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DieseArbeitsmappe"/>
  <mc:AlternateContent xmlns:mc="http://schemas.openxmlformats.org/markup-compatibility/2006">
    <mc:Choice Requires="x15">
      <x15ac:absPath xmlns:x15ac="http://schemas.microsoft.com/office/spreadsheetml/2010/11/ac" url="C:\Users\CHUDIND\Desktop\"/>
    </mc:Choice>
  </mc:AlternateContent>
  <xr:revisionPtr revIDLastSave="0" documentId="13_ncr:1_{297687A2-CBD0-40BC-9734-4E56037F7B6B}" xr6:coauthVersionLast="47" xr6:coauthVersionMax="47" xr10:uidLastSave="{00000000-0000-0000-0000-000000000000}"/>
  <workbookProtection workbookAlgorithmName="SHA-512" workbookHashValue="vZUplgKQHUfhAUuAFLA+jA3OMutqqI6lryB8x55OIusHnGlFAFMpPu82un7/XtIBnT0t8tBKFds7Rwd9HTJWVw==" workbookSaltValue="iqPpJJ8jes81FqvC8NRCwg==" workbookSpinCount="100000" lockStructure="1"/>
  <bookViews>
    <workbookView xWindow="-120" yWindow="-120" windowWidth="29040" windowHeight="15840" tabRatio="662" activeTab="6" xr2:uid="{00000000-000D-0000-FFFF-FFFF00000000}"/>
  </bookViews>
  <sheets>
    <sheet name="Anleitung" sheetId="13" r:id="rId1"/>
    <sheet name="Stammdaten" sheetId="5" r:id="rId2"/>
    <sheet name="Beladung des Speichers" sheetId="6" r:id="rId3"/>
    <sheet name="Entladung des Speichers" sheetId="7" r:id="rId4"/>
    <sheet name="Füllstände" sheetId="11" r:id="rId5"/>
    <sheet name="Ergebnis (aggregiert)" sheetId="12" r:id="rId6"/>
    <sheet name="Ergebnis (detailliert)" sheetId="8" r:id="rId7"/>
    <sheet name="Hilfstabelle" sheetId="3" state="hidden" r:id="rId8"/>
  </sheets>
  <definedNames>
    <definedName name="_xlnm._FilterDatabase" localSheetId="1" hidden="1">Stammdaten!$A$16:$I$16</definedName>
    <definedName name="Monate">Hilfstabelle!$E$3:$E$14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 l="1"/>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17" i="7"/>
  <c r="A18" i="8" l="1"/>
  <c r="B18" i="8"/>
  <c r="C18" i="8"/>
  <c r="D18" i="8" s="1"/>
  <c r="G18" i="8"/>
  <c r="H18" i="8"/>
  <c r="R18" i="8" s="1"/>
  <c r="K18" i="8"/>
  <c r="M18" i="8"/>
  <c r="A19" i="8"/>
  <c r="O19" i="8" s="1"/>
  <c r="B19" i="8"/>
  <c r="C19" i="8"/>
  <c r="D19" i="8"/>
  <c r="E19" i="8"/>
  <c r="F19" i="8"/>
  <c r="G19" i="8"/>
  <c r="H19" i="8"/>
  <c r="R19" i="8" s="1"/>
  <c r="I19" i="8"/>
  <c r="J19" i="8"/>
  <c r="K19" i="8"/>
  <c r="M19" i="8"/>
  <c r="N19" i="8"/>
  <c r="Q19" i="8"/>
  <c r="A20" i="8"/>
  <c r="L20" i="8" s="1"/>
  <c r="B20" i="8"/>
  <c r="C20" i="8"/>
  <c r="D20" i="8"/>
  <c r="E20" i="8"/>
  <c r="F20" i="8"/>
  <c r="G20" i="8"/>
  <c r="H20" i="8"/>
  <c r="R20" i="8" s="1"/>
  <c r="I20" i="8"/>
  <c r="J20" i="8"/>
  <c r="K20" i="8"/>
  <c r="M20" i="8"/>
  <c r="N20" i="8"/>
  <c r="S20" i="8"/>
  <c r="A21" i="8"/>
  <c r="S21" i="8" s="1"/>
  <c r="B21" i="8"/>
  <c r="C21" i="8"/>
  <c r="D21" i="8"/>
  <c r="E21" i="8"/>
  <c r="F21" i="8"/>
  <c r="G21" i="8"/>
  <c r="H21" i="8"/>
  <c r="R21" i="8" s="1"/>
  <c r="I21" i="8"/>
  <c r="J21" i="8"/>
  <c r="K21" i="8"/>
  <c r="M21" i="8"/>
  <c r="N21" i="8"/>
  <c r="Q21" i="8"/>
  <c r="A22" i="8"/>
  <c r="P22" i="8" s="1"/>
  <c r="B22" i="8"/>
  <c r="C22" i="8"/>
  <c r="D22" i="8"/>
  <c r="E22" i="8"/>
  <c r="F22" i="8"/>
  <c r="G22" i="8"/>
  <c r="H22" i="8"/>
  <c r="R22" i="8" s="1"/>
  <c r="I22" i="8"/>
  <c r="J22" i="8"/>
  <c r="K22" i="8"/>
  <c r="M22" i="8"/>
  <c r="N22" i="8"/>
  <c r="A23" i="8"/>
  <c r="O23" i="8" s="1"/>
  <c r="B23" i="8"/>
  <c r="C23" i="8"/>
  <c r="D23" i="8"/>
  <c r="E23" i="8"/>
  <c r="F23" i="8"/>
  <c r="G23" i="8"/>
  <c r="H23" i="8"/>
  <c r="R23" i="8" s="1"/>
  <c r="I23" i="8"/>
  <c r="J23" i="8"/>
  <c r="K23" i="8"/>
  <c r="M23" i="8"/>
  <c r="N23" i="8"/>
  <c r="A24" i="8"/>
  <c r="P24" i="8" s="1"/>
  <c r="B24" i="8"/>
  <c r="C24" i="8"/>
  <c r="D24" i="8"/>
  <c r="E24" i="8"/>
  <c r="F24" i="8"/>
  <c r="G24" i="8"/>
  <c r="H24" i="8"/>
  <c r="I24" i="8"/>
  <c r="J24" i="8"/>
  <c r="K24" i="8"/>
  <c r="M24" i="8"/>
  <c r="N24" i="8"/>
  <c r="R24" i="8"/>
  <c r="S24" i="8"/>
  <c r="A25" i="8"/>
  <c r="S25" i="8" s="1"/>
  <c r="B25" i="8"/>
  <c r="C25" i="8"/>
  <c r="D25" i="8"/>
  <c r="E25" i="8"/>
  <c r="F25" i="8"/>
  <c r="G25" i="8"/>
  <c r="H25" i="8"/>
  <c r="R25" i="8" s="1"/>
  <c r="I25" i="8"/>
  <c r="J25" i="8"/>
  <c r="K25" i="8"/>
  <c r="M25" i="8"/>
  <c r="N25" i="8"/>
  <c r="A26" i="8"/>
  <c r="O26" i="8" s="1"/>
  <c r="B26" i="8"/>
  <c r="C26" i="8"/>
  <c r="D26" i="8"/>
  <c r="E26" i="8"/>
  <c r="F26" i="8"/>
  <c r="G26" i="8"/>
  <c r="H26" i="8"/>
  <c r="R26" i="8" s="1"/>
  <c r="I26" i="8"/>
  <c r="J26" i="8"/>
  <c r="K26" i="8"/>
  <c r="M26" i="8"/>
  <c r="N26" i="8"/>
  <c r="A27" i="8"/>
  <c r="O27" i="8" s="1"/>
  <c r="B27" i="8"/>
  <c r="C27" i="8"/>
  <c r="D27" i="8"/>
  <c r="E27" i="8"/>
  <c r="F27" i="8"/>
  <c r="G27" i="8"/>
  <c r="H27" i="8"/>
  <c r="R27" i="8" s="1"/>
  <c r="I27" i="8"/>
  <c r="J27" i="8"/>
  <c r="K27" i="8"/>
  <c r="M27" i="8"/>
  <c r="N27" i="8"/>
  <c r="S27" i="8"/>
  <c r="A28" i="8"/>
  <c r="L28" i="8" s="1"/>
  <c r="B28" i="8"/>
  <c r="C28" i="8"/>
  <c r="D28" i="8"/>
  <c r="E28" i="8"/>
  <c r="F28" i="8"/>
  <c r="G28" i="8"/>
  <c r="H28" i="8"/>
  <c r="R28" i="8" s="1"/>
  <c r="I28" i="8"/>
  <c r="J28" i="8"/>
  <c r="K28" i="8"/>
  <c r="M28" i="8"/>
  <c r="N28" i="8"/>
  <c r="A29" i="8"/>
  <c r="O29" i="8" s="1"/>
  <c r="B29" i="8"/>
  <c r="C29" i="8"/>
  <c r="D29" i="8"/>
  <c r="E29" i="8"/>
  <c r="F29" i="8"/>
  <c r="G29" i="8"/>
  <c r="H29" i="8"/>
  <c r="R29" i="8" s="1"/>
  <c r="I29" i="8"/>
  <c r="J29" i="8"/>
  <c r="K29" i="8"/>
  <c r="M29" i="8"/>
  <c r="N29" i="8"/>
  <c r="A30" i="8"/>
  <c r="L30" i="8" s="1"/>
  <c r="B30" i="8"/>
  <c r="C30" i="8"/>
  <c r="D30" i="8"/>
  <c r="E30" i="8"/>
  <c r="F30" i="8"/>
  <c r="G30" i="8"/>
  <c r="H30" i="8"/>
  <c r="I30" i="8"/>
  <c r="J30" i="8"/>
  <c r="K30" i="8"/>
  <c r="M30" i="8"/>
  <c r="N30" i="8"/>
  <c r="R30" i="8"/>
  <c r="A31" i="8"/>
  <c r="B31" i="8"/>
  <c r="C31" i="8"/>
  <c r="D31" i="8"/>
  <c r="E31" i="8"/>
  <c r="F31" i="8"/>
  <c r="G31" i="8"/>
  <c r="H31" i="8"/>
  <c r="I31" i="8"/>
  <c r="J31" i="8"/>
  <c r="K31" i="8"/>
  <c r="M31" i="8"/>
  <c r="N31" i="8"/>
  <c r="O31" i="8"/>
  <c r="Q31" i="8"/>
  <c r="R31" i="8"/>
  <c r="A32" i="8"/>
  <c r="P32" i="8" s="1"/>
  <c r="B32" i="8"/>
  <c r="C32" i="8"/>
  <c r="D32" i="8"/>
  <c r="E32" i="8"/>
  <c r="F32" i="8"/>
  <c r="G32" i="8"/>
  <c r="H32" i="8"/>
  <c r="R32" i="8" s="1"/>
  <c r="I32" i="8"/>
  <c r="J32" i="8"/>
  <c r="K32" i="8"/>
  <c r="M32" i="8"/>
  <c r="N32" i="8"/>
  <c r="O32" i="8"/>
  <c r="A33" i="8"/>
  <c r="Q33" i="8" s="1"/>
  <c r="B33" i="8"/>
  <c r="C33" i="8"/>
  <c r="D33" i="8"/>
  <c r="E33" i="8"/>
  <c r="F33" i="8"/>
  <c r="G33" i="8"/>
  <c r="H33" i="8"/>
  <c r="I33" i="8"/>
  <c r="J33" i="8"/>
  <c r="K33" i="8"/>
  <c r="M33" i="8"/>
  <c r="N33" i="8"/>
  <c r="R33" i="8"/>
  <c r="A34" i="8"/>
  <c r="O34" i="8" s="1"/>
  <c r="B34" i="8"/>
  <c r="C34" i="8"/>
  <c r="D34" i="8"/>
  <c r="E34" i="8"/>
  <c r="F34" i="8"/>
  <c r="G34" i="8"/>
  <c r="H34" i="8"/>
  <c r="R34" i="8" s="1"/>
  <c r="I34" i="8"/>
  <c r="J34" i="8"/>
  <c r="K34" i="8"/>
  <c r="M34" i="8"/>
  <c r="N34" i="8"/>
  <c r="A35" i="8"/>
  <c r="O35" i="8" s="1"/>
  <c r="B35" i="8"/>
  <c r="C35" i="8"/>
  <c r="D35" i="8"/>
  <c r="E35" i="8"/>
  <c r="F35" i="8"/>
  <c r="G35" i="8"/>
  <c r="H35" i="8"/>
  <c r="R35" i="8" s="1"/>
  <c r="I35" i="8"/>
  <c r="J35" i="8"/>
  <c r="K35" i="8"/>
  <c r="M35" i="8"/>
  <c r="N35" i="8"/>
  <c r="A36" i="8"/>
  <c r="L36" i="8" s="1"/>
  <c r="B36" i="8"/>
  <c r="C36" i="8"/>
  <c r="D36" i="8"/>
  <c r="E36" i="8"/>
  <c r="F36" i="8"/>
  <c r="G36" i="8"/>
  <c r="H36" i="8"/>
  <c r="I36" i="8"/>
  <c r="J36" i="8"/>
  <c r="K36" i="8"/>
  <c r="M36" i="8"/>
  <c r="N36" i="8"/>
  <c r="Q36" i="8"/>
  <c r="R36" i="8"/>
  <c r="A37" i="8"/>
  <c r="P37" i="8" s="1"/>
  <c r="B37" i="8"/>
  <c r="C37" i="8"/>
  <c r="D37" i="8"/>
  <c r="E37" i="8"/>
  <c r="F37" i="8"/>
  <c r="G37" i="8"/>
  <c r="H37" i="8"/>
  <c r="R37" i="8" s="1"/>
  <c r="I37" i="8"/>
  <c r="J37" i="8"/>
  <c r="K37" i="8"/>
  <c r="L37" i="8"/>
  <c r="M37" i="8"/>
  <c r="N37" i="8"/>
  <c r="Q37" i="8"/>
  <c r="S37" i="8"/>
  <c r="A38" i="8"/>
  <c r="S38" i="8" s="1"/>
  <c r="B38" i="8"/>
  <c r="C38" i="8"/>
  <c r="D38" i="8"/>
  <c r="E38" i="8"/>
  <c r="F38" i="8"/>
  <c r="G38" i="8"/>
  <c r="H38" i="8"/>
  <c r="R38" i="8" s="1"/>
  <c r="I38" i="8"/>
  <c r="J38" i="8"/>
  <c r="K38" i="8"/>
  <c r="M38" i="8"/>
  <c r="N38" i="8"/>
  <c r="A39" i="8"/>
  <c r="O39" i="8" s="1"/>
  <c r="B39" i="8"/>
  <c r="C39" i="8"/>
  <c r="D39" i="8"/>
  <c r="E39" i="8"/>
  <c r="F39" i="8"/>
  <c r="G39" i="8"/>
  <c r="H39" i="8"/>
  <c r="R39" i="8" s="1"/>
  <c r="I39" i="8"/>
  <c r="J39" i="8"/>
  <c r="K39" i="8"/>
  <c r="M39" i="8"/>
  <c r="N39" i="8"/>
  <c r="A40" i="8"/>
  <c r="P40" i="8" s="1"/>
  <c r="B40" i="8"/>
  <c r="C40" i="8"/>
  <c r="D40" i="8"/>
  <c r="E40" i="8"/>
  <c r="F40" i="8"/>
  <c r="G40" i="8"/>
  <c r="H40" i="8"/>
  <c r="R40" i="8" s="1"/>
  <c r="I40" i="8"/>
  <c r="J40" i="8"/>
  <c r="K40" i="8"/>
  <c r="L40" i="8"/>
  <c r="M40" i="8"/>
  <c r="N40" i="8"/>
  <c r="A41" i="8"/>
  <c r="Q41" i="8" s="1"/>
  <c r="B41" i="8"/>
  <c r="C41" i="8"/>
  <c r="D41" i="8"/>
  <c r="E41" i="8"/>
  <c r="F41" i="8"/>
  <c r="G41" i="8"/>
  <c r="H41" i="8"/>
  <c r="I41" i="8"/>
  <c r="J41" i="8"/>
  <c r="K41" i="8"/>
  <c r="M41" i="8"/>
  <c r="N41" i="8"/>
  <c r="R41" i="8"/>
  <c r="A42" i="8"/>
  <c r="O42" i="8" s="1"/>
  <c r="B42" i="8"/>
  <c r="C42" i="8"/>
  <c r="D42" i="8"/>
  <c r="E42" i="8"/>
  <c r="F42" i="8"/>
  <c r="G42" i="8"/>
  <c r="H42" i="8"/>
  <c r="R42" i="8" s="1"/>
  <c r="I42" i="8"/>
  <c r="J42" i="8"/>
  <c r="K42" i="8"/>
  <c r="M42" i="8"/>
  <c r="N42" i="8"/>
  <c r="S42" i="8"/>
  <c r="A43" i="8"/>
  <c r="O43" i="8" s="1"/>
  <c r="B43" i="8"/>
  <c r="C43" i="8"/>
  <c r="D43" i="8"/>
  <c r="E43" i="8"/>
  <c r="F43" i="8"/>
  <c r="G43" i="8"/>
  <c r="H43" i="8"/>
  <c r="R43" i="8" s="1"/>
  <c r="I43" i="8"/>
  <c r="J43" i="8"/>
  <c r="K43" i="8"/>
  <c r="M43" i="8"/>
  <c r="N43" i="8"/>
  <c r="S43" i="8"/>
  <c r="A44" i="8"/>
  <c r="B44" i="8"/>
  <c r="C44" i="8"/>
  <c r="D44" i="8"/>
  <c r="E44" i="8"/>
  <c r="F44" i="8"/>
  <c r="G44" i="8"/>
  <c r="H44" i="8"/>
  <c r="R44" i="8" s="1"/>
  <c r="I44" i="8"/>
  <c r="J44" i="8"/>
  <c r="K44" i="8"/>
  <c r="M44" i="8"/>
  <c r="N44" i="8"/>
  <c r="A45" i="8"/>
  <c r="S45" i="8" s="1"/>
  <c r="B45" i="8"/>
  <c r="C45" i="8"/>
  <c r="D45" i="8"/>
  <c r="E45" i="8"/>
  <c r="F45" i="8"/>
  <c r="G45" i="8"/>
  <c r="H45" i="8"/>
  <c r="R45" i="8" s="1"/>
  <c r="I45" i="8"/>
  <c r="J45" i="8"/>
  <c r="K45" i="8"/>
  <c r="M45" i="8"/>
  <c r="N45" i="8"/>
  <c r="Q45" i="8"/>
  <c r="A46" i="8"/>
  <c r="B46" i="8"/>
  <c r="C46" i="8"/>
  <c r="D46" i="8"/>
  <c r="E46" i="8"/>
  <c r="F46" i="8"/>
  <c r="G46" i="8"/>
  <c r="H46" i="8"/>
  <c r="I46" i="8"/>
  <c r="J46" i="8"/>
  <c r="K46" i="8"/>
  <c r="M46" i="8"/>
  <c r="N46" i="8"/>
  <c r="R46" i="8"/>
  <c r="A47" i="8"/>
  <c r="Q47" i="8" s="1"/>
  <c r="B47" i="8"/>
  <c r="C47" i="8"/>
  <c r="D47" i="8"/>
  <c r="E47" i="8"/>
  <c r="F47" i="8"/>
  <c r="G47" i="8"/>
  <c r="H47" i="8"/>
  <c r="R47" i="8" s="1"/>
  <c r="I47" i="8"/>
  <c r="J47" i="8"/>
  <c r="K47" i="8"/>
  <c r="M47" i="8"/>
  <c r="N47" i="8"/>
  <c r="A48" i="8"/>
  <c r="O48" i="8" s="1"/>
  <c r="B48" i="8"/>
  <c r="C48" i="8"/>
  <c r="D48" i="8"/>
  <c r="E48" i="8"/>
  <c r="F48" i="8"/>
  <c r="G48" i="8"/>
  <c r="H48" i="8"/>
  <c r="I48" i="8"/>
  <c r="J48" i="8"/>
  <c r="K48" i="8"/>
  <c r="L48" i="8"/>
  <c r="M48" i="8"/>
  <c r="N48" i="8"/>
  <c r="R48" i="8"/>
  <c r="A49" i="8"/>
  <c r="S49" i="8" s="1"/>
  <c r="B49" i="8"/>
  <c r="C49" i="8"/>
  <c r="D49" i="8"/>
  <c r="E49" i="8"/>
  <c r="F49" i="8"/>
  <c r="G49" i="8"/>
  <c r="H49" i="8"/>
  <c r="I49" i="8"/>
  <c r="J49" i="8"/>
  <c r="K49" i="8"/>
  <c r="M49" i="8"/>
  <c r="N49" i="8"/>
  <c r="Q49" i="8"/>
  <c r="R49" i="8"/>
  <c r="A50" i="8"/>
  <c r="O50" i="8" s="1"/>
  <c r="B50" i="8"/>
  <c r="C50" i="8"/>
  <c r="D50" i="8"/>
  <c r="E50" i="8"/>
  <c r="F50" i="8"/>
  <c r="G50" i="8"/>
  <c r="H50" i="8"/>
  <c r="R50" i="8" s="1"/>
  <c r="I50" i="8"/>
  <c r="J50" i="8"/>
  <c r="K50" i="8"/>
  <c r="L50" i="8"/>
  <c r="M50" i="8"/>
  <c r="N50" i="8"/>
  <c r="S50" i="8"/>
  <c r="A51" i="8"/>
  <c r="O51" i="8" s="1"/>
  <c r="B51" i="8"/>
  <c r="C51" i="8"/>
  <c r="D51" i="8"/>
  <c r="E51" i="8"/>
  <c r="F51" i="8"/>
  <c r="G51" i="8"/>
  <c r="H51" i="8"/>
  <c r="R51" i="8" s="1"/>
  <c r="I51" i="8"/>
  <c r="J51" i="8"/>
  <c r="K51" i="8"/>
  <c r="M51" i="8"/>
  <c r="N51" i="8"/>
  <c r="A52" i="8"/>
  <c r="L52" i="8" s="1"/>
  <c r="B52" i="8"/>
  <c r="C52" i="8"/>
  <c r="D52" i="8"/>
  <c r="E52" i="8"/>
  <c r="F52" i="8"/>
  <c r="G52" i="8"/>
  <c r="H52" i="8"/>
  <c r="R52" i="8" s="1"/>
  <c r="I52" i="8"/>
  <c r="J52" i="8"/>
  <c r="K52" i="8"/>
  <c r="M52" i="8"/>
  <c r="N52" i="8"/>
  <c r="S52" i="8"/>
  <c r="A53" i="8"/>
  <c r="L53" i="8" s="1"/>
  <c r="B53" i="8"/>
  <c r="C53" i="8"/>
  <c r="D53" i="8"/>
  <c r="E53" i="8"/>
  <c r="F53" i="8"/>
  <c r="G53" i="8"/>
  <c r="H53" i="8"/>
  <c r="R53" i="8" s="1"/>
  <c r="I53" i="8"/>
  <c r="J53" i="8"/>
  <c r="K53" i="8"/>
  <c r="M53" i="8"/>
  <c r="N53" i="8"/>
  <c r="P53" i="8"/>
  <c r="A54" i="8"/>
  <c r="L54" i="8" s="1"/>
  <c r="B54" i="8"/>
  <c r="C54" i="8"/>
  <c r="D54" i="8"/>
  <c r="E54" i="8"/>
  <c r="F54" i="8"/>
  <c r="G54" i="8"/>
  <c r="H54" i="8"/>
  <c r="I54" i="8"/>
  <c r="J54" i="8"/>
  <c r="K54" i="8"/>
  <c r="M54" i="8"/>
  <c r="N54" i="8"/>
  <c r="O54" i="8"/>
  <c r="Q54" i="8"/>
  <c r="R54" i="8"/>
  <c r="S54" i="8"/>
  <c r="A55" i="8"/>
  <c r="Q55" i="8" s="1"/>
  <c r="B55" i="8"/>
  <c r="C55" i="8"/>
  <c r="D55" i="8"/>
  <c r="E55" i="8"/>
  <c r="F55" i="8"/>
  <c r="G55" i="8"/>
  <c r="H55" i="8"/>
  <c r="I55" i="8"/>
  <c r="J55" i="8"/>
  <c r="K55" i="8"/>
  <c r="M55" i="8"/>
  <c r="N55" i="8"/>
  <c r="O55" i="8"/>
  <c r="R55" i="8"/>
  <c r="A56" i="8"/>
  <c r="O56" i="8" s="1"/>
  <c r="B56" i="8"/>
  <c r="C56" i="8"/>
  <c r="D56" i="8"/>
  <c r="E56" i="8"/>
  <c r="F56" i="8"/>
  <c r="G56" i="8"/>
  <c r="H56" i="8"/>
  <c r="I56" i="8"/>
  <c r="J56" i="8"/>
  <c r="K56" i="8"/>
  <c r="M56" i="8"/>
  <c r="N56" i="8"/>
  <c r="R56" i="8"/>
  <c r="A57" i="8"/>
  <c r="Q57" i="8" s="1"/>
  <c r="B57" i="8"/>
  <c r="C57" i="8"/>
  <c r="D57" i="8"/>
  <c r="E57" i="8"/>
  <c r="F57" i="8"/>
  <c r="G57" i="8"/>
  <c r="H57" i="8"/>
  <c r="R57" i="8" s="1"/>
  <c r="I57" i="8"/>
  <c r="J57" i="8"/>
  <c r="K57" i="8"/>
  <c r="M57" i="8"/>
  <c r="N57" i="8"/>
  <c r="A58" i="8"/>
  <c r="O58" i="8" s="1"/>
  <c r="B58" i="8"/>
  <c r="C58" i="8"/>
  <c r="D58" i="8"/>
  <c r="E58" i="8"/>
  <c r="F58" i="8"/>
  <c r="G58" i="8"/>
  <c r="H58" i="8"/>
  <c r="R58" i="8" s="1"/>
  <c r="I58" i="8"/>
  <c r="J58" i="8"/>
  <c r="K58" i="8"/>
  <c r="M58" i="8"/>
  <c r="N58" i="8"/>
  <c r="A59" i="8"/>
  <c r="O59" i="8" s="1"/>
  <c r="B59" i="8"/>
  <c r="C59" i="8"/>
  <c r="D59" i="8"/>
  <c r="E59" i="8"/>
  <c r="F59" i="8"/>
  <c r="G59" i="8"/>
  <c r="H59" i="8"/>
  <c r="R59" i="8" s="1"/>
  <c r="I59" i="8"/>
  <c r="J59" i="8"/>
  <c r="K59" i="8"/>
  <c r="M59" i="8"/>
  <c r="N59" i="8"/>
  <c r="A60" i="8"/>
  <c r="L60" i="8" s="1"/>
  <c r="B60" i="8"/>
  <c r="C60" i="8"/>
  <c r="D60" i="8"/>
  <c r="E60" i="8"/>
  <c r="F60" i="8"/>
  <c r="G60" i="8"/>
  <c r="H60" i="8"/>
  <c r="R60" i="8" s="1"/>
  <c r="I60" i="8"/>
  <c r="J60" i="8"/>
  <c r="K60" i="8"/>
  <c r="M60" i="8"/>
  <c r="N60" i="8"/>
  <c r="Q60" i="8"/>
  <c r="A61" i="8"/>
  <c r="O61" i="8" s="1"/>
  <c r="B61" i="8"/>
  <c r="C61" i="8"/>
  <c r="D61" i="8"/>
  <c r="E61" i="8"/>
  <c r="F61" i="8"/>
  <c r="G61" i="8"/>
  <c r="H61" i="8"/>
  <c r="R61" i="8" s="1"/>
  <c r="I61" i="8"/>
  <c r="J61" i="8"/>
  <c r="K61" i="8"/>
  <c r="M61" i="8"/>
  <c r="N61" i="8"/>
  <c r="Q61" i="8"/>
  <c r="A62" i="8"/>
  <c r="B62" i="8"/>
  <c r="C62" i="8"/>
  <c r="D62" i="8"/>
  <c r="E62" i="8"/>
  <c r="F62" i="8"/>
  <c r="G62" i="8"/>
  <c r="H62" i="8"/>
  <c r="R62" i="8" s="1"/>
  <c r="I62" i="8"/>
  <c r="J62" i="8"/>
  <c r="K62" i="8"/>
  <c r="L62" i="8"/>
  <c r="M62" i="8"/>
  <c r="N62" i="8"/>
  <c r="O62" i="8"/>
  <c r="P62" i="8"/>
  <c r="Q62" i="8"/>
  <c r="S62" i="8"/>
  <c r="A63" i="8"/>
  <c r="O63" i="8" s="1"/>
  <c r="B63" i="8"/>
  <c r="C63" i="8"/>
  <c r="D63" i="8"/>
  <c r="E63" i="8"/>
  <c r="F63" i="8"/>
  <c r="G63" i="8"/>
  <c r="H63" i="8"/>
  <c r="R63" i="8" s="1"/>
  <c r="I63" i="8"/>
  <c r="J63" i="8"/>
  <c r="K63" i="8"/>
  <c r="M63" i="8"/>
  <c r="N63" i="8"/>
  <c r="A64" i="8"/>
  <c r="O64" i="8" s="1"/>
  <c r="B64" i="8"/>
  <c r="C64" i="8"/>
  <c r="D64" i="8"/>
  <c r="E64" i="8"/>
  <c r="F64" i="8"/>
  <c r="G64" i="8"/>
  <c r="H64" i="8"/>
  <c r="I64" i="8"/>
  <c r="J64" i="8"/>
  <c r="K64" i="8"/>
  <c r="L64" i="8"/>
  <c r="M64" i="8"/>
  <c r="N64" i="8"/>
  <c r="Q64" i="8"/>
  <c r="R64" i="8"/>
  <c r="A65" i="8"/>
  <c r="Q65" i="8" s="1"/>
  <c r="B65" i="8"/>
  <c r="C65" i="8"/>
  <c r="D65" i="8"/>
  <c r="E65" i="8"/>
  <c r="F65" i="8"/>
  <c r="G65" i="8"/>
  <c r="H65" i="8"/>
  <c r="R65" i="8" s="1"/>
  <c r="I65" i="8"/>
  <c r="J65" i="8"/>
  <c r="K65" i="8"/>
  <c r="M65" i="8"/>
  <c r="N65" i="8"/>
  <c r="S65" i="8"/>
  <c r="A66" i="8"/>
  <c r="O66" i="8" s="1"/>
  <c r="B66" i="8"/>
  <c r="C66" i="8"/>
  <c r="D66" i="8"/>
  <c r="E66" i="8"/>
  <c r="F66" i="8"/>
  <c r="G66" i="8"/>
  <c r="H66" i="8"/>
  <c r="R66" i="8" s="1"/>
  <c r="I66" i="8"/>
  <c r="J66" i="8"/>
  <c r="K66" i="8"/>
  <c r="M66" i="8"/>
  <c r="N66" i="8"/>
  <c r="S66" i="8"/>
  <c r="A67" i="8"/>
  <c r="O67" i="8" s="1"/>
  <c r="B67" i="8"/>
  <c r="C67" i="8"/>
  <c r="D67" i="8"/>
  <c r="E67" i="8"/>
  <c r="F67" i="8"/>
  <c r="G67" i="8"/>
  <c r="H67" i="8"/>
  <c r="R67" i="8" s="1"/>
  <c r="I67" i="8"/>
  <c r="J67" i="8"/>
  <c r="K67" i="8"/>
  <c r="M67" i="8"/>
  <c r="N67" i="8"/>
  <c r="P67" i="8"/>
  <c r="Q67" i="8"/>
  <c r="A68" i="8"/>
  <c r="L68" i="8" s="1"/>
  <c r="B68" i="8"/>
  <c r="C68" i="8"/>
  <c r="D68" i="8"/>
  <c r="E68" i="8"/>
  <c r="F68" i="8"/>
  <c r="G68" i="8"/>
  <c r="H68" i="8"/>
  <c r="I68" i="8"/>
  <c r="J68" i="8"/>
  <c r="K68" i="8"/>
  <c r="M68" i="8"/>
  <c r="N68" i="8"/>
  <c r="P68" i="8"/>
  <c r="R68" i="8"/>
  <c r="S68" i="8"/>
  <c r="A69" i="8"/>
  <c r="P69" i="8" s="1"/>
  <c r="B69" i="8"/>
  <c r="C69" i="8"/>
  <c r="D69" i="8"/>
  <c r="E69" i="8"/>
  <c r="F69" i="8"/>
  <c r="G69" i="8"/>
  <c r="H69" i="8"/>
  <c r="I69" i="8"/>
  <c r="J69" i="8"/>
  <c r="K69" i="8"/>
  <c r="L69" i="8"/>
  <c r="M69" i="8"/>
  <c r="N69" i="8"/>
  <c r="R69" i="8"/>
  <c r="A70" i="8"/>
  <c r="O70" i="8" s="1"/>
  <c r="B70" i="8"/>
  <c r="C70" i="8"/>
  <c r="D70" i="8"/>
  <c r="E70" i="8"/>
  <c r="F70" i="8"/>
  <c r="G70" i="8"/>
  <c r="H70" i="8"/>
  <c r="R70" i="8" s="1"/>
  <c r="I70" i="8"/>
  <c r="J70" i="8"/>
  <c r="K70" i="8"/>
  <c r="M70" i="8"/>
  <c r="N70" i="8"/>
  <c r="Q70" i="8"/>
  <c r="A71" i="8"/>
  <c r="O71" i="8" s="1"/>
  <c r="B71" i="8"/>
  <c r="C71" i="8"/>
  <c r="D71" i="8"/>
  <c r="E71" i="8"/>
  <c r="F71" i="8"/>
  <c r="G71" i="8"/>
  <c r="H71" i="8"/>
  <c r="I71" i="8"/>
  <c r="J71" i="8"/>
  <c r="K71" i="8"/>
  <c r="M71" i="8"/>
  <c r="N71" i="8"/>
  <c r="R71" i="8"/>
  <c r="A72" i="8"/>
  <c r="O72" i="8" s="1"/>
  <c r="B72" i="8"/>
  <c r="C72" i="8"/>
  <c r="D72" i="8"/>
  <c r="E72" i="8"/>
  <c r="F72" i="8"/>
  <c r="G72" i="8"/>
  <c r="H72" i="8"/>
  <c r="R72" i="8" s="1"/>
  <c r="I72" i="8"/>
  <c r="J72" i="8"/>
  <c r="K72" i="8"/>
  <c r="M72" i="8"/>
  <c r="N72" i="8"/>
  <c r="A73" i="8"/>
  <c r="Q73" i="8" s="1"/>
  <c r="B73" i="8"/>
  <c r="C73" i="8"/>
  <c r="D73" i="8"/>
  <c r="E73" i="8"/>
  <c r="F73" i="8"/>
  <c r="G73" i="8"/>
  <c r="H73" i="8"/>
  <c r="R73" i="8" s="1"/>
  <c r="I73" i="8"/>
  <c r="J73" i="8"/>
  <c r="K73" i="8"/>
  <c r="M73" i="8"/>
  <c r="N73" i="8"/>
  <c r="A74" i="8"/>
  <c r="O74" i="8" s="1"/>
  <c r="B74" i="8"/>
  <c r="C74" i="8"/>
  <c r="D74" i="8"/>
  <c r="E74" i="8"/>
  <c r="F74" i="8"/>
  <c r="G74" i="8"/>
  <c r="H74" i="8"/>
  <c r="R74" i="8" s="1"/>
  <c r="I74" i="8"/>
  <c r="J74" i="8"/>
  <c r="K74" i="8"/>
  <c r="M74" i="8"/>
  <c r="N74" i="8"/>
  <c r="S74" i="8"/>
  <c r="A75" i="8"/>
  <c r="O75" i="8" s="1"/>
  <c r="B75" i="8"/>
  <c r="C75" i="8"/>
  <c r="D75" i="8"/>
  <c r="E75" i="8"/>
  <c r="F75" i="8"/>
  <c r="G75" i="8"/>
  <c r="H75" i="8"/>
  <c r="R75" i="8" s="1"/>
  <c r="I75" i="8"/>
  <c r="J75" i="8"/>
  <c r="K75" i="8"/>
  <c r="M75" i="8"/>
  <c r="N75" i="8"/>
  <c r="A76" i="8"/>
  <c r="L76" i="8" s="1"/>
  <c r="B76" i="8"/>
  <c r="C76" i="8"/>
  <c r="D76" i="8"/>
  <c r="E76" i="8"/>
  <c r="F76" i="8"/>
  <c r="G76" i="8"/>
  <c r="H76" i="8"/>
  <c r="R76" i="8" s="1"/>
  <c r="I76" i="8"/>
  <c r="J76" i="8"/>
  <c r="K76" i="8"/>
  <c r="M76" i="8"/>
  <c r="N76" i="8"/>
  <c r="A77" i="8"/>
  <c r="O77" i="8" s="1"/>
  <c r="B77" i="8"/>
  <c r="C77" i="8"/>
  <c r="D77" i="8"/>
  <c r="E77" i="8"/>
  <c r="F77" i="8"/>
  <c r="G77" i="8"/>
  <c r="H77" i="8"/>
  <c r="R77" i="8" s="1"/>
  <c r="I77" i="8"/>
  <c r="J77" i="8"/>
  <c r="K77" i="8"/>
  <c r="M77" i="8"/>
  <c r="N77" i="8"/>
  <c r="Q77" i="8"/>
  <c r="A78" i="8"/>
  <c r="L78" i="8" s="1"/>
  <c r="B78" i="8"/>
  <c r="C78" i="8"/>
  <c r="D78" i="8"/>
  <c r="E78" i="8"/>
  <c r="F78" i="8"/>
  <c r="G78" i="8"/>
  <c r="H78" i="8"/>
  <c r="R78" i="8" s="1"/>
  <c r="I78" i="8"/>
  <c r="J78" i="8"/>
  <c r="K78" i="8"/>
  <c r="M78" i="8"/>
  <c r="N78" i="8"/>
  <c r="Q78" i="8"/>
  <c r="A79" i="8"/>
  <c r="O79" i="8" s="1"/>
  <c r="B79" i="8"/>
  <c r="C79" i="8"/>
  <c r="D79" i="8"/>
  <c r="E79" i="8"/>
  <c r="F79" i="8"/>
  <c r="G79" i="8"/>
  <c r="H79" i="8"/>
  <c r="R79" i="8" s="1"/>
  <c r="I79" i="8"/>
  <c r="J79" i="8"/>
  <c r="K79" i="8"/>
  <c r="M79" i="8"/>
  <c r="N79" i="8"/>
  <c r="A80" i="8"/>
  <c r="O80" i="8" s="1"/>
  <c r="B80" i="8"/>
  <c r="C80" i="8"/>
  <c r="D80" i="8"/>
  <c r="E80" i="8"/>
  <c r="F80" i="8"/>
  <c r="G80" i="8"/>
  <c r="H80" i="8"/>
  <c r="I80" i="8"/>
  <c r="J80" i="8"/>
  <c r="K80" i="8"/>
  <c r="L80" i="8"/>
  <c r="M80" i="8"/>
  <c r="N80" i="8"/>
  <c r="Q80" i="8"/>
  <c r="R80" i="8"/>
  <c r="A81" i="8"/>
  <c r="Q81" i="8" s="1"/>
  <c r="B81" i="8"/>
  <c r="C81" i="8"/>
  <c r="D81" i="8"/>
  <c r="E81" i="8"/>
  <c r="F81" i="8"/>
  <c r="G81" i="8"/>
  <c r="H81" i="8"/>
  <c r="R81" i="8" s="1"/>
  <c r="I81" i="8"/>
  <c r="J81" i="8"/>
  <c r="K81" i="8"/>
  <c r="M81" i="8"/>
  <c r="N81" i="8"/>
  <c r="A82" i="8"/>
  <c r="O82" i="8" s="1"/>
  <c r="B82" i="8"/>
  <c r="C82" i="8"/>
  <c r="D82" i="8"/>
  <c r="E82" i="8"/>
  <c r="F82" i="8"/>
  <c r="G82" i="8"/>
  <c r="H82" i="8"/>
  <c r="R82" i="8" s="1"/>
  <c r="I82" i="8"/>
  <c r="J82" i="8"/>
  <c r="K82" i="8"/>
  <c r="M82" i="8"/>
  <c r="N82" i="8"/>
  <c r="A83" i="8"/>
  <c r="O83" i="8" s="1"/>
  <c r="B83" i="8"/>
  <c r="C83" i="8"/>
  <c r="D83" i="8"/>
  <c r="E83" i="8"/>
  <c r="F83" i="8"/>
  <c r="G83" i="8"/>
  <c r="H83" i="8"/>
  <c r="R83" i="8" s="1"/>
  <c r="I83" i="8"/>
  <c r="J83" i="8"/>
  <c r="K83" i="8"/>
  <c r="M83" i="8"/>
  <c r="N83" i="8"/>
  <c r="S83" i="8"/>
  <c r="A84" i="8"/>
  <c r="L84" i="8" s="1"/>
  <c r="B84" i="8"/>
  <c r="C84" i="8"/>
  <c r="D84" i="8"/>
  <c r="E84" i="8"/>
  <c r="F84" i="8"/>
  <c r="G84" i="8"/>
  <c r="H84" i="8"/>
  <c r="R84" i="8" s="1"/>
  <c r="I84" i="8"/>
  <c r="J84" i="8"/>
  <c r="K84" i="8"/>
  <c r="M84" i="8"/>
  <c r="N84" i="8"/>
  <c r="S84" i="8"/>
  <c r="A85" i="8"/>
  <c r="S85" i="8" s="1"/>
  <c r="B85" i="8"/>
  <c r="C85" i="8"/>
  <c r="D85" i="8"/>
  <c r="E85" i="8"/>
  <c r="F85" i="8"/>
  <c r="G85" i="8"/>
  <c r="H85" i="8"/>
  <c r="R85" i="8" s="1"/>
  <c r="I85" i="8"/>
  <c r="J85" i="8"/>
  <c r="K85" i="8"/>
  <c r="M85" i="8"/>
  <c r="N85" i="8"/>
  <c r="O85" i="8"/>
  <c r="P85" i="8"/>
  <c r="Q85" i="8"/>
  <c r="A86" i="8"/>
  <c r="P86" i="8" s="1"/>
  <c r="B86" i="8"/>
  <c r="C86" i="8"/>
  <c r="D86" i="8"/>
  <c r="E86" i="8"/>
  <c r="F86" i="8"/>
  <c r="G86" i="8"/>
  <c r="H86" i="8"/>
  <c r="I86" i="8"/>
  <c r="J86" i="8"/>
  <c r="K86" i="8"/>
  <c r="L86" i="8"/>
  <c r="M86" i="8"/>
  <c r="N86" i="8"/>
  <c r="Q86" i="8"/>
  <c r="R86" i="8"/>
  <c r="A87" i="8"/>
  <c r="O87" i="8" s="1"/>
  <c r="B87" i="8"/>
  <c r="C87" i="8"/>
  <c r="D87" i="8"/>
  <c r="E87" i="8"/>
  <c r="F87" i="8"/>
  <c r="G87" i="8"/>
  <c r="H87" i="8"/>
  <c r="I87" i="8"/>
  <c r="J87" i="8"/>
  <c r="K87" i="8"/>
  <c r="M87" i="8"/>
  <c r="N87" i="8"/>
  <c r="R87" i="8"/>
  <c r="A88" i="8"/>
  <c r="B88" i="8"/>
  <c r="C88" i="8"/>
  <c r="D88" i="8"/>
  <c r="E88" i="8"/>
  <c r="F88" i="8"/>
  <c r="G88" i="8"/>
  <c r="H88" i="8"/>
  <c r="I88" i="8"/>
  <c r="J88" i="8"/>
  <c r="K88" i="8"/>
  <c r="M88" i="8"/>
  <c r="N88" i="8"/>
  <c r="R88" i="8"/>
  <c r="A89" i="8"/>
  <c r="Q89" i="8" s="1"/>
  <c r="B89" i="8"/>
  <c r="C89" i="8"/>
  <c r="D89" i="8"/>
  <c r="E89" i="8"/>
  <c r="F89" i="8"/>
  <c r="G89" i="8"/>
  <c r="H89" i="8"/>
  <c r="R89" i="8" s="1"/>
  <c r="I89" i="8"/>
  <c r="J89" i="8"/>
  <c r="K89" i="8"/>
  <c r="M89" i="8"/>
  <c r="N89" i="8"/>
  <c r="A90" i="8"/>
  <c r="O90" i="8" s="1"/>
  <c r="B90" i="8"/>
  <c r="C90" i="8"/>
  <c r="D90" i="8"/>
  <c r="E90" i="8"/>
  <c r="F90" i="8"/>
  <c r="G90" i="8"/>
  <c r="H90" i="8"/>
  <c r="R90" i="8" s="1"/>
  <c r="I90" i="8"/>
  <c r="J90" i="8"/>
  <c r="K90" i="8"/>
  <c r="L90" i="8"/>
  <c r="M90" i="8"/>
  <c r="N90" i="8"/>
  <c r="S90" i="8"/>
  <c r="A91" i="8"/>
  <c r="O91" i="8" s="1"/>
  <c r="B91" i="8"/>
  <c r="C91" i="8"/>
  <c r="D91" i="8"/>
  <c r="E91" i="8"/>
  <c r="F91" i="8"/>
  <c r="G91" i="8"/>
  <c r="H91" i="8"/>
  <c r="R91" i="8" s="1"/>
  <c r="I91" i="8"/>
  <c r="J91" i="8"/>
  <c r="K91" i="8"/>
  <c r="M91" i="8"/>
  <c r="N91" i="8"/>
  <c r="A92" i="8"/>
  <c r="L92" i="8" s="1"/>
  <c r="B92" i="8"/>
  <c r="C92" i="8"/>
  <c r="D92" i="8"/>
  <c r="E92" i="8"/>
  <c r="F92" i="8"/>
  <c r="G92" i="8"/>
  <c r="H92" i="8"/>
  <c r="R92" i="8" s="1"/>
  <c r="I92" i="8"/>
  <c r="J92" i="8"/>
  <c r="K92" i="8"/>
  <c r="M92" i="8"/>
  <c r="N92" i="8"/>
  <c r="S92" i="8"/>
  <c r="A93" i="8"/>
  <c r="B93" i="8"/>
  <c r="C93" i="8"/>
  <c r="D93" i="8"/>
  <c r="E93" i="8"/>
  <c r="F93" i="8"/>
  <c r="G93" i="8"/>
  <c r="H93" i="8"/>
  <c r="R93" i="8" s="1"/>
  <c r="I93" i="8"/>
  <c r="J93" i="8"/>
  <c r="K93" i="8"/>
  <c r="M93" i="8"/>
  <c r="N93" i="8"/>
  <c r="Q93" i="8"/>
  <c r="A94" i="8"/>
  <c r="S94" i="8" s="1"/>
  <c r="B94" i="8"/>
  <c r="C94" i="8"/>
  <c r="D94" i="8"/>
  <c r="E94" i="8"/>
  <c r="F94" i="8"/>
  <c r="G94" i="8"/>
  <c r="H94" i="8"/>
  <c r="R94" i="8" s="1"/>
  <c r="I94" i="8"/>
  <c r="J94" i="8"/>
  <c r="K94" i="8"/>
  <c r="M94" i="8"/>
  <c r="N94" i="8"/>
  <c r="O94" i="8"/>
  <c r="Q94" i="8"/>
  <c r="A95" i="8"/>
  <c r="Q95" i="8" s="1"/>
  <c r="B95" i="8"/>
  <c r="C95" i="8"/>
  <c r="D95" i="8"/>
  <c r="E95" i="8"/>
  <c r="F95" i="8"/>
  <c r="G95" i="8"/>
  <c r="H95" i="8"/>
  <c r="I95" i="8"/>
  <c r="J95" i="8"/>
  <c r="K95" i="8"/>
  <c r="M95" i="8"/>
  <c r="N95" i="8"/>
  <c r="O95" i="8"/>
  <c r="R95" i="8"/>
  <c r="A96" i="8"/>
  <c r="O96" i="8" s="1"/>
  <c r="B96" i="8"/>
  <c r="C96" i="8"/>
  <c r="D96" i="8"/>
  <c r="E96" i="8"/>
  <c r="F96" i="8"/>
  <c r="G96" i="8"/>
  <c r="H96" i="8"/>
  <c r="I96" i="8"/>
  <c r="J96" i="8"/>
  <c r="K96" i="8"/>
  <c r="L96" i="8"/>
  <c r="M96" i="8"/>
  <c r="N96" i="8"/>
  <c r="R96" i="8"/>
  <c r="A97" i="8"/>
  <c r="S97" i="8" s="1"/>
  <c r="B97" i="8"/>
  <c r="C97" i="8"/>
  <c r="D97" i="8"/>
  <c r="E97" i="8"/>
  <c r="F97" i="8"/>
  <c r="G97" i="8"/>
  <c r="H97" i="8"/>
  <c r="R97" i="8" s="1"/>
  <c r="I97" i="8"/>
  <c r="J97" i="8"/>
  <c r="K97" i="8"/>
  <c r="M97" i="8"/>
  <c r="N97" i="8"/>
  <c r="Q97" i="8"/>
  <c r="A98" i="8"/>
  <c r="O98" i="8" s="1"/>
  <c r="B98" i="8"/>
  <c r="C98" i="8"/>
  <c r="D98" i="8"/>
  <c r="E98" i="8"/>
  <c r="F98" i="8"/>
  <c r="G98" i="8"/>
  <c r="H98" i="8"/>
  <c r="R98" i="8" s="1"/>
  <c r="I98" i="8"/>
  <c r="J98" i="8"/>
  <c r="K98" i="8"/>
  <c r="M98" i="8"/>
  <c r="N98" i="8"/>
  <c r="P98" i="8"/>
  <c r="S98" i="8"/>
  <c r="A99" i="8"/>
  <c r="O99" i="8" s="1"/>
  <c r="B99" i="8"/>
  <c r="C99" i="8"/>
  <c r="D99" i="8"/>
  <c r="E99" i="8"/>
  <c r="F99" i="8"/>
  <c r="G99" i="8"/>
  <c r="H99" i="8"/>
  <c r="R99" i="8" s="1"/>
  <c r="I99" i="8"/>
  <c r="J99" i="8"/>
  <c r="K99" i="8"/>
  <c r="M99" i="8"/>
  <c r="N99" i="8"/>
  <c r="Q99" i="8"/>
  <c r="A100" i="8"/>
  <c r="L100" i="8" s="1"/>
  <c r="B100" i="8"/>
  <c r="C100" i="8"/>
  <c r="D100" i="8"/>
  <c r="E100" i="8"/>
  <c r="F100" i="8"/>
  <c r="G100" i="8"/>
  <c r="H100" i="8"/>
  <c r="R100" i="8" s="1"/>
  <c r="I100" i="8"/>
  <c r="J100" i="8"/>
  <c r="K100" i="8"/>
  <c r="M100" i="8"/>
  <c r="N100" i="8"/>
  <c r="O100" i="8"/>
  <c r="S100" i="8"/>
  <c r="A101" i="8"/>
  <c r="P101" i="8" s="1"/>
  <c r="B101" i="8"/>
  <c r="C101" i="8"/>
  <c r="D101" i="8"/>
  <c r="E101" i="8"/>
  <c r="F101" i="8"/>
  <c r="G101" i="8"/>
  <c r="H101" i="8"/>
  <c r="R101" i="8" s="1"/>
  <c r="I101" i="8"/>
  <c r="J101" i="8"/>
  <c r="K101" i="8"/>
  <c r="L101" i="8"/>
  <c r="M101" i="8"/>
  <c r="N101" i="8"/>
  <c r="Q101" i="8"/>
  <c r="A102" i="8"/>
  <c r="S102" i="8" s="1"/>
  <c r="B102" i="8"/>
  <c r="C102" i="8"/>
  <c r="D102" i="8"/>
  <c r="E102" i="8"/>
  <c r="F102" i="8"/>
  <c r="G102" i="8"/>
  <c r="H102" i="8"/>
  <c r="I102" i="8"/>
  <c r="J102" i="8"/>
  <c r="K102" i="8"/>
  <c r="L102" i="8"/>
  <c r="M102" i="8"/>
  <c r="N102" i="8"/>
  <c r="O102" i="8"/>
  <c r="P102" i="8"/>
  <c r="Q102" i="8"/>
  <c r="R102" i="8"/>
  <c r="A103" i="8"/>
  <c r="O103" i="8" s="1"/>
  <c r="B103" i="8"/>
  <c r="C103" i="8"/>
  <c r="D103" i="8"/>
  <c r="E103" i="8"/>
  <c r="F103" i="8"/>
  <c r="G103" i="8"/>
  <c r="H103" i="8"/>
  <c r="R103" i="8" s="1"/>
  <c r="I103" i="8"/>
  <c r="J103" i="8"/>
  <c r="K103" i="8"/>
  <c r="M103" i="8"/>
  <c r="N103" i="8"/>
  <c r="A104" i="8"/>
  <c r="O104" i="8" s="1"/>
  <c r="B104" i="8"/>
  <c r="C104" i="8"/>
  <c r="D104" i="8"/>
  <c r="E104" i="8"/>
  <c r="F104" i="8"/>
  <c r="G104" i="8"/>
  <c r="H104" i="8"/>
  <c r="R104" i="8" s="1"/>
  <c r="I104" i="8"/>
  <c r="J104" i="8"/>
  <c r="K104" i="8"/>
  <c r="M104" i="8"/>
  <c r="N104" i="8"/>
  <c r="A105" i="8"/>
  <c r="Q105" i="8" s="1"/>
  <c r="B105" i="8"/>
  <c r="C105" i="8"/>
  <c r="D105" i="8"/>
  <c r="E105" i="8"/>
  <c r="F105" i="8"/>
  <c r="G105" i="8"/>
  <c r="H105" i="8"/>
  <c r="R105" i="8" s="1"/>
  <c r="I105" i="8"/>
  <c r="J105" i="8"/>
  <c r="K105" i="8"/>
  <c r="M105" i="8"/>
  <c r="N105" i="8"/>
  <c r="A106" i="8"/>
  <c r="B106" i="8"/>
  <c r="C106" i="8"/>
  <c r="D106" i="8"/>
  <c r="E106" i="8"/>
  <c r="F106" i="8"/>
  <c r="G106" i="8"/>
  <c r="H106" i="8"/>
  <c r="R106" i="8" s="1"/>
  <c r="I106" i="8"/>
  <c r="J106" i="8"/>
  <c r="K106" i="8"/>
  <c r="M106" i="8"/>
  <c r="N106" i="8"/>
  <c r="A107" i="8"/>
  <c r="O107" i="8" s="1"/>
  <c r="B107" i="8"/>
  <c r="C107" i="8"/>
  <c r="D107" i="8"/>
  <c r="E107" i="8"/>
  <c r="F107" i="8"/>
  <c r="G107" i="8"/>
  <c r="H107" i="8"/>
  <c r="R107" i="8" s="1"/>
  <c r="I107" i="8"/>
  <c r="J107" i="8"/>
  <c r="K107" i="8"/>
  <c r="M107" i="8"/>
  <c r="N107" i="8"/>
  <c r="A108" i="8"/>
  <c r="L108" i="8" s="1"/>
  <c r="B108" i="8"/>
  <c r="C108" i="8"/>
  <c r="D108" i="8"/>
  <c r="E108" i="8"/>
  <c r="F108" i="8"/>
  <c r="G108" i="8"/>
  <c r="H108" i="8"/>
  <c r="R108" i="8" s="1"/>
  <c r="I108" i="8"/>
  <c r="J108" i="8"/>
  <c r="K108" i="8"/>
  <c r="M108" i="8"/>
  <c r="N108" i="8"/>
  <c r="A109" i="8"/>
  <c r="O109" i="8" s="1"/>
  <c r="B109" i="8"/>
  <c r="C109" i="8"/>
  <c r="D109" i="8"/>
  <c r="E109" i="8"/>
  <c r="F109" i="8"/>
  <c r="G109" i="8"/>
  <c r="H109" i="8"/>
  <c r="I109" i="8"/>
  <c r="J109" i="8"/>
  <c r="K109" i="8"/>
  <c r="M109" i="8"/>
  <c r="N109" i="8"/>
  <c r="Q109" i="8"/>
  <c r="R109" i="8"/>
  <c r="A110" i="8"/>
  <c r="S110" i="8" s="1"/>
  <c r="B110" i="8"/>
  <c r="C110" i="8"/>
  <c r="D110" i="8"/>
  <c r="E110" i="8"/>
  <c r="F110" i="8"/>
  <c r="G110" i="8"/>
  <c r="H110" i="8"/>
  <c r="R110" i="8" s="1"/>
  <c r="I110" i="8"/>
  <c r="J110" i="8"/>
  <c r="K110" i="8"/>
  <c r="L110" i="8"/>
  <c r="M110" i="8"/>
  <c r="N110" i="8"/>
  <c r="O110" i="8"/>
  <c r="P110" i="8"/>
  <c r="Q110" i="8"/>
  <c r="A111" i="8"/>
  <c r="O111" i="8" s="1"/>
  <c r="B111" i="8"/>
  <c r="C111" i="8"/>
  <c r="D111" i="8"/>
  <c r="E111" i="8"/>
  <c r="F111" i="8"/>
  <c r="G111" i="8"/>
  <c r="H111" i="8"/>
  <c r="I111" i="8"/>
  <c r="J111" i="8"/>
  <c r="K111" i="8"/>
  <c r="M111" i="8"/>
  <c r="N111" i="8"/>
  <c r="R111" i="8"/>
  <c r="A112" i="8"/>
  <c r="O112" i="8" s="1"/>
  <c r="B112" i="8"/>
  <c r="C112" i="8"/>
  <c r="D112" i="8"/>
  <c r="E112" i="8"/>
  <c r="F112" i="8"/>
  <c r="G112" i="8"/>
  <c r="H112" i="8"/>
  <c r="I112" i="8"/>
  <c r="J112" i="8"/>
  <c r="K112" i="8"/>
  <c r="L112" i="8"/>
  <c r="M112" i="8"/>
  <c r="N112" i="8"/>
  <c r="Q112" i="8"/>
  <c r="R112" i="8"/>
  <c r="A113" i="8"/>
  <c r="Q113" i="8" s="1"/>
  <c r="B113" i="8"/>
  <c r="C113" i="8"/>
  <c r="D113" i="8"/>
  <c r="E113" i="8"/>
  <c r="F113" i="8"/>
  <c r="G113" i="8"/>
  <c r="H113" i="8"/>
  <c r="R113" i="8" s="1"/>
  <c r="I113" i="8"/>
  <c r="J113" i="8"/>
  <c r="K113" i="8"/>
  <c r="M113" i="8"/>
  <c r="N113" i="8"/>
  <c r="A114" i="8"/>
  <c r="O114" i="8" s="1"/>
  <c r="B114" i="8"/>
  <c r="C114" i="8"/>
  <c r="D114" i="8"/>
  <c r="E114" i="8"/>
  <c r="F114" i="8"/>
  <c r="G114" i="8"/>
  <c r="H114" i="8"/>
  <c r="R114" i="8" s="1"/>
  <c r="I114" i="8"/>
  <c r="J114" i="8"/>
  <c r="K114" i="8"/>
  <c r="M114" i="8"/>
  <c r="N114" i="8"/>
  <c r="S114" i="8"/>
  <c r="A115" i="8"/>
  <c r="O115" i="8" s="1"/>
  <c r="B115" i="8"/>
  <c r="C115" i="8"/>
  <c r="D115" i="8"/>
  <c r="E115" i="8"/>
  <c r="F115" i="8"/>
  <c r="G115" i="8"/>
  <c r="H115" i="8"/>
  <c r="R115" i="8" s="1"/>
  <c r="I115" i="8"/>
  <c r="J115" i="8"/>
  <c r="K115" i="8"/>
  <c r="M115" i="8"/>
  <c r="N115" i="8"/>
  <c r="A116" i="8"/>
  <c r="L116" i="8" s="1"/>
  <c r="B116" i="8"/>
  <c r="C116" i="8"/>
  <c r="D116" i="8"/>
  <c r="E116" i="8"/>
  <c r="F116" i="8"/>
  <c r="G116" i="8"/>
  <c r="H116" i="8"/>
  <c r="R116" i="8" s="1"/>
  <c r="I116" i="8"/>
  <c r="J116" i="8"/>
  <c r="K116" i="8"/>
  <c r="M116" i="8"/>
  <c r="N116" i="8"/>
  <c r="S116" i="8"/>
  <c r="A117" i="8"/>
  <c r="B117" i="8"/>
  <c r="C117" i="8"/>
  <c r="D117" i="8"/>
  <c r="E117" i="8"/>
  <c r="F117" i="8"/>
  <c r="G117" i="8"/>
  <c r="H117" i="8"/>
  <c r="R117" i="8" s="1"/>
  <c r="I117" i="8"/>
  <c r="J117" i="8"/>
  <c r="K117" i="8"/>
  <c r="M117" i="8"/>
  <c r="N117" i="8"/>
  <c r="Q117" i="8"/>
  <c r="A118" i="8"/>
  <c r="S118" i="8" s="1"/>
  <c r="B118" i="8"/>
  <c r="C118" i="8"/>
  <c r="D118" i="8"/>
  <c r="E118" i="8"/>
  <c r="F118" i="8"/>
  <c r="G118" i="8"/>
  <c r="H118" i="8"/>
  <c r="I118" i="8"/>
  <c r="J118" i="8"/>
  <c r="K118" i="8"/>
  <c r="L118" i="8"/>
  <c r="M118" i="8"/>
  <c r="N118" i="8"/>
  <c r="Q118" i="8"/>
  <c r="R118" i="8"/>
  <c r="A119" i="8"/>
  <c r="O119" i="8" s="1"/>
  <c r="B119" i="8"/>
  <c r="C119" i="8"/>
  <c r="D119" i="8"/>
  <c r="E119" i="8"/>
  <c r="F119" i="8"/>
  <c r="G119" i="8"/>
  <c r="H119" i="8"/>
  <c r="R119" i="8" s="1"/>
  <c r="I119" i="8"/>
  <c r="J119" i="8"/>
  <c r="K119" i="8"/>
  <c r="M119" i="8"/>
  <c r="N119" i="8"/>
  <c r="A120" i="8"/>
  <c r="O120" i="8" s="1"/>
  <c r="B120" i="8"/>
  <c r="C120" i="8"/>
  <c r="D120" i="8"/>
  <c r="E120" i="8"/>
  <c r="F120" i="8"/>
  <c r="G120" i="8"/>
  <c r="H120" i="8"/>
  <c r="I120" i="8"/>
  <c r="J120" i="8"/>
  <c r="K120" i="8"/>
  <c r="L120" i="8"/>
  <c r="M120" i="8"/>
  <c r="N120" i="8"/>
  <c r="R120" i="8"/>
  <c r="A121" i="8"/>
  <c r="Q121" i="8" s="1"/>
  <c r="B121" i="8"/>
  <c r="C121" i="8"/>
  <c r="D121" i="8"/>
  <c r="E121" i="8"/>
  <c r="F121" i="8"/>
  <c r="G121" i="8"/>
  <c r="H121" i="8"/>
  <c r="R121" i="8" s="1"/>
  <c r="I121" i="8"/>
  <c r="J121" i="8"/>
  <c r="K121" i="8"/>
  <c r="M121" i="8"/>
  <c r="N121" i="8"/>
  <c r="A122" i="8"/>
  <c r="O122" i="8" s="1"/>
  <c r="B122" i="8"/>
  <c r="C122" i="8"/>
  <c r="D122" i="8"/>
  <c r="E122" i="8"/>
  <c r="F122" i="8"/>
  <c r="G122" i="8"/>
  <c r="H122" i="8"/>
  <c r="R122" i="8" s="1"/>
  <c r="I122" i="8"/>
  <c r="J122" i="8"/>
  <c r="K122" i="8"/>
  <c r="L122" i="8"/>
  <c r="M122" i="8"/>
  <c r="N122" i="8"/>
  <c r="P122" i="8"/>
  <c r="S122" i="8"/>
  <c r="A123" i="8"/>
  <c r="O123" i="8" s="1"/>
  <c r="B123" i="8"/>
  <c r="C123" i="8"/>
  <c r="D123" i="8"/>
  <c r="E123" i="8"/>
  <c r="F123" i="8"/>
  <c r="G123" i="8"/>
  <c r="H123" i="8"/>
  <c r="R123" i="8" s="1"/>
  <c r="I123" i="8"/>
  <c r="J123" i="8"/>
  <c r="K123" i="8"/>
  <c r="M123" i="8"/>
  <c r="N123" i="8"/>
  <c r="A124" i="8"/>
  <c r="P124" i="8" s="1"/>
  <c r="B124" i="8"/>
  <c r="C124" i="8"/>
  <c r="D124" i="8"/>
  <c r="E124" i="8"/>
  <c r="F124" i="8"/>
  <c r="G124" i="8"/>
  <c r="H124" i="8"/>
  <c r="I124" i="8"/>
  <c r="J124" i="8"/>
  <c r="K124" i="8"/>
  <c r="M124" i="8"/>
  <c r="N124" i="8"/>
  <c r="R124" i="8"/>
  <c r="S124" i="8"/>
  <c r="A125" i="8"/>
  <c r="B125" i="8"/>
  <c r="C125" i="8"/>
  <c r="D125" i="8"/>
  <c r="E125" i="8"/>
  <c r="F125" i="8"/>
  <c r="G125" i="8"/>
  <c r="H125" i="8"/>
  <c r="R125" i="8" s="1"/>
  <c r="I125" i="8"/>
  <c r="J125" i="8"/>
  <c r="K125" i="8"/>
  <c r="L125" i="8"/>
  <c r="M125" i="8"/>
  <c r="N125" i="8"/>
  <c r="O125" i="8"/>
  <c r="P125" i="8"/>
  <c r="Q125" i="8"/>
  <c r="S125" i="8"/>
  <c r="A126" i="8"/>
  <c r="S126" i="8" s="1"/>
  <c r="B126" i="8"/>
  <c r="C126" i="8"/>
  <c r="D126" i="8"/>
  <c r="E126" i="8"/>
  <c r="F126" i="8"/>
  <c r="G126" i="8"/>
  <c r="H126" i="8"/>
  <c r="R126" i="8" s="1"/>
  <c r="I126" i="8"/>
  <c r="J126" i="8"/>
  <c r="K126" i="8"/>
  <c r="M126" i="8"/>
  <c r="N126" i="8"/>
  <c r="Q126" i="8"/>
  <c r="A127" i="8"/>
  <c r="O127" i="8" s="1"/>
  <c r="B127" i="8"/>
  <c r="C127" i="8"/>
  <c r="D127" i="8"/>
  <c r="E127" i="8"/>
  <c r="F127" i="8"/>
  <c r="G127" i="8"/>
  <c r="H127" i="8"/>
  <c r="R127" i="8" s="1"/>
  <c r="I127" i="8"/>
  <c r="J127" i="8"/>
  <c r="K127" i="8"/>
  <c r="M127" i="8"/>
  <c r="N127" i="8"/>
  <c r="A128" i="8"/>
  <c r="O128" i="8" s="1"/>
  <c r="B128" i="8"/>
  <c r="C128" i="8"/>
  <c r="D128" i="8"/>
  <c r="E128" i="8"/>
  <c r="F128" i="8"/>
  <c r="G128" i="8"/>
  <c r="H128" i="8"/>
  <c r="I128" i="8"/>
  <c r="J128" i="8"/>
  <c r="K128" i="8"/>
  <c r="M128" i="8"/>
  <c r="N128" i="8"/>
  <c r="R128" i="8"/>
  <c r="A129" i="8"/>
  <c r="O129" i="8" s="1"/>
  <c r="B129" i="8"/>
  <c r="C129" i="8"/>
  <c r="D129" i="8"/>
  <c r="E129" i="8"/>
  <c r="F129" i="8"/>
  <c r="G129" i="8"/>
  <c r="H129" i="8"/>
  <c r="R129" i="8" s="1"/>
  <c r="I129" i="8"/>
  <c r="J129" i="8"/>
  <c r="K129" i="8"/>
  <c r="M129" i="8"/>
  <c r="N129" i="8"/>
  <c r="A130" i="8"/>
  <c r="O130" i="8" s="1"/>
  <c r="B130" i="8"/>
  <c r="C130" i="8"/>
  <c r="D130" i="8"/>
  <c r="E130" i="8"/>
  <c r="F130" i="8"/>
  <c r="G130" i="8"/>
  <c r="H130" i="8"/>
  <c r="R130" i="8" s="1"/>
  <c r="I130" i="8"/>
  <c r="J130" i="8"/>
  <c r="K130" i="8"/>
  <c r="M130" i="8"/>
  <c r="N130" i="8"/>
  <c r="S130" i="8"/>
  <c r="A131" i="8"/>
  <c r="Q131" i="8" s="1"/>
  <c r="B131" i="8"/>
  <c r="C131" i="8"/>
  <c r="D131" i="8"/>
  <c r="E131" i="8"/>
  <c r="F131" i="8"/>
  <c r="G131" i="8"/>
  <c r="H131" i="8"/>
  <c r="R131" i="8" s="1"/>
  <c r="I131" i="8"/>
  <c r="J131" i="8"/>
  <c r="K131" i="8"/>
  <c r="M131" i="8"/>
  <c r="N131" i="8"/>
  <c r="A132" i="8"/>
  <c r="O132" i="8" s="1"/>
  <c r="B132" i="8"/>
  <c r="C132" i="8"/>
  <c r="D132" i="8"/>
  <c r="E132" i="8"/>
  <c r="F132" i="8"/>
  <c r="G132" i="8"/>
  <c r="H132" i="8"/>
  <c r="R132" i="8" s="1"/>
  <c r="I132" i="8"/>
  <c r="J132" i="8"/>
  <c r="K132" i="8"/>
  <c r="M132" i="8"/>
  <c r="N132" i="8"/>
  <c r="A133" i="8"/>
  <c r="B133" i="8"/>
  <c r="C133" i="8"/>
  <c r="D133" i="8"/>
  <c r="E133" i="8"/>
  <c r="F133" i="8"/>
  <c r="G133" i="8"/>
  <c r="H133" i="8"/>
  <c r="R133" i="8" s="1"/>
  <c r="I133" i="8"/>
  <c r="J133" i="8"/>
  <c r="K133" i="8"/>
  <c r="M133" i="8"/>
  <c r="N133" i="8"/>
  <c r="A134" i="8"/>
  <c r="S134" i="8" s="1"/>
  <c r="B134" i="8"/>
  <c r="C134" i="8"/>
  <c r="D134" i="8"/>
  <c r="E134" i="8"/>
  <c r="F134" i="8"/>
  <c r="G134" i="8"/>
  <c r="H134" i="8"/>
  <c r="R134" i="8" s="1"/>
  <c r="I134" i="8"/>
  <c r="J134" i="8"/>
  <c r="K134" i="8"/>
  <c r="L134" i="8"/>
  <c r="M134" i="8"/>
  <c r="N134" i="8"/>
  <c r="Q134" i="8"/>
  <c r="A135" i="8"/>
  <c r="O135" i="8" s="1"/>
  <c r="B135" i="8"/>
  <c r="C135" i="8"/>
  <c r="D135" i="8"/>
  <c r="E135" i="8"/>
  <c r="F135" i="8"/>
  <c r="G135" i="8"/>
  <c r="H135" i="8"/>
  <c r="R135" i="8" s="1"/>
  <c r="I135" i="8"/>
  <c r="J135" i="8"/>
  <c r="K135" i="8"/>
  <c r="M135" i="8"/>
  <c r="N135" i="8"/>
  <c r="A136" i="8"/>
  <c r="O136" i="8" s="1"/>
  <c r="B136" i="8"/>
  <c r="C136" i="8"/>
  <c r="D136" i="8"/>
  <c r="E136" i="8"/>
  <c r="F136" i="8"/>
  <c r="G136" i="8"/>
  <c r="H136" i="8"/>
  <c r="I136" i="8"/>
  <c r="J136" i="8"/>
  <c r="K136" i="8"/>
  <c r="L136" i="8"/>
  <c r="M136" i="8"/>
  <c r="N136" i="8"/>
  <c r="R136" i="8"/>
  <c r="A137" i="8"/>
  <c r="O137" i="8" s="1"/>
  <c r="B137" i="8"/>
  <c r="C137" i="8"/>
  <c r="D137" i="8"/>
  <c r="E137" i="8"/>
  <c r="F137" i="8"/>
  <c r="G137" i="8"/>
  <c r="H137" i="8"/>
  <c r="R137" i="8" s="1"/>
  <c r="I137" i="8"/>
  <c r="J137" i="8"/>
  <c r="K137" i="8"/>
  <c r="M137" i="8"/>
  <c r="N137" i="8"/>
  <c r="A138" i="8"/>
  <c r="O138" i="8" s="1"/>
  <c r="B138" i="8"/>
  <c r="C138" i="8"/>
  <c r="D138" i="8"/>
  <c r="E138" i="8"/>
  <c r="F138" i="8"/>
  <c r="G138" i="8"/>
  <c r="H138" i="8"/>
  <c r="R138" i="8" s="1"/>
  <c r="I138" i="8"/>
  <c r="J138" i="8"/>
  <c r="K138" i="8"/>
  <c r="L138" i="8"/>
  <c r="M138" i="8"/>
  <c r="N138" i="8"/>
  <c r="P138" i="8"/>
  <c r="S138" i="8"/>
  <c r="A139" i="8"/>
  <c r="Q139" i="8" s="1"/>
  <c r="B139" i="8"/>
  <c r="C139" i="8"/>
  <c r="D139" i="8"/>
  <c r="E139" i="8"/>
  <c r="F139" i="8"/>
  <c r="G139" i="8"/>
  <c r="H139" i="8"/>
  <c r="R139" i="8" s="1"/>
  <c r="I139" i="8"/>
  <c r="J139" i="8"/>
  <c r="K139" i="8"/>
  <c r="M139" i="8"/>
  <c r="N139" i="8"/>
  <c r="A140" i="8"/>
  <c r="L140" i="8" s="1"/>
  <c r="B140" i="8"/>
  <c r="C140" i="8"/>
  <c r="D140" i="8"/>
  <c r="E140" i="8"/>
  <c r="F140" i="8"/>
  <c r="G140" i="8"/>
  <c r="H140" i="8"/>
  <c r="I140" i="8"/>
  <c r="J140" i="8"/>
  <c r="K140" i="8"/>
  <c r="M140" i="8"/>
  <c r="N140" i="8"/>
  <c r="O140" i="8"/>
  <c r="R140" i="8"/>
  <c r="S140" i="8"/>
  <c r="A141" i="8"/>
  <c r="B141" i="8"/>
  <c r="C141" i="8"/>
  <c r="D141" i="8"/>
  <c r="E141" i="8"/>
  <c r="F141" i="8"/>
  <c r="G141" i="8"/>
  <c r="H141" i="8"/>
  <c r="R141" i="8" s="1"/>
  <c r="I141" i="8"/>
  <c r="J141" i="8"/>
  <c r="K141" i="8"/>
  <c r="M141" i="8"/>
  <c r="N141" i="8"/>
  <c r="A142" i="8"/>
  <c r="B142" i="8"/>
  <c r="C142" i="8"/>
  <c r="D142" i="8"/>
  <c r="E142" i="8"/>
  <c r="F142" i="8"/>
  <c r="G142" i="8"/>
  <c r="H142" i="8"/>
  <c r="R142" i="8" s="1"/>
  <c r="I142" i="8"/>
  <c r="J142" i="8"/>
  <c r="K142" i="8"/>
  <c r="M142" i="8"/>
  <c r="N142" i="8"/>
  <c r="A143" i="8"/>
  <c r="B143" i="8"/>
  <c r="C143" i="8"/>
  <c r="D143" i="8"/>
  <c r="E143" i="8"/>
  <c r="F143" i="8"/>
  <c r="G143" i="8"/>
  <c r="H143" i="8"/>
  <c r="I143" i="8"/>
  <c r="J143" i="8"/>
  <c r="K143" i="8"/>
  <c r="M143" i="8"/>
  <c r="N143" i="8"/>
  <c r="O143" i="8"/>
  <c r="Q143" i="8"/>
  <c r="R143" i="8"/>
  <c r="A144" i="8"/>
  <c r="O144" i="8" s="1"/>
  <c r="B144" i="8"/>
  <c r="C144" i="8"/>
  <c r="D144" i="8"/>
  <c r="E144" i="8"/>
  <c r="F144" i="8"/>
  <c r="G144" i="8"/>
  <c r="H144" i="8"/>
  <c r="I144" i="8"/>
  <c r="J144" i="8"/>
  <c r="K144" i="8"/>
  <c r="L144" i="8"/>
  <c r="M144" i="8"/>
  <c r="N144" i="8"/>
  <c r="Q144" i="8"/>
  <c r="R144" i="8"/>
  <c r="A145" i="8"/>
  <c r="B145" i="8"/>
  <c r="C145" i="8"/>
  <c r="D145" i="8"/>
  <c r="E145" i="8"/>
  <c r="F145" i="8"/>
  <c r="G145" i="8"/>
  <c r="H145" i="8"/>
  <c r="R145" i="8" s="1"/>
  <c r="I145" i="8"/>
  <c r="J145" i="8"/>
  <c r="K145" i="8"/>
  <c r="M145" i="8"/>
  <c r="N145" i="8"/>
  <c r="O145" i="8"/>
  <c r="Q145" i="8"/>
  <c r="S145" i="8"/>
  <c r="A146" i="8"/>
  <c r="O146" i="8" s="1"/>
  <c r="B146" i="8"/>
  <c r="C146" i="8"/>
  <c r="D146" i="8"/>
  <c r="E146" i="8"/>
  <c r="F146" i="8"/>
  <c r="G146" i="8"/>
  <c r="H146" i="8"/>
  <c r="R146" i="8" s="1"/>
  <c r="I146" i="8"/>
  <c r="J146" i="8"/>
  <c r="K146" i="8"/>
  <c r="L146" i="8"/>
  <c r="M146" i="8"/>
  <c r="N146" i="8"/>
  <c r="P146" i="8"/>
  <c r="Q146" i="8"/>
  <c r="S146" i="8"/>
  <c r="A147" i="8"/>
  <c r="Q147" i="8" s="1"/>
  <c r="B147" i="8"/>
  <c r="C147" i="8"/>
  <c r="D147" i="8"/>
  <c r="E147" i="8"/>
  <c r="F147" i="8"/>
  <c r="G147" i="8"/>
  <c r="H147" i="8"/>
  <c r="R147" i="8" s="1"/>
  <c r="I147" i="8"/>
  <c r="J147" i="8"/>
  <c r="K147" i="8"/>
  <c r="M147" i="8"/>
  <c r="N147" i="8"/>
  <c r="P147" i="8"/>
  <c r="A148" i="8"/>
  <c r="L148" i="8" s="1"/>
  <c r="B148" i="8"/>
  <c r="C148" i="8"/>
  <c r="D148" i="8"/>
  <c r="E148" i="8"/>
  <c r="F148" i="8"/>
  <c r="G148" i="8"/>
  <c r="H148" i="8"/>
  <c r="R148" i="8" s="1"/>
  <c r="I148" i="8"/>
  <c r="J148" i="8"/>
  <c r="K148" i="8"/>
  <c r="M148" i="8"/>
  <c r="N148" i="8"/>
  <c r="O148" i="8"/>
  <c r="P148" i="8"/>
  <c r="Q148" i="8"/>
  <c r="S148" i="8"/>
  <c r="A149" i="8"/>
  <c r="P149" i="8" s="1"/>
  <c r="B149" i="8"/>
  <c r="C149" i="8"/>
  <c r="D149" i="8"/>
  <c r="E149" i="8"/>
  <c r="F149" i="8"/>
  <c r="G149" i="8"/>
  <c r="H149" i="8"/>
  <c r="I149" i="8"/>
  <c r="J149" i="8"/>
  <c r="K149" i="8"/>
  <c r="M149" i="8"/>
  <c r="N149" i="8"/>
  <c r="R149" i="8"/>
  <c r="A150" i="8"/>
  <c r="S150" i="8" s="1"/>
  <c r="B150" i="8"/>
  <c r="C150" i="8"/>
  <c r="D150" i="8"/>
  <c r="E150" i="8"/>
  <c r="F150" i="8"/>
  <c r="G150" i="8"/>
  <c r="H150" i="8"/>
  <c r="R150" i="8" s="1"/>
  <c r="I150" i="8"/>
  <c r="J150" i="8"/>
  <c r="K150" i="8"/>
  <c r="M150" i="8"/>
  <c r="N150" i="8"/>
  <c r="O150" i="8"/>
  <c r="A151" i="8"/>
  <c r="L151" i="8" s="1"/>
  <c r="B151" i="8"/>
  <c r="C151" i="8"/>
  <c r="D151" i="8"/>
  <c r="E151" i="8"/>
  <c r="F151" i="8"/>
  <c r="G151" i="8"/>
  <c r="H151" i="8"/>
  <c r="I151" i="8"/>
  <c r="J151" i="8"/>
  <c r="K151" i="8"/>
  <c r="M151" i="8"/>
  <c r="N151" i="8"/>
  <c r="R151" i="8"/>
  <c r="A152" i="8"/>
  <c r="B152" i="8"/>
  <c r="C152" i="8"/>
  <c r="D152" i="8"/>
  <c r="E152" i="8"/>
  <c r="F152" i="8"/>
  <c r="G152" i="8"/>
  <c r="H152" i="8"/>
  <c r="I152" i="8"/>
  <c r="J152" i="8"/>
  <c r="K152" i="8"/>
  <c r="M152" i="8"/>
  <c r="N152" i="8"/>
  <c r="R152" i="8"/>
  <c r="A153" i="8"/>
  <c r="S153" i="8" s="1"/>
  <c r="B153" i="8"/>
  <c r="C153" i="8"/>
  <c r="D153" i="8"/>
  <c r="E153" i="8"/>
  <c r="F153" i="8"/>
  <c r="G153" i="8"/>
  <c r="H153" i="8"/>
  <c r="R153" i="8" s="1"/>
  <c r="I153" i="8"/>
  <c r="J153" i="8"/>
  <c r="K153" i="8"/>
  <c r="M153" i="8"/>
  <c r="N153" i="8"/>
  <c r="A154" i="8"/>
  <c r="O154" i="8" s="1"/>
  <c r="B154" i="8"/>
  <c r="C154" i="8"/>
  <c r="D154" i="8"/>
  <c r="E154" i="8"/>
  <c r="F154" i="8"/>
  <c r="G154" i="8"/>
  <c r="H154" i="8"/>
  <c r="R154" i="8" s="1"/>
  <c r="I154" i="8"/>
  <c r="J154" i="8"/>
  <c r="K154" i="8"/>
  <c r="M154" i="8"/>
  <c r="N154" i="8"/>
  <c r="S154" i="8"/>
  <c r="A155" i="8"/>
  <c r="O155" i="8" s="1"/>
  <c r="B155" i="8"/>
  <c r="C155" i="8"/>
  <c r="D155" i="8"/>
  <c r="E155" i="8"/>
  <c r="F155" i="8"/>
  <c r="G155" i="8"/>
  <c r="H155" i="8"/>
  <c r="R155" i="8" s="1"/>
  <c r="I155" i="8"/>
  <c r="J155" i="8"/>
  <c r="K155" i="8"/>
  <c r="M155" i="8"/>
  <c r="N155" i="8"/>
  <c r="A156" i="8"/>
  <c r="P156" i="8" s="1"/>
  <c r="B156" i="8"/>
  <c r="C156" i="8"/>
  <c r="D156" i="8"/>
  <c r="E156" i="8"/>
  <c r="F156" i="8"/>
  <c r="G156" i="8"/>
  <c r="H156" i="8"/>
  <c r="R156" i="8" s="1"/>
  <c r="I156" i="8"/>
  <c r="J156" i="8"/>
  <c r="K156" i="8"/>
  <c r="L156" i="8"/>
  <c r="M156" i="8"/>
  <c r="N156" i="8"/>
  <c r="O156" i="8"/>
  <c r="Q156" i="8"/>
  <c r="A157" i="8"/>
  <c r="S157" i="8" s="1"/>
  <c r="B157" i="8"/>
  <c r="C157" i="8"/>
  <c r="D157" i="8"/>
  <c r="E157" i="8"/>
  <c r="F157" i="8"/>
  <c r="G157" i="8"/>
  <c r="H157" i="8"/>
  <c r="R157" i="8" s="1"/>
  <c r="I157" i="8"/>
  <c r="J157" i="8"/>
  <c r="K157" i="8"/>
  <c r="M157" i="8"/>
  <c r="N157" i="8"/>
  <c r="Q157" i="8"/>
  <c r="A158" i="8"/>
  <c r="O158" i="8" s="1"/>
  <c r="B158" i="8"/>
  <c r="C158" i="8"/>
  <c r="D158" i="8"/>
  <c r="E158" i="8"/>
  <c r="F158" i="8"/>
  <c r="G158" i="8"/>
  <c r="H158" i="8"/>
  <c r="R158" i="8" s="1"/>
  <c r="I158" i="8"/>
  <c r="J158" i="8"/>
  <c r="K158" i="8"/>
  <c r="M158" i="8"/>
  <c r="N158" i="8"/>
  <c r="A159" i="8"/>
  <c r="P159" i="8" s="1"/>
  <c r="B159" i="8"/>
  <c r="C159" i="8"/>
  <c r="D159" i="8"/>
  <c r="E159" i="8"/>
  <c r="F159" i="8"/>
  <c r="G159" i="8"/>
  <c r="H159" i="8"/>
  <c r="R159" i="8" s="1"/>
  <c r="I159" i="8"/>
  <c r="J159" i="8"/>
  <c r="K159" i="8"/>
  <c r="L159" i="8"/>
  <c r="M159" i="8"/>
  <c r="N159" i="8"/>
  <c r="O159" i="8"/>
  <c r="S159" i="8"/>
  <c r="A160" i="8"/>
  <c r="O160" i="8" s="1"/>
  <c r="B160" i="8"/>
  <c r="C160" i="8"/>
  <c r="D160" i="8"/>
  <c r="E160" i="8"/>
  <c r="F160" i="8"/>
  <c r="G160" i="8"/>
  <c r="H160" i="8"/>
  <c r="R160" i="8" s="1"/>
  <c r="I160" i="8"/>
  <c r="J160" i="8"/>
  <c r="K160" i="8"/>
  <c r="L160" i="8"/>
  <c r="M160" i="8"/>
  <c r="N160" i="8"/>
  <c r="S160" i="8"/>
  <c r="A161" i="8"/>
  <c r="L161" i="8" s="1"/>
  <c r="B161" i="8"/>
  <c r="C161" i="8"/>
  <c r="D161" i="8"/>
  <c r="E161" i="8"/>
  <c r="F161" i="8"/>
  <c r="G161" i="8"/>
  <c r="H161" i="8"/>
  <c r="R161" i="8" s="1"/>
  <c r="I161" i="8"/>
  <c r="J161" i="8"/>
  <c r="K161" i="8"/>
  <c r="M161" i="8"/>
  <c r="N161" i="8"/>
  <c r="A162" i="8"/>
  <c r="O162" i="8" s="1"/>
  <c r="B162" i="8"/>
  <c r="C162" i="8"/>
  <c r="D162" i="8"/>
  <c r="E162" i="8"/>
  <c r="F162" i="8"/>
  <c r="G162" i="8"/>
  <c r="H162" i="8"/>
  <c r="R162" i="8" s="1"/>
  <c r="I162" i="8"/>
  <c r="J162" i="8"/>
  <c r="K162" i="8"/>
  <c r="M162" i="8"/>
  <c r="N162" i="8"/>
  <c r="S162" i="8"/>
  <c r="A163" i="8"/>
  <c r="P163" i="8" s="1"/>
  <c r="B163" i="8"/>
  <c r="C163" i="8"/>
  <c r="D163" i="8"/>
  <c r="E163" i="8"/>
  <c r="F163" i="8"/>
  <c r="G163" i="8"/>
  <c r="H163" i="8"/>
  <c r="R163" i="8" s="1"/>
  <c r="I163" i="8"/>
  <c r="J163" i="8"/>
  <c r="K163" i="8"/>
  <c r="M163" i="8"/>
  <c r="N163" i="8"/>
  <c r="A164" i="8"/>
  <c r="L164" i="8" s="1"/>
  <c r="B164" i="8"/>
  <c r="C164" i="8"/>
  <c r="D164" i="8"/>
  <c r="E164" i="8"/>
  <c r="F164" i="8"/>
  <c r="G164" i="8"/>
  <c r="H164" i="8"/>
  <c r="R164" i="8" s="1"/>
  <c r="I164" i="8"/>
  <c r="J164" i="8"/>
  <c r="K164" i="8"/>
  <c r="M164" i="8"/>
  <c r="N164" i="8"/>
  <c r="Q164" i="8"/>
  <c r="A165" i="8"/>
  <c r="B165" i="8"/>
  <c r="C165" i="8"/>
  <c r="D165" i="8"/>
  <c r="E165" i="8"/>
  <c r="F165" i="8"/>
  <c r="G165" i="8"/>
  <c r="H165" i="8"/>
  <c r="R165" i="8" s="1"/>
  <c r="I165" i="8"/>
  <c r="J165" i="8"/>
  <c r="K165" i="8"/>
  <c r="M165" i="8"/>
  <c r="N165" i="8"/>
  <c r="A166" i="8"/>
  <c r="O166" i="8" s="1"/>
  <c r="B166" i="8"/>
  <c r="C166" i="8"/>
  <c r="D166" i="8"/>
  <c r="E166" i="8"/>
  <c r="F166" i="8"/>
  <c r="G166" i="8"/>
  <c r="H166" i="8"/>
  <c r="R166" i="8" s="1"/>
  <c r="I166" i="8"/>
  <c r="J166" i="8"/>
  <c r="K166" i="8"/>
  <c r="M166" i="8"/>
  <c r="N166" i="8"/>
  <c r="Q166" i="8"/>
  <c r="A167" i="8"/>
  <c r="L167" i="8" s="1"/>
  <c r="B167" i="8"/>
  <c r="C167" i="8"/>
  <c r="D167" i="8"/>
  <c r="E167" i="8"/>
  <c r="F167" i="8"/>
  <c r="G167" i="8"/>
  <c r="H167" i="8"/>
  <c r="R167" i="8" s="1"/>
  <c r="I167" i="8"/>
  <c r="J167" i="8"/>
  <c r="K167" i="8"/>
  <c r="M167" i="8"/>
  <c r="N167" i="8"/>
  <c r="S167" i="8"/>
  <c r="A168" i="8"/>
  <c r="S168" i="8" s="1"/>
  <c r="B168" i="8"/>
  <c r="C168" i="8"/>
  <c r="D168" i="8"/>
  <c r="E168" i="8"/>
  <c r="F168" i="8"/>
  <c r="G168" i="8"/>
  <c r="H168" i="8"/>
  <c r="R168" i="8" s="1"/>
  <c r="I168" i="8"/>
  <c r="J168" i="8"/>
  <c r="K168" i="8"/>
  <c r="M168" i="8"/>
  <c r="N168" i="8"/>
  <c r="A169" i="8"/>
  <c r="S169" i="8" s="1"/>
  <c r="B169" i="8"/>
  <c r="C169" i="8"/>
  <c r="D169" i="8"/>
  <c r="E169" i="8"/>
  <c r="F169" i="8"/>
  <c r="G169" i="8"/>
  <c r="H169" i="8"/>
  <c r="R169" i="8" s="1"/>
  <c r="I169" i="8"/>
  <c r="J169" i="8"/>
  <c r="K169" i="8"/>
  <c r="M169" i="8"/>
  <c r="N169" i="8"/>
  <c r="P169" i="8"/>
  <c r="Q169" i="8"/>
  <c r="A170" i="8"/>
  <c r="O170" i="8" s="1"/>
  <c r="B170" i="8"/>
  <c r="C170" i="8"/>
  <c r="D170" i="8"/>
  <c r="E170" i="8"/>
  <c r="F170" i="8"/>
  <c r="G170" i="8"/>
  <c r="H170" i="8"/>
  <c r="R170" i="8" s="1"/>
  <c r="I170" i="8"/>
  <c r="J170" i="8"/>
  <c r="K170" i="8"/>
  <c r="L170" i="8"/>
  <c r="M170" i="8"/>
  <c r="N170" i="8"/>
  <c r="P170" i="8"/>
  <c r="Q170" i="8"/>
  <c r="S170" i="8"/>
  <c r="A171" i="8"/>
  <c r="P171" i="8" s="1"/>
  <c r="B171" i="8"/>
  <c r="C171" i="8"/>
  <c r="D171" i="8"/>
  <c r="E171" i="8"/>
  <c r="F171" i="8"/>
  <c r="G171" i="8"/>
  <c r="H171" i="8"/>
  <c r="I171" i="8"/>
  <c r="J171" i="8"/>
  <c r="K171" i="8"/>
  <c r="M171" i="8"/>
  <c r="N171" i="8"/>
  <c r="R171" i="8"/>
  <c r="A172" i="8"/>
  <c r="B172" i="8"/>
  <c r="C172" i="8"/>
  <c r="D172" i="8"/>
  <c r="E172" i="8"/>
  <c r="F172" i="8"/>
  <c r="G172" i="8"/>
  <c r="H172" i="8"/>
  <c r="R172" i="8" s="1"/>
  <c r="I172" i="8"/>
  <c r="J172" i="8"/>
  <c r="K172" i="8"/>
  <c r="M172" i="8"/>
  <c r="N172" i="8"/>
  <c r="A173" i="8"/>
  <c r="B173" i="8"/>
  <c r="C173" i="8"/>
  <c r="D173" i="8"/>
  <c r="E173" i="8"/>
  <c r="F173" i="8"/>
  <c r="G173" i="8"/>
  <c r="H173" i="8"/>
  <c r="R173" i="8" s="1"/>
  <c r="I173" i="8"/>
  <c r="J173" i="8"/>
  <c r="K173" i="8"/>
  <c r="M173" i="8"/>
  <c r="N173" i="8"/>
  <c r="A174" i="8"/>
  <c r="O174" i="8" s="1"/>
  <c r="B174" i="8"/>
  <c r="C174" i="8"/>
  <c r="D174" i="8"/>
  <c r="E174" i="8"/>
  <c r="F174" i="8"/>
  <c r="G174" i="8"/>
  <c r="H174" i="8"/>
  <c r="R174" i="8" s="1"/>
  <c r="I174" i="8"/>
  <c r="J174" i="8"/>
  <c r="K174" i="8"/>
  <c r="M174" i="8"/>
  <c r="N174" i="8"/>
  <c r="A175" i="8"/>
  <c r="L175" i="8" s="1"/>
  <c r="B175" i="8"/>
  <c r="C175" i="8"/>
  <c r="D175" i="8"/>
  <c r="E175" i="8"/>
  <c r="F175" i="8"/>
  <c r="G175" i="8"/>
  <c r="H175" i="8"/>
  <c r="I175" i="8"/>
  <c r="J175" i="8"/>
  <c r="K175" i="8"/>
  <c r="M175" i="8"/>
  <c r="N175" i="8"/>
  <c r="O175" i="8"/>
  <c r="R175" i="8"/>
  <c r="S175" i="8"/>
  <c r="A176" i="8"/>
  <c r="B176" i="8"/>
  <c r="C176" i="8"/>
  <c r="D176" i="8"/>
  <c r="E176" i="8"/>
  <c r="F176" i="8"/>
  <c r="G176" i="8"/>
  <c r="H176" i="8"/>
  <c r="R176" i="8" s="1"/>
  <c r="I176" i="8"/>
  <c r="J176" i="8"/>
  <c r="K176" i="8"/>
  <c r="M176" i="8"/>
  <c r="N176" i="8"/>
  <c r="A177" i="8"/>
  <c r="S177" i="8" s="1"/>
  <c r="B177" i="8"/>
  <c r="C177" i="8"/>
  <c r="D177" i="8"/>
  <c r="E177" i="8"/>
  <c r="F177" i="8"/>
  <c r="G177" i="8"/>
  <c r="H177" i="8"/>
  <c r="R177" i="8" s="1"/>
  <c r="I177" i="8"/>
  <c r="J177" i="8"/>
  <c r="K177" i="8"/>
  <c r="M177" i="8"/>
  <c r="N177" i="8"/>
  <c r="A178" i="8"/>
  <c r="B178" i="8"/>
  <c r="C178" i="8"/>
  <c r="D178" i="8"/>
  <c r="E178" i="8"/>
  <c r="F178" i="8"/>
  <c r="G178" i="8"/>
  <c r="H178" i="8"/>
  <c r="R178" i="8" s="1"/>
  <c r="I178" i="8"/>
  <c r="J178" i="8"/>
  <c r="K178" i="8"/>
  <c r="M178" i="8"/>
  <c r="N178" i="8"/>
  <c r="A179" i="8"/>
  <c r="B179" i="8"/>
  <c r="C179" i="8"/>
  <c r="D179" i="8"/>
  <c r="E179" i="8"/>
  <c r="F179" i="8"/>
  <c r="G179" i="8"/>
  <c r="H179" i="8"/>
  <c r="R179" i="8" s="1"/>
  <c r="I179" i="8"/>
  <c r="J179" i="8"/>
  <c r="K179" i="8"/>
  <c r="M179" i="8"/>
  <c r="N179" i="8"/>
  <c r="A180" i="8"/>
  <c r="S180" i="8" s="1"/>
  <c r="B180" i="8"/>
  <c r="C180" i="8"/>
  <c r="D180" i="8"/>
  <c r="E180" i="8"/>
  <c r="F180" i="8"/>
  <c r="G180" i="8"/>
  <c r="H180" i="8"/>
  <c r="R180" i="8" s="1"/>
  <c r="I180" i="8"/>
  <c r="J180" i="8"/>
  <c r="K180" i="8"/>
  <c r="M180" i="8"/>
  <c r="N180" i="8"/>
  <c r="Q180" i="8"/>
  <c r="A181" i="8"/>
  <c r="S181" i="8" s="1"/>
  <c r="B181" i="8"/>
  <c r="C181" i="8"/>
  <c r="D181" i="8"/>
  <c r="E181" i="8"/>
  <c r="F181" i="8"/>
  <c r="G181" i="8"/>
  <c r="H181" i="8"/>
  <c r="R181" i="8" s="1"/>
  <c r="I181" i="8"/>
  <c r="J181" i="8"/>
  <c r="K181" i="8"/>
  <c r="M181" i="8"/>
  <c r="N181" i="8"/>
  <c r="A182" i="8"/>
  <c r="O182" i="8" s="1"/>
  <c r="B182" i="8"/>
  <c r="C182" i="8"/>
  <c r="D182" i="8"/>
  <c r="E182" i="8"/>
  <c r="F182" i="8"/>
  <c r="G182" i="8"/>
  <c r="H182" i="8"/>
  <c r="R182" i="8" s="1"/>
  <c r="I182" i="8"/>
  <c r="J182" i="8"/>
  <c r="K182" i="8"/>
  <c r="M182" i="8"/>
  <c r="N182" i="8"/>
  <c r="Q182" i="8"/>
  <c r="A183" i="8"/>
  <c r="B183" i="8"/>
  <c r="C183" i="8"/>
  <c r="D183" i="8"/>
  <c r="E183" i="8"/>
  <c r="F183" i="8"/>
  <c r="G183" i="8"/>
  <c r="H183" i="8"/>
  <c r="R183" i="8" s="1"/>
  <c r="I183" i="8"/>
  <c r="J183" i="8"/>
  <c r="K183" i="8"/>
  <c r="M183" i="8"/>
  <c r="N183" i="8"/>
  <c r="A184" i="8"/>
  <c r="S184" i="8" s="1"/>
  <c r="B184" i="8"/>
  <c r="C184" i="8"/>
  <c r="D184" i="8"/>
  <c r="E184" i="8"/>
  <c r="F184" i="8"/>
  <c r="G184" i="8"/>
  <c r="H184" i="8"/>
  <c r="R184" i="8" s="1"/>
  <c r="I184" i="8"/>
  <c r="J184" i="8"/>
  <c r="K184" i="8"/>
  <c r="M184" i="8"/>
  <c r="N184" i="8"/>
  <c r="Q184" i="8"/>
  <c r="A185" i="8"/>
  <c r="B185" i="8"/>
  <c r="C185" i="8"/>
  <c r="D185" i="8"/>
  <c r="E185" i="8"/>
  <c r="F185" i="8"/>
  <c r="G185" i="8"/>
  <c r="H185" i="8"/>
  <c r="R185" i="8" s="1"/>
  <c r="I185" i="8"/>
  <c r="J185" i="8"/>
  <c r="K185" i="8"/>
  <c r="M185" i="8"/>
  <c r="N185" i="8"/>
  <c r="A186" i="8"/>
  <c r="L186" i="8" s="1"/>
  <c r="B186" i="8"/>
  <c r="C186" i="8"/>
  <c r="D186" i="8"/>
  <c r="E186" i="8"/>
  <c r="F186" i="8"/>
  <c r="G186" i="8"/>
  <c r="H186" i="8"/>
  <c r="I186" i="8"/>
  <c r="J186" i="8"/>
  <c r="K186" i="8"/>
  <c r="M186" i="8"/>
  <c r="N186" i="8"/>
  <c r="O186" i="8"/>
  <c r="R186" i="8"/>
  <c r="S186" i="8"/>
  <c r="A187" i="8"/>
  <c r="B187" i="8"/>
  <c r="C187" i="8"/>
  <c r="D187" i="8"/>
  <c r="E187" i="8"/>
  <c r="F187" i="8"/>
  <c r="G187" i="8"/>
  <c r="H187" i="8"/>
  <c r="I187" i="8"/>
  <c r="J187" i="8"/>
  <c r="K187" i="8"/>
  <c r="M187" i="8"/>
  <c r="N187" i="8"/>
  <c r="R187" i="8"/>
  <c r="A188" i="8"/>
  <c r="B188" i="8"/>
  <c r="C188" i="8"/>
  <c r="D188" i="8"/>
  <c r="E188" i="8"/>
  <c r="F188" i="8"/>
  <c r="G188" i="8"/>
  <c r="H188" i="8"/>
  <c r="R188" i="8" s="1"/>
  <c r="I188" i="8"/>
  <c r="J188" i="8"/>
  <c r="K188" i="8"/>
  <c r="M188" i="8"/>
  <c r="N188" i="8"/>
  <c r="A189" i="8"/>
  <c r="S189" i="8" s="1"/>
  <c r="B189" i="8"/>
  <c r="C189" i="8"/>
  <c r="D189" i="8"/>
  <c r="E189" i="8"/>
  <c r="F189" i="8"/>
  <c r="G189" i="8"/>
  <c r="H189" i="8"/>
  <c r="R189" i="8" s="1"/>
  <c r="I189" i="8"/>
  <c r="J189" i="8"/>
  <c r="K189" i="8"/>
  <c r="M189" i="8"/>
  <c r="N189" i="8"/>
  <c r="A190" i="8"/>
  <c r="O190" i="8" s="1"/>
  <c r="B190" i="8"/>
  <c r="C190" i="8"/>
  <c r="D190" i="8"/>
  <c r="E190" i="8"/>
  <c r="F190" i="8"/>
  <c r="G190" i="8"/>
  <c r="H190" i="8"/>
  <c r="R190" i="8" s="1"/>
  <c r="I190" i="8"/>
  <c r="J190" i="8"/>
  <c r="K190" i="8"/>
  <c r="M190" i="8"/>
  <c r="N190" i="8"/>
  <c r="A191" i="8"/>
  <c r="Q191" i="8" s="1"/>
  <c r="B191" i="8"/>
  <c r="C191" i="8"/>
  <c r="D191" i="8"/>
  <c r="E191" i="8"/>
  <c r="F191" i="8"/>
  <c r="G191" i="8"/>
  <c r="H191" i="8"/>
  <c r="R191" i="8" s="1"/>
  <c r="I191" i="8"/>
  <c r="J191" i="8"/>
  <c r="K191" i="8"/>
  <c r="M191" i="8"/>
  <c r="N191" i="8"/>
  <c r="A192" i="8"/>
  <c r="S192" i="8" s="1"/>
  <c r="B192" i="8"/>
  <c r="C192" i="8"/>
  <c r="D192" i="8"/>
  <c r="E192" i="8"/>
  <c r="F192" i="8"/>
  <c r="G192" i="8"/>
  <c r="H192" i="8"/>
  <c r="R192" i="8" s="1"/>
  <c r="I192" i="8"/>
  <c r="J192" i="8"/>
  <c r="K192" i="8"/>
  <c r="M192" i="8"/>
  <c r="N192" i="8"/>
  <c r="Q192" i="8"/>
  <c r="A193" i="8"/>
  <c r="B193" i="8"/>
  <c r="C193" i="8"/>
  <c r="D193" i="8"/>
  <c r="E193" i="8"/>
  <c r="F193" i="8"/>
  <c r="G193" i="8"/>
  <c r="H193" i="8"/>
  <c r="R193" i="8" s="1"/>
  <c r="I193" i="8"/>
  <c r="J193" i="8"/>
  <c r="K193" i="8"/>
  <c r="M193" i="8"/>
  <c r="N193" i="8"/>
  <c r="A194" i="8"/>
  <c r="P194" i="8" s="1"/>
  <c r="B194" i="8"/>
  <c r="C194" i="8"/>
  <c r="D194" i="8"/>
  <c r="E194" i="8"/>
  <c r="F194" i="8"/>
  <c r="G194" i="8"/>
  <c r="H194" i="8"/>
  <c r="I194" i="8"/>
  <c r="J194" i="8"/>
  <c r="K194" i="8"/>
  <c r="M194" i="8"/>
  <c r="N194" i="8"/>
  <c r="O194" i="8"/>
  <c r="R194" i="8"/>
  <c r="A195" i="8"/>
  <c r="P195" i="8" s="1"/>
  <c r="B195" i="8"/>
  <c r="C195" i="8"/>
  <c r="D195" i="8"/>
  <c r="E195" i="8"/>
  <c r="F195" i="8"/>
  <c r="G195" i="8"/>
  <c r="H195" i="8"/>
  <c r="I195" i="8"/>
  <c r="J195" i="8"/>
  <c r="K195" i="8"/>
  <c r="M195" i="8"/>
  <c r="N195" i="8"/>
  <c r="R195" i="8"/>
  <c r="A196" i="8"/>
  <c r="P196" i="8" s="1"/>
  <c r="B196" i="8"/>
  <c r="C196" i="8"/>
  <c r="D196" i="8"/>
  <c r="E196" i="8"/>
  <c r="F196" i="8"/>
  <c r="G196" i="8"/>
  <c r="H196" i="8"/>
  <c r="R196" i="8" s="1"/>
  <c r="I196" i="8"/>
  <c r="J196" i="8"/>
  <c r="K196" i="8"/>
  <c r="L196" i="8"/>
  <c r="M196" i="8"/>
  <c r="N196" i="8"/>
  <c r="A197" i="8"/>
  <c r="S197" i="8" s="1"/>
  <c r="B197" i="8"/>
  <c r="C197" i="8"/>
  <c r="D197" i="8"/>
  <c r="E197" i="8"/>
  <c r="F197" i="8"/>
  <c r="G197" i="8"/>
  <c r="H197" i="8"/>
  <c r="R197" i="8" s="1"/>
  <c r="I197" i="8"/>
  <c r="J197" i="8"/>
  <c r="K197" i="8"/>
  <c r="M197" i="8"/>
  <c r="N197" i="8"/>
  <c r="A198" i="8"/>
  <c r="B198" i="8"/>
  <c r="C198" i="8"/>
  <c r="D198" i="8"/>
  <c r="E198" i="8"/>
  <c r="F198" i="8"/>
  <c r="G198" i="8"/>
  <c r="H198" i="8"/>
  <c r="R198" i="8" s="1"/>
  <c r="I198" i="8"/>
  <c r="J198" i="8"/>
  <c r="K198" i="8"/>
  <c r="M198" i="8"/>
  <c r="N198" i="8"/>
  <c r="A199" i="8"/>
  <c r="L199" i="8" s="1"/>
  <c r="B199" i="8"/>
  <c r="C199" i="8"/>
  <c r="D199" i="8"/>
  <c r="E199" i="8"/>
  <c r="F199" i="8"/>
  <c r="G199" i="8"/>
  <c r="H199" i="8"/>
  <c r="R199" i="8" s="1"/>
  <c r="I199" i="8"/>
  <c r="J199" i="8"/>
  <c r="K199" i="8"/>
  <c r="M199" i="8"/>
  <c r="N199" i="8"/>
  <c r="O199" i="8"/>
  <c r="S199" i="8"/>
  <c r="A200" i="8"/>
  <c r="B200" i="8"/>
  <c r="C200" i="8"/>
  <c r="D200" i="8"/>
  <c r="E200" i="8"/>
  <c r="F200" i="8"/>
  <c r="G200" i="8"/>
  <c r="H200" i="8"/>
  <c r="R200" i="8" s="1"/>
  <c r="I200" i="8"/>
  <c r="J200" i="8"/>
  <c r="K200" i="8"/>
  <c r="M200" i="8"/>
  <c r="N200" i="8"/>
  <c r="A201" i="8"/>
  <c r="S201" i="8" s="1"/>
  <c r="B201" i="8"/>
  <c r="C201" i="8"/>
  <c r="D201" i="8"/>
  <c r="E201" i="8"/>
  <c r="F201" i="8"/>
  <c r="G201" i="8"/>
  <c r="H201" i="8"/>
  <c r="R201" i="8" s="1"/>
  <c r="I201" i="8"/>
  <c r="J201" i="8"/>
  <c r="K201" i="8"/>
  <c r="M201" i="8"/>
  <c r="N201" i="8"/>
  <c r="A202" i="8"/>
  <c r="O202" i="8" s="1"/>
  <c r="B202" i="8"/>
  <c r="C202" i="8"/>
  <c r="D202" i="8"/>
  <c r="E202" i="8"/>
  <c r="F202" i="8"/>
  <c r="G202" i="8"/>
  <c r="H202" i="8"/>
  <c r="R202" i="8" s="1"/>
  <c r="I202" i="8"/>
  <c r="J202" i="8"/>
  <c r="K202" i="8"/>
  <c r="L202" i="8"/>
  <c r="M202" i="8"/>
  <c r="N202" i="8"/>
  <c r="Q202" i="8"/>
  <c r="S202" i="8"/>
  <c r="A203" i="8"/>
  <c r="P203" i="8" s="1"/>
  <c r="B203" i="8"/>
  <c r="C203" i="8"/>
  <c r="D203" i="8"/>
  <c r="E203" i="8"/>
  <c r="F203" i="8"/>
  <c r="G203" i="8"/>
  <c r="H203" i="8"/>
  <c r="R203" i="8" s="1"/>
  <c r="I203" i="8"/>
  <c r="J203" i="8"/>
  <c r="K203" i="8"/>
  <c r="M203" i="8"/>
  <c r="N203" i="8"/>
  <c r="A204" i="8"/>
  <c r="L204" i="8" s="1"/>
  <c r="B204" i="8"/>
  <c r="C204" i="8"/>
  <c r="D204" i="8"/>
  <c r="E204" i="8"/>
  <c r="F204" i="8"/>
  <c r="G204" i="8"/>
  <c r="H204" i="8"/>
  <c r="R204" i="8" s="1"/>
  <c r="I204" i="8"/>
  <c r="J204" i="8"/>
  <c r="K204" i="8"/>
  <c r="M204" i="8"/>
  <c r="N204" i="8"/>
  <c r="Q204" i="8"/>
  <c r="A205" i="8"/>
  <c r="S205" i="8" s="1"/>
  <c r="B205" i="8"/>
  <c r="C205" i="8"/>
  <c r="D205" i="8"/>
  <c r="E205" i="8"/>
  <c r="F205" i="8"/>
  <c r="G205" i="8"/>
  <c r="H205" i="8"/>
  <c r="R205" i="8" s="1"/>
  <c r="I205" i="8"/>
  <c r="J205" i="8"/>
  <c r="K205" i="8"/>
  <c r="M205" i="8"/>
  <c r="N205" i="8"/>
  <c r="A206" i="8"/>
  <c r="O206" i="8" s="1"/>
  <c r="B206" i="8"/>
  <c r="C206" i="8"/>
  <c r="D206" i="8"/>
  <c r="E206" i="8"/>
  <c r="F206" i="8"/>
  <c r="G206" i="8"/>
  <c r="H206" i="8"/>
  <c r="R206" i="8" s="1"/>
  <c r="I206" i="8"/>
  <c r="J206" i="8"/>
  <c r="K206" i="8"/>
  <c r="M206" i="8"/>
  <c r="N206" i="8"/>
  <c r="A207" i="8"/>
  <c r="L207" i="8" s="1"/>
  <c r="B207" i="8"/>
  <c r="C207" i="8"/>
  <c r="D207" i="8"/>
  <c r="E207" i="8"/>
  <c r="F207" i="8"/>
  <c r="G207" i="8"/>
  <c r="H207" i="8"/>
  <c r="R207" i="8" s="1"/>
  <c r="I207" i="8"/>
  <c r="J207" i="8"/>
  <c r="K207" i="8"/>
  <c r="M207" i="8"/>
  <c r="N207" i="8"/>
  <c r="S207" i="8"/>
  <c r="A208" i="8"/>
  <c r="S208" i="8" s="1"/>
  <c r="B208" i="8"/>
  <c r="C208" i="8"/>
  <c r="D208" i="8"/>
  <c r="E208" i="8"/>
  <c r="F208" i="8"/>
  <c r="G208" i="8"/>
  <c r="H208" i="8"/>
  <c r="R208" i="8" s="1"/>
  <c r="I208" i="8"/>
  <c r="J208" i="8"/>
  <c r="K208" i="8"/>
  <c r="L208" i="8"/>
  <c r="M208" i="8"/>
  <c r="N208" i="8"/>
  <c r="O208" i="8"/>
  <c r="P208" i="8"/>
  <c r="Q208" i="8"/>
  <c r="A209" i="8"/>
  <c r="B209" i="8"/>
  <c r="C209" i="8"/>
  <c r="D209" i="8"/>
  <c r="E209" i="8"/>
  <c r="F209" i="8"/>
  <c r="G209" i="8"/>
  <c r="H209" i="8"/>
  <c r="R209" i="8" s="1"/>
  <c r="I209" i="8"/>
  <c r="J209" i="8"/>
  <c r="K209" i="8"/>
  <c r="M209" i="8"/>
  <c r="N209" i="8"/>
  <c r="A210" i="8"/>
  <c r="B210" i="8"/>
  <c r="C210" i="8"/>
  <c r="D210" i="8"/>
  <c r="E210" i="8"/>
  <c r="F210" i="8"/>
  <c r="G210" i="8"/>
  <c r="H210" i="8"/>
  <c r="R210" i="8" s="1"/>
  <c r="I210" i="8"/>
  <c r="J210" i="8"/>
  <c r="K210" i="8"/>
  <c r="M210" i="8"/>
  <c r="N210" i="8"/>
  <c r="A211" i="8"/>
  <c r="P211" i="8" s="1"/>
  <c r="B211" i="8"/>
  <c r="C211" i="8"/>
  <c r="D211" i="8"/>
  <c r="E211" i="8"/>
  <c r="F211" i="8"/>
  <c r="G211" i="8"/>
  <c r="H211" i="8"/>
  <c r="R211" i="8" s="1"/>
  <c r="I211" i="8"/>
  <c r="J211" i="8"/>
  <c r="K211" i="8"/>
  <c r="M211" i="8"/>
  <c r="N211" i="8"/>
  <c r="Q211" i="8"/>
  <c r="A212" i="8"/>
  <c r="L212" i="8" s="1"/>
  <c r="B212" i="8"/>
  <c r="C212" i="8"/>
  <c r="D212" i="8"/>
  <c r="E212" i="8"/>
  <c r="F212" i="8"/>
  <c r="G212" i="8"/>
  <c r="H212" i="8"/>
  <c r="R212" i="8" s="1"/>
  <c r="I212" i="8"/>
  <c r="J212" i="8"/>
  <c r="K212" i="8"/>
  <c r="M212" i="8"/>
  <c r="N212" i="8"/>
  <c r="Q212" i="8"/>
  <c r="S212" i="8"/>
  <c r="A213" i="8"/>
  <c r="S213" i="8" s="1"/>
  <c r="B213" i="8"/>
  <c r="C213" i="8"/>
  <c r="D213" i="8"/>
  <c r="E213" i="8"/>
  <c r="F213" i="8"/>
  <c r="G213" i="8"/>
  <c r="H213" i="8"/>
  <c r="R213" i="8" s="1"/>
  <c r="I213" i="8"/>
  <c r="J213" i="8"/>
  <c r="K213" i="8"/>
  <c r="M213" i="8"/>
  <c r="N213" i="8"/>
  <c r="A214" i="8"/>
  <c r="O214" i="8" s="1"/>
  <c r="B214" i="8"/>
  <c r="C214" i="8"/>
  <c r="D214" i="8"/>
  <c r="E214" i="8"/>
  <c r="F214" i="8"/>
  <c r="G214" i="8"/>
  <c r="H214" i="8"/>
  <c r="I214" i="8"/>
  <c r="J214" i="8"/>
  <c r="K214" i="8"/>
  <c r="M214" i="8"/>
  <c r="N214" i="8"/>
  <c r="Q214" i="8"/>
  <c r="R214" i="8"/>
  <c r="A215" i="8"/>
  <c r="S215" i="8" s="1"/>
  <c r="B215" i="8"/>
  <c r="C215" i="8"/>
  <c r="D215" i="8"/>
  <c r="E215" i="8"/>
  <c r="F215" i="8"/>
  <c r="G215" i="8"/>
  <c r="H215" i="8"/>
  <c r="R215" i="8" s="1"/>
  <c r="I215" i="8"/>
  <c r="J215" i="8"/>
  <c r="K215" i="8"/>
  <c r="L215" i="8"/>
  <c r="M215" i="8"/>
  <c r="N215" i="8"/>
  <c r="O215" i="8"/>
  <c r="P215" i="8"/>
  <c r="Q215" i="8"/>
  <c r="A216" i="8"/>
  <c r="B216" i="8"/>
  <c r="C216" i="8"/>
  <c r="D216" i="8"/>
  <c r="E216" i="8"/>
  <c r="F216" i="8"/>
  <c r="G216" i="8"/>
  <c r="H216" i="8"/>
  <c r="R216" i="8" s="1"/>
  <c r="I216" i="8"/>
  <c r="J216" i="8"/>
  <c r="K216" i="8"/>
  <c r="M216" i="8"/>
  <c r="N216" i="8"/>
  <c r="A217" i="8"/>
  <c r="B217" i="8"/>
  <c r="C217" i="8"/>
  <c r="D217" i="8"/>
  <c r="E217" i="8"/>
  <c r="F217" i="8"/>
  <c r="G217" i="8"/>
  <c r="H217" i="8"/>
  <c r="R217" i="8" s="1"/>
  <c r="I217" i="8"/>
  <c r="J217" i="8"/>
  <c r="K217" i="8"/>
  <c r="M217" i="8"/>
  <c r="N217" i="8"/>
  <c r="A218" i="8"/>
  <c r="Q218" i="8" s="1"/>
  <c r="B218" i="8"/>
  <c r="C218" i="8"/>
  <c r="D218" i="8"/>
  <c r="E218" i="8"/>
  <c r="F218" i="8"/>
  <c r="G218" i="8"/>
  <c r="H218" i="8"/>
  <c r="R218" i="8" s="1"/>
  <c r="I218" i="8"/>
  <c r="J218" i="8"/>
  <c r="K218" i="8"/>
  <c r="M218" i="8"/>
  <c r="N218" i="8"/>
  <c r="A219" i="8"/>
  <c r="P219" i="8" s="1"/>
  <c r="B219" i="8"/>
  <c r="C219" i="8"/>
  <c r="D219" i="8"/>
  <c r="E219" i="8"/>
  <c r="F219" i="8"/>
  <c r="G219" i="8"/>
  <c r="H219" i="8"/>
  <c r="I219" i="8"/>
  <c r="J219" i="8"/>
  <c r="K219" i="8"/>
  <c r="M219" i="8"/>
  <c r="N219" i="8"/>
  <c r="Q219" i="8"/>
  <c r="R219" i="8"/>
  <c r="A220" i="8"/>
  <c r="S220" i="8" s="1"/>
  <c r="B220" i="8"/>
  <c r="C220" i="8"/>
  <c r="D220" i="8"/>
  <c r="E220" i="8"/>
  <c r="F220" i="8"/>
  <c r="G220" i="8"/>
  <c r="H220" i="8"/>
  <c r="R220" i="8" s="1"/>
  <c r="I220" i="8"/>
  <c r="J220" i="8"/>
  <c r="K220" i="8"/>
  <c r="L220" i="8"/>
  <c r="M220" i="8"/>
  <c r="N220" i="8"/>
  <c r="O220" i="8"/>
  <c r="P220" i="8"/>
  <c r="Q220" i="8"/>
  <c r="A221" i="8"/>
  <c r="S221" i="8" s="1"/>
  <c r="B221" i="8"/>
  <c r="C221" i="8"/>
  <c r="D221" i="8"/>
  <c r="E221" i="8"/>
  <c r="F221" i="8"/>
  <c r="G221" i="8"/>
  <c r="H221" i="8"/>
  <c r="R221" i="8" s="1"/>
  <c r="I221" i="8"/>
  <c r="J221" i="8"/>
  <c r="K221" i="8"/>
  <c r="M221" i="8"/>
  <c r="N221" i="8"/>
  <c r="Q221" i="8"/>
  <c r="A222" i="8"/>
  <c r="O222" i="8" s="1"/>
  <c r="B222" i="8"/>
  <c r="C222" i="8"/>
  <c r="D222" i="8"/>
  <c r="E222" i="8"/>
  <c r="F222" i="8"/>
  <c r="G222" i="8"/>
  <c r="H222" i="8"/>
  <c r="R222" i="8" s="1"/>
  <c r="I222" i="8"/>
  <c r="J222" i="8"/>
  <c r="K222" i="8"/>
  <c r="M222" i="8"/>
  <c r="N222" i="8"/>
  <c r="A223" i="8"/>
  <c r="B223" i="8"/>
  <c r="C223" i="8"/>
  <c r="D223" i="8"/>
  <c r="E223" i="8"/>
  <c r="F223" i="8"/>
  <c r="G223" i="8"/>
  <c r="H223" i="8"/>
  <c r="R223" i="8" s="1"/>
  <c r="I223" i="8"/>
  <c r="J223" i="8"/>
  <c r="K223" i="8"/>
  <c r="M223" i="8"/>
  <c r="N223" i="8"/>
  <c r="A224" i="8"/>
  <c r="B224" i="8"/>
  <c r="C224" i="8"/>
  <c r="D224" i="8"/>
  <c r="E224" i="8"/>
  <c r="F224" i="8"/>
  <c r="G224" i="8"/>
  <c r="H224" i="8"/>
  <c r="R224" i="8" s="1"/>
  <c r="I224" i="8"/>
  <c r="J224" i="8"/>
  <c r="K224" i="8"/>
  <c r="M224" i="8"/>
  <c r="N224" i="8"/>
  <c r="A225" i="8"/>
  <c r="B225" i="8"/>
  <c r="C225" i="8"/>
  <c r="D225" i="8"/>
  <c r="E225" i="8"/>
  <c r="F225" i="8"/>
  <c r="G225" i="8"/>
  <c r="H225" i="8"/>
  <c r="R225" i="8" s="1"/>
  <c r="I225" i="8"/>
  <c r="J225" i="8"/>
  <c r="K225" i="8"/>
  <c r="M225" i="8"/>
  <c r="N225" i="8"/>
  <c r="A226" i="8"/>
  <c r="B226" i="8"/>
  <c r="C226" i="8"/>
  <c r="D226" i="8"/>
  <c r="E226" i="8"/>
  <c r="F226" i="8"/>
  <c r="G226" i="8"/>
  <c r="H226" i="8"/>
  <c r="R226" i="8" s="1"/>
  <c r="I226" i="8"/>
  <c r="J226" i="8"/>
  <c r="K226" i="8"/>
  <c r="L226" i="8"/>
  <c r="M226" i="8"/>
  <c r="N226" i="8"/>
  <c r="A227" i="8"/>
  <c r="B227" i="8"/>
  <c r="C227" i="8"/>
  <c r="D227" i="8"/>
  <c r="E227" i="8"/>
  <c r="F227" i="8"/>
  <c r="G227" i="8"/>
  <c r="H227" i="8"/>
  <c r="R227" i="8" s="1"/>
  <c r="I227" i="8"/>
  <c r="J227" i="8"/>
  <c r="K227" i="8"/>
  <c r="M227" i="8"/>
  <c r="N227" i="8"/>
  <c r="A228" i="8"/>
  <c r="B228" i="8"/>
  <c r="C228" i="8"/>
  <c r="D228" i="8"/>
  <c r="E228" i="8"/>
  <c r="F228" i="8"/>
  <c r="G228" i="8"/>
  <c r="H228" i="8"/>
  <c r="I228" i="8"/>
  <c r="J228" i="8"/>
  <c r="K228" i="8"/>
  <c r="M228" i="8"/>
  <c r="N228" i="8"/>
  <c r="O228" i="8"/>
  <c r="R228" i="8"/>
  <c r="A229" i="8"/>
  <c r="S229" i="8" s="1"/>
  <c r="B229" i="8"/>
  <c r="C229" i="8"/>
  <c r="D229" i="8"/>
  <c r="E229" i="8"/>
  <c r="F229" i="8"/>
  <c r="G229" i="8"/>
  <c r="H229" i="8"/>
  <c r="R229" i="8" s="1"/>
  <c r="I229" i="8"/>
  <c r="J229" i="8"/>
  <c r="K229" i="8"/>
  <c r="M229" i="8"/>
  <c r="N229" i="8"/>
  <c r="A230" i="8"/>
  <c r="B230" i="8"/>
  <c r="C230" i="8"/>
  <c r="D230" i="8"/>
  <c r="E230" i="8"/>
  <c r="F230" i="8"/>
  <c r="G230" i="8"/>
  <c r="H230" i="8"/>
  <c r="I230" i="8"/>
  <c r="J230" i="8"/>
  <c r="K230" i="8"/>
  <c r="M230" i="8"/>
  <c r="N230" i="8"/>
  <c r="R230" i="8"/>
  <c r="A231" i="8"/>
  <c r="B231" i="8"/>
  <c r="C231" i="8"/>
  <c r="D231" i="8"/>
  <c r="E231" i="8"/>
  <c r="F231" i="8"/>
  <c r="G231" i="8"/>
  <c r="H231" i="8"/>
  <c r="R231" i="8" s="1"/>
  <c r="I231" i="8"/>
  <c r="J231" i="8"/>
  <c r="K231" i="8"/>
  <c r="M231" i="8"/>
  <c r="N231" i="8"/>
  <c r="A232" i="8"/>
  <c r="O232" i="8" s="1"/>
  <c r="B232" i="8"/>
  <c r="C232" i="8"/>
  <c r="D232" i="8"/>
  <c r="E232" i="8"/>
  <c r="F232" i="8"/>
  <c r="G232" i="8"/>
  <c r="H232" i="8"/>
  <c r="R232" i="8" s="1"/>
  <c r="I232" i="8"/>
  <c r="J232" i="8"/>
  <c r="K232" i="8"/>
  <c r="M232" i="8"/>
  <c r="N232" i="8"/>
  <c r="S232" i="8"/>
  <c r="A233" i="8"/>
  <c r="B233" i="8"/>
  <c r="C233" i="8"/>
  <c r="D233" i="8"/>
  <c r="E233" i="8"/>
  <c r="F233" i="8"/>
  <c r="G233" i="8"/>
  <c r="H233" i="8"/>
  <c r="R233" i="8" s="1"/>
  <c r="I233" i="8"/>
  <c r="J233" i="8"/>
  <c r="K233" i="8"/>
  <c r="M233" i="8"/>
  <c r="N233" i="8"/>
  <c r="A234" i="8"/>
  <c r="B234" i="8"/>
  <c r="C234" i="8"/>
  <c r="D234" i="8"/>
  <c r="E234" i="8"/>
  <c r="F234" i="8"/>
  <c r="G234" i="8"/>
  <c r="H234" i="8"/>
  <c r="I234" i="8"/>
  <c r="J234" i="8"/>
  <c r="K234" i="8"/>
  <c r="M234" i="8"/>
  <c r="N234" i="8"/>
  <c r="R234" i="8"/>
  <c r="A235" i="8"/>
  <c r="B235" i="8"/>
  <c r="C235" i="8"/>
  <c r="D235" i="8"/>
  <c r="E235" i="8"/>
  <c r="F235" i="8"/>
  <c r="G235" i="8"/>
  <c r="H235" i="8"/>
  <c r="I235" i="8"/>
  <c r="J235" i="8"/>
  <c r="K235" i="8"/>
  <c r="M235" i="8"/>
  <c r="N235" i="8"/>
  <c r="R235" i="8"/>
  <c r="S235" i="8"/>
  <c r="A236" i="8"/>
  <c r="O236" i="8" s="1"/>
  <c r="B236" i="8"/>
  <c r="C236" i="8"/>
  <c r="D236" i="8"/>
  <c r="E236" i="8"/>
  <c r="F236" i="8"/>
  <c r="G236" i="8"/>
  <c r="H236" i="8"/>
  <c r="R236" i="8" s="1"/>
  <c r="I236" i="8"/>
  <c r="J236" i="8"/>
  <c r="K236" i="8"/>
  <c r="M236" i="8"/>
  <c r="N236" i="8"/>
  <c r="Q236" i="8"/>
  <c r="S236" i="8"/>
  <c r="A237" i="8"/>
  <c r="S237" i="8" s="1"/>
  <c r="B237" i="8"/>
  <c r="C237" i="8"/>
  <c r="D237" i="8"/>
  <c r="E237" i="8"/>
  <c r="F237" i="8"/>
  <c r="G237" i="8"/>
  <c r="H237" i="8"/>
  <c r="R237" i="8" s="1"/>
  <c r="I237" i="8"/>
  <c r="J237" i="8"/>
  <c r="K237" i="8"/>
  <c r="M237" i="8"/>
  <c r="N237" i="8"/>
  <c r="A238" i="8"/>
  <c r="O238" i="8" s="1"/>
  <c r="B238" i="8"/>
  <c r="C238" i="8"/>
  <c r="D238" i="8"/>
  <c r="E238" i="8"/>
  <c r="F238" i="8"/>
  <c r="G238" i="8"/>
  <c r="H238" i="8"/>
  <c r="R238" i="8" s="1"/>
  <c r="I238" i="8"/>
  <c r="J238" i="8"/>
  <c r="K238" i="8"/>
  <c r="L238" i="8"/>
  <c r="M238" i="8"/>
  <c r="N238" i="8"/>
  <c r="P238" i="8"/>
  <c r="Q238" i="8"/>
  <c r="A239" i="8"/>
  <c r="L239" i="8" s="1"/>
  <c r="B239" i="8"/>
  <c r="C239" i="8"/>
  <c r="D239" i="8"/>
  <c r="E239" i="8"/>
  <c r="F239" i="8"/>
  <c r="G239" i="8"/>
  <c r="H239" i="8"/>
  <c r="I239" i="8"/>
  <c r="J239" i="8"/>
  <c r="K239" i="8"/>
  <c r="M239" i="8"/>
  <c r="N239" i="8"/>
  <c r="R239" i="8"/>
  <c r="S239" i="8"/>
  <c r="A240" i="8"/>
  <c r="B240" i="8"/>
  <c r="C240" i="8"/>
  <c r="D240" i="8"/>
  <c r="E240" i="8"/>
  <c r="F240" i="8"/>
  <c r="G240" i="8"/>
  <c r="H240" i="8"/>
  <c r="R240" i="8" s="1"/>
  <c r="I240" i="8"/>
  <c r="J240" i="8"/>
  <c r="K240" i="8"/>
  <c r="M240" i="8"/>
  <c r="N240" i="8"/>
  <c r="A241" i="8"/>
  <c r="O241" i="8" s="1"/>
  <c r="B241" i="8"/>
  <c r="C241" i="8"/>
  <c r="D241" i="8"/>
  <c r="E241" i="8"/>
  <c r="F241" i="8"/>
  <c r="G241" i="8"/>
  <c r="H241" i="8"/>
  <c r="R241" i="8" s="1"/>
  <c r="I241" i="8"/>
  <c r="J241" i="8"/>
  <c r="K241" i="8"/>
  <c r="M241" i="8"/>
  <c r="N241" i="8"/>
  <c r="Q241" i="8"/>
  <c r="A242" i="8"/>
  <c r="S242" i="8" s="1"/>
  <c r="B242" i="8"/>
  <c r="C242" i="8"/>
  <c r="D242" i="8"/>
  <c r="E242" i="8"/>
  <c r="F242" i="8"/>
  <c r="G242" i="8"/>
  <c r="H242" i="8"/>
  <c r="R242" i="8" s="1"/>
  <c r="I242" i="8"/>
  <c r="J242" i="8"/>
  <c r="K242" i="8"/>
  <c r="M242" i="8"/>
  <c r="N242" i="8"/>
  <c r="A243" i="8"/>
  <c r="P243" i="8" s="1"/>
  <c r="B243" i="8"/>
  <c r="C243" i="8"/>
  <c r="D243" i="8"/>
  <c r="E243" i="8"/>
  <c r="F243" i="8"/>
  <c r="G243" i="8"/>
  <c r="H243" i="8"/>
  <c r="I243" i="8"/>
  <c r="J243" i="8"/>
  <c r="K243" i="8"/>
  <c r="M243" i="8"/>
  <c r="N243" i="8"/>
  <c r="O243" i="8"/>
  <c r="R243" i="8"/>
  <c r="S243" i="8"/>
  <c r="A244" i="8"/>
  <c r="B244" i="8"/>
  <c r="C244" i="8"/>
  <c r="D244" i="8"/>
  <c r="E244" i="8"/>
  <c r="F244" i="8"/>
  <c r="G244" i="8"/>
  <c r="H244" i="8"/>
  <c r="R244" i="8" s="1"/>
  <c r="I244" i="8"/>
  <c r="J244" i="8"/>
  <c r="K244" i="8"/>
  <c r="M244" i="8"/>
  <c r="N244" i="8"/>
  <c r="A245" i="8"/>
  <c r="Q245" i="8" s="1"/>
  <c r="B245" i="8"/>
  <c r="C245" i="8"/>
  <c r="D245" i="8"/>
  <c r="E245" i="8"/>
  <c r="F245" i="8"/>
  <c r="G245" i="8"/>
  <c r="H245" i="8"/>
  <c r="R245" i="8" s="1"/>
  <c r="I245" i="8"/>
  <c r="J245" i="8"/>
  <c r="K245" i="8"/>
  <c r="M245" i="8"/>
  <c r="N245" i="8"/>
  <c r="A246" i="8"/>
  <c r="O246" i="8" s="1"/>
  <c r="B246" i="8"/>
  <c r="C246" i="8"/>
  <c r="D246" i="8"/>
  <c r="E246" i="8"/>
  <c r="F246" i="8"/>
  <c r="G246" i="8"/>
  <c r="H246" i="8"/>
  <c r="R246" i="8" s="1"/>
  <c r="I246" i="8"/>
  <c r="J246" i="8"/>
  <c r="K246" i="8"/>
  <c r="M246" i="8"/>
  <c r="N246" i="8"/>
  <c r="Q246" i="8"/>
  <c r="A247" i="8"/>
  <c r="L247" i="8" s="1"/>
  <c r="B247" i="8"/>
  <c r="C247" i="8"/>
  <c r="D247" i="8"/>
  <c r="E247" i="8"/>
  <c r="F247" i="8"/>
  <c r="G247" i="8"/>
  <c r="H247" i="8"/>
  <c r="R247" i="8" s="1"/>
  <c r="I247" i="8"/>
  <c r="J247" i="8"/>
  <c r="K247" i="8"/>
  <c r="M247" i="8"/>
  <c r="N247" i="8"/>
  <c r="P247" i="8"/>
  <c r="Q247" i="8"/>
  <c r="A248" i="8"/>
  <c r="B248" i="8"/>
  <c r="C248" i="8"/>
  <c r="D248" i="8"/>
  <c r="E248" i="8"/>
  <c r="F248" i="8"/>
  <c r="G248" i="8"/>
  <c r="H248" i="8"/>
  <c r="R248" i="8" s="1"/>
  <c r="I248" i="8"/>
  <c r="J248" i="8"/>
  <c r="K248" i="8"/>
  <c r="M248" i="8"/>
  <c r="N248" i="8"/>
  <c r="Q248" i="8"/>
  <c r="A249" i="8"/>
  <c r="O249" i="8" s="1"/>
  <c r="B249" i="8"/>
  <c r="C249" i="8"/>
  <c r="D249" i="8"/>
  <c r="E249" i="8"/>
  <c r="F249" i="8"/>
  <c r="G249" i="8"/>
  <c r="H249" i="8"/>
  <c r="R249" i="8" s="1"/>
  <c r="I249" i="8"/>
  <c r="J249" i="8"/>
  <c r="K249" i="8"/>
  <c r="M249" i="8"/>
  <c r="N249" i="8"/>
  <c r="A250" i="8"/>
  <c r="B250" i="8"/>
  <c r="C250" i="8"/>
  <c r="D250" i="8"/>
  <c r="E250" i="8"/>
  <c r="F250" i="8"/>
  <c r="G250" i="8"/>
  <c r="H250" i="8"/>
  <c r="I250" i="8"/>
  <c r="J250" i="8"/>
  <c r="K250" i="8"/>
  <c r="M250" i="8"/>
  <c r="N250" i="8"/>
  <c r="R250" i="8"/>
  <c r="A251" i="8"/>
  <c r="P251" i="8" s="1"/>
  <c r="B251" i="8"/>
  <c r="C251" i="8"/>
  <c r="D251" i="8"/>
  <c r="E251" i="8"/>
  <c r="F251" i="8"/>
  <c r="G251" i="8"/>
  <c r="H251" i="8"/>
  <c r="I251" i="8"/>
  <c r="J251" i="8"/>
  <c r="K251" i="8"/>
  <c r="M251" i="8"/>
  <c r="N251" i="8"/>
  <c r="Q251" i="8"/>
  <c r="R251" i="8"/>
  <c r="S251" i="8"/>
  <c r="A252" i="8"/>
  <c r="P252" i="8" s="1"/>
  <c r="B252" i="8"/>
  <c r="C252" i="8"/>
  <c r="D252" i="8"/>
  <c r="E252" i="8"/>
  <c r="F252" i="8"/>
  <c r="G252" i="8"/>
  <c r="H252" i="8"/>
  <c r="R252" i="8" s="1"/>
  <c r="I252" i="8"/>
  <c r="J252" i="8"/>
  <c r="K252" i="8"/>
  <c r="L252" i="8"/>
  <c r="M252" i="8"/>
  <c r="N252" i="8"/>
  <c r="O252" i="8"/>
  <c r="S252" i="8"/>
  <c r="A253" i="8"/>
  <c r="S253" i="8" s="1"/>
  <c r="B253" i="8"/>
  <c r="C253" i="8"/>
  <c r="D253" i="8"/>
  <c r="E253" i="8"/>
  <c r="F253" i="8"/>
  <c r="G253" i="8"/>
  <c r="H253" i="8"/>
  <c r="R253" i="8" s="1"/>
  <c r="I253" i="8"/>
  <c r="J253" i="8"/>
  <c r="K253" i="8"/>
  <c r="M253" i="8"/>
  <c r="N253" i="8"/>
  <c r="A254" i="8"/>
  <c r="O254" i="8" s="1"/>
  <c r="B254" i="8"/>
  <c r="C254" i="8"/>
  <c r="D254" i="8"/>
  <c r="E254" i="8"/>
  <c r="F254" i="8"/>
  <c r="G254" i="8"/>
  <c r="H254" i="8"/>
  <c r="R254" i="8" s="1"/>
  <c r="I254" i="8"/>
  <c r="J254" i="8"/>
  <c r="K254" i="8"/>
  <c r="M254" i="8"/>
  <c r="N254" i="8"/>
  <c r="Q254" i="8"/>
  <c r="A255" i="8"/>
  <c r="B255" i="8"/>
  <c r="C255" i="8"/>
  <c r="D255" i="8"/>
  <c r="E255" i="8"/>
  <c r="F255" i="8"/>
  <c r="G255" i="8"/>
  <c r="H255" i="8"/>
  <c r="R255" i="8" s="1"/>
  <c r="I255" i="8"/>
  <c r="J255" i="8"/>
  <c r="K255" i="8"/>
  <c r="M255" i="8"/>
  <c r="N255" i="8"/>
  <c r="A256" i="8"/>
  <c r="B256" i="8"/>
  <c r="C256" i="8"/>
  <c r="D256" i="8"/>
  <c r="E256" i="8"/>
  <c r="F256" i="8"/>
  <c r="G256" i="8"/>
  <c r="H256" i="8"/>
  <c r="R256" i="8" s="1"/>
  <c r="I256" i="8"/>
  <c r="J256" i="8"/>
  <c r="K256" i="8"/>
  <c r="L256" i="8"/>
  <c r="M256" i="8"/>
  <c r="N256" i="8"/>
  <c r="O256" i="8"/>
  <c r="P256" i="8"/>
  <c r="Q256" i="8"/>
  <c r="S256" i="8"/>
  <c r="A257" i="8"/>
  <c r="B257" i="8"/>
  <c r="C257" i="8"/>
  <c r="D257" i="8"/>
  <c r="E257" i="8"/>
  <c r="F257" i="8"/>
  <c r="G257" i="8"/>
  <c r="H257" i="8"/>
  <c r="R257" i="8" s="1"/>
  <c r="I257" i="8"/>
  <c r="J257" i="8"/>
  <c r="K257" i="8"/>
  <c r="M257" i="8"/>
  <c r="N257" i="8"/>
  <c r="A258" i="8"/>
  <c r="O258" i="8" s="1"/>
  <c r="B258" i="8"/>
  <c r="C258" i="8"/>
  <c r="D258" i="8"/>
  <c r="E258" i="8"/>
  <c r="F258" i="8"/>
  <c r="G258" i="8"/>
  <c r="H258" i="8"/>
  <c r="I258" i="8"/>
  <c r="J258" i="8"/>
  <c r="K258" i="8"/>
  <c r="L258" i="8"/>
  <c r="M258" i="8"/>
  <c r="N258" i="8"/>
  <c r="Q258" i="8"/>
  <c r="R258" i="8"/>
  <c r="S258" i="8"/>
  <c r="A259" i="8"/>
  <c r="L259" i="8" s="1"/>
  <c r="B259" i="8"/>
  <c r="C259" i="8"/>
  <c r="D259" i="8"/>
  <c r="E259" i="8"/>
  <c r="F259" i="8"/>
  <c r="G259" i="8"/>
  <c r="H259" i="8"/>
  <c r="R259" i="8" s="1"/>
  <c r="I259" i="8"/>
  <c r="J259" i="8"/>
  <c r="K259" i="8"/>
  <c r="M259" i="8"/>
  <c r="N259" i="8"/>
  <c r="O259" i="8"/>
  <c r="A260" i="8"/>
  <c r="L260" i="8" s="1"/>
  <c r="B260" i="8"/>
  <c r="C260" i="8"/>
  <c r="D260" i="8"/>
  <c r="E260" i="8"/>
  <c r="F260" i="8"/>
  <c r="G260" i="8"/>
  <c r="H260" i="8"/>
  <c r="R260" i="8" s="1"/>
  <c r="I260" i="8"/>
  <c r="J260" i="8"/>
  <c r="K260" i="8"/>
  <c r="M260" i="8"/>
  <c r="N260" i="8"/>
  <c r="Q260" i="8"/>
  <c r="A261" i="8"/>
  <c r="S261" i="8" s="1"/>
  <c r="B261" i="8"/>
  <c r="C261" i="8"/>
  <c r="D261" i="8"/>
  <c r="E261" i="8"/>
  <c r="F261" i="8"/>
  <c r="G261" i="8"/>
  <c r="H261" i="8"/>
  <c r="R261" i="8" s="1"/>
  <c r="I261" i="8"/>
  <c r="J261" i="8"/>
  <c r="K261" i="8"/>
  <c r="M261" i="8"/>
  <c r="N261" i="8"/>
  <c r="A262" i="8"/>
  <c r="O262" i="8" s="1"/>
  <c r="B262" i="8"/>
  <c r="C262" i="8"/>
  <c r="D262" i="8"/>
  <c r="E262" i="8"/>
  <c r="F262" i="8"/>
  <c r="G262" i="8"/>
  <c r="H262" i="8"/>
  <c r="R262" i="8" s="1"/>
  <c r="I262" i="8"/>
  <c r="J262" i="8"/>
  <c r="K262" i="8"/>
  <c r="M262" i="8"/>
  <c r="N262" i="8"/>
  <c r="A263" i="8"/>
  <c r="L263" i="8" s="1"/>
  <c r="B263" i="8"/>
  <c r="C263" i="8"/>
  <c r="D263" i="8"/>
  <c r="E263" i="8"/>
  <c r="F263" i="8"/>
  <c r="G263" i="8"/>
  <c r="H263" i="8"/>
  <c r="I263" i="8"/>
  <c r="J263" i="8"/>
  <c r="K263" i="8"/>
  <c r="M263" i="8"/>
  <c r="N263" i="8"/>
  <c r="Q263" i="8"/>
  <c r="R263" i="8"/>
  <c r="A264" i="8"/>
  <c r="L264" i="8" s="1"/>
  <c r="B264" i="8"/>
  <c r="C264" i="8"/>
  <c r="D264" i="8"/>
  <c r="E264" i="8"/>
  <c r="F264" i="8"/>
  <c r="G264" i="8"/>
  <c r="H264" i="8"/>
  <c r="R264" i="8" s="1"/>
  <c r="I264" i="8"/>
  <c r="J264" i="8"/>
  <c r="K264" i="8"/>
  <c r="M264" i="8"/>
  <c r="N264" i="8"/>
  <c r="Q264" i="8"/>
  <c r="A265" i="8"/>
  <c r="B265" i="8"/>
  <c r="C265" i="8"/>
  <c r="D265" i="8"/>
  <c r="E265" i="8"/>
  <c r="F265" i="8"/>
  <c r="G265" i="8"/>
  <c r="H265" i="8"/>
  <c r="R265" i="8" s="1"/>
  <c r="I265" i="8"/>
  <c r="J265" i="8"/>
  <c r="K265" i="8"/>
  <c r="M265" i="8"/>
  <c r="N265" i="8"/>
  <c r="A266" i="8"/>
  <c r="L266" i="8" s="1"/>
  <c r="B266" i="8"/>
  <c r="C266" i="8"/>
  <c r="D266" i="8"/>
  <c r="E266" i="8"/>
  <c r="F266" i="8"/>
  <c r="G266" i="8"/>
  <c r="H266" i="8"/>
  <c r="I266" i="8"/>
  <c r="J266" i="8"/>
  <c r="K266" i="8"/>
  <c r="M266" i="8"/>
  <c r="N266" i="8"/>
  <c r="R266" i="8"/>
  <c r="A267" i="8"/>
  <c r="B267" i="8"/>
  <c r="C267" i="8"/>
  <c r="D267" i="8"/>
  <c r="E267" i="8"/>
  <c r="F267" i="8"/>
  <c r="G267" i="8"/>
  <c r="H267" i="8"/>
  <c r="R267" i="8" s="1"/>
  <c r="I267" i="8"/>
  <c r="J267" i="8"/>
  <c r="K267" i="8"/>
  <c r="M267" i="8"/>
  <c r="N267" i="8"/>
  <c r="A268" i="8"/>
  <c r="B268" i="8"/>
  <c r="C268" i="8"/>
  <c r="D268" i="8"/>
  <c r="E268" i="8"/>
  <c r="F268" i="8"/>
  <c r="G268" i="8"/>
  <c r="H268" i="8"/>
  <c r="R268" i="8" s="1"/>
  <c r="I268" i="8"/>
  <c r="J268" i="8"/>
  <c r="K268" i="8"/>
  <c r="L268" i="8"/>
  <c r="M268" i="8"/>
  <c r="N268" i="8"/>
  <c r="O268" i="8"/>
  <c r="P268" i="8"/>
  <c r="Q268" i="8"/>
  <c r="S268" i="8"/>
  <c r="A269" i="8"/>
  <c r="S269" i="8" s="1"/>
  <c r="B269" i="8"/>
  <c r="C269" i="8"/>
  <c r="D269" i="8"/>
  <c r="E269" i="8"/>
  <c r="F269" i="8"/>
  <c r="G269" i="8"/>
  <c r="H269" i="8"/>
  <c r="R269" i="8" s="1"/>
  <c r="I269" i="8"/>
  <c r="J269" i="8"/>
  <c r="K269" i="8"/>
  <c r="M269" i="8"/>
  <c r="N269" i="8"/>
  <c r="A270" i="8"/>
  <c r="O270" i="8" s="1"/>
  <c r="B270" i="8"/>
  <c r="C270" i="8"/>
  <c r="D270" i="8"/>
  <c r="E270" i="8"/>
  <c r="F270" i="8"/>
  <c r="G270" i="8"/>
  <c r="H270" i="8"/>
  <c r="I270" i="8"/>
  <c r="J270" i="8"/>
  <c r="K270" i="8"/>
  <c r="M270" i="8"/>
  <c r="N270" i="8"/>
  <c r="Q270" i="8"/>
  <c r="R270" i="8"/>
  <c r="S270" i="8"/>
  <c r="A271" i="8"/>
  <c r="B271" i="8"/>
  <c r="C271" i="8"/>
  <c r="D271" i="8"/>
  <c r="E271" i="8"/>
  <c r="F271" i="8"/>
  <c r="G271" i="8"/>
  <c r="H271" i="8"/>
  <c r="I271" i="8"/>
  <c r="J271" i="8"/>
  <c r="K271" i="8"/>
  <c r="L271" i="8"/>
  <c r="M271" i="8"/>
  <c r="N271" i="8"/>
  <c r="O271" i="8"/>
  <c r="P271" i="8"/>
  <c r="Q271" i="8"/>
  <c r="R271" i="8"/>
  <c r="S271" i="8"/>
  <c r="A272" i="8"/>
  <c r="S272" i="8" s="1"/>
  <c r="B272" i="8"/>
  <c r="C272" i="8"/>
  <c r="D272" i="8"/>
  <c r="E272" i="8"/>
  <c r="F272" i="8"/>
  <c r="G272" i="8"/>
  <c r="H272" i="8"/>
  <c r="R272" i="8" s="1"/>
  <c r="I272" i="8"/>
  <c r="J272" i="8"/>
  <c r="K272" i="8"/>
  <c r="L272" i="8"/>
  <c r="M272" i="8"/>
  <c r="N272" i="8"/>
  <c r="O272" i="8"/>
  <c r="P272" i="8"/>
  <c r="Q272" i="8"/>
  <c r="A273" i="8"/>
  <c r="O273" i="8" s="1"/>
  <c r="B273" i="8"/>
  <c r="C273" i="8"/>
  <c r="D273" i="8"/>
  <c r="E273" i="8"/>
  <c r="F273" i="8"/>
  <c r="G273" i="8"/>
  <c r="H273" i="8"/>
  <c r="R273" i="8" s="1"/>
  <c r="I273" i="8"/>
  <c r="J273" i="8"/>
  <c r="K273" i="8"/>
  <c r="M273" i="8"/>
  <c r="N273" i="8"/>
  <c r="A274" i="8"/>
  <c r="S274" i="8" s="1"/>
  <c r="B274" i="8"/>
  <c r="C274" i="8"/>
  <c r="D274" i="8"/>
  <c r="E274" i="8"/>
  <c r="F274" i="8"/>
  <c r="G274" i="8"/>
  <c r="H274" i="8"/>
  <c r="R274" i="8" s="1"/>
  <c r="I274" i="8"/>
  <c r="J274" i="8"/>
  <c r="K274" i="8"/>
  <c r="M274" i="8"/>
  <c r="N274" i="8"/>
  <c r="A275" i="8"/>
  <c r="P275" i="8" s="1"/>
  <c r="B275" i="8"/>
  <c r="C275" i="8"/>
  <c r="D275" i="8"/>
  <c r="E275" i="8"/>
  <c r="F275" i="8"/>
  <c r="G275" i="8"/>
  <c r="H275" i="8"/>
  <c r="I275" i="8"/>
  <c r="J275" i="8"/>
  <c r="K275" i="8"/>
  <c r="M275" i="8"/>
  <c r="N275" i="8"/>
  <c r="R275" i="8"/>
  <c r="S275" i="8"/>
  <c r="A276" i="8"/>
  <c r="L276" i="8" s="1"/>
  <c r="B276" i="8"/>
  <c r="C276" i="8"/>
  <c r="D276" i="8"/>
  <c r="E276" i="8"/>
  <c r="F276" i="8"/>
  <c r="G276" i="8"/>
  <c r="H276" i="8"/>
  <c r="R276" i="8" s="1"/>
  <c r="I276" i="8"/>
  <c r="J276" i="8"/>
  <c r="K276" i="8"/>
  <c r="M276" i="8"/>
  <c r="N276" i="8"/>
  <c r="Q276" i="8"/>
  <c r="S276" i="8"/>
  <c r="A277" i="8"/>
  <c r="S277" i="8" s="1"/>
  <c r="B277" i="8"/>
  <c r="C277" i="8"/>
  <c r="D277" i="8"/>
  <c r="E277" i="8"/>
  <c r="F277" i="8"/>
  <c r="G277" i="8"/>
  <c r="H277" i="8"/>
  <c r="R277" i="8" s="1"/>
  <c r="I277" i="8"/>
  <c r="J277" i="8"/>
  <c r="K277" i="8"/>
  <c r="M277" i="8"/>
  <c r="N277" i="8"/>
  <c r="A278" i="8"/>
  <c r="L278" i="8" s="1"/>
  <c r="B278" i="8"/>
  <c r="C278" i="8"/>
  <c r="D278" i="8"/>
  <c r="E278" i="8"/>
  <c r="F278" i="8"/>
  <c r="G278" i="8"/>
  <c r="H278" i="8"/>
  <c r="R278" i="8" s="1"/>
  <c r="I278" i="8"/>
  <c r="J278" i="8"/>
  <c r="K278" i="8"/>
  <c r="M278" i="8"/>
  <c r="N278" i="8"/>
  <c r="Q278" i="8"/>
  <c r="S278" i="8"/>
  <c r="A279" i="8"/>
  <c r="S279" i="8" s="1"/>
  <c r="B279" i="8"/>
  <c r="C279" i="8"/>
  <c r="D279" i="8"/>
  <c r="E279" i="8"/>
  <c r="F279" i="8"/>
  <c r="G279" i="8"/>
  <c r="H279" i="8"/>
  <c r="R279" i="8" s="1"/>
  <c r="I279" i="8"/>
  <c r="J279" i="8"/>
  <c r="K279" i="8"/>
  <c r="L279" i="8"/>
  <c r="M279" i="8"/>
  <c r="N279" i="8"/>
  <c r="O279" i="8"/>
  <c r="P279" i="8"/>
  <c r="Q279" i="8"/>
  <c r="A280" i="8"/>
  <c r="O280" i="8" s="1"/>
  <c r="B280" i="8"/>
  <c r="C280" i="8"/>
  <c r="D280" i="8"/>
  <c r="E280" i="8"/>
  <c r="F280" i="8"/>
  <c r="G280" i="8"/>
  <c r="H280" i="8"/>
  <c r="R280" i="8" s="1"/>
  <c r="I280" i="8"/>
  <c r="J280" i="8"/>
  <c r="K280" i="8"/>
  <c r="M280" i="8"/>
  <c r="N280" i="8"/>
  <c r="A281" i="8"/>
  <c r="P281" i="8" s="1"/>
  <c r="B281" i="8"/>
  <c r="C281" i="8"/>
  <c r="D281" i="8"/>
  <c r="E281" i="8"/>
  <c r="F281" i="8"/>
  <c r="G281" i="8"/>
  <c r="H281" i="8"/>
  <c r="I281" i="8"/>
  <c r="J281" i="8"/>
  <c r="K281" i="8"/>
  <c r="M281" i="8"/>
  <c r="N281" i="8"/>
  <c r="Q281" i="8"/>
  <c r="R281" i="8"/>
  <c r="A282" i="8"/>
  <c r="B282" i="8"/>
  <c r="C282" i="8"/>
  <c r="D282" i="8"/>
  <c r="E282" i="8"/>
  <c r="F282" i="8"/>
  <c r="G282" i="8"/>
  <c r="H282" i="8"/>
  <c r="I282" i="8"/>
  <c r="J282" i="8"/>
  <c r="K282" i="8"/>
  <c r="L282" i="8"/>
  <c r="M282" i="8"/>
  <c r="N282" i="8"/>
  <c r="O282" i="8"/>
  <c r="P282" i="8"/>
  <c r="Q282" i="8"/>
  <c r="R282" i="8"/>
  <c r="S282" i="8"/>
  <c r="A283" i="8"/>
  <c r="S283" i="8" s="1"/>
  <c r="B283" i="8"/>
  <c r="C283" i="8"/>
  <c r="D283" i="8"/>
  <c r="E283" i="8"/>
  <c r="F283" i="8"/>
  <c r="G283" i="8"/>
  <c r="H283" i="8"/>
  <c r="R283" i="8" s="1"/>
  <c r="I283" i="8"/>
  <c r="J283" i="8"/>
  <c r="K283" i="8"/>
  <c r="M283" i="8"/>
  <c r="N283" i="8"/>
  <c r="A284" i="8"/>
  <c r="B284" i="8"/>
  <c r="C284" i="8"/>
  <c r="D284" i="8"/>
  <c r="E284" i="8"/>
  <c r="F284" i="8"/>
  <c r="G284" i="8"/>
  <c r="H284" i="8"/>
  <c r="R284" i="8" s="1"/>
  <c r="I284" i="8"/>
  <c r="J284" i="8"/>
  <c r="K284" i="8"/>
  <c r="M284" i="8"/>
  <c r="N284" i="8"/>
  <c r="Q284" i="8"/>
  <c r="A285" i="8"/>
  <c r="S285" i="8" s="1"/>
  <c r="B285" i="8"/>
  <c r="C285" i="8"/>
  <c r="D285" i="8"/>
  <c r="E285" i="8"/>
  <c r="F285" i="8"/>
  <c r="G285" i="8"/>
  <c r="H285" i="8"/>
  <c r="R285" i="8" s="1"/>
  <c r="I285" i="8"/>
  <c r="J285" i="8"/>
  <c r="K285" i="8"/>
  <c r="M285" i="8"/>
  <c r="N285" i="8"/>
  <c r="A286" i="8"/>
  <c r="B286" i="8"/>
  <c r="C286" i="8"/>
  <c r="D286" i="8"/>
  <c r="E286" i="8"/>
  <c r="F286" i="8"/>
  <c r="G286" i="8"/>
  <c r="H286" i="8"/>
  <c r="R286" i="8" s="1"/>
  <c r="I286" i="8"/>
  <c r="J286" i="8"/>
  <c r="K286" i="8"/>
  <c r="L286" i="8"/>
  <c r="M286" i="8"/>
  <c r="N286" i="8"/>
  <c r="O286" i="8"/>
  <c r="P286" i="8"/>
  <c r="Q286" i="8"/>
  <c r="S286" i="8"/>
  <c r="A287" i="8"/>
  <c r="L287" i="8" s="1"/>
  <c r="B287" i="8"/>
  <c r="C287" i="8"/>
  <c r="D287" i="8"/>
  <c r="E287" i="8"/>
  <c r="F287" i="8"/>
  <c r="G287" i="8"/>
  <c r="H287" i="8"/>
  <c r="R287" i="8" s="1"/>
  <c r="I287" i="8"/>
  <c r="J287" i="8"/>
  <c r="K287" i="8"/>
  <c r="M287" i="8"/>
  <c r="N287" i="8"/>
  <c r="Q287" i="8"/>
  <c r="A288" i="8"/>
  <c r="B288" i="8"/>
  <c r="C288" i="8"/>
  <c r="D288" i="8"/>
  <c r="E288" i="8"/>
  <c r="F288" i="8"/>
  <c r="G288" i="8"/>
  <c r="H288" i="8"/>
  <c r="R288" i="8" s="1"/>
  <c r="I288" i="8"/>
  <c r="J288" i="8"/>
  <c r="K288" i="8"/>
  <c r="M288" i="8"/>
  <c r="N288" i="8"/>
  <c r="A289" i="8"/>
  <c r="B289" i="8"/>
  <c r="C289" i="8"/>
  <c r="D289" i="8"/>
  <c r="E289" i="8"/>
  <c r="F289" i="8"/>
  <c r="G289" i="8"/>
  <c r="H289" i="8"/>
  <c r="R289" i="8" s="1"/>
  <c r="I289" i="8"/>
  <c r="J289" i="8"/>
  <c r="K289" i="8"/>
  <c r="L289" i="8"/>
  <c r="M289" i="8"/>
  <c r="N289" i="8"/>
  <c r="O289" i="8"/>
  <c r="P289" i="8"/>
  <c r="Q289" i="8"/>
  <c r="S289" i="8"/>
  <c r="A290" i="8"/>
  <c r="Q290" i="8" s="1"/>
  <c r="B290" i="8"/>
  <c r="C290" i="8"/>
  <c r="D290" i="8"/>
  <c r="E290" i="8"/>
  <c r="F290" i="8"/>
  <c r="G290" i="8"/>
  <c r="H290" i="8"/>
  <c r="R290" i="8" s="1"/>
  <c r="I290" i="8"/>
  <c r="J290" i="8"/>
  <c r="K290" i="8"/>
  <c r="M290" i="8"/>
  <c r="N290" i="8"/>
  <c r="A291" i="8"/>
  <c r="O291" i="8" s="1"/>
  <c r="B291" i="8"/>
  <c r="C291" i="8"/>
  <c r="D291" i="8"/>
  <c r="E291" i="8"/>
  <c r="F291" i="8"/>
  <c r="G291" i="8"/>
  <c r="H291" i="8"/>
  <c r="R291" i="8" s="1"/>
  <c r="I291" i="8"/>
  <c r="J291" i="8"/>
  <c r="K291" i="8"/>
  <c r="L291" i="8"/>
  <c r="M291" i="8"/>
  <c r="N291" i="8"/>
  <c r="Q291" i="8"/>
  <c r="A292" i="8"/>
  <c r="B292" i="8"/>
  <c r="C292" i="8"/>
  <c r="D292" i="8"/>
  <c r="E292" i="8"/>
  <c r="F292" i="8"/>
  <c r="G292" i="8"/>
  <c r="H292" i="8"/>
  <c r="R292" i="8" s="1"/>
  <c r="I292" i="8"/>
  <c r="J292" i="8"/>
  <c r="K292" i="8"/>
  <c r="L292" i="8"/>
  <c r="M292" i="8"/>
  <c r="N292" i="8"/>
  <c r="O292" i="8"/>
  <c r="P292" i="8"/>
  <c r="Q292" i="8"/>
  <c r="S292" i="8"/>
  <c r="A293" i="8"/>
  <c r="B293" i="8"/>
  <c r="C293" i="8"/>
  <c r="D293" i="8"/>
  <c r="E293" i="8"/>
  <c r="F293" i="8"/>
  <c r="G293" i="8"/>
  <c r="H293" i="8"/>
  <c r="R293" i="8" s="1"/>
  <c r="I293" i="8"/>
  <c r="J293" i="8"/>
  <c r="K293" i="8"/>
  <c r="M293" i="8"/>
  <c r="N293" i="8"/>
  <c r="A294" i="8"/>
  <c r="S294" i="8" s="1"/>
  <c r="B294" i="8"/>
  <c r="C294" i="8"/>
  <c r="D294" i="8"/>
  <c r="E294" i="8"/>
  <c r="F294" i="8"/>
  <c r="G294" i="8"/>
  <c r="H294" i="8"/>
  <c r="I294" i="8"/>
  <c r="J294" i="8"/>
  <c r="K294" i="8"/>
  <c r="M294" i="8"/>
  <c r="N294" i="8"/>
  <c r="P294" i="8"/>
  <c r="Q294" i="8"/>
  <c r="R294" i="8"/>
  <c r="A295" i="8"/>
  <c r="L295" i="8" s="1"/>
  <c r="B295" i="8"/>
  <c r="C295" i="8"/>
  <c r="D295" i="8"/>
  <c r="E295" i="8"/>
  <c r="F295" i="8"/>
  <c r="G295" i="8"/>
  <c r="H295" i="8"/>
  <c r="I295" i="8"/>
  <c r="J295" i="8"/>
  <c r="K295" i="8"/>
  <c r="M295" i="8"/>
  <c r="N295" i="8"/>
  <c r="Q295" i="8"/>
  <c r="R295" i="8"/>
  <c r="S295" i="8"/>
  <c r="A296" i="8"/>
  <c r="S296" i="8" s="1"/>
  <c r="B296" i="8"/>
  <c r="C296" i="8"/>
  <c r="D296" i="8"/>
  <c r="E296" i="8"/>
  <c r="F296" i="8"/>
  <c r="G296" i="8"/>
  <c r="H296" i="8"/>
  <c r="R296" i="8" s="1"/>
  <c r="I296" i="8"/>
  <c r="J296" i="8"/>
  <c r="K296" i="8"/>
  <c r="M296" i="8"/>
  <c r="N296" i="8"/>
  <c r="P296" i="8"/>
  <c r="Q296" i="8"/>
  <c r="A297" i="8"/>
  <c r="L297" i="8" s="1"/>
  <c r="B297" i="8"/>
  <c r="C297" i="8"/>
  <c r="D297" i="8"/>
  <c r="E297" i="8"/>
  <c r="F297" i="8"/>
  <c r="G297" i="8"/>
  <c r="H297" i="8"/>
  <c r="R297" i="8" s="1"/>
  <c r="I297" i="8"/>
  <c r="J297" i="8"/>
  <c r="K297" i="8"/>
  <c r="M297" i="8"/>
  <c r="N297" i="8"/>
  <c r="P297" i="8"/>
  <c r="Q297" i="8"/>
  <c r="A298" i="8"/>
  <c r="O298" i="8" s="1"/>
  <c r="B298" i="8"/>
  <c r="C298" i="8"/>
  <c r="D298" i="8"/>
  <c r="E298" i="8"/>
  <c r="F298" i="8"/>
  <c r="G298" i="8"/>
  <c r="H298" i="8"/>
  <c r="I298" i="8"/>
  <c r="J298" i="8"/>
  <c r="K298" i="8"/>
  <c r="L298" i="8"/>
  <c r="M298" i="8"/>
  <c r="N298" i="8"/>
  <c r="Q298" i="8"/>
  <c r="R298" i="8"/>
  <c r="A299" i="8"/>
  <c r="Q299" i="8" s="1"/>
  <c r="B299" i="8"/>
  <c r="C299" i="8"/>
  <c r="D299" i="8"/>
  <c r="E299" i="8"/>
  <c r="F299" i="8"/>
  <c r="G299" i="8"/>
  <c r="H299" i="8"/>
  <c r="R299" i="8" s="1"/>
  <c r="I299" i="8"/>
  <c r="J299" i="8"/>
  <c r="K299" i="8"/>
  <c r="M299" i="8"/>
  <c r="N299" i="8"/>
  <c r="A300" i="8"/>
  <c r="O300" i="8" s="1"/>
  <c r="B300" i="8"/>
  <c r="C300" i="8"/>
  <c r="D300" i="8"/>
  <c r="E300" i="8"/>
  <c r="F300" i="8"/>
  <c r="G300" i="8"/>
  <c r="H300" i="8"/>
  <c r="R300" i="8" s="1"/>
  <c r="I300" i="8"/>
  <c r="J300" i="8"/>
  <c r="K300" i="8"/>
  <c r="M300" i="8"/>
  <c r="N300" i="8"/>
  <c r="J38" i="12"/>
  <c r="A18" i="12"/>
  <c r="H18" i="12"/>
  <c r="A19" i="12"/>
  <c r="A20" i="12"/>
  <c r="F20" i="12" s="1"/>
  <c r="H20" i="12"/>
  <c r="A21" i="12"/>
  <c r="E21" i="12"/>
  <c r="I21" i="12"/>
  <c r="A22" i="12"/>
  <c r="D22" i="12" s="1"/>
  <c r="G22" i="12"/>
  <c r="I22" i="12"/>
  <c r="A23" i="12"/>
  <c r="C23" i="12" s="1"/>
  <c r="A24" i="12"/>
  <c r="B24" i="12" s="1"/>
  <c r="A25" i="12"/>
  <c r="J25" i="12" s="1"/>
  <c r="I25" i="12"/>
  <c r="A26" i="12"/>
  <c r="C26" i="12" s="1"/>
  <c r="A27" i="12"/>
  <c r="A28" i="12"/>
  <c r="D28" i="12" s="1"/>
  <c r="B28" i="12"/>
  <c r="H28" i="12"/>
  <c r="A29" i="12"/>
  <c r="G29" i="12" s="1"/>
  <c r="A30" i="12"/>
  <c r="D30" i="12" s="1"/>
  <c r="H30" i="12"/>
  <c r="A31" i="12"/>
  <c r="C31" i="12" s="1"/>
  <c r="E31" i="12"/>
  <c r="A32" i="12"/>
  <c r="B32" i="12" s="1"/>
  <c r="E32" i="12"/>
  <c r="A33" i="12"/>
  <c r="A34" i="12"/>
  <c r="D34" i="12" s="1"/>
  <c r="B34" i="12"/>
  <c r="F34" i="12"/>
  <c r="A35" i="12"/>
  <c r="G35" i="12" s="1"/>
  <c r="A36" i="12"/>
  <c r="D36" i="12"/>
  <c r="H36" i="12"/>
  <c r="I36" i="12"/>
  <c r="A37" i="12"/>
  <c r="E37" i="12" s="1"/>
  <c r="G37" i="12"/>
  <c r="I37" i="12"/>
  <c r="A38" i="12"/>
  <c r="F38" i="12" s="1"/>
  <c r="E38" i="12"/>
  <c r="G38" i="12"/>
  <c r="A39" i="12"/>
  <c r="E39" i="12" s="1"/>
  <c r="A40" i="12"/>
  <c r="F40" i="12"/>
  <c r="A41" i="12"/>
  <c r="J41" i="12" s="1"/>
  <c r="A42" i="12"/>
  <c r="A43" i="12"/>
  <c r="I43" i="12" s="1"/>
  <c r="A44" i="12"/>
  <c r="D44" i="12" s="1"/>
  <c r="F44" i="12"/>
  <c r="I44" i="12"/>
  <c r="A45" i="12"/>
  <c r="G45" i="12" s="1"/>
  <c r="A46" i="12"/>
  <c r="F46" i="12" s="1"/>
  <c r="A47" i="12"/>
  <c r="E47" i="12" s="1"/>
  <c r="I47" i="12"/>
  <c r="A48" i="12"/>
  <c r="B48" i="12"/>
  <c r="E48" i="12"/>
  <c r="F48" i="12"/>
  <c r="H48" i="12"/>
  <c r="A49" i="12"/>
  <c r="A50" i="12"/>
  <c r="B50" i="12" s="1"/>
  <c r="D50" i="12"/>
  <c r="F50" i="12"/>
  <c r="I50" i="12"/>
  <c r="A51" i="12"/>
  <c r="J51" i="12" s="1"/>
  <c r="C51" i="12"/>
  <c r="G51" i="12"/>
  <c r="I51" i="12"/>
  <c r="A52" i="12"/>
  <c r="B52" i="12" s="1"/>
  <c r="F52" i="12"/>
  <c r="H52" i="12"/>
  <c r="A53" i="12"/>
  <c r="E53" i="12" s="1"/>
  <c r="A54" i="12"/>
  <c r="G54" i="12" s="1"/>
  <c r="F54" i="12"/>
  <c r="A55" i="12"/>
  <c r="G55" i="12" s="1"/>
  <c r="A56" i="12"/>
  <c r="D56" i="12" s="1"/>
  <c r="A57" i="12"/>
  <c r="C57" i="12" s="1"/>
  <c r="B57" i="12"/>
  <c r="G57" i="12"/>
  <c r="I57" i="12"/>
  <c r="A58" i="12"/>
  <c r="F58" i="12" s="1"/>
  <c r="A59" i="12"/>
  <c r="J59" i="12" s="1"/>
  <c r="E59" i="12"/>
  <c r="G59" i="12"/>
  <c r="I59" i="12"/>
  <c r="A60" i="12"/>
  <c r="F60" i="12"/>
  <c r="G60" i="12"/>
  <c r="A61" i="12"/>
  <c r="G61" i="12" s="1"/>
  <c r="A62" i="12"/>
  <c r="D62" i="12" s="1"/>
  <c r="B62" i="12"/>
  <c r="E62" i="12"/>
  <c r="G62" i="12"/>
  <c r="I62" i="12"/>
  <c r="A63" i="12"/>
  <c r="C63" i="12" s="1"/>
  <c r="A64" i="12"/>
  <c r="C64" i="12" s="1"/>
  <c r="B64" i="12"/>
  <c r="E64" i="12"/>
  <c r="I64" i="12"/>
  <c r="A65" i="12"/>
  <c r="B65" i="12" s="1"/>
  <c r="A66" i="12"/>
  <c r="I66" i="12" s="1"/>
  <c r="D66" i="12"/>
  <c r="A67" i="12"/>
  <c r="G67" i="12" s="1"/>
  <c r="H67" i="12"/>
  <c r="I67" i="12"/>
  <c r="A68" i="12"/>
  <c r="H68" i="12" s="1"/>
  <c r="F68" i="12"/>
  <c r="I68" i="12"/>
  <c r="A69" i="12"/>
  <c r="A70" i="12"/>
  <c r="E70" i="12" s="1"/>
  <c r="A71" i="12"/>
  <c r="J71" i="12" s="1"/>
  <c r="A72" i="12"/>
  <c r="B72" i="12" s="1"/>
  <c r="D72" i="12"/>
  <c r="E72" i="12"/>
  <c r="F72" i="12"/>
  <c r="I72" i="12"/>
  <c r="A73" i="12"/>
  <c r="B73" i="12" s="1"/>
  <c r="C73" i="12"/>
  <c r="A74" i="12"/>
  <c r="F74" i="12" s="1"/>
  <c r="A75" i="12"/>
  <c r="E75" i="12" s="1"/>
  <c r="A76" i="12"/>
  <c r="F76" i="12" s="1"/>
  <c r="I76" i="12"/>
  <c r="A77" i="12"/>
  <c r="J77" i="12" s="1"/>
  <c r="A78" i="12"/>
  <c r="A79" i="12"/>
  <c r="C79" i="12" s="1"/>
  <c r="I79" i="12"/>
  <c r="A80" i="12"/>
  <c r="C80" i="12" s="1"/>
  <c r="A81" i="12"/>
  <c r="E81" i="12"/>
  <c r="G81" i="12"/>
  <c r="I81" i="12"/>
  <c r="A82" i="12"/>
  <c r="B82" i="12" s="1"/>
  <c r="D82" i="12"/>
  <c r="H82" i="12"/>
  <c r="A83" i="12"/>
  <c r="A84" i="12"/>
  <c r="B84" i="12" s="1"/>
  <c r="D84" i="12"/>
  <c r="F84" i="12"/>
  <c r="H84" i="12"/>
  <c r="A85" i="12"/>
  <c r="F85" i="12" s="1"/>
  <c r="A86" i="12"/>
  <c r="B86" i="12"/>
  <c r="A87" i="12"/>
  <c r="G87" i="12" s="1"/>
  <c r="A88" i="12"/>
  <c r="D88" i="12" s="1"/>
  <c r="E88" i="12"/>
  <c r="A89" i="12"/>
  <c r="C89" i="12"/>
  <c r="E89" i="12"/>
  <c r="A90" i="12"/>
  <c r="A91" i="12"/>
  <c r="B91" i="12"/>
  <c r="E91" i="12"/>
  <c r="A92" i="12"/>
  <c r="J92" i="12" s="1"/>
  <c r="A93" i="12"/>
  <c r="C93" i="12" s="1"/>
  <c r="E93" i="12"/>
  <c r="A94" i="12"/>
  <c r="E94" i="12" s="1"/>
  <c r="B94" i="12"/>
  <c r="D94" i="12"/>
  <c r="F94" i="12"/>
  <c r="I94" i="12"/>
  <c r="A95" i="12"/>
  <c r="A96" i="12"/>
  <c r="C96" i="12" s="1"/>
  <c r="B96" i="12"/>
  <c r="D96" i="12"/>
  <c r="F96" i="12"/>
  <c r="I96" i="12"/>
  <c r="A97" i="12"/>
  <c r="B97" i="12" s="1"/>
  <c r="D97" i="12"/>
  <c r="A98" i="12"/>
  <c r="D98" i="12"/>
  <c r="F98" i="12"/>
  <c r="H98" i="12"/>
  <c r="A99" i="12"/>
  <c r="J99" i="12" s="1"/>
  <c r="A100" i="12"/>
  <c r="G100" i="12" s="1"/>
  <c r="H100" i="12"/>
  <c r="A101" i="12"/>
  <c r="E101" i="12" s="1"/>
  <c r="A102" i="12"/>
  <c r="E102" i="12" s="1"/>
  <c r="H102" i="12"/>
  <c r="A103" i="12"/>
  <c r="A104" i="12"/>
  <c r="A105" i="12"/>
  <c r="B105" i="12" s="1"/>
  <c r="D105" i="12"/>
  <c r="A106" i="12"/>
  <c r="C106" i="12" s="1"/>
  <c r="A107" i="12"/>
  <c r="J107" i="12" s="1"/>
  <c r="A108" i="12"/>
  <c r="C108" i="12" s="1"/>
  <c r="F108" i="12"/>
  <c r="A109" i="12"/>
  <c r="C109" i="12"/>
  <c r="E109" i="12"/>
  <c r="F109" i="12"/>
  <c r="G109" i="12"/>
  <c r="A110" i="12"/>
  <c r="D110" i="12" s="1"/>
  <c r="E110" i="12"/>
  <c r="F110" i="12"/>
  <c r="G110" i="12"/>
  <c r="H110" i="12"/>
  <c r="A111" i="12"/>
  <c r="F111" i="12" s="1"/>
  <c r="D111" i="12"/>
  <c r="G111" i="12"/>
  <c r="H111" i="12"/>
  <c r="I111" i="12"/>
  <c r="A112" i="12"/>
  <c r="F112" i="12" s="1"/>
  <c r="C112" i="12"/>
  <c r="D112" i="12"/>
  <c r="E112" i="12"/>
  <c r="G112" i="12"/>
  <c r="H112" i="12"/>
  <c r="I112" i="12"/>
  <c r="A113" i="12"/>
  <c r="F113" i="12" s="1"/>
  <c r="A114" i="12"/>
  <c r="B114" i="12"/>
  <c r="A115" i="12"/>
  <c r="C115" i="12" s="1"/>
  <c r="B115" i="12"/>
  <c r="A116" i="12"/>
  <c r="J116" i="12" s="1"/>
  <c r="A117" i="12"/>
  <c r="B117" i="12" s="1"/>
  <c r="D117" i="12"/>
  <c r="H117" i="12"/>
  <c r="A118" i="12"/>
  <c r="C118" i="12" s="1"/>
  <c r="A119" i="12"/>
  <c r="B119" i="12" s="1"/>
  <c r="H119" i="12"/>
  <c r="A120" i="12"/>
  <c r="J120" i="12" s="1"/>
  <c r="A121" i="12"/>
  <c r="D121" i="12" s="1"/>
  <c r="A122" i="12"/>
  <c r="A123" i="12"/>
  <c r="A124" i="12"/>
  <c r="B124" i="12" s="1"/>
  <c r="A125" i="12"/>
  <c r="J125" i="12" s="1"/>
  <c r="A126" i="12"/>
  <c r="C126" i="12"/>
  <c r="H126" i="12"/>
  <c r="I126" i="12"/>
  <c r="A127" i="12"/>
  <c r="A128" i="12"/>
  <c r="A129" i="12"/>
  <c r="E129" i="12" s="1"/>
  <c r="D129" i="12"/>
  <c r="I129" i="12"/>
  <c r="A130" i="12"/>
  <c r="B130" i="12" s="1"/>
  <c r="D130" i="12"/>
  <c r="A131" i="12"/>
  <c r="C131" i="12" s="1"/>
  <c r="D131" i="12"/>
  <c r="A132" i="12"/>
  <c r="B132" i="12"/>
  <c r="F132" i="12"/>
  <c r="I132" i="12"/>
  <c r="A133" i="12"/>
  <c r="A134" i="12"/>
  <c r="J134" i="12" s="1"/>
  <c r="A135" i="12"/>
  <c r="B135" i="12" s="1"/>
  <c r="C135" i="12"/>
  <c r="A136" i="12"/>
  <c r="J136" i="12" s="1"/>
  <c r="B136" i="12"/>
  <c r="F136" i="12"/>
  <c r="A137" i="12"/>
  <c r="F137" i="12" s="1"/>
  <c r="A138" i="12"/>
  <c r="B138" i="12" s="1"/>
  <c r="A139" i="12"/>
  <c r="C139" i="12" s="1"/>
  <c r="A140" i="12"/>
  <c r="B140" i="12" s="1"/>
  <c r="C140" i="12"/>
  <c r="H140" i="12"/>
  <c r="A141" i="12"/>
  <c r="D141" i="12" s="1"/>
  <c r="A142" i="12"/>
  <c r="H142" i="12" s="1"/>
  <c r="A143" i="12"/>
  <c r="I143" i="12" s="1"/>
  <c r="A144" i="12"/>
  <c r="B144" i="12" s="1"/>
  <c r="I144" i="12"/>
  <c r="A145" i="12"/>
  <c r="C145" i="12" s="1"/>
  <c r="E145" i="12"/>
  <c r="A146" i="12"/>
  <c r="H146" i="12"/>
  <c r="A147" i="12"/>
  <c r="A148" i="12"/>
  <c r="J148" i="12" s="1"/>
  <c r="F148" i="12"/>
  <c r="A149" i="12"/>
  <c r="B149" i="12"/>
  <c r="E149" i="12"/>
  <c r="G149" i="12"/>
  <c r="H149" i="12"/>
  <c r="A150" i="12"/>
  <c r="D150" i="12" s="1"/>
  <c r="A151" i="12"/>
  <c r="B151" i="12" s="1"/>
  <c r="A152" i="12"/>
  <c r="G152" i="12" s="1"/>
  <c r="D152" i="12"/>
  <c r="F152" i="12"/>
  <c r="A153" i="12"/>
  <c r="H153" i="12"/>
  <c r="A154" i="12"/>
  <c r="I154" i="12" s="1"/>
  <c r="B154" i="12"/>
  <c r="D154" i="12"/>
  <c r="G154" i="12"/>
  <c r="A155" i="12"/>
  <c r="J155" i="12" s="1"/>
  <c r="F155" i="12"/>
  <c r="A156" i="12"/>
  <c r="J156" i="12" s="1"/>
  <c r="A157" i="12"/>
  <c r="J157" i="12" s="1"/>
  <c r="E157" i="12"/>
  <c r="A158" i="12"/>
  <c r="J158" i="12" s="1"/>
  <c r="H158" i="12"/>
  <c r="A159" i="12"/>
  <c r="A160" i="12"/>
  <c r="H160" i="12" s="1"/>
  <c r="A161" i="12"/>
  <c r="A162" i="12"/>
  <c r="J162" i="12" s="1"/>
  <c r="B162" i="12"/>
  <c r="C162" i="12"/>
  <c r="D162" i="12"/>
  <c r="E162" i="12"/>
  <c r="F162" i="12"/>
  <c r="G162" i="12"/>
  <c r="H162" i="12"/>
  <c r="I162" i="12"/>
  <c r="A163" i="12"/>
  <c r="D163" i="12" s="1"/>
  <c r="A164" i="12"/>
  <c r="I164" i="12" s="1"/>
  <c r="D164" i="12"/>
  <c r="F164" i="12"/>
  <c r="A165" i="12"/>
  <c r="A166" i="12"/>
  <c r="D166" i="12" s="1"/>
  <c r="B166" i="12"/>
  <c r="F166" i="12"/>
  <c r="A167" i="12"/>
  <c r="B167" i="12" s="1"/>
  <c r="G167" i="12"/>
  <c r="A168" i="12"/>
  <c r="A169" i="12"/>
  <c r="E169" i="12" s="1"/>
  <c r="C169" i="12"/>
  <c r="G169" i="12"/>
  <c r="A170" i="12"/>
  <c r="B170" i="12" s="1"/>
  <c r="E170" i="12"/>
  <c r="A171" i="12"/>
  <c r="G171" i="12" s="1"/>
  <c r="A172" i="12"/>
  <c r="C172" i="12" s="1"/>
  <c r="A173" i="12"/>
  <c r="J173" i="12" s="1"/>
  <c r="E173" i="12"/>
  <c r="A174" i="12"/>
  <c r="F174" i="12" s="1"/>
  <c r="C174" i="12"/>
  <c r="H174" i="12"/>
  <c r="A175" i="12"/>
  <c r="E175" i="12" s="1"/>
  <c r="A176" i="12"/>
  <c r="J176" i="12" s="1"/>
  <c r="A177" i="12"/>
  <c r="B177" i="12" s="1"/>
  <c r="A178" i="12"/>
  <c r="B178" i="12" s="1"/>
  <c r="A179" i="12"/>
  <c r="B179" i="12" s="1"/>
  <c r="A180" i="12"/>
  <c r="J180" i="12" s="1"/>
  <c r="G180" i="12"/>
  <c r="A181" i="12"/>
  <c r="J181" i="12" s="1"/>
  <c r="D181" i="12"/>
  <c r="E181" i="12"/>
  <c r="F181" i="12"/>
  <c r="G181" i="12"/>
  <c r="I181" i="12"/>
  <c r="A182" i="12"/>
  <c r="J182" i="12" s="1"/>
  <c r="A183" i="12"/>
  <c r="B183" i="12" s="1"/>
  <c r="A184" i="12"/>
  <c r="C184" i="12" s="1"/>
  <c r="G184" i="12"/>
  <c r="A185" i="12"/>
  <c r="H185" i="12" s="1"/>
  <c r="A186" i="12"/>
  <c r="J186" i="12" s="1"/>
  <c r="A187" i="12"/>
  <c r="J187" i="12" s="1"/>
  <c r="B187" i="12"/>
  <c r="D187" i="12"/>
  <c r="F187" i="12"/>
  <c r="I187" i="12"/>
  <c r="A188" i="12"/>
  <c r="E188" i="12" s="1"/>
  <c r="A189" i="12"/>
  <c r="J189" i="12" s="1"/>
  <c r="C189" i="12"/>
  <c r="E189" i="12"/>
  <c r="I189" i="12"/>
  <c r="A190" i="12"/>
  <c r="J190" i="12" s="1"/>
  <c r="A191" i="12"/>
  <c r="D191" i="12" s="1"/>
  <c r="A192" i="12"/>
  <c r="A193" i="12"/>
  <c r="I193" i="12" s="1"/>
  <c r="A194" i="12"/>
  <c r="C194" i="12" s="1"/>
  <c r="A195" i="12"/>
  <c r="J195" i="12" s="1"/>
  <c r="D195" i="12"/>
  <c r="F195" i="12"/>
  <c r="H195" i="12"/>
  <c r="A196" i="12"/>
  <c r="C196" i="12" s="1"/>
  <c r="A197" i="12"/>
  <c r="A198" i="12"/>
  <c r="J198" i="12" s="1"/>
  <c r="A199" i="12"/>
  <c r="H199" i="12" s="1"/>
  <c r="I199" i="12"/>
  <c r="A200" i="12"/>
  <c r="J200" i="12" s="1"/>
  <c r="C200" i="12"/>
  <c r="A201" i="12"/>
  <c r="B201" i="12"/>
  <c r="C201" i="12"/>
  <c r="D201" i="12"/>
  <c r="F201" i="12"/>
  <c r="H201" i="12"/>
  <c r="I201" i="12"/>
  <c r="A202" i="12"/>
  <c r="J202" i="12" s="1"/>
  <c r="C202" i="12"/>
  <c r="G202" i="12"/>
  <c r="A203" i="12"/>
  <c r="I203" i="12" s="1"/>
  <c r="B203" i="12"/>
  <c r="F203" i="12"/>
  <c r="H203" i="12"/>
  <c r="A204" i="12"/>
  <c r="C204" i="12" s="1"/>
  <c r="A205" i="12"/>
  <c r="J205" i="12" s="1"/>
  <c r="B205" i="12"/>
  <c r="D205" i="12"/>
  <c r="F205" i="12"/>
  <c r="A206" i="12"/>
  <c r="J206" i="12" s="1"/>
  <c r="E206" i="12"/>
  <c r="A207" i="12"/>
  <c r="B207" i="12"/>
  <c r="A208" i="12"/>
  <c r="D208" i="12" s="1"/>
  <c r="C208" i="12"/>
  <c r="A209" i="12"/>
  <c r="B209" i="12" s="1"/>
  <c r="C209" i="12"/>
  <c r="F209" i="12"/>
  <c r="A210" i="12"/>
  <c r="E210" i="12" s="1"/>
  <c r="B210" i="12"/>
  <c r="G210" i="12"/>
  <c r="I210" i="12"/>
  <c r="A211" i="12"/>
  <c r="F211" i="12" s="1"/>
  <c r="I211" i="12"/>
  <c r="A212" i="12"/>
  <c r="J212" i="12" s="1"/>
  <c r="C212" i="12"/>
  <c r="G212" i="12"/>
  <c r="I212" i="12"/>
  <c r="A213" i="12"/>
  <c r="J213" i="12" s="1"/>
  <c r="C213" i="12"/>
  <c r="I213" i="12"/>
  <c r="A214" i="12"/>
  <c r="J214" i="12" s="1"/>
  <c r="E214" i="12"/>
  <c r="F214" i="12"/>
  <c r="A215" i="12"/>
  <c r="B215" i="12" s="1"/>
  <c r="A216" i="12"/>
  <c r="C216" i="12"/>
  <c r="A217" i="12"/>
  <c r="F217" i="12" s="1"/>
  <c r="B217" i="12"/>
  <c r="D217" i="12"/>
  <c r="G217" i="12"/>
  <c r="A218" i="12"/>
  <c r="J218" i="12" s="1"/>
  <c r="A219" i="12"/>
  <c r="H219" i="12" s="1"/>
  <c r="B219" i="12"/>
  <c r="A220" i="12"/>
  <c r="J220" i="12" s="1"/>
  <c r="A221" i="12"/>
  <c r="I221" i="12" s="1"/>
  <c r="A222" i="12"/>
  <c r="C222" i="12" s="1"/>
  <c r="A223" i="12"/>
  <c r="B223" i="12" s="1"/>
  <c r="D223" i="12"/>
  <c r="A224" i="12"/>
  <c r="J224" i="12" s="1"/>
  <c r="A225" i="12"/>
  <c r="C225" i="12" s="1"/>
  <c r="B225" i="12"/>
  <c r="D225" i="12"/>
  <c r="F225" i="12"/>
  <c r="G225" i="12"/>
  <c r="A226" i="12"/>
  <c r="J226" i="12" s="1"/>
  <c r="A227" i="12"/>
  <c r="D227" i="12" s="1"/>
  <c r="I227" i="12"/>
  <c r="A228" i="12"/>
  <c r="I228" i="12" s="1"/>
  <c r="A229" i="12"/>
  <c r="B229" i="12" s="1"/>
  <c r="C229" i="12"/>
  <c r="H229" i="12"/>
  <c r="A230" i="12"/>
  <c r="B230" i="12" s="1"/>
  <c r="A231" i="12"/>
  <c r="J231" i="12" s="1"/>
  <c r="F231" i="12"/>
  <c r="A232" i="12"/>
  <c r="C232" i="12" s="1"/>
  <c r="A233" i="12"/>
  <c r="G233" i="12" s="1"/>
  <c r="A234" i="12"/>
  <c r="J234" i="12" s="1"/>
  <c r="B234" i="12"/>
  <c r="A235" i="12"/>
  <c r="A236" i="12"/>
  <c r="A237" i="12"/>
  <c r="J237" i="12" s="1"/>
  <c r="B237" i="12"/>
  <c r="D237" i="12"/>
  <c r="F237" i="12"/>
  <c r="I237" i="12"/>
  <c r="A238" i="12"/>
  <c r="C238" i="12" s="1"/>
  <c r="H238" i="12"/>
  <c r="A239" i="12"/>
  <c r="E239" i="12" s="1"/>
  <c r="A240" i="12"/>
  <c r="C240" i="12"/>
  <c r="A241" i="12"/>
  <c r="C241" i="12" s="1"/>
  <c r="F241" i="12"/>
  <c r="G241" i="12"/>
  <c r="A242" i="12"/>
  <c r="C242" i="12" s="1"/>
  <c r="A243" i="12"/>
  <c r="A244" i="12"/>
  <c r="J244" i="12" s="1"/>
  <c r="B244" i="12"/>
  <c r="A245" i="12"/>
  <c r="F245" i="12" s="1"/>
  <c r="H245" i="12"/>
  <c r="A246" i="12"/>
  <c r="A247" i="12"/>
  <c r="B247" i="12" s="1"/>
  <c r="D247" i="12"/>
  <c r="F247" i="12"/>
  <c r="I247" i="12"/>
  <c r="A248" i="12"/>
  <c r="C248" i="12" s="1"/>
  <c r="E248" i="12"/>
  <c r="F248" i="12"/>
  <c r="G248" i="12"/>
  <c r="A249" i="12"/>
  <c r="J249" i="12" s="1"/>
  <c r="B249" i="12"/>
  <c r="E249" i="12"/>
  <c r="F249" i="12"/>
  <c r="G249" i="12"/>
  <c r="I249" i="12"/>
  <c r="A250" i="12"/>
  <c r="B250" i="12" s="1"/>
  <c r="E250" i="12"/>
  <c r="I250" i="12"/>
  <c r="A251" i="12"/>
  <c r="H251" i="12"/>
  <c r="A252" i="12"/>
  <c r="B252" i="12" s="1"/>
  <c r="H252" i="12"/>
  <c r="I252" i="12"/>
  <c r="A253" i="12"/>
  <c r="A254" i="12"/>
  <c r="J254" i="12" s="1"/>
  <c r="A255" i="12"/>
  <c r="B255" i="12" s="1"/>
  <c r="E255" i="12"/>
  <c r="H255" i="12"/>
  <c r="A256" i="12"/>
  <c r="J256" i="12" s="1"/>
  <c r="A257" i="12"/>
  <c r="J257" i="12" s="1"/>
  <c r="I257" i="12"/>
  <c r="A258" i="12"/>
  <c r="J258" i="12" s="1"/>
  <c r="A259" i="12"/>
  <c r="J259" i="12" s="1"/>
  <c r="A260" i="12"/>
  <c r="E260" i="12" s="1"/>
  <c r="C260" i="12"/>
  <c r="I260" i="12"/>
  <c r="A261" i="12"/>
  <c r="B261" i="12" s="1"/>
  <c r="A262" i="12"/>
  <c r="H262" i="12" s="1"/>
  <c r="A263" i="12"/>
  <c r="B263" i="12" s="1"/>
  <c r="A264" i="12"/>
  <c r="C264" i="12" s="1"/>
  <c r="A265" i="12"/>
  <c r="J265" i="12" s="1"/>
  <c r="C265" i="12"/>
  <c r="A266" i="12"/>
  <c r="F266" i="12" s="1"/>
  <c r="A267" i="12"/>
  <c r="A268" i="12"/>
  <c r="G268" i="12"/>
  <c r="A269" i="12"/>
  <c r="G269" i="12" s="1"/>
  <c r="A270" i="12"/>
  <c r="G270" i="12" s="1"/>
  <c r="A271" i="12"/>
  <c r="A272" i="12"/>
  <c r="G272" i="12"/>
  <c r="A273" i="12"/>
  <c r="J273" i="12" s="1"/>
  <c r="C273" i="12"/>
  <c r="E273" i="12"/>
  <c r="H273" i="12"/>
  <c r="A274" i="12"/>
  <c r="B274" i="12" s="1"/>
  <c r="A275" i="12"/>
  <c r="B275" i="12" s="1"/>
  <c r="F275" i="12"/>
  <c r="A276" i="12"/>
  <c r="B276" i="12" s="1"/>
  <c r="G276" i="12"/>
  <c r="A277" i="12"/>
  <c r="F277" i="12" s="1"/>
  <c r="D277" i="12"/>
  <c r="H277" i="12"/>
  <c r="A278" i="12"/>
  <c r="B278" i="12" s="1"/>
  <c r="E278" i="12"/>
  <c r="G278" i="12"/>
  <c r="I278" i="12"/>
  <c r="A279" i="12"/>
  <c r="G279" i="12" s="1"/>
  <c r="A280" i="12"/>
  <c r="C280" i="12" s="1"/>
  <c r="E280" i="12"/>
  <c r="A281" i="12"/>
  <c r="J281" i="12" s="1"/>
  <c r="E281" i="12"/>
  <c r="A282" i="12"/>
  <c r="D282" i="12" s="1"/>
  <c r="C282" i="12"/>
  <c r="E282" i="12"/>
  <c r="A283" i="12"/>
  <c r="E283" i="12" s="1"/>
  <c r="C283" i="12"/>
  <c r="D283" i="12"/>
  <c r="H283" i="12"/>
  <c r="A284" i="12"/>
  <c r="C284" i="12"/>
  <c r="A285" i="12"/>
  <c r="D285" i="12" s="1"/>
  <c r="H285" i="12"/>
  <c r="A286" i="12"/>
  <c r="A287" i="12"/>
  <c r="J287" i="12" s="1"/>
  <c r="A288" i="12"/>
  <c r="B288" i="12"/>
  <c r="C288" i="12"/>
  <c r="E288" i="12"/>
  <c r="I288" i="12"/>
  <c r="A289" i="12"/>
  <c r="A290" i="12"/>
  <c r="C290" i="12" s="1"/>
  <c r="H290" i="12"/>
  <c r="A291" i="12"/>
  <c r="F291" i="12" s="1"/>
  <c r="D291" i="12"/>
  <c r="A292" i="12"/>
  <c r="A293" i="12"/>
  <c r="D293" i="12" s="1"/>
  <c r="F293" i="12"/>
  <c r="A294" i="12"/>
  <c r="G294" i="12" s="1"/>
  <c r="A295" i="12"/>
  <c r="J295" i="12" s="1"/>
  <c r="I295" i="12"/>
  <c r="A296" i="12"/>
  <c r="A297" i="12"/>
  <c r="A298" i="12"/>
  <c r="E298" i="12" s="1"/>
  <c r="C298" i="12"/>
  <c r="H298" i="12"/>
  <c r="A299" i="12"/>
  <c r="F299" i="12" s="1"/>
  <c r="B299" i="12"/>
  <c r="D299" i="12"/>
  <c r="G299" i="12"/>
  <c r="H299" i="12"/>
  <c r="I299" i="12"/>
  <c r="A300" i="12"/>
  <c r="F300" i="12"/>
  <c r="I300" i="12"/>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L224" i="8" l="1"/>
  <c r="O224" i="8"/>
  <c r="Q224" i="8"/>
  <c r="S224" i="8"/>
  <c r="O188" i="8"/>
  <c r="P188" i="8"/>
  <c r="S188" i="8"/>
  <c r="L188" i="8"/>
  <c r="B293" i="12"/>
  <c r="B291" i="12"/>
  <c r="D281" i="12"/>
  <c r="H278" i="12"/>
  <c r="G277" i="12"/>
  <c r="E275" i="12"/>
  <c r="I273" i="12"/>
  <c r="B265" i="12"/>
  <c r="F255" i="12"/>
  <c r="I245" i="12"/>
  <c r="I238" i="12"/>
  <c r="I231" i="12"/>
  <c r="I229" i="12"/>
  <c r="H227" i="12"/>
  <c r="I225" i="12"/>
  <c r="E223" i="12"/>
  <c r="C217" i="12"/>
  <c r="B213" i="12"/>
  <c r="D209" i="12"/>
  <c r="C205" i="12"/>
  <c r="I195" i="12"/>
  <c r="D189" i="12"/>
  <c r="E184" i="12"/>
  <c r="C180" i="12"/>
  <c r="I177" i="12"/>
  <c r="C176" i="12"/>
  <c r="D173" i="12"/>
  <c r="D170" i="12"/>
  <c r="F167" i="12"/>
  <c r="E164" i="12"/>
  <c r="G160" i="12"/>
  <c r="C157" i="12"/>
  <c r="E152" i="12"/>
  <c r="C148" i="12"/>
  <c r="C138" i="12"/>
  <c r="C124" i="12"/>
  <c r="I120" i="12"/>
  <c r="D108" i="12"/>
  <c r="C97" i="12"/>
  <c r="I73" i="12"/>
  <c r="G68" i="12"/>
  <c r="B66" i="12"/>
  <c r="C48" i="12"/>
  <c r="G48" i="12"/>
  <c r="G44" i="12"/>
  <c r="F32" i="12"/>
  <c r="G30" i="12"/>
  <c r="H22" i="12"/>
  <c r="J32" i="12"/>
  <c r="S284" i="8"/>
  <c r="L284" i="8"/>
  <c r="O284" i="8"/>
  <c r="P284" i="8"/>
  <c r="O244" i="8"/>
  <c r="Q244" i="8"/>
  <c r="S244" i="8"/>
  <c r="O178" i="8"/>
  <c r="L178" i="8"/>
  <c r="Q178" i="8"/>
  <c r="S178" i="8"/>
  <c r="O141" i="8"/>
  <c r="L141" i="8"/>
  <c r="Q141" i="8"/>
  <c r="S141" i="8"/>
  <c r="H177" i="12"/>
  <c r="I56" i="12"/>
  <c r="C20" i="12"/>
  <c r="G20" i="12"/>
  <c r="Q300" i="8"/>
  <c r="P172" i="8"/>
  <c r="L172" i="8"/>
  <c r="Q172" i="8"/>
  <c r="S172" i="8"/>
  <c r="O106" i="8"/>
  <c r="S106" i="8"/>
  <c r="L106" i="8"/>
  <c r="P46" i="8"/>
  <c r="Q46" i="8"/>
  <c r="L46" i="8"/>
  <c r="B295" i="12"/>
  <c r="I290" i="12"/>
  <c r="I280" i="12"/>
  <c r="F278" i="12"/>
  <c r="B277" i="12"/>
  <c r="I274" i="12"/>
  <c r="G273" i="12"/>
  <c r="I265" i="12"/>
  <c r="B257" i="12"/>
  <c r="D255" i="12"/>
  <c r="H247" i="12"/>
  <c r="D245" i="12"/>
  <c r="D231" i="12"/>
  <c r="D229" i="12"/>
  <c r="G226" i="12"/>
  <c r="H213" i="12"/>
  <c r="C206" i="12"/>
  <c r="E202" i="12"/>
  <c r="B189" i="12"/>
  <c r="I183" i="12"/>
  <c r="G177" i="12"/>
  <c r="B152" i="12"/>
  <c r="E140" i="12"/>
  <c r="I137" i="12"/>
  <c r="I119" i="12"/>
  <c r="E111" i="12"/>
  <c r="I107" i="12"/>
  <c r="G102" i="12"/>
  <c r="G70" i="12"/>
  <c r="B68" i="12"/>
  <c r="E65" i="12"/>
  <c r="H64" i="12"/>
  <c r="G64" i="12"/>
  <c r="C62" i="12"/>
  <c r="H62" i="12"/>
  <c r="J62" i="12"/>
  <c r="F56" i="12"/>
  <c r="E54" i="12"/>
  <c r="I48" i="12"/>
  <c r="C47" i="12"/>
  <c r="J40" i="12"/>
  <c r="I40" i="12"/>
  <c r="C38" i="12"/>
  <c r="H38" i="12"/>
  <c r="D38" i="12"/>
  <c r="I35" i="12"/>
  <c r="D32" i="12"/>
  <c r="I29" i="12"/>
  <c r="B22" i="12"/>
  <c r="P235" i="8"/>
  <c r="O235" i="8"/>
  <c r="Q235" i="8"/>
  <c r="S217" i="8"/>
  <c r="O217" i="8"/>
  <c r="P217" i="8"/>
  <c r="Q217" i="8"/>
  <c r="L200" i="8"/>
  <c r="O200" i="8"/>
  <c r="Q200" i="8"/>
  <c r="S200" i="8"/>
  <c r="Q188" i="8"/>
  <c r="S185" i="8"/>
  <c r="O185" i="8"/>
  <c r="P185" i="8"/>
  <c r="O176" i="8"/>
  <c r="S176" i="8"/>
  <c r="L176" i="8"/>
  <c r="B104" i="12"/>
  <c r="C104" i="12"/>
  <c r="D42" i="12"/>
  <c r="H42" i="12"/>
  <c r="I291" i="12"/>
  <c r="I287" i="12"/>
  <c r="G274" i="12"/>
  <c r="H265" i="12"/>
  <c r="F226" i="12"/>
  <c r="G213" i="12"/>
  <c r="I196" i="12"/>
  <c r="F183" i="12"/>
  <c r="I178" i="12"/>
  <c r="F177" i="12"/>
  <c r="E163" i="12"/>
  <c r="G113" i="12"/>
  <c r="H107" i="12"/>
  <c r="F102" i="12"/>
  <c r="C83" i="12"/>
  <c r="G83" i="12"/>
  <c r="B76" i="12"/>
  <c r="G76" i="12"/>
  <c r="J73" i="12"/>
  <c r="E73" i="12"/>
  <c r="F70" i="12"/>
  <c r="E56" i="12"/>
  <c r="C44" i="12"/>
  <c r="B44" i="12"/>
  <c r="H44" i="12"/>
  <c r="I39" i="12"/>
  <c r="O287" i="8"/>
  <c r="P287" i="8"/>
  <c r="S193" i="8"/>
  <c r="O193" i="8"/>
  <c r="P193" i="8"/>
  <c r="P179" i="8"/>
  <c r="S179" i="8"/>
  <c r="S142" i="8"/>
  <c r="Q142" i="8"/>
  <c r="S133" i="8"/>
  <c r="L133" i="8"/>
  <c r="O133" i="8"/>
  <c r="P133" i="8"/>
  <c r="O88" i="8"/>
  <c r="Q88" i="8"/>
  <c r="L88" i="8"/>
  <c r="P227" i="8"/>
  <c r="O227" i="8"/>
  <c r="S191" i="8"/>
  <c r="L191" i="8"/>
  <c r="O191" i="8"/>
  <c r="P191" i="8"/>
  <c r="D294" i="12"/>
  <c r="H291" i="12"/>
  <c r="H287" i="12"/>
  <c r="H276" i="12"/>
  <c r="E274" i="12"/>
  <c r="D273" i="12"/>
  <c r="G265" i="12"/>
  <c r="F256" i="12"/>
  <c r="G250" i="12"/>
  <c r="E247" i="12"/>
  <c r="C244" i="12"/>
  <c r="H237" i="12"/>
  <c r="F230" i="12"/>
  <c r="E226" i="12"/>
  <c r="H217" i="12"/>
  <c r="F213" i="12"/>
  <c r="E212" i="12"/>
  <c r="I205" i="12"/>
  <c r="B202" i="12"/>
  <c r="H196" i="12"/>
  <c r="B195" i="12"/>
  <c r="H189" i="12"/>
  <c r="E183" i="12"/>
  <c r="G178" i="12"/>
  <c r="D177" i="12"/>
  <c r="B163" i="12"/>
  <c r="F158" i="12"/>
  <c r="C155" i="12"/>
  <c r="H151" i="12"/>
  <c r="H129" i="12"/>
  <c r="I121" i="12"/>
  <c r="G119" i="12"/>
  <c r="G115" i="12"/>
  <c r="D113" i="12"/>
  <c r="E107" i="12"/>
  <c r="F104" i="12"/>
  <c r="G85" i="12"/>
  <c r="I53" i="12"/>
  <c r="G43" i="12"/>
  <c r="C32" i="12"/>
  <c r="I32" i="12"/>
  <c r="F29" i="12"/>
  <c r="E29" i="12"/>
  <c r="B18" i="12"/>
  <c r="I18" i="12"/>
  <c r="S173" i="8"/>
  <c r="Q173" i="8"/>
  <c r="P152" i="8"/>
  <c r="O152" i="8"/>
  <c r="L152" i="8"/>
  <c r="L44" i="8"/>
  <c r="S44" i="8"/>
  <c r="H56" i="12"/>
  <c r="G56" i="12"/>
  <c r="G291" i="12"/>
  <c r="E287" i="12"/>
  <c r="I281" i="12"/>
  <c r="D274" i="12"/>
  <c r="F265" i="12"/>
  <c r="H259" i="12"/>
  <c r="E230" i="12"/>
  <c r="C226" i="12"/>
  <c r="E213" i="12"/>
  <c r="G196" i="12"/>
  <c r="G189" i="12"/>
  <c r="D183" i="12"/>
  <c r="E178" i="12"/>
  <c r="C177" i="12"/>
  <c r="H170" i="12"/>
  <c r="H152" i="12"/>
  <c r="F151" i="12"/>
  <c r="I145" i="12"/>
  <c r="F129" i="12"/>
  <c r="H121" i="12"/>
  <c r="D115" i="12"/>
  <c r="C113" i="12"/>
  <c r="C107" i="12"/>
  <c r="E104" i="12"/>
  <c r="C56" i="12"/>
  <c r="B46" i="12"/>
  <c r="E46" i="12"/>
  <c r="D39" i="12"/>
  <c r="G39" i="12"/>
  <c r="J64" i="12"/>
  <c r="O257" i="8"/>
  <c r="P257" i="8"/>
  <c r="O233" i="8"/>
  <c r="Q233" i="8"/>
  <c r="O218" i="8"/>
  <c r="P218" i="8"/>
  <c r="S218" i="8"/>
  <c r="L218" i="8"/>
  <c r="P187" i="8"/>
  <c r="O187" i="8"/>
  <c r="Q187" i="8"/>
  <c r="L183" i="8"/>
  <c r="S183" i="8"/>
  <c r="O168" i="8"/>
  <c r="L168" i="8"/>
  <c r="P168" i="8"/>
  <c r="Q168" i="8"/>
  <c r="O38" i="8"/>
  <c r="P38" i="8"/>
  <c r="Q38" i="8"/>
  <c r="L38" i="8"/>
  <c r="G293" i="12"/>
  <c r="D287" i="12"/>
  <c r="H281" i="12"/>
  <c r="I277" i="12"/>
  <c r="D265" i="12"/>
  <c r="F259" i="12"/>
  <c r="I255" i="12"/>
  <c r="B226" i="12"/>
  <c r="D213" i="12"/>
  <c r="E205" i="12"/>
  <c r="F189" i="12"/>
  <c r="I184" i="12"/>
  <c r="G170" i="12"/>
  <c r="I167" i="12"/>
  <c r="G157" i="12"/>
  <c r="E151" i="12"/>
  <c r="H145" i="12"/>
  <c r="C142" i="12"/>
  <c r="F121" i="12"/>
  <c r="B113" i="12"/>
  <c r="B107" i="12"/>
  <c r="D104" i="12"/>
  <c r="E97" i="12"/>
  <c r="B89" i="12"/>
  <c r="I89" i="12"/>
  <c r="I84" i="12"/>
  <c r="H74" i="12"/>
  <c r="F64" i="12"/>
  <c r="F62" i="12"/>
  <c r="D60" i="12"/>
  <c r="I60" i="12"/>
  <c r="B56" i="12"/>
  <c r="D48" i="12"/>
  <c r="F42" i="12"/>
  <c r="I38" i="12"/>
  <c r="G28" i="12"/>
  <c r="F21" i="12"/>
  <c r="J21" i="12"/>
  <c r="G21" i="12"/>
  <c r="J48" i="12"/>
  <c r="O198" i="8"/>
  <c r="P198" i="8"/>
  <c r="Q198" i="8"/>
  <c r="S165" i="8"/>
  <c r="Q165" i="8"/>
  <c r="Q133" i="8"/>
  <c r="S117" i="8"/>
  <c r="O117" i="8"/>
  <c r="P117" i="8"/>
  <c r="L117" i="8"/>
  <c r="O93" i="8"/>
  <c r="P93" i="8"/>
  <c r="S93" i="8"/>
  <c r="L93" i="8"/>
  <c r="S107" i="8"/>
  <c r="L85" i="8"/>
  <c r="S82" i="8"/>
  <c r="S78" i="8"/>
  <c r="Q59" i="8"/>
  <c r="P50" i="8"/>
  <c r="Q48" i="8"/>
  <c r="O40" i="8"/>
  <c r="O37" i="8"/>
  <c r="Q35" i="8"/>
  <c r="P126" i="8"/>
  <c r="S19" i="8"/>
  <c r="S280" i="8"/>
  <c r="P276" i="8"/>
  <c r="P270" i="8"/>
  <c r="O251" i="8"/>
  <c r="S247" i="8"/>
  <c r="L232" i="8"/>
  <c r="O212" i="8"/>
  <c r="O211" i="8"/>
  <c r="L192" i="8"/>
  <c r="L184" i="8"/>
  <c r="P180" i="8"/>
  <c r="O169" i="8"/>
  <c r="Q162" i="8"/>
  <c r="S161" i="8"/>
  <c r="S156" i="8"/>
  <c r="P154" i="8"/>
  <c r="Q132" i="8"/>
  <c r="Q128" i="8"/>
  <c r="O126" i="8"/>
  <c r="L124" i="8"/>
  <c r="O101" i="8"/>
  <c r="Q100" i="8"/>
  <c r="S99" i="8"/>
  <c r="Q98" i="8"/>
  <c r="Q96" i="8"/>
  <c r="P94" i="8"/>
  <c r="P78" i="8"/>
  <c r="Q69" i="8"/>
  <c r="Q66" i="8"/>
  <c r="L58" i="8"/>
  <c r="L45" i="8"/>
  <c r="Q32" i="8"/>
  <c r="Q280" i="8"/>
  <c r="Q243" i="8"/>
  <c r="O180" i="8"/>
  <c r="P162" i="8"/>
  <c r="Q150" i="8"/>
  <c r="Q149" i="8"/>
  <c r="P140" i="8"/>
  <c r="P100" i="8"/>
  <c r="O78" i="8"/>
  <c r="Q68" i="8"/>
  <c r="P66" i="8"/>
  <c r="Q53" i="8"/>
  <c r="O21" i="8"/>
  <c r="L128" i="8"/>
  <c r="L126" i="8"/>
  <c r="L19" i="8"/>
  <c r="O297" i="8"/>
  <c r="L280" i="8"/>
  <c r="S263" i="8"/>
  <c r="Q249" i="8"/>
  <c r="O247" i="8"/>
  <c r="P246" i="8"/>
  <c r="Q232" i="8"/>
  <c r="Q222" i="8"/>
  <c r="Q199" i="8"/>
  <c r="S194" i="8"/>
  <c r="P192" i="8"/>
  <c r="P184" i="8"/>
  <c r="L180" i="8"/>
  <c r="L162" i="8"/>
  <c r="L149" i="8"/>
  <c r="Q124" i="8"/>
  <c r="L98" i="8"/>
  <c r="L94" i="8"/>
  <c r="L66" i="8"/>
  <c r="S58" i="8"/>
  <c r="S57" i="8"/>
  <c r="P45" i="8"/>
  <c r="Q34" i="8"/>
  <c r="L32" i="8"/>
  <c r="Q259" i="8"/>
  <c r="P232" i="8"/>
  <c r="P199" i="8"/>
  <c r="O192" i="8"/>
  <c r="Q186" i="8"/>
  <c r="O184" i="8"/>
  <c r="Q175" i="8"/>
  <c r="O124" i="8"/>
  <c r="S101" i="8"/>
  <c r="S60" i="8"/>
  <c r="S59" i="8"/>
  <c r="Q58" i="8"/>
  <c r="L56" i="8"/>
  <c r="Q50" i="8"/>
  <c r="O45" i="8"/>
  <c r="Q40" i="8"/>
  <c r="S36" i="8"/>
  <c r="S35" i="8"/>
  <c r="C296" i="12"/>
  <c r="J296" i="12"/>
  <c r="J197" i="12"/>
  <c r="D197" i="12"/>
  <c r="E197" i="12"/>
  <c r="F197" i="12"/>
  <c r="G197" i="12"/>
  <c r="B197" i="12"/>
  <c r="F284" i="12"/>
  <c r="J284" i="12"/>
  <c r="B264" i="12"/>
  <c r="J264" i="12"/>
  <c r="C263" i="12"/>
  <c r="J263" i="12"/>
  <c r="D261" i="12"/>
  <c r="J261" i="12"/>
  <c r="E240" i="12"/>
  <c r="J240" i="12"/>
  <c r="J222" i="12"/>
  <c r="B222" i="12"/>
  <c r="F222" i="12"/>
  <c r="D216" i="12"/>
  <c r="J216" i="12"/>
  <c r="I216" i="12"/>
  <c r="G207" i="12"/>
  <c r="J207" i="12"/>
  <c r="D207" i="12"/>
  <c r="E207" i="12"/>
  <c r="F207" i="12"/>
  <c r="H207" i="12"/>
  <c r="C192" i="12"/>
  <c r="J192" i="12"/>
  <c r="F161" i="12"/>
  <c r="J161" i="12"/>
  <c r="D161" i="12"/>
  <c r="G161" i="12"/>
  <c r="H161" i="12"/>
  <c r="E139" i="12"/>
  <c r="J139" i="12"/>
  <c r="D139" i="12"/>
  <c r="F139" i="12"/>
  <c r="G139" i="12"/>
  <c r="I139" i="12"/>
  <c r="B139" i="12"/>
  <c r="J95" i="12"/>
  <c r="G95" i="12"/>
  <c r="I95" i="12"/>
  <c r="C95" i="12"/>
  <c r="D95" i="12"/>
  <c r="E95" i="12"/>
  <c r="F95" i="12"/>
  <c r="H295" i="12"/>
  <c r="I294" i="12"/>
  <c r="E293" i="12"/>
  <c r="E290" i="12"/>
  <c r="C287" i="12"/>
  <c r="F285" i="12"/>
  <c r="C281" i="12"/>
  <c r="B280" i="12"/>
  <c r="J280" i="12"/>
  <c r="E276" i="12"/>
  <c r="D275" i="12"/>
  <c r="D270" i="12"/>
  <c r="J270" i="12"/>
  <c r="H266" i="12"/>
  <c r="J266" i="12"/>
  <c r="I263" i="12"/>
  <c r="D259" i="12"/>
  <c r="H257" i="12"/>
  <c r="E241" i="12"/>
  <c r="I239" i="12"/>
  <c r="H233" i="12"/>
  <c r="E232" i="12"/>
  <c r="J232" i="12"/>
  <c r="H232" i="12"/>
  <c r="E215" i="12"/>
  <c r="J221" i="12"/>
  <c r="C221" i="12"/>
  <c r="E221" i="12"/>
  <c r="B298" i="12"/>
  <c r="J298" i="12"/>
  <c r="G295" i="12"/>
  <c r="D288" i="12"/>
  <c r="J288" i="12"/>
  <c r="B287" i="12"/>
  <c r="H282" i="12"/>
  <c r="J282" i="12"/>
  <c r="B281" i="12"/>
  <c r="I279" i="12"/>
  <c r="D276" i="12"/>
  <c r="H274" i="12"/>
  <c r="J274" i="12"/>
  <c r="B273" i="12"/>
  <c r="H263" i="12"/>
  <c r="C262" i="12"/>
  <c r="J262" i="12"/>
  <c r="G260" i="12"/>
  <c r="C259" i="12"/>
  <c r="G257" i="12"/>
  <c r="C256" i="12"/>
  <c r="E252" i="12"/>
  <c r="D250" i="12"/>
  <c r="D249" i="12"/>
  <c r="G245" i="12"/>
  <c r="I243" i="12"/>
  <c r="J243" i="12"/>
  <c r="D241" i="12"/>
  <c r="H239" i="12"/>
  <c r="I236" i="12"/>
  <c r="J236" i="12"/>
  <c r="C230" i="12"/>
  <c r="J230" i="12"/>
  <c r="G230" i="12"/>
  <c r="J229" i="12"/>
  <c r="F229" i="12"/>
  <c r="H221" i="12"/>
  <c r="D215" i="12"/>
  <c r="G199" i="12"/>
  <c r="J199" i="12"/>
  <c r="B199" i="12"/>
  <c r="D199" i="12"/>
  <c r="E199" i="12"/>
  <c r="F199" i="12"/>
  <c r="G191" i="12"/>
  <c r="J191" i="12"/>
  <c r="E191" i="12"/>
  <c r="F191" i="12"/>
  <c r="H191" i="12"/>
  <c r="I191" i="12"/>
  <c r="B191" i="12"/>
  <c r="C78" i="12"/>
  <c r="D78" i="12"/>
  <c r="H78" i="12"/>
  <c r="B78" i="12"/>
  <c r="J78" i="12"/>
  <c r="E78" i="12"/>
  <c r="F78" i="12"/>
  <c r="G78" i="12"/>
  <c r="I78" i="12"/>
  <c r="G292" i="12"/>
  <c r="J292" i="12"/>
  <c r="G267" i="12"/>
  <c r="J267" i="12"/>
  <c r="E233" i="12"/>
  <c r="J233" i="12"/>
  <c r="I233" i="12"/>
  <c r="B297" i="12"/>
  <c r="J297" i="12"/>
  <c r="F295" i="12"/>
  <c r="B290" i="12"/>
  <c r="J290" i="12"/>
  <c r="E285" i="12"/>
  <c r="J285" i="12"/>
  <c r="G275" i="12"/>
  <c r="J275" i="12"/>
  <c r="E269" i="12"/>
  <c r="J269" i="12"/>
  <c r="I264" i="12"/>
  <c r="G263" i="12"/>
  <c r="I261" i="12"/>
  <c r="B259" i="12"/>
  <c r="F257" i="12"/>
  <c r="C255" i="12"/>
  <c r="J255" i="12"/>
  <c r="C249" i="12"/>
  <c r="D248" i="12"/>
  <c r="J248" i="12"/>
  <c r="C247" i="12"/>
  <c r="J247" i="12"/>
  <c r="F239" i="12"/>
  <c r="E238" i="12"/>
  <c r="J238" i="12"/>
  <c r="G238" i="12"/>
  <c r="B235" i="12"/>
  <c r="J235" i="12"/>
  <c r="F233" i="12"/>
  <c r="F227" i="12"/>
  <c r="J227" i="12"/>
  <c r="G221" i="12"/>
  <c r="J147" i="12"/>
  <c r="D147" i="12"/>
  <c r="B147" i="12"/>
  <c r="C147" i="12"/>
  <c r="G147" i="12"/>
  <c r="I147" i="12"/>
  <c r="J133" i="12"/>
  <c r="I133" i="12"/>
  <c r="B133" i="12"/>
  <c r="D133" i="12"/>
  <c r="E133" i="12"/>
  <c r="H133" i="12"/>
  <c r="D127" i="12"/>
  <c r="J127" i="12"/>
  <c r="B127" i="12"/>
  <c r="C127" i="12"/>
  <c r="E127" i="12"/>
  <c r="F127" i="12"/>
  <c r="G127" i="12"/>
  <c r="H127" i="12"/>
  <c r="I127" i="12"/>
  <c r="E123" i="12"/>
  <c r="J123" i="12"/>
  <c r="D123" i="12"/>
  <c r="B123" i="12"/>
  <c r="C123" i="12"/>
  <c r="F123" i="12"/>
  <c r="G123" i="12"/>
  <c r="I123" i="12"/>
  <c r="E286" i="12"/>
  <c r="J286" i="12"/>
  <c r="C279" i="12"/>
  <c r="J279" i="12"/>
  <c r="C246" i="12"/>
  <c r="J246" i="12"/>
  <c r="F246" i="12"/>
  <c r="D228" i="12"/>
  <c r="J228" i="12"/>
  <c r="G228" i="12"/>
  <c r="G296" i="12"/>
  <c r="E295" i="12"/>
  <c r="E294" i="12"/>
  <c r="J294" i="12"/>
  <c r="C293" i="12"/>
  <c r="J293" i="12"/>
  <c r="B289" i="12"/>
  <c r="J289" i="12"/>
  <c r="I286" i="12"/>
  <c r="H284" i="12"/>
  <c r="F279" i="12"/>
  <c r="F276" i="12"/>
  <c r="J276" i="12"/>
  <c r="H264" i="12"/>
  <c r="F263" i="12"/>
  <c r="H261" i="12"/>
  <c r="E257" i="12"/>
  <c r="C252" i="12"/>
  <c r="J252" i="12"/>
  <c r="C250" i="12"/>
  <c r="J250" i="12"/>
  <c r="I246" i="12"/>
  <c r="J241" i="12"/>
  <c r="B241" i="12"/>
  <c r="H234" i="12"/>
  <c r="D233" i="12"/>
  <c r="H228" i="12"/>
  <c r="F221" i="12"/>
  <c r="H216" i="12"/>
  <c r="G215" i="12"/>
  <c r="J215" i="12"/>
  <c r="F215" i="12"/>
  <c r="H215" i="12"/>
  <c r="I215" i="12"/>
  <c r="J204" i="12"/>
  <c r="G204" i="12"/>
  <c r="I204" i="12"/>
  <c r="I197" i="12"/>
  <c r="J194" i="12"/>
  <c r="E194" i="12"/>
  <c r="I194" i="12"/>
  <c r="B194" i="12"/>
  <c r="J122" i="12"/>
  <c r="E122" i="12"/>
  <c r="B122" i="12"/>
  <c r="C122" i="12"/>
  <c r="D122" i="12"/>
  <c r="F122" i="12"/>
  <c r="G122" i="12"/>
  <c r="H122" i="12"/>
  <c r="I122" i="12"/>
  <c r="B90" i="12"/>
  <c r="J90" i="12"/>
  <c r="I90" i="12"/>
  <c r="C90" i="12"/>
  <c r="B253" i="12"/>
  <c r="J253" i="12"/>
  <c r="C239" i="12"/>
  <c r="J239" i="12"/>
  <c r="G239" i="12"/>
  <c r="C299" i="12"/>
  <c r="J299" i="12"/>
  <c r="E296" i="12"/>
  <c r="D295" i="12"/>
  <c r="I293" i="12"/>
  <c r="I292" i="12"/>
  <c r="G287" i="12"/>
  <c r="G286" i="12"/>
  <c r="E284" i="12"/>
  <c r="G283" i="12"/>
  <c r="J283" i="12"/>
  <c r="G281" i="12"/>
  <c r="G280" i="12"/>
  <c r="E279" i="12"/>
  <c r="E277" i="12"/>
  <c r="J277" i="12"/>
  <c r="I275" i="12"/>
  <c r="B272" i="12"/>
  <c r="J272" i="12"/>
  <c r="F268" i="12"/>
  <c r="J268" i="12"/>
  <c r="G264" i="12"/>
  <c r="E263" i="12"/>
  <c r="G261" i="12"/>
  <c r="B260" i="12"/>
  <c r="J260" i="12"/>
  <c r="E258" i="12"/>
  <c r="D257" i="12"/>
  <c r="I253" i="12"/>
  <c r="G246" i="12"/>
  <c r="J245" i="12"/>
  <c r="B245" i="12"/>
  <c r="I241" i="12"/>
  <c r="I240" i="12"/>
  <c r="D239" i="12"/>
  <c r="F234" i="12"/>
  <c r="C233" i="12"/>
  <c r="G229" i="12"/>
  <c r="E228" i="12"/>
  <c r="J223" i="12"/>
  <c r="H223" i="12"/>
  <c r="D221" i="12"/>
  <c r="G216" i="12"/>
  <c r="J208" i="12"/>
  <c r="E208" i="12"/>
  <c r="G208" i="12"/>
  <c r="I208" i="12"/>
  <c r="H197" i="12"/>
  <c r="B153" i="12"/>
  <c r="J153" i="12"/>
  <c r="I153" i="12"/>
  <c r="C153" i="12"/>
  <c r="D153" i="12"/>
  <c r="E153" i="12"/>
  <c r="F153" i="12"/>
  <c r="G153" i="12"/>
  <c r="J146" i="12"/>
  <c r="E146" i="12"/>
  <c r="B146" i="12"/>
  <c r="C146" i="12"/>
  <c r="D146" i="12"/>
  <c r="F146" i="12"/>
  <c r="G146" i="12"/>
  <c r="I146" i="12"/>
  <c r="C271" i="12"/>
  <c r="J271" i="12"/>
  <c r="E193" i="12"/>
  <c r="J193" i="12"/>
  <c r="D193" i="12"/>
  <c r="F193" i="12"/>
  <c r="G193" i="12"/>
  <c r="H193" i="12"/>
  <c r="B193" i="12"/>
  <c r="G300" i="12"/>
  <c r="J300" i="12"/>
  <c r="I298" i="12"/>
  <c r="B296" i="12"/>
  <c r="C295" i="12"/>
  <c r="H293" i="12"/>
  <c r="F292" i="12"/>
  <c r="C291" i="12"/>
  <c r="J291" i="12"/>
  <c r="G288" i="12"/>
  <c r="F287" i="12"/>
  <c r="D286" i="12"/>
  <c r="D284" i="12"/>
  <c r="G282" i="12"/>
  <c r="F281" i="12"/>
  <c r="F280" i="12"/>
  <c r="B279" i="12"/>
  <c r="D278" i="12"/>
  <c r="J278" i="12"/>
  <c r="I276" i="12"/>
  <c r="H275" i="12"/>
  <c r="F274" i="12"/>
  <c r="F273" i="12"/>
  <c r="G271" i="12"/>
  <c r="F267" i="12"/>
  <c r="E265" i="12"/>
  <c r="E264" i="12"/>
  <c r="D263" i="12"/>
  <c r="F261" i="12"/>
  <c r="I259" i="12"/>
  <c r="B258" i="12"/>
  <c r="C257" i="12"/>
  <c r="G255" i="12"/>
  <c r="D253" i="12"/>
  <c r="B251" i="12"/>
  <c r="J251" i="12"/>
  <c r="H249" i="12"/>
  <c r="I248" i="12"/>
  <c r="G247" i="12"/>
  <c r="E246" i="12"/>
  <c r="G244" i="12"/>
  <c r="H241" i="12"/>
  <c r="F240" i="12"/>
  <c r="B239" i="12"/>
  <c r="C234" i="12"/>
  <c r="B233" i="12"/>
  <c r="I230" i="12"/>
  <c r="E229" i="12"/>
  <c r="C228" i="12"/>
  <c r="I222" i="12"/>
  <c r="B221" i="12"/>
  <c r="E216" i="12"/>
  <c r="I207" i="12"/>
  <c r="C197" i="12"/>
  <c r="C193" i="12"/>
  <c r="J188" i="12"/>
  <c r="G188" i="12"/>
  <c r="H188" i="12"/>
  <c r="I188" i="12"/>
  <c r="C188" i="12"/>
  <c r="E185" i="12"/>
  <c r="J185" i="12"/>
  <c r="B185" i="12"/>
  <c r="C185" i="12"/>
  <c r="D185" i="12"/>
  <c r="F185" i="12"/>
  <c r="G185" i="12"/>
  <c r="I185" i="12"/>
  <c r="C168" i="12"/>
  <c r="J168" i="12"/>
  <c r="B168" i="12"/>
  <c r="E168" i="12"/>
  <c r="F168" i="12"/>
  <c r="G168" i="12"/>
  <c r="I168" i="12"/>
  <c r="F165" i="12"/>
  <c r="J165" i="12"/>
  <c r="E165" i="12"/>
  <c r="B165" i="12"/>
  <c r="D165" i="12"/>
  <c r="G165" i="12"/>
  <c r="I165" i="12"/>
  <c r="D143" i="12"/>
  <c r="J143" i="12"/>
  <c r="H143" i="12"/>
  <c r="B143" i="12"/>
  <c r="C143" i="12"/>
  <c r="E143" i="12"/>
  <c r="F143" i="12"/>
  <c r="G143" i="12"/>
  <c r="E180" i="12"/>
  <c r="J154" i="12"/>
  <c r="H154" i="12"/>
  <c r="G151" i="12"/>
  <c r="H150" i="12"/>
  <c r="J150" i="12"/>
  <c r="E148" i="12"/>
  <c r="D144" i="12"/>
  <c r="J144" i="12"/>
  <c r="E136" i="12"/>
  <c r="I128" i="12"/>
  <c r="J128" i="12"/>
  <c r="G118" i="12"/>
  <c r="J118" i="12"/>
  <c r="G114" i="12"/>
  <c r="J114" i="12"/>
  <c r="C114" i="12"/>
  <c r="C86" i="12"/>
  <c r="I86" i="12"/>
  <c r="E86" i="12"/>
  <c r="F86" i="12"/>
  <c r="J86" i="12"/>
  <c r="B80" i="12"/>
  <c r="F80" i="12"/>
  <c r="G80" i="12"/>
  <c r="J80" i="12"/>
  <c r="G75" i="12"/>
  <c r="J75" i="12"/>
  <c r="C75" i="12"/>
  <c r="J138" i="12"/>
  <c r="E138" i="12"/>
  <c r="D135" i="12"/>
  <c r="J135" i="12"/>
  <c r="H135" i="12"/>
  <c r="E131" i="12"/>
  <c r="J131" i="12"/>
  <c r="B131" i="12"/>
  <c r="J130" i="12"/>
  <c r="C130" i="12"/>
  <c r="J124" i="12"/>
  <c r="I124" i="12"/>
  <c r="F100" i="12"/>
  <c r="J100" i="12"/>
  <c r="B100" i="12"/>
  <c r="D100" i="12"/>
  <c r="J93" i="12"/>
  <c r="F93" i="12"/>
  <c r="H93" i="12"/>
  <c r="J88" i="12"/>
  <c r="F88" i="12"/>
  <c r="B88" i="12"/>
  <c r="C88" i="12"/>
  <c r="J175" i="12"/>
  <c r="C175" i="12"/>
  <c r="B169" i="12"/>
  <c r="J169" i="12"/>
  <c r="F169" i="12"/>
  <c r="E166" i="12"/>
  <c r="J166" i="12"/>
  <c r="I166" i="12"/>
  <c r="H163" i="12"/>
  <c r="J163" i="12"/>
  <c r="F160" i="12"/>
  <c r="J160" i="12"/>
  <c r="F142" i="12"/>
  <c r="J142" i="12"/>
  <c r="I138" i="12"/>
  <c r="I130" i="12"/>
  <c r="E119" i="12"/>
  <c r="E108" i="12"/>
  <c r="J108" i="12"/>
  <c r="B108" i="12"/>
  <c r="J106" i="12"/>
  <c r="F106" i="12"/>
  <c r="J96" i="12"/>
  <c r="G96" i="12"/>
  <c r="H96" i="12"/>
  <c r="C210" i="12"/>
  <c r="J210" i="12"/>
  <c r="E209" i="12"/>
  <c r="J209" i="12"/>
  <c r="E201" i="12"/>
  <c r="J201" i="12"/>
  <c r="G183" i="12"/>
  <c r="J183" i="12"/>
  <c r="C181" i="12"/>
  <c r="F179" i="12"/>
  <c r="I176" i="12"/>
  <c r="E172" i="12"/>
  <c r="J172" i="12"/>
  <c r="C170" i="12"/>
  <c r="E167" i="12"/>
  <c r="G159" i="12"/>
  <c r="J159" i="12"/>
  <c r="C159" i="12"/>
  <c r="F154" i="12"/>
  <c r="C151" i="12"/>
  <c r="I141" i="12"/>
  <c r="J140" i="12"/>
  <c r="F140" i="12"/>
  <c r="H138" i="12"/>
  <c r="H137" i="12"/>
  <c r="I135" i="12"/>
  <c r="C132" i="12"/>
  <c r="J132" i="12"/>
  <c r="E132" i="12"/>
  <c r="H130" i="12"/>
  <c r="G126" i="12"/>
  <c r="J126" i="12"/>
  <c r="C119" i="12"/>
  <c r="E115" i="12"/>
  <c r="J115" i="12"/>
  <c r="F115" i="12"/>
  <c r="D109" i="12"/>
  <c r="J109" i="12"/>
  <c r="B109" i="12"/>
  <c r="C102" i="12"/>
  <c r="J102" i="12"/>
  <c r="B102" i="12"/>
  <c r="D102" i="12"/>
  <c r="J97" i="12"/>
  <c r="G97" i="12"/>
  <c r="I97" i="12"/>
  <c r="C87" i="12"/>
  <c r="J87" i="12"/>
  <c r="J85" i="12"/>
  <c r="I85" i="12"/>
  <c r="C85" i="12"/>
  <c r="E85" i="12"/>
  <c r="E83" i="12"/>
  <c r="J83" i="12"/>
  <c r="I80" i="12"/>
  <c r="D79" i="12"/>
  <c r="J79" i="12"/>
  <c r="E79" i="12"/>
  <c r="G79" i="12"/>
  <c r="E225" i="12"/>
  <c r="J225" i="12"/>
  <c r="E219" i="12"/>
  <c r="J219" i="12"/>
  <c r="I209" i="12"/>
  <c r="I200" i="12"/>
  <c r="D184" i="12"/>
  <c r="J184" i="12"/>
  <c r="B181" i="12"/>
  <c r="G176" i="12"/>
  <c r="G164" i="12"/>
  <c r="J164" i="12"/>
  <c r="B164" i="12"/>
  <c r="G155" i="12"/>
  <c r="E154" i="12"/>
  <c r="J145" i="12"/>
  <c r="D145" i="12"/>
  <c r="G138" i="12"/>
  <c r="G135" i="12"/>
  <c r="I131" i="12"/>
  <c r="G130" i="12"/>
  <c r="D125" i="12"/>
  <c r="G121" i="12"/>
  <c r="J121" i="12"/>
  <c r="E121" i="12"/>
  <c r="C117" i="12"/>
  <c r="J117" i="12"/>
  <c r="I117" i="12"/>
  <c r="H114" i="12"/>
  <c r="C110" i="12"/>
  <c r="B110" i="12"/>
  <c r="J110" i="12"/>
  <c r="I108" i="12"/>
  <c r="J104" i="12"/>
  <c r="G104" i="12"/>
  <c r="H104" i="12"/>
  <c r="I88" i="12"/>
  <c r="H86" i="12"/>
  <c r="H80" i="12"/>
  <c r="C61" i="12"/>
  <c r="J61" i="12"/>
  <c r="E217" i="12"/>
  <c r="J217" i="12"/>
  <c r="H209" i="12"/>
  <c r="H205" i="12"/>
  <c r="D203" i="12"/>
  <c r="J203" i="12"/>
  <c r="E200" i="12"/>
  <c r="J179" i="12"/>
  <c r="I179" i="12"/>
  <c r="E176" i="12"/>
  <c r="D171" i="12"/>
  <c r="J171" i="12"/>
  <c r="J170" i="12"/>
  <c r="F170" i="12"/>
  <c r="D167" i="12"/>
  <c r="J167" i="12"/>
  <c r="I163" i="12"/>
  <c r="D151" i="12"/>
  <c r="J151" i="12"/>
  <c r="I151" i="12"/>
  <c r="G141" i="12"/>
  <c r="J141" i="12"/>
  <c r="F138" i="12"/>
  <c r="E137" i="12"/>
  <c r="J137" i="12"/>
  <c r="D137" i="12"/>
  <c r="F135" i="12"/>
  <c r="G131" i="12"/>
  <c r="F130" i="12"/>
  <c r="D119" i="12"/>
  <c r="J119" i="12"/>
  <c r="F119" i="12"/>
  <c r="F114" i="12"/>
  <c r="B111" i="12"/>
  <c r="J111" i="12"/>
  <c r="C111" i="12"/>
  <c r="I109" i="12"/>
  <c r="H108" i="12"/>
  <c r="C105" i="12"/>
  <c r="J105" i="12"/>
  <c r="D103" i="12"/>
  <c r="J103" i="12"/>
  <c r="C103" i="12"/>
  <c r="E103" i="12"/>
  <c r="I101" i="12"/>
  <c r="J101" i="12"/>
  <c r="C94" i="12"/>
  <c r="J94" i="12"/>
  <c r="G94" i="12"/>
  <c r="H94" i="12"/>
  <c r="H88" i="12"/>
  <c r="G86" i="12"/>
  <c r="E80" i="12"/>
  <c r="I75" i="12"/>
  <c r="B242" i="12"/>
  <c r="J242" i="12"/>
  <c r="I226" i="12"/>
  <c r="H225" i="12"/>
  <c r="I217" i="12"/>
  <c r="B211" i="12"/>
  <c r="J211" i="12"/>
  <c r="G209" i="12"/>
  <c r="G205" i="12"/>
  <c r="I202" i="12"/>
  <c r="G201" i="12"/>
  <c r="D200" i="12"/>
  <c r="E196" i="12"/>
  <c r="J196" i="12"/>
  <c r="H183" i="12"/>
  <c r="H181" i="12"/>
  <c r="I180" i="12"/>
  <c r="D176" i="12"/>
  <c r="D174" i="12"/>
  <c r="J174" i="12"/>
  <c r="I170" i="12"/>
  <c r="I169" i="12"/>
  <c r="G166" i="12"/>
  <c r="F163" i="12"/>
  <c r="E155" i="12"/>
  <c r="C154" i="12"/>
  <c r="C152" i="12"/>
  <c r="J152" i="12"/>
  <c r="I152" i="12"/>
  <c r="G150" i="12"/>
  <c r="I148" i="12"/>
  <c r="F144" i="12"/>
  <c r="I140" i="12"/>
  <c r="D138" i="12"/>
  <c r="I136" i="12"/>
  <c r="E135" i="12"/>
  <c r="F131" i="12"/>
  <c r="E130" i="12"/>
  <c r="E124" i="12"/>
  <c r="I118" i="12"/>
  <c r="I115" i="12"/>
  <c r="D114" i="12"/>
  <c r="B112" i="12"/>
  <c r="J112" i="12"/>
  <c r="I110" i="12"/>
  <c r="H109" i="12"/>
  <c r="G108" i="12"/>
  <c r="I104" i="12"/>
  <c r="I102" i="12"/>
  <c r="I100" i="12"/>
  <c r="B98" i="12"/>
  <c r="J98" i="12"/>
  <c r="E96" i="12"/>
  <c r="I93" i="12"/>
  <c r="G88" i="12"/>
  <c r="D86" i="12"/>
  <c r="D80" i="12"/>
  <c r="H75" i="12"/>
  <c r="C70" i="12"/>
  <c r="D70" i="12"/>
  <c r="C54" i="12"/>
  <c r="D54" i="12"/>
  <c r="G40" i="12"/>
  <c r="C36" i="12"/>
  <c r="F36" i="12"/>
  <c r="G36" i="12"/>
  <c r="J36" i="12"/>
  <c r="I33" i="12"/>
  <c r="J33" i="12"/>
  <c r="C30" i="12"/>
  <c r="E30" i="12"/>
  <c r="F30" i="12"/>
  <c r="H24" i="12"/>
  <c r="H19" i="12"/>
  <c r="G19" i="12"/>
  <c r="I19" i="12"/>
  <c r="J19" i="12"/>
  <c r="J54" i="12"/>
  <c r="L267" i="8"/>
  <c r="S267" i="8"/>
  <c r="O267" i="8"/>
  <c r="P267" i="8"/>
  <c r="Q267" i="8"/>
  <c r="S255" i="8"/>
  <c r="L255" i="8"/>
  <c r="O255" i="8"/>
  <c r="P255" i="8"/>
  <c r="C69" i="12"/>
  <c r="J69" i="12"/>
  <c r="C55" i="12"/>
  <c r="I55" i="12"/>
  <c r="J55" i="12"/>
  <c r="C52" i="12"/>
  <c r="G52" i="12"/>
  <c r="J52" i="12"/>
  <c r="C46" i="12"/>
  <c r="G46" i="12"/>
  <c r="E24" i="12"/>
  <c r="F23" i="12"/>
  <c r="E23" i="12"/>
  <c r="G23" i="12"/>
  <c r="O240" i="8"/>
  <c r="L240" i="8"/>
  <c r="P240" i="8"/>
  <c r="Q240" i="8"/>
  <c r="O230" i="8"/>
  <c r="P230" i="8"/>
  <c r="Q230" i="8"/>
  <c r="O216" i="8"/>
  <c r="P216" i="8"/>
  <c r="Q216" i="8"/>
  <c r="L216" i="8"/>
  <c r="S216" i="8"/>
  <c r="C91" i="12"/>
  <c r="J91" i="12"/>
  <c r="H72" i="12"/>
  <c r="I70" i="12"/>
  <c r="C65" i="12"/>
  <c r="J65" i="12"/>
  <c r="D58" i="12"/>
  <c r="J58" i="12"/>
  <c r="B58" i="12"/>
  <c r="I54" i="12"/>
  <c r="D47" i="12"/>
  <c r="J47" i="12"/>
  <c r="I45" i="12"/>
  <c r="C40" i="12"/>
  <c r="D31" i="12"/>
  <c r="G31" i="12"/>
  <c r="I31" i="12"/>
  <c r="J31" i="12"/>
  <c r="C28" i="12"/>
  <c r="I28" i="12"/>
  <c r="J28" i="12"/>
  <c r="D24" i="12"/>
  <c r="J46" i="12"/>
  <c r="S293" i="8"/>
  <c r="Q293" i="8"/>
  <c r="O250" i="8"/>
  <c r="S250" i="8"/>
  <c r="L250" i="8"/>
  <c r="P250" i="8"/>
  <c r="Q250" i="8"/>
  <c r="C178" i="12"/>
  <c r="J178" i="12"/>
  <c r="E177" i="12"/>
  <c r="J177" i="12"/>
  <c r="D149" i="12"/>
  <c r="J149" i="12"/>
  <c r="G129" i="12"/>
  <c r="J129" i="12"/>
  <c r="H113" i="12"/>
  <c r="J113" i="12"/>
  <c r="D89" i="12"/>
  <c r="J89" i="12"/>
  <c r="C84" i="12"/>
  <c r="J84" i="12"/>
  <c r="F82" i="12"/>
  <c r="J82" i="12"/>
  <c r="C76" i="12"/>
  <c r="D76" i="12"/>
  <c r="J76" i="12"/>
  <c r="B74" i="12"/>
  <c r="J74" i="12"/>
  <c r="I74" i="12"/>
  <c r="G72" i="12"/>
  <c r="H70" i="12"/>
  <c r="C67" i="12"/>
  <c r="J67" i="12"/>
  <c r="C60" i="12"/>
  <c r="B60" i="12"/>
  <c r="J60" i="12"/>
  <c r="H54" i="12"/>
  <c r="G53" i="12"/>
  <c r="J53" i="12"/>
  <c r="C50" i="12"/>
  <c r="J50" i="12"/>
  <c r="I46" i="12"/>
  <c r="C42" i="12"/>
  <c r="J42" i="12"/>
  <c r="B42" i="12"/>
  <c r="B40" i="12"/>
  <c r="F37" i="12"/>
  <c r="J37" i="12"/>
  <c r="H35" i="12"/>
  <c r="J35" i="12"/>
  <c r="I30" i="12"/>
  <c r="H27" i="12"/>
  <c r="G27" i="12"/>
  <c r="I27" i="12"/>
  <c r="J27" i="12"/>
  <c r="C24" i="12"/>
  <c r="J72" i="12"/>
  <c r="S290" i="8"/>
  <c r="L290" i="8"/>
  <c r="P290" i="8"/>
  <c r="S288" i="8"/>
  <c r="P288" i="8"/>
  <c r="Q288" i="8"/>
  <c r="L283" i="8"/>
  <c r="O283" i="8"/>
  <c r="Q283" i="8"/>
  <c r="O265" i="8"/>
  <c r="Q265" i="8"/>
  <c r="Q255" i="8"/>
  <c r="L231" i="8"/>
  <c r="O231" i="8"/>
  <c r="Q231" i="8"/>
  <c r="I52" i="12"/>
  <c r="C49" i="12"/>
  <c r="J49" i="12"/>
  <c r="H46" i="12"/>
  <c r="F45" i="12"/>
  <c r="E45" i="12"/>
  <c r="J45" i="12"/>
  <c r="I41" i="12"/>
  <c r="D40" i="12"/>
  <c r="E40" i="12"/>
  <c r="J70" i="12"/>
  <c r="S240" i="8"/>
  <c r="J24" i="12"/>
  <c r="F24" i="12"/>
  <c r="G24" i="12"/>
  <c r="L299" i="8"/>
  <c r="O299" i="8"/>
  <c r="P299" i="8"/>
  <c r="S299" i="8"/>
  <c r="O234" i="8"/>
  <c r="P234" i="8"/>
  <c r="L234" i="8"/>
  <c r="Q234" i="8"/>
  <c r="S231" i="8"/>
  <c r="H43" i="12"/>
  <c r="J43" i="12"/>
  <c r="I23" i="12"/>
  <c r="J30" i="12"/>
  <c r="O290" i="8"/>
  <c r="P283" i="8"/>
  <c r="S248" i="8"/>
  <c r="L248" i="8"/>
  <c r="O248" i="8"/>
  <c r="P248" i="8"/>
  <c r="G89" i="12"/>
  <c r="G84" i="12"/>
  <c r="I82" i="12"/>
  <c r="B81" i="12"/>
  <c r="J81" i="12"/>
  <c r="H76" i="12"/>
  <c r="C72" i="12"/>
  <c r="B70" i="12"/>
  <c r="C68" i="12"/>
  <c r="D68" i="12"/>
  <c r="J68" i="12"/>
  <c r="J66" i="12"/>
  <c r="F66" i="12"/>
  <c r="D64" i="12"/>
  <c r="H60" i="12"/>
  <c r="C59" i="12"/>
  <c r="E57" i="12"/>
  <c r="J57" i="12"/>
  <c r="B54" i="12"/>
  <c r="D52" i="12"/>
  <c r="H50" i="12"/>
  <c r="G47" i="12"/>
  <c r="D46" i="12"/>
  <c r="I42" i="12"/>
  <c r="H40" i="12"/>
  <c r="B36" i="12"/>
  <c r="C34" i="12"/>
  <c r="H34" i="12"/>
  <c r="J34" i="12"/>
  <c r="I34" i="12"/>
  <c r="G32" i="12"/>
  <c r="H32" i="12"/>
  <c r="B30" i="12"/>
  <c r="F28" i="12"/>
  <c r="I24" i="12"/>
  <c r="D23" i="12"/>
  <c r="C22" i="12"/>
  <c r="E22" i="12"/>
  <c r="F22" i="12"/>
  <c r="J22" i="12"/>
  <c r="J56" i="12"/>
  <c r="J23" i="12"/>
  <c r="S300" i="8"/>
  <c r="L300" i="8"/>
  <c r="P300" i="8"/>
  <c r="S234" i="8"/>
  <c r="J63" i="12"/>
  <c r="J39" i="12"/>
  <c r="S266" i="8"/>
  <c r="S264" i="8"/>
  <c r="S260" i="8"/>
  <c r="O242" i="8"/>
  <c r="P242" i="8"/>
  <c r="S209" i="8"/>
  <c r="O209" i="8"/>
  <c r="P209" i="8"/>
  <c r="Q209" i="8"/>
  <c r="L223" i="8"/>
  <c r="O223" i="8"/>
  <c r="S223" i="8"/>
  <c r="D20" i="12"/>
  <c r="J29" i="12"/>
  <c r="J20" i="12"/>
  <c r="S298" i="8"/>
  <c r="O294" i="8"/>
  <c r="S287" i="8"/>
  <c r="P278" i="8"/>
  <c r="O276" i="8"/>
  <c r="Q266" i="8"/>
  <c r="P264" i="8"/>
  <c r="P260" i="8"/>
  <c r="S259" i="8"/>
  <c r="Q242" i="8"/>
  <c r="Q239" i="8"/>
  <c r="S225" i="8"/>
  <c r="P225" i="8"/>
  <c r="O225" i="8"/>
  <c r="B20" i="12"/>
  <c r="J44" i="12"/>
  <c r="S291" i="8"/>
  <c r="O278" i="8"/>
  <c r="Q275" i="8"/>
  <c r="Q274" i="8"/>
  <c r="Q273" i="8"/>
  <c r="P266" i="8"/>
  <c r="O264" i="8"/>
  <c r="O260" i="8"/>
  <c r="O239" i="8"/>
  <c r="Q223" i="8"/>
  <c r="L210" i="8"/>
  <c r="O210" i="8"/>
  <c r="P210" i="8"/>
  <c r="S210" i="8"/>
  <c r="J18" i="12"/>
  <c r="O275" i="8"/>
  <c r="O266" i="8"/>
  <c r="Q262" i="8"/>
  <c r="P228" i="8"/>
  <c r="S228" i="8"/>
  <c r="L228" i="8"/>
  <c r="O226" i="8"/>
  <c r="P226" i="8"/>
  <c r="S226" i="8"/>
  <c r="P223" i="8"/>
  <c r="C39" i="12"/>
  <c r="B38" i="12"/>
  <c r="P298" i="8"/>
  <c r="S297" i="8"/>
  <c r="L294" i="8"/>
  <c r="P291" i="8"/>
  <c r="O281" i="8"/>
  <c r="P280" i="8"/>
  <c r="O263" i="8"/>
  <c r="P259" i="8"/>
  <c r="Q257" i="8"/>
  <c r="Q252" i="8"/>
  <c r="L242" i="8"/>
  <c r="L236" i="8"/>
  <c r="P236" i="8"/>
  <c r="Q225" i="8"/>
  <c r="I20" i="12"/>
  <c r="L274" i="8"/>
  <c r="P244" i="8"/>
  <c r="L244" i="8"/>
  <c r="Q228" i="8"/>
  <c r="Q227" i="8"/>
  <c r="Q226" i="8"/>
  <c r="Q210" i="8"/>
  <c r="P224" i="8"/>
  <c r="P212" i="8"/>
  <c r="O207" i="8"/>
  <c r="O201" i="8"/>
  <c r="P200" i="8"/>
  <c r="O195" i="8"/>
  <c r="Q194" i="8"/>
  <c r="Q193" i="8"/>
  <c r="P186" i="8"/>
  <c r="Q185" i="8"/>
  <c r="O177" i="8"/>
  <c r="P176" i="8"/>
  <c r="Q174" i="8"/>
  <c r="O172" i="8"/>
  <c r="Q171" i="8"/>
  <c r="S164" i="8"/>
  <c r="O161" i="8"/>
  <c r="P160" i="8"/>
  <c r="Q159" i="8"/>
  <c r="Q158" i="8"/>
  <c r="L150" i="8"/>
  <c r="O149" i="8"/>
  <c r="Q140" i="8"/>
  <c r="S139" i="8"/>
  <c r="Q138" i="8"/>
  <c r="L132" i="8"/>
  <c r="S123" i="8"/>
  <c r="Q122" i="8"/>
  <c r="O118" i="8"/>
  <c r="L114" i="8"/>
  <c r="L109" i="8"/>
  <c r="O108" i="8"/>
  <c r="L104" i="8"/>
  <c r="P92" i="8"/>
  <c r="Q91" i="8"/>
  <c r="P90" i="8"/>
  <c r="O86" i="8"/>
  <c r="L77" i="8"/>
  <c r="L74" i="8"/>
  <c r="L70" i="8"/>
  <c r="O69" i="8"/>
  <c r="S67" i="8"/>
  <c r="L61" i="8"/>
  <c r="P54" i="8"/>
  <c r="S53" i="8"/>
  <c r="O46" i="8"/>
  <c r="L42" i="8"/>
  <c r="L34" i="8"/>
  <c r="P30" i="8"/>
  <c r="Q29" i="8"/>
  <c r="L24" i="8"/>
  <c r="S204" i="8"/>
  <c r="O171" i="8"/>
  <c r="S132" i="8"/>
  <c r="Q123" i="8"/>
  <c r="S109" i="8"/>
  <c r="O92" i="8"/>
  <c r="S77" i="8"/>
  <c r="S70" i="8"/>
  <c r="S61" i="8"/>
  <c r="O30" i="8"/>
  <c r="S34" i="8"/>
  <c r="P21" i="8"/>
  <c r="P204" i="8"/>
  <c r="P164" i="8"/>
  <c r="Q151" i="8"/>
  <c r="P142" i="8"/>
  <c r="Q130" i="8"/>
  <c r="Q84" i="8"/>
  <c r="Q82" i="8"/>
  <c r="P222" i="8"/>
  <c r="O219" i="8"/>
  <c r="O204" i="8"/>
  <c r="Q203" i="8"/>
  <c r="L194" i="8"/>
  <c r="Q183" i="8"/>
  <c r="P182" i="8"/>
  <c r="Q179" i="8"/>
  <c r="Q167" i="8"/>
  <c r="O164" i="8"/>
  <c r="Q163" i="8"/>
  <c r="O151" i="8"/>
  <c r="P150" i="8"/>
  <c r="S149" i="8"/>
  <c r="O142" i="8"/>
  <c r="P132" i="8"/>
  <c r="P130" i="8"/>
  <c r="Q116" i="8"/>
  <c r="S115" i="8"/>
  <c r="Q114" i="8"/>
  <c r="P109" i="8"/>
  <c r="S108" i="8"/>
  <c r="S86" i="8"/>
  <c r="P84" i="8"/>
  <c r="Q83" i="8"/>
  <c r="P82" i="8"/>
  <c r="P77" i="8"/>
  <c r="S76" i="8"/>
  <c r="S75" i="8"/>
  <c r="Q74" i="8"/>
  <c r="S73" i="8"/>
  <c r="Q72" i="8"/>
  <c r="P70" i="8"/>
  <c r="S69" i="8"/>
  <c r="P61" i="8"/>
  <c r="O53" i="8"/>
  <c r="S51" i="8"/>
  <c r="S46" i="8"/>
  <c r="Q44" i="8"/>
  <c r="Q43" i="8"/>
  <c r="Q42" i="8"/>
  <c r="S41" i="8"/>
  <c r="P36" i="8"/>
  <c r="P35" i="8"/>
  <c r="P34" i="8"/>
  <c r="S33" i="8"/>
  <c r="Q23" i="8"/>
  <c r="O203" i="8"/>
  <c r="Q190" i="8"/>
  <c r="Q189" i="8"/>
  <c r="O183" i="8"/>
  <c r="O179" i="8"/>
  <c r="O167" i="8"/>
  <c r="O163" i="8"/>
  <c r="P116" i="8"/>
  <c r="Q115" i="8"/>
  <c r="P114" i="8"/>
  <c r="Q104" i="8"/>
  <c r="O84" i="8"/>
  <c r="Q76" i="8"/>
  <c r="Q75" i="8"/>
  <c r="P74" i="8"/>
  <c r="Q52" i="8"/>
  <c r="Q51" i="8"/>
  <c r="P44" i="8"/>
  <c r="P43" i="8"/>
  <c r="P42" i="8"/>
  <c r="S30" i="8"/>
  <c r="O24" i="8"/>
  <c r="Q207" i="8"/>
  <c r="Q206" i="8"/>
  <c r="P202" i="8"/>
  <c r="Q201" i="8"/>
  <c r="Q196" i="8"/>
  <c r="P190" i="8"/>
  <c r="P178" i="8"/>
  <c r="Q177" i="8"/>
  <c r="Q161" i="8"/>
  <c r="P141" i="8"/>
  <c r="P134" i="8"/>
  <c r="O116" i="8"/>
  <c r="Q108" i="8"/>
  <c r="Q106" i="8"/>
  <c r="P76" i="8"/>
  <c r="P52" i="8"/>
  <c r="P51" i="8"/>
  <c r="O47" i="8"/>
  <c r="L21" i="8"/>
  <c r="P207" i="8"/>
  <c r="P201" i="8"/>
  <c r="O196" i="8"/>
  <c r="Q195" i="8"/>
  <c r="P177" i="8"/>
  <c r="Q176" i="8"/>
  <c r="P161" i="8"/>
  <c r="Q160" i="8"/>
  <c r="L142" i="8"/>
  <c r="Q136" i="8"/>
  <c r="O134" i="8"/>
  <c r="L130" i="8"/>
  <c r="Q120" i="8"/>
  <c r="P118" i="8"/>
  <c r="P108" i="8"/>
  <c r="Q107" i="8"/>
  <c r="P106" i="8"/>
  <c r="Q92" i="8"/>
  <c r="S91" i="8"/>
  <c r="Q90" i="8"/>
  <c r="L82" i="8"/>
  <c r="L72" i="8"/>
  <c r="P60" i="8"/>
  <c r="P59" i="8"/>
  <c r="P58" i="8"/>
  <c r="Q56" i="8"/>
  <c r="Q30" i="8"/>
  <c r="L29" i="8"/>
  <c r="L27" i="8"/>
  <c r="L26" i="8"/>
  <c r="Q22" i="8"/>
  <c r="S29" i="8"/>
  <c r="O22" i="8"/>
  <c r="P29" i="8"/>
  <c r="S28" i="8"/>
  <c r="Q27" i="8"/>
  <c r="S26" i="8"/>
  <c r="P27" i="8"/>
  <c r="Q26" i="8"/>
  <c r="Q28" i="8"/>
  <c r="P28" i="8"/>
  <c r="L22" i="8"/>
  <c r="P26" i="8"/>
  <c r="S22" i="8"/>
  <c r="Q24" i="8"/>
  <c r="Q20" i="8"/>
  <c r="P20" i="8"/>
  <c r="L18" i="8"/>
  <c r="N18" i="8"/>
  <c r="J18" i="8"/>
  <c r="I26" i="12"/>
  <c r="H26" i="12"/>
  <c r="F26" i="12"/>
  <c r="J26" i="12"/>
  <c r="D26" i="12"/>
  <c r="B26" i="12"/>
  <c r="Q261" i="8"/>
  <c r="Q237" i="8"/>
  <c r="O296" i="8"/>
  <c r="P293" i="8"/>
  <c r="O288" i="8"/>
  <c r="P285" i="8"/>
  <c r="L281" i="8"/>
  <c r="P277" i="8"/>
  <c r="L273" i="8"/>
  <c r="P269" i="8"/>
  <c r="L265" i="8"/>
  <c r="P261" i="8"/>
  <c r="L257" i="8"/>
  <c r="P253" i="8"/>
  <c r="L249" i="8"/>
  <c r="P245" i="8"/>
  <c r="L241" i="8"/>
  <c r="P237" i="8"/>
  <c r="L233" i="8"/>
  <c r="P229" i="8"/>
  <c r="L225" i="8"/>
  <c r="P221" i="8"/>
  <c r="L217" i="8"/>
  <c r="P213" i="8"/>
  <c r="L209" i="8"/>
  <c r="P205" i="8"/>
  <c r="L201" i="8"/>
  <c r="P197" i="8"/>
  <c r="S196" i="8"/>
  <c r="L193" i="8"/>
  <c r="P189" i="8"/>
  <c r="L185" i="8"/>
  <c r="P181" i="8"/>
  <c r="L177" i="8"/>
  <c r="P173" i="8"/>
  <c r="L169" i="8"/>
  <c r="P165" i="8"/>
  <c r="P157" i="8"/>
  <c r="P153" i="8"/>
  <c r="S152" i="8"/>
  <c r="O139" i="8"/>
  <c r="P139" i="8"/>
  <c r="L139" i="8"/>
  <c r="O131" i="8"/>
  <c r="P131" i="8"/>
  <c r="L131" i="8"/>
  <c r="L121" i="8"/>
  <c r="O121" i="8"/>
  <c r="P121" i="8"/>
  <c r="S119" i="8"/>
  <c r="L119" i="8"/>
  <c r="P119" i="8"/>
  <c r="S113" i="8"/>
  <c r="Q111" i="8"/>
  <c r="L89" i="8"/>
  <c r="O89" i="8"/>
  <c r="P89" i="8"/>
  <c r="S87" i="8"/>
  <c r="L87" i="8"/>
  <c r="P87" i="8"/>
  <c r="Q71" i="8"/>
  <c r="Q63" i="8"/>
  <c r="L33" i="8"/>
  <c r="O33" i="8"/>
  <c r="P33" i="8"/>
  <c r="Q213" i="8"/>
  <c r="O293" i="8"/>
  <c r="O285" i="8"/>
  <c r="S281" i="8"/>
  <c r="O277" i="8"/>
  <c r="P274" i="8"/>
  <c r="S273" i="8"/>
  <c r="L270" i="8"/>
  <c r="O269" i="8"/>
  <c r="S265" i="8"/>
  <c r="L262" i="8"/>
  <c r="O261" i="8"/>
  <c r="P258" i="8"/>
  <c r="S257" i="8"/>
  <c r="L254" i="8"/>
  <c r="O253" i="8"/>
  <c r="S249" i="8"/>
  <c r="L246" i="8"/>
  <c r="O245" i="8"/>
  <c r="S241" i="8"/>
  <c r="O237" i="8"/>
  <c r="S233" i="8"/>
  <c r="L230" i="8"/>
  <c r="O229" i="8"/>
  <c r="L222" i="8"/>
  <c r="O221" i="8"/>
  <c r="L214" i="8"/>
  <c r="O213" i="8"/>
  <c r="L206" i="8"/>
  <c r="O205" i="8"/>
  <c r="L198" i="8"/>
  <c r="O197" i="8"/>
  <c r="L190" i="8"/>
  <c r="O189" i="8"/>
  <c r="L182" i="8"/>
  <c r="O181" i="8"/>
  <c r="L174" i="8"/>
  <c r="O173" i="8"/>
  <c r="L166" i="8"/>
  <c r="O165" i="8"/>
  <c r="L158" i="8"/>
  <c r="O157" i="8"/>
  <c r="L155" i="8"/>
  <c r="O153" i="8"/>
  <c r="O147" i="8"/>
  <c r="L147" i="8"/>
  <c r="L137" i="8"/>
  <c r="P137" i="8"/>
  <c r="S135" i="8"/>
  <c r="L135" i="8"/>
  <c r="P135" i="8"/>
  <c r="L129" i="8"/>
  <c r="P129" i="8"/>
  <c r="S127" i="8"/>
  <c r="L127" i="8"/>
  <c r="P127" i="8"/>
  <c r="S81" i="8"/>
  <c r="Q79" i="8"/>
  <c r="Q39" i="8"/>
  <c r="S31" i="8"/>
  <c r="L31" i="8"/>
  <c r="P31" i="8"/>
  <c r="Q253" i="8"/>
  <c r="Q205" i="8"/>
  <c r="P295" i="8"/>
  <c r="L275" i="8"/>
  <c r="O274" i="8"/>
  <c r="P263" i="8"/>
  <c r="S262" i="8"/>
  <c r="S254" i="8"/>
  <c r="L251" i="8"/>
  <c r="S246" i="8"/>
  <c r="L243" i="8"/>
  <c r="P239" i="8"/>
  <c r="S238" i="8"/>
  <c r="L235" i="8"/>
  <c r="P231" i="8"/>
  <c r="S230" i="8"/>
  <c r="L227" i="8"/>
  <c r="S222" i="8"/>
  <c r="L219" i="8"/>
  <c r="S214" i="8"/>
  <c r="L211" i="8"/>
  <c r="S206" i="8"/>
  <c r="L203" i="8"/>
  <c r="S198" i="8"/>
  <c r="L195" i="8"/>
  <c r="S190" i="8"/>
  <c r="L187" i="8"/>
  <c r="P183" i="8"/>
  <c r="S182" i="8"/>
  <c r="L179" i="8"/>
  <c r="P175" i="8"/>
  <c r="S174" i="8"/>
  <c r="L171" i="8"/>
  <c r="P167" i="8"/>
  <c r="S166" i="8"/>
  <c r="L163" i="8"/>
  <c r="S158" i="8"/>
  <c r="L154" i="8"/>
  <c r="Q152" i="8"/>
  <c r="S151" i="8"/>
  <c r="P151" i="8"/>
  <c r="S147" i="8"/>
  <c r="L145" i="8"/>
  <c r="P145" i="8"/>
  <c r="S143" i="8"/>
  <c r="L143" i="8"/>
  <c r="P143" i="8"/>
  <c r="S137" i="8"/>
  <c r="S131" i="8"/>
  <c r="S129" i="8"/>
  <c r="S121" i="8"/>
  <c r="Q119" i="8"/>
  <c r="L97" i="8"/>
  <c r="O97" i="8"/>
  <c r="P97" i="8"/>
  <c r="S95" i="8"/>
  <c r="L95" i="8"/>
  <c r="P95" i="8"/>
  <c r="S89" i="8"/>
  <c r="Q87" i="8"/>
  <c r="Q277" i="8"/>
  <c r="Q229" i="8"/>
  <c r="L296" i="8"/>
  <c r="O295" i="8"/>
  <c r="L288" i="8"/>
  <c r="S227" i="8"/>
  <c r="S219" i="8"/>
  <c r="S211" i="8"/>
  <c r="S203" i="8"/>
  <c r="S195" i="8"/>
  <c r="S187" i="8"/>
  <c r="S171" i="8"/>
  <c r="S163" i="8"/>
  <c r="S155" i="8"/>
  <c r="Q137" i="8"/>
  <c r="Q135" i="8"/>
  <c r="Q129" i="8"/>
  <c r="Q127" i="8"/>
  <c r="L25" i="8"/>
  <c r="O25" i="8"/>
  <c r="P25" i="8"/>
  <c r="L293" i="8"/>
  <c r="L285" i="8"/>
  <c r="L277" i="8"/>
  <c r="P273" i="8"/>
  <c r="L269" i="8"/>
  <c r="P265" i="8"/>
  <c r="L261" i="8"/>
  <c r="L253" i="8"/>
  <c r="P249" i="8"/>
  <c r="L245" i="8"/>
  <c r="P241" i="8"/>
  <c r="L237" i="8"/>
  <c r="P233" i="8"/>
  <c r="L229" i="8"/>
  <c r="L221" i="8"/>
  <c r="L213" i="8"/>
  <c r="L205" i="8"/>
  <c r="L197" i="8"/>
  <c r="L189" i="8"/>
  <c r="L181" i="8"/>
  <c r="L173" i="8"/>
  <c r="L165" i="8"/>
  <c r="L157" i="8"/>
  <c r="L153" i="8"/>
  <c r="L105" i="8"/>
  <c r="O105" i="8"/>
  <c r="P105" i="8"/>
  <c r="S103" i="8"/>
  <c r="L103" i="8"/>
  <c r="P103" i="8"/>
  <c r="Q285" i="8"/>
  <c r="Q269" i="8"/>
  <c r="Q197" i="8"/>
  <c r="Q181" i="8"/>
  <c r="Q153" i="8"/>
  <c r="L81" i="8"/>
  <c r="O81" i="8"/>
  <c r="P81" i="8"/>
  <c r="S39" i="8"/>
  <c r="L39" i="8"/>
  <c r="P39" i="8"/>
  <c r="P262" i="8"/>
  <c r="P254" i="8"/>
  <c r="S245" i="8"/>
  <c r="P214" i="8"/>
  <c r="P206" i="8"/>
  <c r="P174" i="8"/>
  <c r="P166" i="8"/>
  <c r="P158" i="8"/>
  <c r="Q155" i="8"/>
  <c r="S23" i="8"/>
  <c r="L23" i="8"/>
  <c r="P23" i="8"/>
  <c r="S79" i="8"/>
  <c r="L79" i="8"/>
  <c r="P79" i="8"/>
  <c r="P155" i="8"/>
  <c r="Q154" i="8"/>
  <c r="L113" i="8"/>
  <c r="O113" i="8"/>
  <c r="P113" i="8"/>
  <c r="S111" i="8"/>
  <c r="L111" i="8"/>
  <c r="P111" i="8"/>
  <c r="S105" i="8"/>
  <c r="Q103" i="8"/>
  <c r="L73" i="8"/>
  <c r="O73" i="8"/>
  <c r="P73" i="8"/>
  <c r="S71" i="8"/>
  <c r="L71" i="8"/>
  <c r="P71" i="8"/>
  <c r="L65" i="8"/>
  <c r="O65" i="8"/>
  <c r="P65" i="8"/>
  <c r="S63" i="8"/>
  <c r="L63" i="8"/>
  <c r="P63" i="8"/>
  <c r="L57" i="8"/>
  <c r="O57" i="8"/>
  <c r="P57" i="8"/>
  <c r="S55" i="8"/>
  <c r="L55" i="8"/>
  <c r="P55" i="8"/>
  <c r="L49" i="8"/>
  <c r="O49" i="8"/>
  <c r="P49" i="8"/>
  <c r="S47" i="8"/>
  <c r="L47" i="8"/>
  <c r="P47" i="8"/>
  <c r="L41" i="8"/>
  <c r="O41" i="8"/>
  <c r="P41" i="8"/>
  <c r="Q25" i="8"/>
  <c r="L123" i="8"/>
  <c r="L115" i="8"/>
  <c r="L107" i="8"/>
  <c r="L99" i="8"/>
  <c r="L91" i="8"/>
  <c r="L83" i="8"/>
  <c r="L75" i="8"/>
  <c r="L67" i="8"/>
  <c r="L59" i="8"/>
  <c r="L51" i="8"/>
  <c r="L43" i="8"/>
  <c r="L35" i="8"/>
  <c r="S144" i="8"/>
  <c r="S136" i="8"/>
  <c r="S128" i="8"/>
  <c r="S120" i="8"/>
  <c r="S112" i="8"/>
  <c r="S104" i="8"/>
  <c r="S96" i="8"/>
  <c r="S88" i="8"/>
  <c r="S80" i="8"/>
  <c r="O76" i="8"/>
  <c r="S72" i="8"/>
  <c r="O68" i="8"/>
  <c r="S64" i="8"/>
  <c r="O60" i="8"/>
  <c r="S56" i="8"/>
  <c r="O52" i="8"/>
  <c r="S48" i="8"/>
  <c r="O44" i="8"/>
  <c r="S40" i="8"/>
  <c r="O36" i="8"/>
  <c r="S32" i="8"/>
  <c r="O28" i="8"/>
  <c r="O20" i="8"/>
  <c r="P123" i="8"/>
  <c r="P115" i="8"/>
  <c r="P107" i="8"/>
  <c r="P99" i="8"/>
  <c r="P91" i="8"/>
  <c r="P83" i="8"/>
  <c r="P75" i="8"/>
  <c r="P19" i="8"/>
  <c r="P144" i="8"/>
  <c r="P136" i="8"/>
  <c r="P128" i="8"/>
  <c r="P120" i="8"/>
  <c r="P112" i="8"/>
  <c r="P104" i="8"/>
  <c r="P96" i="8"/>
  <c r="P88" i="8"/>
  <c r="P80" i="8"/>
  <c r="P72" i="8"/>
  <c r="P64" i="8"/>
  <c r="P56" i="8"/>
  <c r="P48" i="8"/>
  <c r="H77" i="12"/>
  <c r="B77" i="12"/>
  <c r="D77" i="12"/>
  <c r="C77" i="12"/>
  <c r="E77" i="12"/>
  <c r="F77" i="12"/>
  <c r="G77" i="12"/>
  <c r="I77" i="12"/>
  <c r="G298" i="12"/>
  <c r="H297" i="12"/>
  <c r="I296" i="12"/>
  <c r="C294" i="12"/>
  <c r="E292" i="12"/>
  <c r="G290" i="12"/>
  <c r="H289" i="12"/>
  <c r="C286" i="12"/>
  <c r="C285" i="12"/>
  <c r="F272" i="12"/>
  <c r="F271" i="12"/>
  <c r="F270" i="12"/>
  <c r="F269" i="12"/>
  <c r="E268" i="12"/>
  <c r="E267" i="12"/>
  <c r="E266" i="12"/>
  <c r="G262" i="12"/>
  <c r="F258" i="12"/>
  <c r="H258" i="12"/>
  <c r="H256" i="12"/>
  <c r="B256" i="12"/>
  <c r="F251" i="12"/>
  <c r="D244" i="12"/>
  <c r="F244" i="12"/>
  <c r="I242" i="12"/>
  <c r="H235" i="12"/>
  <c r="H214" i="12"/>
  <c r="B214" i="12"/>
  <c r="D214" i="12"/>
  <c r="I214" i="12"/>
  <c r="C214" i="12"/>
  <c r="H206" i="12"/>
  <c r="B206" i="12"/>
  <c r="D206" i="12"/>
  <c r="F206" i="12"/>
  <c r="I206" i="12"/>
  <c r="D175" i="12"/>
  <c r="G175" i="12"/>
  <c r="I175" i="12"/>
  <c r="B175" i="12"/>
  <c r="F175" i="12"/>
  <c r="F173" i="12"/>
  <c r="G173" i="12"/>
  <c r="I173" i="12"/>
  <c r="B173" i="12"/>
  <c r="C173" i="12"/>
  <c r="E158" i="12"/>
  <c r="I158" i="12"/>
  <c r="B158" i="12"/>
  <c r="D158" i="12"/>
  <c r="C158" i="12"/>
  <c r="G158" i="12"/>
  <c r="C125" i="12"/>
  <c r="E125" i="12"/>
  <c r="F125" i="12"/>
  <c r="G125" i="12"/>
  <c r="H125" i="12"/>
  <c r="B125" i="12"/>
  <c r="I125" i="12"/>
  <c r="I297" i="12"/>
  <c r="B254" i="12"/>
  <c r="D254" i="12"/>
  <c r="F224" i="12"/>
  <c r="B224" i="12"/>
  <c r="H224" i="12"/>
  <c r="C224" i="12"/>
  <c r="D186" i="12"/>
  <c r="F186" i="12"/>
  <c r="H186" i="12"/>
  <c r="C186" i="12"/>
  <c r="G186" i="12"/>
  <c r="B134" i="12"/>
  <c r="E134" i="12"/>
  <c r="F134" i="12"/>
  <c r="D134" i="12"/>
  <c r="H134" i="12"/>
  <c r="C134" i="12"/>
  <c r="E300" i="12"/>
  <c r="D300" i="12"/>
  <c r="E299" i="12"/>
  <c r="F298" i="12"/>
  <c r="G297" i="12"/>
  <c r="H296" i="12"/>
  <c r="B294" i="12"/>
  <c r="D292" i="12"/>
  <c r="E291" i="12"/>
  <c r="F290" i="12"/>
  <c r="G289" i="12"/>
  <c r="H288" i="12"/>
  <c r="B286" i="12"/>
  <c r="B285" i="12"/>
  <c r="B284" i="12"/>
  <c r="B283" i="12"/>
  <c r="B282" i="12"/>
  <c r="D280" i="12"/>
  <c r="D279" i="12"/>
  <c r="C278" i="12"/>
  <c r="C277" i="12"/>
  <c r="C276" i="12"/>
  <c r="C275" i="12"/>
  <c r="C274" i="12"/>
  <c r="E272" i="12"/>
  <c r="E271" i="12"/>
  <c r="E270" i="12"/>
  <c r="D269" i="12"/>
  <c r="D268" i="12"/>
  <c r="D267" i="12"/>
  <c r="D266" i="12"/>
  <c r="F264" i="12"/>
  <c r="F262" i="12"/>
  <c r="E259" i="12"/>
  <c r="G259" i="12"/>
  <c r="I254" i="12"/>
  <c r="H253" i="12"/>
  <c r="G252" i="12"/>
  <c r="D251" i="12"/>
  <c r="C245" i="12"/>
  <c r="E245" i="12"/>
  <c r="G242" i="12"/>
  <c r="G240" i="12"/>
  <c r="C237" i="12"/>
  <c r="E237" i="12"/>
  <c r="G237" i="12"/>
  <c r="F235" i="12"/>
  <c r="D234" i="12"/>
  <c r="E234" i="12"/>
  <c r="G234" i="12"/>
  <c r="I234" i="12"/>
  <c r="G231" i="12"/>
  <c r="C231" i="12"/>
  <c r="B231" i="12"/>
  <c r="E231" i="12"/>
  <c r="H231" i="12"/>
  <c r="H222" i="12"/>
  <c r="D222" i="12"/>
  <c r="E222" i="12"/>
  <c r="G222" i="12"/>
  <c r="I192" i="12"/>
  <c r="C179" i="12"/>
  <c r="E179" i="12"/>
  <c r="G179" i="12"/>
  <c r="D179" i="12"/>
  <c r="H179" i="12"/>
  <c r="I289" i="12"/>
  <c r="E243" i="12"/>
  <c r="G243" i="12"/>
  <c r="D218" i="12"/>
  <c r="H218" i="12"/>
  <c r="B218" i="12"/>
  <c r="E218" i="12"/>
  <c r="G218" i="12"/>
  <c r="H190" i="12"/>
  <c r="B190" i="12"/>
  <c r="D190" i="12"/>
  <c r="C190" i="12"/>
  <c r="F190" i="12"/>
  <c r="H182" i="12"/>
  <c r="B182" i="12"/>
  <c r="D182" i="12"/>
  <c r="I182" i="12"/>
  <c r="C182" i="12"/>
  <c r="G156" i="12"/>
  <c r="I156" i="12"/>
  <c r="B156" i="12"/>
  <c r="D156" i="12"/>
  <c r="C156" i="12"/>
  <c r="F156" i="12"/>
  <c r="C300" i="12"/>
  <c r="F297" i="12"/>
  <c r="C292" i="12"/>
  <c r="F289" i="12"/>
  <c r="D272" i="12"/>
  <c r="D271" i="12"/>
  <c r="C270" i="12"/>
  <c r="C269" i="12"/>
  <c r="C268" i="12"/>
  <c r="C267" i="12"/>
  <c r="C266" i="12"/>
  <c r="E262" i="12"/>
  <c r="D260" i="12"/>
  <c r="F260" i="12"/>
  <c r="I258" i="12"/>
  <c r="I256" i="12"/>
  <c r="H254" i="12"/>
  <c r="G253" i="12"/>
  <c r="C251" i="12"/>
  <c r="B246" i="12"/>
  <c r="D246" i="12"/>
  <c r="I244" i="12"/>
  <c r="H243" i="12"/>
  <c r="E242" i="12"/>
  <c r="D235" i="12"/>
  <c r="C211" i="12"/>
  <c r="E211" i="12"/>
  <c r="G211" i="12"/>
  <c r="D211" i="12"/>
  <c r="H211" i="12"/>
  <c r="E192" i="12"/>
  <c r="C160" i="12"/>
  <c r="I160" i="12"/>
  <c r="B160" i="12"/>
  <c r="E160" i="12"/>
  <c r="D160" i="12"/>
  <c r="H128" i="12"/>
  <c r="B128" i="12"/>
  <c r="C128" i="12"/>
  <c r="D128" i="12"/>
  <c r="E128" i="12"/>
  <c r="G128" i="12"/>
  <c r="F128" i="12"/>
  <c r="D236" i="12"/>
  <c r="F236" i="12"/>
  <c r="H236" i="12"/>
  <c r="B220" i="12"/>
  <c r="F220" i="12"/>
  <c r="E220" i="12"/>
  <c r="H220" i="12"/>
  <c r="B300" i="12"/>
  <c r="D298" i="12"/>
  <c r="E297" i="12"/>
  <c r="F296" i="12"/>
  <c r="H294" i="12"/>
  <c r="B292" i="12"/>
  <c r="D290" i="12"/>
  <c r="E289" i="12"/>
  <c r="F288" i="12"/>
  <c r="H286" i="12"/>
  <c r="I285" i="12"/>
  <c r="I284" i="12"/>
  <c r="I283" i="12"/>
  <c r="I282" i="12"/>
  <c r="C272" i="12"/>
  <c r="B271" i="12"/>
  <c r="B270" i="12"/>
  <c r="B269" i="12"/>
  <c r="B268" i="12"/>
  <c r="B267" i="12"/>
  <c r="B266" i="12"/>
  <c r="D264" i="12"/>
  <c r="C261" i="12"/>
  <c r="E261" i="12"/>
  <c r="G258" i="12"/>
  <c r="G256" i="12"/>
  <c r="G254" i="12"/>
  <c r="F253" i="12"/>
  <c r="F250" i="12"/>
  <c r="H250" i="12"/>
  <c r="H248" i="12"/>
  <c r="B248" i="12"/>
  <c r="H244" i="12"/>
  <c r="F243" i="12"/>
  <c r="D242" i="12"/>
  <c r="B238" i="12"/>
  <c r="D238" i="12"/>
  <c r="F238" i="12"/>
  <c r="G236" i="12"/>
  <c r="C227" i="12"/>
  <c r="G227" i="12"/>
  <c r="B227" i="12"/>
  <c r="E227" i="12"/>
  <c r="I224" i="12"/>
  <c r="I220" i="12"/>
  <c r="C219" i="12"/>
  <c r="G219" i="12"/>
  <c r="D219" i="12"/>
  <c r="F219" i="12"/>
  <c r="I219" i="12"/>
  <c r="G172" i="12"/>
  <c r="F172" i="12"/>
  <c r="I172" i="12"/>
  <c r="B172" i="12"/>
  <c r="D172" i="12"/>
  <c r="H172" i="12"/>
  <c r="D99" i="12"/>
  <c r="F99" i="12"/>
  <c r="H99" i="12"/>
  <c r="B99" i="12"/>
  <c r="C99" i="12"/>
  <c r="E99" i="12"/>
  <c r="G99" i="12"/>
  <c r="I99" i="12"/>
  <c r="D289" i="12"/>
  <c r="B262" i="12"/>
  <c r="D262" i="12"/>
  <c r="F254" i="12"/>
  <c r="E251" i="12"/>
  <c r="G251" i="12"/>
  <c r="D243" i="12"/>
  <c r="E236" i="12"/>
  <c r="C235" i="12"/>
  <c r="E235" i="12"/>
  <c r="G235" i="12"/>
  <c r="I235" i="12"/>
  <c r="G224" i="12"/>
  <c r="G220" i="12"/>
  <c r="I218" i="12"/>
  <c r="F192" i="12"/>
  <c r="H192" i="12"/>
  <c r="B192" i="12"/>
  <c r="D192" i="12"/>
  <c r="G192" i="12"/>
  <c r="I190" i="12"/>
  <c r="I186" i="12"/>
  <c r="G182" i="12"/>
  <c r="H198" i="12"/>
  <c r="B198" i="12"/>
  <c r="D198" i="12"/>
  <c r="C198" i="12"/>
  <c r="F198" i="12"/>
  <c r="I198" i="12"/>
  <c r="C92" i="12"/>
  <c r="E92" i="12"/>
  <c r="B92" i="12"/>
  <c r="F92" i="12"/>
  <c r="H92" i="12"/>
  <c r="I92" i="12"/>
  <c r="D297" i="12"/>
  <c r="H300" i="12"/>
  <c r="C297" i="12"/>
  <c r="D296" i="12"/>
  <c r="F294" i="12"/>
  <c r="H292" i="12"/>
  <c r="C289" i="12"/>
  <c r="F286" i="12"/>
  <c r="G285" i="12"/>
  <c r="G284" i="12"/>
  <c r="F283" i="12"/>
  <c r="F282" i="12"/>
  <c r="H280" i="12"/>
  <c r="H279" i="12"/>
  <c r="I272" i="12"/>
  <c r="I271" i="12"/>
  <c r="I270" i="12"/>
  <c r="I269" i="12"/>
  <c r="I268" i="12"/>
  <c r="I267" i="12"/>
  <c r="I266" i="12"/>
  <c r="H260" i="12"/>
  <c r="D258" i="12"/>
  <c r="E256" i="12"/>
  <c r="E254" i="12"/>
  <c r="D252" i="12"/>
  <c r="F252" i="12"/>
  <c r="H246" i="12"/>
  <c r="E244" i="12"/>
  <c r="C243" i="12"/>
  <c r="H240" i="12"/>
  <c r="B240" i="12"/>
  <c r="D240" i="12"/>
  <c r="C236" i="12"/>
  <c r="F232" i="12"/>
  <c r="B232" i="12"/>
  <c r="D232" i="12"/>
  <c r="G232" i="12"/>
  <c r="I232" i="12"/>
  <c r="E224" i="12"/>
  <c r="D220" i="12"/>
  <c r="F218" i="12"/>
  <c r="G214" i="12"/>
  <c r="G206" i="12"/>
  <c r="B204" i="12"/>
  <c r="D204" i="12"/>
  <c r="F204" i="12"/>
  <c r="E204" i="12"/>
  <c r="H204" i="12"/>
  <c r="G198" i="12"/>
  <c r="G190" i="12"/>
  <c r="E186" i="12"/>
  <c r="F182" i="12"/>
  <c r="H175" i="12"/>
  <c r="H173" i="12"/>
  <c r="D159" i="12"/>
  <c r="I159" i="12"/>
  <c r="B159" i="12"/>
  <c r="E159" i="12"/>
  <c r="F159" i="12"/>
  <c r="H159" i="12"/>
  <c r="H156" i="12"/>
  <c r="I134" i="12"/>
  <c r="F120" i="12"/>
  <c r="H120" i="12"/>
  <c r="B120" i="12"/>
  <c r="C120" i="12"/>
  <c r="D120" i="12"/>
  <c r="G120" i="12"/>
  <c r="E120" i="12"/>
  <c r="G92" i="12"/>
  <c r="H272" i="12"/>
  <c r="H271" i="12"/>
  <c r="H270" i="12"/>
  <c r="H269" i="12"/>
  <c r="H268" i="12"/>
  <c r="H267" i="12"/>
  <c r="G266" i="12"/>
  <c r="I262" i="12"/>
  <c r="C258" i="12"/>
  <c r="D256" i="12"/>
  <c r="C254" i="12"/>
  <c r="C253" i="12"/>
  <c r="E253" i="12"/>
  <c r="I251" i="12"/>
  <c r="B243" i="12"/>
  <c r="F242" i="12"/>
  <c r="H242" i="12"/>
  <c r="B236" i="12"/>
  <c r="D224" i="12"/>
  <c r="C220" i="12"/>
  <c r="C218" i="12"/>
  <c r="E198" i="12"/>
  <c r="E190" i="12"/>
  <c r="B186" i="12"/>
  <c r="E182" i="12"/>
  <c r="H171" i="12"/>
  <c r="F171" i="12"/>
  <c r="I171" i="12"/>
  <c r="B171" i="12"/>
  <c r="C171" i="12"/>
  <c r="E171" i="12"/>
  <c r="E156" i="12"/>
  <c r="G134" i="12"/>
  <c r="B116" i="12"/>
  <c r="D116" i="12"/>
  <c r="F116" i="12"/>
  <c r="G116" i="12"/>
  <c r="H116" i="12"/>
  <c r="C116" i="12"/>
  <c r="I116" i="12"/>
  <c r="E116" i="12"/>
  <c r="D92" i="12"/>
  <c r="F71" i="12"/>
  <c r="H71" i="12"/>
  <c r="B71" i="12"/>
  <c r="C71" i="12"/>
  <c r="D71" i="12"/>
  <c r="E71" i="12"/>
  <c r="G71" i="12"/>
  <c r="I71" i="12"/>
  <c r="G223" i="12"/>
  <c r="C223" i="12"/>
  <c r="B212" i="12"/>
  <c r="D212" i="12"/>
  <c r="F212" i="12"/>
  <c r="F200" i="12"/>
  <c r="H200" i="12"/>
  <c r="B200" i="12"/>
  <c r="D194" i="12"/>
  <c r="F194" i="12"/>
  <c r="H194" i="12"/>
  <c r="C187" i="12"/>
  <c r="E187" i="12"/>
  <c r="G187" i="12"/>
  <c r="B180" i="12"/>
  <c r="D180" i="12"/>
  <c r="F180" i="12"/>
  <c r="F157" i="12"/>
  <c r="I157" i="12"/>
  <c r="B157" i="12"/>
  <c r="D157" i="12"/>
  <c r="B150" i="12"/>
  <c r="E150" i="12"/>
  <c r="C150" i="12"/>
  <c r="F150" i="12"/>
  <c r="B142" i="12"/>
  <c r="E142" i="12"/>
  <c r="D142" i="12"/>
  <c r="G142" i="12"/>
  <c r="I142" i="12"/>
  <c r="D226" i="12"/>
  <c r="H226" i="12"/>
  <c r="I223" i="12"/>
  <c r="F208" i="12"/>
  <c r="H208" i="12"/>
  <c r="B208" i="12"/>
  <c r="D202" i="12"/>
  <c r="F202" i="12"/>
  <c r="H202" i="12"/>
  <c r="C195" i="12"/>
  <c r="E195" i="12"/>
  <c r="G195" i="12"/>
  <c r="B188" i="12"/>
  <c r="D188" i="12"/>
  <c r="F188" i="12"/>
  <c r="F176" i="12"/>
  <c r="H176" i="12"/>
  <c r="B176" i="12"/>
  <c r="H155" i="12"/>
  <c r="I155" i="12"/>
  <c r="B155" i="12"/>
  <c r="D155" i="12"/>
  <c r="D148" i="12"/>
  <c r="G148" i="12"/>
  <c r="H148" i="12"/>
  <c r="B148" i="12"/>
  <c r="H230" i="12"/>
  <c r="D230" i="12"/>
  <c r="B228" i="12"/>
  <c r="F228" i="12"/>
  <c r="F223" i="12"/>
  <c r="F216" i="12"/>
  <c r="B216" i="12"/>
  <c r="H212" i="12"/>
  <c r="D210" i="12"/>
  <c r="F210" i="12"/>
  <c r="H210" i="12"/>
  <c r="C203" i="12"/>
  <c r="E203" i="12"/>
  <c r="G203" i="12"/>
  <c r="G200" i="12"/>
  <c r="B196" i="12"/>
  <c r="D196" i="12"/>
  <c r="F196" i="12"/>
  <c r="G194" i="12"/>
  <c r="H187" i="12"/>
  <c r="F184" i="12"/>
  <c r="H184" i="12"/>
  <c r="B184" i="12"/>
  <c r="H180" i="12"/>
  <c r="D178" i="12"/>
  <c r="F178" i="12"/>
  <c r="H178" i="12"/>
  <c r="E174" i="12"/>
  <c r="G174" i="12"/>
  <c r="I174" i="12"/>
  <c r="B174" i="12"/>
  <c r="B161" i="12"/>
  <c r="I161" i="12"/>
  <c r="C161" i="12"/>
  <c r="E161" i="12"/>
  <c r="H157" i="12"/>
  <c r="I150" i="12"/>
  <c r="H144" i="12"/>
  <c r="C144" i="12"/>
  <c r="E144" i="12"/>
  <c r="G144" i="12"/>
  <c r="C141" i="12"/>
  <c r="F141" i="12"/>
  <c r="B141" i="12"/>
  <c r="E141" i="12"/>
  <c r="H141" i="12"/>
  <c r="C215" i="12"/>
  <c r="C207" i="12"/>
  <c r="C199" i="12"/>
  <c r="C191" i="12"/>
  <c r="C183" i="12"/>
  <c r="D169" i="12"/>
  <c r="D168" i="12"/>
  <c r="C167" i="12"/>
  <c r="C166" i="12"/>
  <c r="C165" i="12"/>
  <c r="C164" i="12"/>
  <c r="C163" i="12"/>
  <c r="E147" i="12"/>
  <c r="H147" i="12"/>
  <c r="G145" i="12"/>
  <c r="B145" i="12"/>
  <c r="H136" i="12"/>
  <c r="C136" i="12"/>
  <c r="D136" i="12"/>
  <c r="E106" i="12"/>
  <c r="G106" i="12"/>
  <c r="B106" i="12"/>
  <c r="D106" i="12"/>
  <c r="H106" i="12"/>
  <c r="I106" i="12"/>
  <c r="C149" i="12"/>
  <c r="F149" i="12"/>
  <c r="G137" i="12"/>
  <c r="B137" i="12"/>
  <c r="C137" i="12"/>
  <c r="D132" i="12"/>
  <c r="G132" i="12"/>
  <c r="H132" i="12"/>
  <c r="B126" i="12"/>
  <c r="D126" i="12"/>
  <c r="E126" i="12"/>
  <c r="F126" i="12"/>
  <c r="H118" i="12"/>
  <c r="B118" i="12"/>
  <c r="D118" i="12"/>
  <c r="E118" i="12"/>
  <c r="F118" i="12"/>
  <c r="B101" i="12"/>
  <c r="D101" i="12"/>
  <c r="C101" i="12"/>
  <c r="F101" i="12"/>
  <c r="G101" i="12"/>
  <c r="H101" i="12"/>
  <c r="H169" i="12"/>
  <c r="H168" i="12"/>
  <c r="H167" i="12"/>
  <c r="H166" i="12"/>
  <c r="H165" i="12"/>
  <c r="H164" i="12"/>
  <c r="G163" i="12"/>
  <c r="I149" i="12"/>
  <c r="F147" i="12"/>
  <c r="F145" i="12"/>
  <c r="D140" i="12"/>
  <c r="G140" i="12"/>
  <c r="G136" i="12"/>
  <c r="C133" i="12"/>
  <c r="F133" i="12"/>
  <c r="G133" i="12"/>
  <c r="D124" i="12"/>
  <c r="F124" i="12"/>
  <c r="G124" i="12"/>
  <c r="H124" i="12"/>
  <c r="C129" i="12"/>
  <c r="C121" i="12"/>
  <c r="G117" i="12"/>
  <c r="D107" i="12"/>
  <c r="F107" i="12"/>
  <c r="I105" i="12"/>
  <c r="I103" i="12"/>
  <c r="C98" i="12"/>
  <c r="B93" i="12"/>
  <c r="D93" i="12"/>
  <c r="I91" i="12"/>
  <c r="H90" i="12"/>
  <c r="E87" i="12"/>
  <c r="C81" i="12"/>
  <c r="D74" i="12"/>
  <c r="D73" i="12"/>
  <c r="F73" i="12"/>
  <c r="H73" i="12"/>
  <c r="I69" i="12"/>
  <c r="E67" i="12"/>
  <c r="C66" i="12"/>
  <c r="E66" i="12"/>
  <c r="G66" i="12"/>
  <c r="I63" i="12"/>
  <c r="F61" i="12"/>
  <c r="B59" i="12"/>
  <c r="D59" i="12"/>
  <c r="F59" i="12"/>
  <c r="E55" i="12"/>
  <c r="I49" i="12"/>
  <c r="H139" i="12"/>
  <c r="H131" i="12"/>
  <c r="B129" i="12"/>
  <c r="H123" i="12"/>
  <c r="B121" i="12"/>
  <c r="F117" i="12"/>
  <c r="H115" i="12"/>
  <c r="I114" i="12"/>
  <c r="I113" i="12"/>
  <c r="G105" i="12"/>
  <c r="G103" i="12"/>
  <c r="F97" i="12"/>
  <c r="H97" i="12"/>
  <c r="H95" i="12"/>
  <c r="B95" i="12"/>
  <c r="H91" i="12"/>
  <c r="F90" i="12"/>
  <c r="D87" i="12"/>
  <c r="H85" i="12"/>
  <c r="B85" i="12"/>
  <c r="D85" i="12"/>
  <c r="I83" i="12"/>
  <c r="F79" i="12"/>
  <c r="H79" i="12"/>
  <c r="B79" i="12"/>
  <c r="G69" i="12"/>
  <c r="I65" i="12"/>
  <c r="G63" i="12"/>
  <c r="E61" i="12"/>
  <c r="I58" i="12"/>
  <c r="H51" i="12"/>
  <c r="B51" i="12"/>
  <c r="D51" i="12"/>
  <c r="E51" i="12"/>
  <c r="F51" i="12"/>
  <c r="E117" i="12"/>
  <c r="E105" i="12"/>
  <c r="F103" i="12"/>
  <c r="E98" i="12"/>
  <c r="G98" i="12"/>
  <c r="G91" i="12"/>
  <c r="D90" i="12"/>
  <c r="H83" i="12"/>
  <c r="D81" i="12"/>
  <c r="F81" i="12"/>
  <c r="H81" i="12"/>
  <c r="C74" i="12"/>
  <c r="E74" i="12"/>
  <c r="G74" i="12"/>
  <c r="F69" i="12"/>
  <c r="B67" i="12"/>
  <c r="D67" i="12"/>
  <c r="F67" i="12"/>
  <c r="G65" i="12"/>
  <c r="E63" i="12"/>
  <c r="H58" i="12"/>
  <c r="D55" i="12"/>
  <c r="F55" i="12"/>
  <c r="H55" i="12"/>
  <c r="B55" i="12"/>
  <c r="B49" i="12"/>
  <c r="D49" i="12"/>
  <c r="E49" i="12"/>
  <c r="F49" i="12"/>
  <c r="G49" i="12"/>
  <c r="H49" i="12"/>
  <c r="B33" i="12"/>
  <c r="C33" i="12"/>
  <c r="D33" i="12"/>
  <c r="E33" i="12"/>
  <c r="F33" i="12"/>
  <c r="G33" i="12"/>
  <c r="H33" i="12"/>
  <c r="F87" i="12"/>
  <c r="H87" i="12"/>
  <c r="B87" i="12"/>
  <c r="E69" i="12"/>
  <c r="D63" i="12"/>
  <c r="H61" i="12"/>
  <c r="B61" i="12"/>
  <c r="D61" i="12"/>
  <c r="E114" i="12"/>
  <c r="E113" i="12"/>
  <c r="G107" i="12"/>
  <c r="C100" i="12"/>
  <c r="E100" i="12"/>
  <c r="I98" i="12"/>
  <c r="G93" i="12"/>
  <c r="F89" i="12"/>
  <c r="H89" i="12"/>
  <c r="C82" i="12"/>
  <c r="E82" i="12"/>
  <c r="G82" i="12"/>
  <c r="B75" i="12"/>
  <c r="D75" i="12"/>
  <c r="F75" i="12"/>
  <c r="G73" i="12"/>
  <c r="H66" i="12"/>
  <c r="H59" i="12"/>
  <c r="D57" i="12"/>
  <c r="F57" i="12"/>
  <c r="H57" i="12"/>
  <c r="E90" i="12"/>
  <c r="G90" i="12"/>
  <c r="H69" i="12"/>
  <c r="B69" i="12"/>
  <c r="D69" i="12"/>
  <c r="F63" i="12"/>
  <c r="H63" i="12"/>
  <c r="B63" i="12"/>
  <c r="F105" i="12"/>
  <c r="H105" i="12"/>
  <c r="H103" i="12"/>
  <c r="B103" i="12"/>
  <c r="D91" i="12"/>
  <c r="F91" i="12"/>
  <c r="I87" i="12"/>
  <c r="B83" i="12"/>
  <c r="D83" i="12"/>
  <c r="F83" i="12"/>
  <c r="D65" i="12"/>
  <c r="F65" i="12"/>
  <c r="H65" i="12"/>
  <c r="I61" i="12"/>
  <c r="C58" i="12"/>
  <c r="E58" i="12"/>
  <c r="G58" i="12"/>
  <c r="F53" i="12"/>
  <c r="H53" i="12"/>
  <c r="B53" i="12"/>
  <c r="C53" i="12"/>
  <c r="D53" i="12"/>
  <c r="B41" i="12"/>
  <c r="C41" i="12"/>
  <c r="D41" i="12"/>
  <c r="E41" i="12"/>
  <c r="F41" i="12"/>
  <c r="G41" i="12"/>
  <c r="H41" i="12"/>
  <c r="B25" i="12"/>
  <c r="C25" i="12"/>
  <c r="D25" i="12"/>
  <c r="E25" i="12"/>
  <c r="F25" i="12"/>
  <c r="G25" i="12"/>
  <c r="H25" i="12"/>
  <c r="E84" i="12"/>
  <c r="E76" i="12"/>
  <c r="E68" i="12"/>
  <c r="E60" i="12"/>
  <c r="E52" i="12"/>
  <c r="G50" i="12"/>
  <c r="B47" i="12"/>
  <c r="D45" i="12"/>
  <c r="E44" i="12"/>
  <c r="F43" i="12"/>
  <c r="G42" i="12"/>
  <c r="B39" i="12"/>
  <c r="D37" i="12"/>
  <c r="E36" i="12"/>
  <c r="F35" i="12"/>
  <c r="G34" i="12"/>
  <c r="B31" i="12"/>
  <c r="D29" i="12"/>
  <c r="E28" i="12"/>
  <c r="F27" i="12"/>
  <c r="G26" i="12"/>
  <c r="B23" i="12"/>
  <c r="D21" i="12"/>
  <c r="E20" i="12"/>
  <c r="F19" i="12"/>
  <c r="G18" i="12"/>
  <c r="C45" i="12"/>
  <c r="E43" i="12"/>
  <c r="C37" i="12"/>
  <c r="E35" i="12"/>
  <c r="C29" i="12"/>
  <c r="E27" i="12"/>
  <c r="C21" i="12"/>
  <c r="E19" i="12"/>
  <c r="F18" i="12"/>
  <c r="E50" i="12"/>
  <c r="H47" i="12"/>
  <c r="B45" i="12"/>
  <c r="D43" i="12"/>
  <c r="E42" i="12"/>
  <c r="H39" i="12"/>
  <c r="B37" i="12"/>
  <c r="D35" i="12"/>
  <c r="E34" i="12"/>
  <c r="H31" i="12"/>
  <c r="B29" i="12"/>
  <c r="D27" i="12"/>
  <c r="E26" i="12"/>
  <c r="H23" i="12"/>
  <c r="B21" i="12"/>
  <c r="D19" i="12"/>
  <c r="E18" i="12"/>
  <c r="C43" i="12"/>
  <c r="C35" i="12"/>
  <c r="C27" i="12"/>
  <c r="C19" i="12"/>
  <c r="D18" i="12"/>
  <c r="F47" i="12"/>
  <c r="H45" i="12"/>
  <c r="B43" i="12"/>
  <c r="F39" i="12"/>
  <c r="H37" i="12"/>
  <c r="B35" i="12"/>
  <c r="F31" i="12"/>
  <c r="H29" i="12"/>
  <c r="B27" i="12"/>
  <c r="H21" i="12"/>
  <c r="B19" i="12"/>
  <c r="C18" i="12"/>
  <c r="M17" i="8" l="1"/>
  <c r="F17" i="6" l="1"/>
  <c r="I18" i="8" l="1"/>
  <c r="P18" i="8" s="1"/>
  <c r="E18" i="8"/>
  <c r="J17" i="5"/>
  <c r="Q18" i="8" l="1"/>
  <c r="S18" i="8" s="1"/>
  <c r="F18" i="8"/>
  <c r="O18" i="8"/>
  <c r="B5" i="8"/>
  <c r="B6" i="8"/>
  <c r="B7" i="8"/>
  <c r="B8" i="8"/>
  <c r="B9" i="8"/>
  <c r="B10" i="8"/>
  <c r="B11" i="8"/>
  <c r="B4" i="8"/>
  <c r="E17" i="11"/>
  <c r="B5" i="11"/>
  <c r="B6" i="11"/>
  <c r="B7" i="11"/>
  <c r="B8" i="11"/>
  <c r="B9" i="11"/>
  <c r="B10" i="11"/>
  <c r="B11" i="11"/>
  <c r="B4" i="11"/>
  <c r="B4" i="7"/>
  <c r="B5" i="7"/>
  <c r="B6" i="7"/>
  <c r="B7" i="7"/>
  <c r="B8" i="7"/>
  <c r="B9" i="7"/>
  <c r="B10" i="7"/>
  <c r="B11" i="7"/>
  <c r="B5" i="6" l="1"/>
  <c r="B6" i="6"/>
  <c r="B7" i="6"/>
  <c r="B8" i="6"/>
  <c r="B9" i="6"/>
  <c r="B10" i="6"/>
  <c r="B11" i="6"/>
  <c r="B4" i="6"/>
  <c r="B12" i="5" l="1"/>
  <c r="B12" i="11" l="1"/>
  <c r="B12" i="7"/>
  <c r="B12" i="8"/>
  <c r="B12" i="6"/>
  <c r="H17" i="8"/>
  <c r="R17" i="8" l="1"/>
  <c r="G17" i="7"/>
  <c r="B17" i="8" l="1"/>
  <c r="A17" i="12" l="1"/>
  <c r="J17" i="12" l="1"/>
  <c r="B17" i="12"/>
  <c r="B11" i="12" l="1"/>
  <c r="D17" i="12" l="1"/>
  <c r="B12" i="12"/>
  <c r="B9" i="12"/>
  <c r="B8" i="12"/>
  <c r="B7" i="12"/>
  <c r="B6" i="12"/>
  <c r="B5" i="12"/>
  <c r="B4" i="12"/>
  <c r="K1" i="3"/>
  <c r="G18" i="6" s="1"/>
  <c r="G17" i="6" l="1"/>
  <c r="C17" i="12"/>
  <c r="A17" i="8"/>
  <c r="E17" i="12" l="1"/>
  <c r="F6" i="12" s="1"/>
  <c r="G17" i="8"/>
  <c r="G17" i="12"/>
  <c r="N17" i="8"/>
  <c r="K17" i="8"/>
  <c r="I17" i="8"/>
  <c r="C17" i="8"/>
  <c r="E17" i="8" s="1"/>
  <c r="G11" i="12"/>
  <c r="F9" i="12" l="1"/>
  <c r="D17" i="8"/>
  <c r="F17" i="8" s="1"/>
  <c r="F8" i="12"/>
  <c r="F7" i="12"/>
  <c r="L17" i="8"/>
  <c r="J17" i="8"/>
  <c r="O17" i="8" l="1"/>
  <c r="F17" i="12"/>
  <c r="P17" i="8"/>
  <c r="Q17" i="8" s="1"/>
  <c r="S17" i="8" s="1"/>
  <c r="H17" i="12" l="1"/>
  <c r="I17" i="12" l="1"/>
  <c r="G9" i="12"/>
  <c r="G8" i="12" l="1"/>
  <c r="G7" i="12"/>
  <c r="G6" i="12"/>
</calcChain>
</file>

<file path=xl/sharedStrings.xml><?xml version="1.0" encoding="utf-8"?>
<sst xmlns="http://schemas.openxmlformats.org/spreadsheetml/2006/main" count="219" uniqueCount="105">
  <si>
    <t>Absender</t>
  </si>
  <si>
    <t>Firmen-/Name</t>
  </si>
  <si>
    <t>PLZ</t>
  </si>
  <si>
    <t>Ort</t>
  </si>
  <si>
    <t>Angaben zum Stromspeicher</t>
  </si>
  <si>
    <t>Straße, Hausnr.</t>
  </si>
  <si>
    <t>Datum der Meldung</t>
  </si>
  <si>
    <t>Eigenversorgung</t>
  </si>
  <si>
    <t>Anlagenschlüssel / 
Eindeutiger Identifikator</t>
  </si>
  <si>
    <t>Anfangsfüllstand</t>
  </si>
  <si>
    <t>Endfüllstand</t>
  </si>
  <si>
    <t>Installierte Speicherkapazität</t>
  </si>
  <si>
    <t>[kWh]</t>
  </si>
  <si>
    <t>Ja</t>
  </si>
  <si>
    <t>Nein</t>
  </si>
  <si>
    <t>[Euro]</t>
  </si>
  <si>
    <t>[Auswahlfeld]</t>
  </si>
  <si>
    <t>Bivalente Nutzung (Mischform)</t>
  </si>
  <si>
    <t>[Umlagesatz %]</t>
  </si>
  <si>
    <t>Füllstände je Saldierungsperiode</t>
  </si>
  <si>
    <t>Nutzungsform des Stromspeichers</t>
  </si>
  <si>
    <t>Straße, Hausnr. / Flurstück</t>
  </si>
  <si>
    <t>Ort / Gemarkung</t>
  </si>
  <si>
    <t>Regelverantwortlicher Übertragungsnetzbetreiber</t>
  </si>
  <si>
    <t>50Hertz Transmission GmbH</t>
  </si>
  <si>
    <t>Amprion GmbH</t>
  </si>
  <si>
    <t>TenneT TSO GmbH</t>
  </si>
  <si>
    <t>TransnetBW GmbH</t>
  </si>
  <si>
    <t>Sondersachverhalte</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</si>
  <si>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</si>
  <si>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</si>
  <si>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</si>
  <si>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</si>
  <si>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</si>
  <si>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</si>
  <si>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</si>
  <si>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</si>
  <si>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</si>
  <si>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</si>
  <si>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</si>
  <si>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</si>
  <si>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</si>
  <si>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</si>
  <si>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</si>
  <si>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</si>
  <si>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Beladung des Speichers</t>
  </si>
  <si>
    <t>Speicher</t>
  </si>
  <si>
    <t>Umlagesatz %</t>
  </si>
  <si>
    <t>Umlagepflichtiger Sachverhalt</t>
  </si>
  <si>
    <t>Einspeicherung
(anteilig)</t>
  </si>
  <si>
    <t>[Ja/Nein]</t>
  </si>
  <si>
    <t>(Geschäftspartner-)Kennung</t>
  </si>
  <si>
    <t>Beladung durch Meldenden (Absender)?</t>
  </si>
  <si>
    <t>Ausschließliche Befüllung mit EE-Strom</t>
  </si>
  <si>
    <t>Verwendung des ausgespeicherten Stroms</t>
  </si>
  <si>
    <t>Anderer Akteur</t>
  </si>
  <si>
    <t>Entladung des Speichers</t>
  </si>
  <si>
    <t>Netzeinspeisung</t>
  </si>
  <si>
    <t>Sonstiger Letztverbrauch</t>
  </si>
  <si>
    <t>Beladung</t>
  </si>
  <si>
    <t>Entladung</t>
  </si>
  <si>
    <t>Saldierung</t>
  </si>
  <si>
    <t xml:space="preserve"> Meldung für Jahr</t>
  </si>
  <si>
    <t xml:space="preserve"> EEG-Umlage [ct/kWh]</t>
  </si>
  <si>
    <t>Angabe der Strommenge und des Umlagesatzes je Herkunft des Stroms</t>
  </si>
  <si>
    <t>Drittbelieferung</t>
  </si>
  <si>
    <t>gesamte sonstige Energieentnahme umgerechnet in äquivalente Strommenge</t>
  </si>
  <si>
    <t>Speicherdaten</t>
  </si>
  <si>
    <t>EEG-Umlage 
(ohne Saldierung)</t>
  </si>
  <si>
    <t>zu saldierender Eurobetrag für Beladung</t>
  </si>
  <si>
    <t>[Jahr]</t>
  </si>
  <si>
    <t>Sondersachverhalt</t>
  </si>
  <si>
    <t>Angabe der Strommenge und des Umlagesatzes je Sachverhalt</t>
  </si>
  <si>
    <t>EEG-Umlage</t>
  </si>
  <si>
    <t>Ausspeicherung zzgl. Speicherverlust (gesamt)</t>
  </si>
  <si>
    <t xml:space="preserve">Saldierungs-betrag für </t>
  </si>
  <si>
    <t>Übertragungsnetzbetreiber</t>
  </si>
  <si>
    <t>Speicherverlust gesamt</t>
  </si>
  <si>
    <t>Einspeicherung</t>
  </si>
  <si>
    <t>Saldierungsbetrag</t>
  </si>
  <si>
    <t>Regelverantwortlicher</t>
  </si>
  <si>
    <t>Entladung des Speichers (Umlagebeträge)</t>
  </si>
  <si>
    <t>Beladung des Speichers (umlagepflichtige Mengen)</t>
  </si>
  <si>
    <t>Strommenge für die Einspeicherung</t>
  </si>
  <si>
    <t>Zusammenfassung der zu meldenden Werte je ÜNB</t>
  </si>
  <si>
    <t xml:space="preserve">Speicherverlust </t>
  </si>
  <si>
    <t>Jahresmenge</t>
  </si>
  <si>
    <t>[kWh] - optional</t>
  </si>
  <si>
    <t>Enthält diese Datei fehlerhafte Eingaben?</t>
  </si>
  <si>
    <t>Entladung des Speichers (umlagepflichtige Mengen)</t>
  </si>
  <si>
    <t xml:space="preserve">Faktor für maximal zulässige Überschreitung 
der Speicherkapazität durch den Füllstand </t>
  </si>
  <si>
    <t>Erste Prüfung auf Eingabefehler</t>
  </si>
  <si>
    <t>Strommenge im Kalenderjahr</t>
  </si>
  <si>
    <t>Strommenge im 
Kalenderjahr</t>
  </si>
  <si>
    <t>Beladung durch Meldenden</t>
  </si>
  <si>
    <t>Hinweis: Bitte nehmen Sie Ihre Eintragungen stets ab der Zeile 17 vor und fügen ggf. Ihre weiteren Eintragungen unmittelbar hierunter mit alphabetisch absteigender Sortierung des Speicher-Identifizierungsschlüssels an (Verwendung der Filterfunktion in Spalte A).</t>
  </si>
  <si>
    <t>Beladung des Speichers (Umlagebeträge ohne Verringerung nach § 61l Abs. 1 EEG)</t>
  </si>
  <si>
    <t>Tool zur Berechnung der reduzierten EEG-Umlage nach § 61l Abs. 1 EEG 2021</t>
  </si>
  <si>
    <t>Erfüllung § 61l Abs. 1a</t>
  </si>
  <si>
    <t>Sonstige Energieentnahmen</t>
  </si>
  <si>
    <t>Speicherverlust anteilig</t>
  </si>
  <si>
    <t>Anrechenbare Ausspeicherung inkl. Speicherverlust (anteilig)</t>
  </si>
  <si>
    <t xml:space="preserve">Sondersachverhalt </t>
  </si>
  <si>
    <t>2022 (Kalkulatorische Umlage mit Ganzjahresbetrachtung)</t>
  </si>
  <si>
    <t>Stand: 2023-02-09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</si>
</sst>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
  </numFmts>
  <fonts count="30"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b/>
      <sz val="14"/>
      <color theme="1"/>
      <name val="Arial"/>
      <family val="2"/>
      <scheme val="minor"/>
    </font>
    <font>
      <b/>
      <sz val="11"/>
      <color rgb="FFFF0000"/>
      <name val="Arial"/>
      <family val="2"/>
      <scheme val="minor"/>
    </font>
    <font>
      <b/>
      <sz val="10"/>
      <color theme="1"/>
      <name val="Arial"/>
      <family val="2"/>
      <scheme val="minor"/>
    </font>
    <font>
      <sz val="11"/>
      <name val="Arial"/>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6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32">
    <xf numFmtId="0" fontId="0" fillId="0" borderId="0" xfId="0"/>
    <xf numFmtId="2" fontId="21" fillId="25" borderId="18" xfId="0" applyNumberFormat="1" applyFont="1" applyFill="1" applyBorder="1" applyProtection="1">
      <protection locked="0"/>
    </xf>
    <xf numFmtId="2" fontId="21" fillId="25" borderId="19" xfId="0" applyNumberFormat="1" applyFont="1" applyFill="1" applyBorder="1" applyProtection="1">
      <protection locked="0"/>
    </xf>
    <xf numFmtId="1" fontId="21" fillId="25" borderId="19" xfId="0" applyNumberFormat="1" applyFont="1" applyFill="1" applyBorder="1" applyProtection="1">
      <protection locked="0"/>
    </xf>
    <xf numFmtId="14" fontId="21" fillId="25" borderId="20" xfId="0" applyNumberFormat="1" applyFont="1" applyFill="1" applyBorder="1" applyProtection="1">
      <protection locked="0"/>
    </xf>
    <xf numFmtId="0" fontId="0" fillId="0" borderId="0" xfId="0"/>
    <xf numFmtId="2" fontId="2" fillId="24" borderId="24" xfId="1" applyNumberFormat="1" applyFont="1" applyFill="1" applyBorder="1" applyAlignment="1" applyProtection="1">
      <alignment horizontal="left" wrapText="1"/>
    </xf>
    <xf numFmtId="2" fontId="2" fillId="24" borderId="14" xfId="1" applyNumberFormat="1" applyFont="1" applyFill="1" applyBorder="1" applyAlignment="1" applyProtection="1">
      <alignment horizontal="left" wrapText="1"/>
    </xf>
    <xf numFmtId="0" fontId="20" fillId="25" borderId="42" xfId="0" applyNumberFormat="1" applyFont="1" applyFill="1" applyBorder="1" applyAlignment="1" applyProtection="1">
      <alignment horizontal="left"/>
      <protection locked="0"/>
    </xf>
    <xf numFmtId="0" fontId="20" fillId="25" borderId="20" xfId="0" applyNumberFormat="1" applyFont="1" applyFill="1" applyBorder="1" applyAlignment="1" applyProtection="1">
      <alignment horizontal="left"/>
      <protection locked="0"/>
    </xf>
    <xf numFmtId="2" fontId="2" fillId="24" borderId="27" xfId="1" applyNumberFormat="1" applyFont="1" applyFill="1" applyBorder="1" applyAlignment="1" applyProtection="1">
      <alignment horizontal="center" wrapText="1"/>
    </xf>
    <xf numFmtId="2" fontId="2" fillId="24" borderId="21" xfId="1" applyNumberFormat="1" applyFont="1" applyFill="1" applyBorder="1" applyAlignment="1" applyProtection="1">
      <alignment horizontal="center" wrapText="1"/>
    </xf>
    <xf numFmtId="2" fontId="2" fillId="24" borderId="33" xfId="1" applyNumberFormat="1" applyFont="1" applyFill="1" applyBorder="1" applyAlignment="1" applyProtection="1">
      <alignment horizontal="center" wrapText="1"/>
    </xf>
    <xf numFmtId="2" fontId="2" fillId="24" borderId="46" xfId="1" applyNumberFormat="1" applyFont="1" applyFill="1" applyBorder="1" applyAlignment="1" applyProtection="1">
      <alignment horizontal="center" wrapText="1"/>
    </xf>
    <xf numFmtId="2" fontId="2" fillId="24" borderId="10" xfId="1" applyNumberFormat="1" applyFont="1" applyFill="1" applyBorder="1" applyAlignment="1" applyProtection="1">
      <alignment horizontal="center" wrapText="1"/>
    </xf>
    <xf numFmtId="2" fontId="2" fillId="24" borderId="22" xfId="1" applyNumberFormat="1" applyFont="1" applyFill="1" applyBorder="1" applyAlignment="1" applyProtection="1">
      <alignment horizontal="center" wrapText="1"/>
    </xf>
    <xf numFmtId="0" fontId="20" fillId="25" borderId="29" xfId="0" applyNumberFormat="1" applyFont="1" applyFill="1" applyBorder="1" applyAlignment="1" applyProtection="1">
      <alignment horizontal="left"/>
      <protection locked="0"/>
    </xf>
    <xf numFmtId="0" fontId="20" fillId="25" borderId="22" xfId="0" applyNumberFormat="1" applyFont="1" applyFill="1" applyBorder="1" applyAlignment="1" applyProtection="1">
      <alignment horizontal="left"/>
      <protection locked="0"/>
    </xf>
    <xf numFmtId="2" fontId="2" fillId="24" borderId="19" xfId="1" applyNumberFormat="1" applyFont="1" applyFill="1" applyBorder="1" applyAlignment="1" applyProtection="1">
      <alignment horizontal="center" wrapText="1"/>
    </xf>
    <xf numFmtId="9" fontId="0" fillId="0" borderId="0" xfId="0" applyNumberFormat="1"/>
    <xf numFmtId="2" fontId="2" fillId="24" borderId="42" xfId="1" applyNumberFormat="1" applyFont="1" applyFill="1" applyBorder="1" applyAlignment="1" applyProtection="1">
      <alignment horizontal="center" wrapText="1"/>
    </xf>
    <xf numFmtId="2" fontId="2" fillId="24" borderId="52" xfId="1" applyNumberFormat="1" applyFont="1" applyFill="1" applyBorder="1" applyAlignment="1" applyProtection="1">
      <alignment horizontal="center" wrapText="1"/>
    </xf>
    <xf numFmtId="0" fontId="20" fillId="25" borderId="26" xfId="0" applyNumberFormat="1" applyFont="1" applyFill="1" applyBorder="1" applyAlignment="1" applyProtection="1">
      <alignment horizontal="left"/>
      <protection locked="0"/>
    </xf>
    <xf numFmtId="0" fontId="20" fillId="25" borderId="34" xfId="0" applyNumberFormat="1" applyFont="1" applyFill="1" applyBorder="1" applyAlignment="1" applyProtection="1">
      <alignment horizontal="left"/>
      <protection locked="0"/>
    </xf>
    <xf numFmtId="0" fontId="20" fillId="25" borderId="35" xfId="0" applyNumberFormat="1" applyFont="1" applyFill="1" applyBorder="1" applyAlignment="1" applyProtection="1">
      <alignment horizontal="left"/>
      <protection locked="0"/>
    </xf>
    <xf numFmtId="2" fontId="2" fillId="24" borderId="20" xfId="1" applyNumberFormat="1" applyFont="1" applyFill="1" applyBorder="1" applyAlignment="1" applyProtection="1">
      <alignment horizontal="center" wrapText="1"/>
    </xf>
    <xf numFmtId="2" fontId="2" fillId="0" borderId="12" xfId="1" applyNumberFormat="1" applyFont="1" applyFill="1" applyBorder="1" applyAlignment="1" applyProtection="1">
      <alignment horizontal="left" wrapText="1"/>
    </xf>
    <xf numFmtId="2" fontId="2" fillId="24" borderId="18" xfId="1" applyNumberFormat="1" applyFont="1" applyFill="1" applyBorder="1" applyAlignment="1" applyProtection="1">
      <alignment horizontal="left" wrapText="1"/>
    </xf>
    <xf numFmtId="3" fontId="20" fillId="25" borderId="26" xfId="0" applyNumberFormat="1" applyFont="1" applyFill="1" applyBorder="1" applyAlignment="1" applyProtection="1">
      <alignment horizontal="left"/>
      <protection locked="0"/>
    </xf>
    <xf numFmtId="2" fontId="2" fillId="24" borderId="16" xfId="1" applyNumberFormat="1" applyFont="1" applyFill="1" applyBorder="1" applyAlignment="1" applyProtection="1">
      <alignment horizontal="center" vertical="center" wrapText="1"/>
    </xf>
    <xf numFmtId="2" fontId="2" fillId="24" borderId="10" xfId="1" applyNumberFormat="1" applyFont="1" applyFill="1" applyBorder="1" applyAlignment="1" applyProtection="1">
      <alignment horizontal="center" vertical="center" wrapText="1"/>
    </xf>
    <xf numFmtId="2" fontId="2" fillId="24" borderId="16" xfId="1" applyNumberFormat="1" applyFont="1" applyFill="1" applyBorder="1" applyAlignment="1" applyProtection="1">
      <alignment horizontal="center" wrapText="1"/>
    </xf>
    <xf numFmtId="2" fontId="2" fillId="24" borderId="15" xfId="1" applyNumberFormat="1" applyFont="1" applyFill="1" applyBorder="1" applyAlignment="1" applyProtection="1">
      <alignment horizontal="center" wrapText="1"/>
    </xf>
    <xf numFmtId="9" fontId="20" fillId="25" borderId="55" xfId="49" applyNumberFormat="1" applyFont="1" applyFill="1" applyBorder="1" applyAlignment="1" applyProtection="1">
      <alignment horizontal="left"/>
      <protection locked="0"/>
    </xf>
    <xf numFmtId="2" fontId="2" fillId="24" borderId="26" xfId="1" applyNumberFormat="1" applyFont="1" applyFill="1" applyBorder="1" applyAlignment="1" applyProtection="1">
      <alignment horizontal="center" vertical="center" wrapText="1"/>
    </xf>
    <xf numFmtId="2" fontId="2" fillId="24" borderId="34" xfId="1" applyNumberFormat="1" applyFont="1" applyFill="1" applyBorder="1" applyAlignment="1" applyProtection="1">
      <alignment horizontal="center" wrapText="1"/>
    </xf>
    <xf numFmtId="2" fontId="0" fillId="0" borderId="0" xfId="0" applyNumberFormat="1"/>
    <xf numFmtId="2" fontId="22" fillId="0" borderId="57" xfId="1" applyNumberFormat="1" applyFont="1" applyFill="1" applyBorder="1" applyAlignment="1" applyProtection="1">
      <alignment horizontal="left" wrapText="1"/>
    </xf>
    <xf numFmtId="2" fontId="22" fillId="24" borderId="23" xfId="1" applyNumberFormat="1" applyFont="1" applyFill="1" applyBorder="1" applyAlignment="1" applyProtection="1">
      <alignment horizontal="left" wrapText="1"/>
    </xf>
    <xf numFmtId="2" fontId="22" fillId="24" borderId="42" xfId="1" applyNumberFormat="1" applyFont="1" applyFill="1" applyBorder="1" applyAlignment="1" applyProtection="1">
      <alignment horizontal="left" wrapText="1"/>
    </xf>
    <xf numFmtId="2" fontId="2" fillId="24" borderId="56" xfId="1" applyNumberFormat="1" applyFont="1" applyFill="1" applyBorder="1" applyAlignment="1" applyProtection="1">
      <alignment horizontal="center" wrapText="1"/>
    </xf>
    <xf numFmtId="2" fontId="2" fillId="24" borderId="18" xfId="1" applyNumberFormat="1" applyFont="1" applyFill="1" applyBorder="1" applyAlignment="1" applyProtection="1">
      <alignment horizontal="center" wrapText="1"/>
    </xf>
    <xf numFmtId="2" fontId="2" fillId="24" borderId="55" xfId="1" applyNumberFormat="1" applyFont="1" applyFill="1" applyBorder="1" applyAlignment="1" applyProtection="1">
      <alignment horizontal="center" wrapText="1"/>
    </xf>
    <xf numFmtId="2" fontId="2" fillId="24" borderId="59" xfId="1" applyNumberFormat="1" applyFont="1" applyFill="1" applyBorder="1" applyAlignment="1" applyProtection="1">
      <alignment horizontal="center" wrapText="1"/>
    </xf>
    <xf numFmtId="2" fontId="2" fillId="24" borderId="43" xfId="1" applyNumberFormat="1" applyFont="1" applyFill="1" applyBorder="1" applyAlignment="1" applyProtection="1">
      <alignment horizontal="center" wrapText="1"/>
    </xf>
    <xf numFmtId="2" fontId="2" fillId="24" borderId="54" xfId="1" applyNumberFormat="1" applyFont="1" applyFill="1" applyBorder="1" applyAlignment="1" applyProtection="1">
      <alignment horizontal="center" wrapText="1"/>
    </xf>
    <xf numFmtId="2" fontId="2" fillId="24" borderId="28" xfId="1" applyNumberFormat="1" applyFont="1" applyFill="1" applyBorder="1" applyAlignment="1" applyProtection="1">
      <alignment horizontal="center" wrapText="1"/>
    </xf>
    <xf numFmtId="0" fontId="20" fillId="25" borderId="18" xfId="0" applyNumberFormat="1" applyFont="1" applyFill="1" applyBorder="1" applyAlignment="1" applyProtection="1">
      <alignment horizontal="left"/>
      <protection locked="0"/>
    </xf>
    <xf numFmtId="2" fontId="2" fillId="24" borderId="35" xfId="1" applyNumberFormat="1" applyFont="1" applyFill="1" applyBorder="1" applyAlignment="1" applyProtection="1">
      <alignment horizontal="center" wrapText="1"/>
    </xf>
    <xf numFmtId="9" fontId="20" fillId="25" borderId="55" xfId="0" applyNumberFormat="1" applyFont="1" applyFill="1" applyBorder="1" applyAlignment="1" applyProtection="1">
      <alignment horizontal="left"/>
      <protection locked="0"/>
    </xf>
    <xf numFmtId="2" fontId="2" fillId="24" borderId="48" xfId="1" applyNumberFormat="1" applyFont="1" applyFill="1" applyBorder="1" applyAlignment="1" applyProtection="1">
      <alignment horizontal="center" wrapText="1"/>
    </xf>
    <xf numFmtId="164" fontId="20" fillId="25" borderId="53" xfId="50" applyNumberFormat="1" applyFont="1" applyFill="1" applyBorder="1" applyAlignment="1" applyProtection="1">
      <alignment horizontal="left"/>
      <protection locked="0"/>
    </xf>
    <xf numFmtId="164" fontId="20" fillId="25" borderId="41" xfId="50" applyNumberFormat="1" applyFont="1" applyFill="1" applyBorder="1" applyAlignment="1" applyProtection="1">
      <alignment horizontal="left"/>
      <protection locked="0"/>
    </xf>
    <xf numFmtId="9" fontId="20" fillId="25" borderId="22" xfId="49" applyNumberFormat="1" applyFont="1" applyFill="1" applyBorder="1" applyAlignment="1" applyProtection="1">
      <alignment horizontal="left"/>
      <protection locked="0"/>
    </xf>
    <xf numFmtId="2" fontId="2" fillId="24" borderId="40" xfId="1" applyNumberFormat="1" applyFont="1" applyFill="1" applyBorder="1" applyAlignment="1" applyProtection="1">
      <alignment horizontal="center" wrapText="1"/>
    </xf>
    <xf numFmtId="2" fontId="2" fillId="24" borderId="32" xfId="1" applyNumberFormat="1" applyFont="1" applyFill="1" applyBorder="1" applyAlignment="1" applyProtection="1">
      <alignment horizontal="center" vertical="center" wrapText="1"/>
    </xf>
    <xf numFmtId="2" fontId="2" fillId="24" borderId="62" xfId="1" applyNumberFormat="1" applyFont="1" applyFill="1" applyBorder="1" applyAlignment="1" applyProtection="1">
      <alignment horizontal="center" vertical="center" wrapText="1"/>
    </xf>
    <xf numFmtId="2" fontId="2" fillId="24" borderId="61" xfId="1" applyNumberFormat="1" applyFont="1" applyFill="1" applyBorder="1" applyAlignment="1" applyProtection="1">
      <alignment horizontal="center" wrapText="1"/>
    </xf>
    <xf numFmtId="2" fontId="2" fillId="24" borderId="53" xfId="1" applyNumberFormat="1" applyFont="1" applyFill="1" applyBorder="1" applyAlignment="1" applyProtection="1">
      <alignment horizontal="center" wrapText="1"/>
    </xf>
    <xf numFmtId="2" fontId="2" fillId="24" borderId="38" xfId="1" applyNumberFormat="1" applyFont="1" applyFill="1" applyBorder="1" applyAlignment="1" applyProtection="1">
      <alignment horizontal="center" wrapText="1"/>
    </xf>
    <xf numFmtId="2" fontId="22" fillId="24" borderId="67" xfId="1" applyNumberFormat="1" applyFont="1" applyFill="1" applyBorder="1" applyAlignment="1" applyProtection="1">
      <alignment horizontal="center" wrapText="1"/>
    </xf>
    <xf numFmtId="0" fontId="24" fillId="25" borderId="18" xfId="0" applyNumberFormat="1" applyFont="1" applyFill="1" applyBorder="1" applyAlignment="1" applyProtection="1">
      <alignment horizontal="right"/>
      <protection locked="0"/>
    </xf>
    <xf numFmtId="0" fontId="0" fillId="26" borderId="0" xfId="0" applyFill="1"/>
    <xf numFmtId="0" fontId="20" fillId="25" borderId="16" xfId="0" applyNumberFormat="1" applyFont="1" applyFill="1" applyBorder="1" applyAlignment="1" applyProtection="1">
      <alignment horizontal="left"/>
      <protection locked="0"/>
    </xf>
    <xf numFmtId="0" fontId="20" fillId="25" borderId="37" xfId="0" applyNumberFormat="1" applyFont="1" applyFill="1" applyBorder="1" applyAlignment="1" applyProtection="1">
      <alignment horizontal="left"/>
      <protection locked="0"/>
    </xf>
    <xf numFmtId="0" fontId="20" fillId="25" borderId="53" xfId="0" applyNumberFormat="1" applyFont="1" applyFill="1" applyBorder="1" applyAlignment="1" applyProtection="1">
      <alignment horizontal="left"/>
      <protection locked="0"/>
    </xf>
    <xf numFmtId="0" fontId="20" fillId="25" borderId="49" xfId="0" applyNumberFormat="1" applyFont="1" applyFill="1" applyBorder="1" applyAlignment="1" applyProtection="1">
      <alignment horizontal="left"/>
      <protection locked="0"/>
    </xf>
    <xf numFmtId="0" fontId="20" fillId="25" borderId="44" xfId="0" applyNumberFormat="1" applyFont="1" applyFill="1" applyBorder="1" applyAlignment="1" applyProtection="1">
      <alignment horizontal="left"/>
      <protection locked="0"/>
    </xf>
    <xf numFmtId="9" fontId="20" fillId="25" borderId="37" xfId="0" applyNumberFormat="1" applyFont="1" applyFill="1" applyBorder="1" applyAlignment="1" applyProtection="1">
      <alignment horizontal="left"/>
      <protection locked="0"/>
    </xf>
    <xf numFmtId="0" fontId="20" fillId="25" borderId="36" xfId="0" applyNumberFormat="1" applyFont="1" applyFill="1" applyBorder="1" applyAlignment="1" applyProtection="1">
      <alignment horizontal="left"/>
      <protection locked="0"/>
    </xf>
    <xf numFmtId="0" fontId="20" fillId="25" borderId="10" xfId="0" applyNumberFormat="1" applyFont="1" applyFill="1" applyBorder="1" applyAlignment="1" applyProtection="1">
      <alignment horizontal="left"/>
      <protection locked="0"/>
    </xf>
    <xf numFmtId="0" fontId="20" fillId="25" borderId="24" xfId="0" applyNumberFormat="1" applyFont="1" applyFill="1" applyBorder="1" applyAlignment="1" applyProtection="1">
      <alignment horizontal="left"/>
      <protection locked="0"/>
    </xf>
    <xf numFmtId="0" fontId="20" fillId="25" borderId="19" xfId="0" applyNumberFormat="1" applyFont="1" applyFill="1" applyBorder="1" applyAlignment="1" applyProtection="1">
      <alignment horizontal="left"/>
      <protection locked="0"/>
    </xf>
    <xf numFmtId="2" fontId="2" fillId="24" borderId="31" xfId="1" applyNumberFormat="1" applyFont="1" applyFill="1" applyBorder="1" applyAlignment="1" applyProtection="1">
      <alignment horizontal="center" wrapText="1"/>
    </xf>
    <xf numFmtId="3" fontId="20" fillId="25" borderId="53" xfId="0" applyNumberFormat="1" applyFont="1" applyFill="1" applyBorder="1" applyAlignment="1" applyProtection="1">
      <alignment horizontal="left"/>
      <protection locked="0"/>
    </xf>
    <xf numFmtId="9" fontId="20" fillId="25" borderId="10" xfId="49" applyNumberFormat="1" applyFont="1" applyFill="1" applyBorder="1" applyAlignment="1" applyProtection="1">
      <alignment horizontal="left"/>
      <protection locked="0"/>
    </xf>
    <xf numFmtId="3" fontId="20" fillId="25" borderId="22" xfId="0" applyNumberFormat="1" applyFont="1" applyFill="1" applyBorder="1" applyAlignment="1" applyProtection="1">
      <alignment horizontal="left"/>
      <protection locked="0"/>
    </xf>
    <xf numFmtId="0" fontId="20" fillId="25" borderId="27" xfId="0" applyNumberFormat="1" applyFont="1" applyFill="1" applyBorder="1" applyAlignment="1" applyProtection="1">
      <alignment horizontal="left"/>
      <protection locked="0"/>
    </xf>
    <xf numFmtId="9" fontId="0" fillId="0" borderId="0" xfId="49" applyFont="1"/>
    <xf numFmtId="0" fontId="0" fillId="0" borderId="0" xfId="0" applyAlignment="1">
      <alignment wrapText="1"/>
    </xf>
    <xf numFmtId="3" fontId="20" fillId="25" borderId="34" xfId="0" applyNumberFormat="1" applyFont="1" applyFill="1" applyBorder="1" applyAlignment="1" applyProtection="1">
      <alignment horizontal="left"/>
      <protection locked="0"/>
    </xf>
    <xf numFmtId="9" fontId="20" fillId="25" borderId="22" xfId="0" applyNumberFormat="1" applyFont="1" applyFill="1" applyBorder="1" applyAlignment="1" applyProtection="1">
      <alignment horizontal="left"/>
      <protection locked="0"/>
    </xf>
    <xf numFmtId="164" fontId="20" fillId="25" borderId="40" xfId="50" applyNumberFormat="1" applyFont="1" applyFill="1" applyBorder="1" applyAlignment="1" applyProtection="1">
      <alignment horizontal="left"/>
      <protection locked="0"/>
    </xf>
    <xf numFmtId="2" fontId="22" fillId="24" borderId="63" xfId="1" applyNumberFormat="1" applyFont="1" applyFill="1" applyBorder="1" applyAlignment="1" applyProtection="1">
      <alignment horizontal="center" wrapText="1"/>
    </xf>
    <xf numFmtId="2" fontId="22" fillId="24" borderId="51" xfId="1" applyNumberFormat="1" applyFont="1" applyFill="1" applyBorder="1" applyAlignment="1" applyProtection="1">
      <alignment horizontal="center" wrapText="1"/>
    </xf>
    <xf numFmtId="2" fontId="2" fillId="24" borderId="58" xfId="1" applyNumberFormat="1" applyFont="1" applyFill="1" applyBorder="1" applyAlignment="1" applyProtection="1">
      <alignment horizontal="center" wrapText="1"/>
    </xf>
    <xf numFmtId="2" fontId="2" fillId="24" borderId="29" xfId="1" applyNumberFormat="1" applyFont="1" applyFill="1" applyBorder="1" applyAlignment="1" applyProtection="1">
      <alignment horizontal="center" wrapText="1"/>
    </xf>
    <xf numFmtId="2" fontId="2" fillId="24" borderId="26" xfId="1" applyNumberFormat="1" applyFont="1" applyFill="1" applyBorder="1" applyAlignment="1" applyProtection="1">
      <alignment horizontal="center" wrapText="1"/>
    </xf>
    <xf numFmtId="0" fontId="26" fillId="0" borderId="0" xfId="0" applyFont="1" applyProtection="1"/>
    <xf numFmtId="0" fontId="0" fillId="0" borderId="0" xfId="0" applyProtection="1"/>
    <xf numFmtId="0" fontId="23" fillId="0" borderId="0" xfId="0" applyFont="1" applyProtection="1"/>
    <xf numFmtId="14" fontId="21" fillId="0" borderId="12" xfId="0" applyNumberFormat="1" applyFont="1" applyFill="1" applyBorder="1" applyProtection="1"/>
    <xf numFmtId="0" fontId="24" fillId="26" borderId="20" xfId="0" applyNumberFormat="1" applyFont="1" applyFill="1" applyBorder="1" applyAlignment="1" applyProtection="1">
      <alignment horizontal="right"/>
    </xf>
    <xf numFmtId="4" fontId="20" fillId="0" borderId="38" xfId="0" applyNumberFormat="1" applyFont="1" applyFill="1" applyBorder="1" applyAlignment="1" applyProtection="1">
      <alignment horizontal="left"/>
    </xf>
    <xf numFmtId="0" fontId="0" fillId="0" borderId="0" xfId="0" quotePrefix="1" applyProtection="1"/>
    <xf numFmtId="2" fontId="21" fillId="26" borderId="18" xfId="0" applyNumberFormat="1" applyFont="1" applyFill="1" applyBorder="1" applyProtection="1"/>
    <xf numFmtId="2" fontId="21" fillId="26" borderId="19" xfId="0" applyNumberFormat="1" applyFont="1" applyFill="1" applyBorder="1" applyProtection="1"/>
    <xf numFmtId="1" fontId="21" fillId="26" borderId="19" xfId="0" applyNumberFormat="1" applyFont="1" applyFill="1" applyBorder="1" applyProtection="1"/>
    <xf numFmtId="14" fontId="21" fillId="26" borderId="20" xfId="0" applyNumberFormat="1" applyFont="1" applyFill="1" applyBorder="1" applyProtection="1"/>
    <xf numFmtId="0" fontId="24" fillId="26" borderId="18" xfId="0" applyNumberFormat="1" applyFont="1" applyFill="1" applyBorder="1" applyAlignment="1" applyProtection="1">
      <alignment horizontal="right"/>
    </xf>
    <xf numFmtId="4" fontId="20" fillId="0" borderId="37" xfId="0" applyNumberFormat="1" applyFont="1" applyFill="1" applyBorder="1" applyAlignment="1" applyProtection="1">
      <alignment horizontal="left"/>
    </xf>
    <xf numFmtId="4" fontId="20" fillId="26" borderId="15" xfId="49" applyNumberFormat="1" applyFont="1" applyFill="1" applyBorder="1" applyAlignment="1" applyProtection="1">
      <alignment horizontal="left"/>
    </xf>
    <xf numFmtId="0" fontId="0" fillId="27" borderId="63" xfId="0" applyFont="1" applyFill="1" applyBorder="1" applyAlignment="1" applyProtection="1"/>
    <xf numFmtId="0" fontId="25" fillId="27" borderId="64" xfId="0" applyFont="1" applyFill="1" applyBorder="1" applyAlignment="1" applyProtection="1"/>
    <xf numFmtId="0" fontId="0" fillId="0" borderId="57" xfId="0" applyBorder="1" applyAlignment="1" applyProtection="1"/>
    <xf numFmtId="0" fontId="0" fillId="27" borderId="14" xfId="0" applyFont="1" applyFill="1" applyBorder="1" applyProtection="1"/>
    <xf numFmtId="0" fontId="25" fillId="27" borderId="33" xfId="0" applyFont="1" applyFill="1" applyBorder="1" applyProtection="1"/>
    <xf numFmtId="0" fontId="0" fillId="27" borderId="42" xfId="0" applyFill="1" applyBorder="1" applyAlignment="1" applyProtection="1">
      <alignment horizontal="center"/>
    </xf>
    <xf numFmtId="0" fontId="0" fillId="27" borderId="20" xfId="0" applyFill="1" applyBorder="1" applyAlignment="1" applyProtection="1">
      <alignment horizontal="center"/>
    </xf>
    <xf numFmtId="0" fontId="0" fillId="0" borderId="57" xfId="0" applyBorder="1" applyProtection="1"/>
    <xf numFmtId="3" fontId="0" fillId="0" borderId="23" xfId="0" applyNumberFormat="1" applyBorder="1" applyProtection="1"/>
    <xf numFmtId="4" fontId="0" fillId="0" borderId="18" xfId="0" applyNumberFormat="1" applyBorder="1" applyProtection="1"/>
    <xf numFmtId="3" fontId="0" fillId="0" borderId="24" xfId="0" applyNumberFormat="1" applyBorder="1" applyProtection="1"/>
    <xf numFmtId="4" fontId="0" fillId="0" borderId="19" xfId="0" applyNumberFormat="1" applyBorder="1" applyProtection="1"/>
    <xf numFmtId="3" fontId="0" fillId="0" borderId="42" xfId="0" applyNumberFormat="1" applyBorder="1" applyProtection="1"/>
    <xf numFmtId="4" fontId="0" fillId="0" borderId="20" xfId="0" applyNumberFormat="1" applyBorder="1" applyProtection="1"/>
    <xf numFmtId="3" fontId="0" fillId="0" borderId="0" xfId="0" applyNumberFormat="1" applyProtection="1"/>
    <xf numFmtId="0" fontId="24" fillId="0" borderId="0" xfId="0" applyNumberFormat="1" applyFont="1" applyFill="1" applyBorder="1" applyAlignment="1" applyProtection="1">
      <alignment horizontal="right"/>
    </xf>
    <xf numFmtId="0" fontId="0" fillId="0" borderId="0" xfId="0" applyFill="1" applyProtection="1"/>
    <xf numFmtId="0" fontId="20" fillId="26" borderId="10" xfId="0" applyNumberFormat="1" applyFont="1" applyFill="1" applyBorder="1" applyAlignment="1" applyProtection="1">
      <alignment horizontal="left"/>
    </xf>
    <xf numFmtId="3" fontId="20" fillId="0" borderId="53" xfId="0" applyNumberFormat="1" applyFont="1" applyFill="1" applyBorder="1" applyAlignment="1" applyProtection="1">
      <alignment horizontal="left"/>
    </xf>
    <xf numFmtId="4" fontId="20" fillId="0" borderId="36" xfId="0" applyNumberFormat="1" applyFont="1" applyFill="1" applyBorder="1" applyAlignment="1" applyProtection="1">
      <alignment horizontal="left"/>
    </xf>
    <xf numFmtId="4" fontId="20" fillId="0" borderId="41" xfId="0" applyNumberFormat="1" applyFont="1" applyFill="1" applyBorder="1" applyAlignment="1" applyProtection="1">
      <alignment horizontal="left"/>
    </xf>
    <xf numFmtId="4" fontId="20" fillId="0" borderId="53" xfId="0" applyNumberFormat="1" applyFont="1" applyFill="1" applyBorder="1" applyAlignment="1" applyProtection="1">
      <alignment horizontal="left"/>
    </xf>
    <xf numFmtId="4" fontId="20" fillId="0" borderId="49" xfId="0" applyNumberFormat="1" applyFont="1" applyFill="1" applyBorder="1" applyAlignment="1" applyProtection="1">
      <alignment horizontal="left"/>
    </xf>
    <xf numFmtId="4" fontId="24" fillId="26" borderId="36" xfId="0" applyNumberFormat="1" applyFont="1" applyFill="1" applyBorder="1" applyAlignment="1" applyProtection="1">
      <alignment horizontal="right"/>
    </xf>
    <xf numFmtId="4" fontId="24" fillId="26" borderId="65" xfId="0" applyNumberFormat="1" applyFont="1" applyFill="1" applyBorder="1" applyAlignment="1" applyProtection="1">
      <alignment horizontal="right"/>
    </xf>
    <xf numFmtId="4" fontId="0" fillId="0" borderId="0" xfId="0" applyNumberFormat="1" applyProtection="1"/>
    <xf numFmtId="0" fontId="20" fillId="26" borderId="37" xfId="0" applyNumberFormat="1" applyFont="1" applyFill="1" applyBorder="1" applyAlignment="1" applyProtection="1">
      <alignment horizontal="left"/>
    </xf>
    <xf numFmtId="2" fontId="20" fillId="26" borderId="37" xfId="0" applyNumberFormat="1" applyFont="1" applyFill="1" applyBorder="1" applyAlignment="1" applyProtection="1">
      <alignment horizontal="left"/>
    </xf>
    <xf numFmtId="0" fontId="20" fillId="26" borderId="49" xfId="0" applyNumberFormat="1" applyFont="1" applyFill="1" applyBorder="1" applyAlignment="1" applyProtection="1">
      <alignment horizontal="left"/>
    </xf>
    <xf numFmtId="3" fontId="20" fillId="26" borderId="36" xfId="0" applyNumberFormat="1" applyFont="1" applyFill="1" applyBorder="1" applyProtection="1"/>
    <xf numFmtId="4" fontId="20" fillId="26" borderId="38" xfId="0" applyNumberFormat="1" applyFont="1" applyFill="1" applyBorder="1" applyProtection="1"/>
    <xf numFmtId="4" fontId="20" fillId="26" borderId="49" xfId="0" applyNumberFormat="1" applyFont="1" applyFill="1" applyBorder="1" applyProtection="1"/>
    <xf numFmtId="4" fontId="24" fillId="26" borderId="44" xfId="0" applyNumberFormat="1" applyFont="1" applyFill="1" applyBorder="1" applyProtection="1"/>
    <xf numFmtId="0" fontId="20" fillId="25" borderId="25" xfId="0" applyNumberFormat="1" applyFont="1" applyFill="1" applyBorder="1" applyAlignment="1" applyProtection="1">
      <alignment horizontal="left"/>
      <protection locked="0"/>
    </xf>
    <xf numFmtId="0" fontId="20" fillId="25" borderId="19" xfId="0" applyNumberFormat="1" applyFont="1" applyFill="1" applyBorder="1" applyAlignment="1" applyProtection="1">
      <alignment horizontal="left"/>
      <protection locked="0"/>
    </xf>
    <xf numFmtId="2" fontId="22" fillId="24" borderId="23" xfId="1" applyNumberFormat="1" applyFont="1" applyFill="1" applyBorder="1" applyAlignment="1" applyProtection="1">
      <alignment horizontal="center" vertical="center" wrapText="1"/>
    </xf>
    <xf numFmtId="2" fontId="22" fillId="24" borderId="51" xfId="1" applyNumberFormat="1" applyFont="1" applyFill="1" applyBorder="1" applyAlignment="1" applyProtection="1">
      <alignment horizontal="center" vertical="center" wrapText="1"/>
    </xf>
    <xf numFmtId="2" fontId="2" fillId="24" borderId="19" xfId="1" applyNumberFormat="1" applyFont="1" applyFill="1" applyBorder="1" applyAlignment="1" applyProtection="1">
      <alignment horizontal="center" vertical="center" wrapText="1"/>
    </xf>
    <xf numFmtId="2" fontId="22" fillId="24" borderId="18" xfId="1" applyNumberFormat="1" applyFont="1" applyFill="1" applyBorder="1" applyAlignment="1" applyProtection="1">
      <alignment horizontal="center" wrapText="1"/>
    </xf>
    <xf numFmtId="0" fontId="25" fillId="0" borderId="57" xfId="0" applyFont="1" applyBorder="1" applyAlignment="1" applyProtection="1"/>
    <xf numFmtId="0" fontId="25" fillId="0" borderId="57" xfId="0" applyFont="1" applyBorder="1" applyAlignment="1" applyProtection="1">
      <alignment wrapText="1"/>
    </xf>
    <xf numFmtId="2" fontId="2" fillId="24" borderId="47" xfId="1" applyNumberFormat="1" applyFont="1" applyFill="1" applyBorder="1" applyAlignment="1" applyProtection="1">
      <alignment horizontal="center" wrapText="1"/>
      <protection locked="0"/>
    </xf>
    <xf numFmtId="2" fontId="2" fillId="24" borderId="52" xfId="1" applyNumberFormat="1" applyFont="1" applyFill="1" applyBorder="1" applyAlignment="1" applyProtection="1">
      <alignment horizontal="center" wrapText="1"/>
      <protection locked="0"/>
    </xf>
    <xf numFmtId="2" fontId="2" fillId="24" borderId="17" xfId="1" applyNumberFormat="1" applyFont="1" applyFill="1" applyBorder="1" applyAlignment="1" applyProtection="1">
      <alignment horizontal="center" wrapText="1"/>
      <protection locked="0"/>
    </xf>
    <xf numFmtId="2" fontId="2" fillId="24" borderId="30" xfId="1" applyNumberFormat="1" applyFont="1" applyFill="1" applyBorder="1" applyAlignment="1" applyProtection="1">
      <alignment horizontal="center" wrapText="1"/>
      <protection locked="0"/>
    </xf>
    <xf numFmtId="2" fontId="2" fillId="24" borderId="14" xfId="1" applyNumberFormat="1" applyFont="1" applyFill="1" applyBorder="1" applyAlignment="1" applyProtection="1">
      <alignment horizontal="center" wrapText="1"/>
      <protection locked="0"/>
    </xf>
    <xf numFmtId="2" fontId="2" fillId="24" borderId="27" xfId="1" applyNumberFormat="1" applyFont="1" applyFill="1" applyBorder="1" applyAlignment="1" applyProtection="1">
      <alignment horizontal="center" wrapText="1"/>
      <protection locked="0"/>
    </xf>
    <xf numFmtId="2" fontId="2" fillId="24" borderId="28" xfId="1" applyNumberFormat="1" applyFont="1" applyFill="1" applyBorder="1" applyAlignment="1" applyProtection="1">
      <alignment horizontal="center" wrapText="1"/>
      <protection locked="0"/>
    </xf>
    <xf numFmtId="1" fontId="28" fillId="26" borderId="18" xfId="0" applyNumberFormat="1" applyFont="1" applyFill="1" applyBorder="1" applyProtection="1"/>
    <xf numFmtId="14" fontId="21" fillId="0" borderId="20" xfId="0" applyNumberFormat="1" applyFont="1" applyFill="1" applyBorder="1" applyProtection="1">
      <protection locked="0"/>
    </xf>
    <xf numFmtId="1" fontId="21" fillId="26" borderId="18" xfId="0" applyNumberFormat="1" applyFont="1" applyFill="1" applyBorder="1" applyProtection="1"/>
    <xf numFmtId="14" fontId="21" fillId="26" borderId="67" xfId="0" applyNumberFormat="1" applyFont="1" applyFill="1" applyBorder="1" applyProtection="1"/>
    <xf numFmtId="2" fontId="2" fillId="24" borderId="44" xfId="1" applyNumberFormat="1" applyFont="1" applyFill="1" applyBorder="1" applyAlignment="1" applyProtection="1">
      <alignment horizontal="center" wrapText="1"/>
    </xf>
    <xf numFmtId="2" fontId="2" fillId="24" borderId="32" xfId="1" applyNumberFormat="1" applyFont="1" applyFill="1" applyBorder="1" applyAlignment="1" applyProtection="1">
      <alignment horizontal="center" wrapText="1"/>
    </xf>
    <xf numFmtId="4" fontId="20" fillId="29" borderId="41" xfId="0" applyNumberFormat="1" applyFont="1" applyFill="1" applyBorder="1" applyAlignment="1" applyProtection="1">
      <alignment horizontal="left"/>
    </xf>
    <xf numFmtId="3" fontId="20" fillId="29" borderId="53" xfId="0" applyNumberFormat="1" applyFont="1" applyFill="1" applyBorder="1" applyAlignment="1" applyProtection="1">
      <alignment horizontal="left"/>
    </xf>
    <xf numFmtId="4" fontId="24" fillId="29" borderId="36" xfId="0" applyNumberFormat="1" applyFont="1" applyFill="1" applyBorder="1" applyAlignment="1" applyProtection="1">
      <alignment horizontal="right"/>
    </xf>
    <xf numFmtId="2" fontId="2" fillId="24" borderId="43" xfId="1" applyNumberFormat="1" applyFont="1" applyFill="1" applyBorder="1" applyAlignment="1" applyProtection="1">
      <alignment horizontal="center" vertical="center" wrapText="1"/>
    </xf>
    <xf numFmtId="3" fontId="20" fillId="0" borderId="10" xfId="0" applyNumberFormat="1" applyFont="1" applyFill="1" applyBorder="1" applyAlignment="1" applyProtection="1">
      <alignment horizontal="left"/>
    </xf>
    <xf numFmtId="3" fontId="20" fillId="0" borderId="16" xfId="0" applyNumberFormat="1" applyFont="1" applyFill="1" applyBorder="1" applyAlignment="1" applyProtection="1">
      <alignment horizontal="left"/>
    </xf>
    <xf numFmtId="4" fontId="20" fillId="0" borderId="15" xfId="0" applyNumberFormat="1" applyFont="1" applyFill="1" applyBorder="1" applyAlignment="1" applyProtection="1">
      <alignment horizontal="left"/>
    </xf>
    <xf numFmtId="0" fontId="0" fillId="27" borderId="60" xfId="0" applyFill="1" applyBorder="1" applyAlignment="1" applyProtection="1">
      <alignment horizontal="center"/>
    </xf>
    <xf numFmtId="0" fontId="20" fillId="25" borderId="36" xfId="0" applyFont="1" applyFill="1" applyBorder="1" applyAlignment="1" applyProtection="1">
      <alignment horizontal="left"/>
      <protection locked="0"/>
    </xf>
    <xf numFmtId="164" fontId="20" fillId="25" borderId="53" xfId="50" applyFont="1" applyFill="1" applyBorder="1" applyAlignment="1" applyProtection="1">
      <alignment horizontal="left"/>
      <protection locked="0"/>
    </xf>
    <xf numFmtId="4" fontId="20" fillId="0" borderId="10" xfId="0" applyNumberFormat="1" applyFont="1" applyFill="1" applyBorder="1" applyAlignment="1" applyProtection="1">
      <alignment horizontal="left"/>
    </xf>
    <xf numFmtId="2" fontId="2" fillId="24" borderId="15" xfId="1" applyNumberFormat="1" applyFont="1" applyFill="1" applyBorder="1" applyAlignment="1" applyProtection="1">
      <alignment horizontal="center" vertical="center" wrapText="1"/>
    </xf>
    <xf numFmtId="2" fontId="2" fillId="30" borderId="16" xfId="1" applyNumberFormat="1" applyFont="1" applyFill="1" applyBorder="1" applyAlignment="1" applyProtection="1">
      <alignment horizontal="center" vertical="center" wrapText="1"/>
    </xf>
    <xf numFmtId="2" fontId="2" fillId="30" borderId="10" xfId="1" applyNumberFormat="1" applyFont="1" applyFill="1" applyBorder="1" applyAlignment="1" applyProtection="1">
      <alignment horizontal="center" vertical="center" wrapText="1"/>
    </xf>
    <xf numFmtId="2" fontId="2" fillId="30" borderId="15" xfId="1" applyNumberFormat="1" applyFont="1" applyFill="1" applyBorder="1" applyAlignment="1" applyProtection="1">
      <alignment horizontal="center" vertical="center" wrapText="1"/>
    </xf>
    <xf numFmtId="2" fontId="2" fillId="30" borderId="26" xfId="1" applyNumberFormat="1" applyFont="1" applyFill="1" applyBorder="1" applyAlignment="1" applyProtection="1">
      <alignment horizontal="center" vertical="center" wrapText="1"/>
    </xf>
    <xf numFmtId="2" fontId="0" fillId="0" borderId="0" xfId="0" applyNumberFormat="1" applyProtection="1"/>
    <xf numFmtId="2" fontId="2" fillId="30" borderId="65" xfId="1" applyNumberFormat="1" applyFont="1" applyFill="1" applyBorder="1" applyAlignment="1" applyProtection="1">
      <alignment horizontal="center" vertical="center" wrapText="1"/>
    </xf>
    <xf numFmtId="3" fontId="20" fillId="29" borderId="16" xfId="0" applyNumberFormat="1" applyFont="1" applyFill="1" applyBorder="1" applyAlignment="1" applyProtection="1">
      <alignment horizontal="left"/>
    </xf>
    <xf numFmtId="3" fontId="20" fillId="29" borderId="10" xfId="0" applyNumberFormat="1" applyFont="1" applyFill="1" applyBorder="1" applyAlignment="1" applyProtection="1">
      <alignment horizontal="left"/>
    </xf>
    <xf numFmtId="4" fontId="20" fillId="29" borderId="10" xfId="0" applyNumberFormat="1" applyFont="1" applyFill="1" applyBorder="1" applyAlignment="1" applyProtection="1">
      <alignment horizontal="left"/>
    </xf>
    <xf numFmtId="4" fontId="20" fillId="29" borderId="15" xfId="0" applyNumberFormat="1" applyFont="1" applyFill="1" applyBorder="1" applyAlignment="1" applyProtection="1">
      <alignment horizontal="left"/>
    </xf>
    <xf numFmtId="4" fontId="20" fillId="29" borderId="36" xfId="0" applyNumberFormat="1" applyFont="1" applyFill="1" applyBorder="1" applyAlignment="1" applyProtection="1">
      <alignment horizontal="left"/>
    </xf>
    <xf numFmtId="4" fontId="20" fillId="29" borderId="53" xfId="0" applyNumberFormat="1" applyFont="1" applyFill="1" applyBorder="1" applyAlignment="1" applyProtection="1">
      <alignment horizontal="left"/>
    </xf>
    <xf numFmtId="4" fontId="20" fillId="29" borderId="49" xfId="0" applyNumberFormat="1" applyFont="1" applyFill="1" applyBorder="1" applyAlignment="1" applyProtection="1">
      <alignment horizontal="left"/>
    </xf>
    <xf numFmtId="4" fontId="24" fillId="29" borderId="65" xfId="0" applyNumberFormat="1" applyFont="1" applyFill="1" applyBorder="1" applyAlignment="1" applyProtection="1">
      <alignment horizontal="right"/>
    </xf>
    <xf numFmtId="0" fontId="20" fillId="26" borderId="41" xfId="0" applyNumberFormat="1" applyFont="1" applyFill="1" applyBorder="1" applyAlignment="1" applyProtection="1">
      <alignment horizontal="left"/>
    </xf>
    <xf numFmtId="0" fontId="20" fillId="29" borderId="41" xfId="0" applyNumberFormat="1" applyFont="1" applyFill="1" applyBorder="1" applyAlignment="1" applyProtection="1">
      <alignment horizontal="left"/>
    </xf>
    <xf numFmtId="0" fontId="20" fillId="29" borderId="10" xfId="0" applyNumberFormat="1" applyFont="1" applyFill="1" applyBorder="1" applyAlignment="1" applyProtection="1">
      <alignment horizontal="left"/>
    </xf>
    <xf numFmtId="0" fontId="20" fillId="29" borderId="37" xfId="0" applyNumberFormat="1" applyFont="1" applyFill="1" applyBorder="1" applyAlignment="1" applyProtection="1">
      <alignment horizontal="left"/>
    </xf>
    <xf numFmtId="2" fontId="20" fillId="29" borderId="37" xfId="0" applyNumberFormat="1" applyFont="1" applyFill="1" applyBorder="1" applyAlignment="1" applyProtection="1">
      <alignment horizontal="left"/>
    </xf>
    <xf numFmtId="0" fontId="20" fillId="29" borderId="49" xfId="0" applyNumberFormat="1" applyFont="1" applyFill="1" applyBorder="1" applyAlignment="1" applyProtection="1">
      <alignment horizontal="left"/>
    </xf>
    <xf numFmtId="3" fontId="20" fillId="29" borderId="36" xfId="0" applyNumberFormat="1" applyFont="1" applyFill="1" applyBorder="1" applyProtection="1"/>
    <xf numFmtId="4" fontId="20" fillId="29" borderId="38" xfId="0" applyNumberFormat="1" applyFont="1" applyFill="1" applyBorder="1" applyProtection="1"/>
    <xf numFmtId="4" fontId="20" fillId="29" borderId="49" xfId="0" applyNumberFormat="1" applyFont="1" applyFill="1" applyBorder="1" applyProtection="1"/>
    <xf numFmtId="4" fontId="24" fillId="29" borderId="44" xfId="0" applyNumberFormat="1" applyFont="1" applyFill="1" applyBorder="1" applyProtection="1"/>
    <xf numFmtId="4" fontId="20" fillId="29" borderId="38" xfId="0" applyNumberFormat="1" applyFont="1" applyFill="1" applyBorder="1" applyAlignment="1" applyProtection="1">
      <alignment horizontal="left"/>
    </xf>
    <xf numFmtId="4" fontId="20" fillId="0" borderId="18" xfId="0" applyNumberFormat="1" applyFont="1" applyFill="1" applyBorder="1" applyAlignment="1" applyProtection="1">
      <alignment horizontal="left"/>
    </xf>
    <xf numFmtId="4" fontId="20" fillId="0" borderId="44" xfId="0" applyNumberFormat="1" applyFont="1" applyFill="1" applyBorder="1" applyAlignment="1" applyProtection="1">
      <alignment horizontal="left"/>
    </xf>
    <xf numFmtId="4" fontId="20" fillId="0" borderId="47" xfId="0" applyNumberFormat="1" applyFont="1" applyFill="1" applyBorder="1" applyAlignment="1" applyProtection="1">
      <alignment horizontal="left"/>
    </xf>
    <xf numFmtId="165" fontId="28" fillId="26" borderId="67" xfId="0" applyNumberFormat="1" applyFont="1" applyFill="1" applyBorder="1" applyProtection="1"/>
    <xf numFmtId="165" fontId="0" fillId="0" borderId="0" xfId="0" applyNumberFormat="1"/>
    <xf numFmtId="165" fontId="24" fillId="26" borderId="20" xfId="0" applyNumberFormat="1" applyFont="1" applyFill="1" applyBorder="1" applyAlignment="1" applyProtection="1">
      <alignment horizontal="right"/>
    </xf>
    <xf numFmtId="0" fontId="29" fillId="0" borderId="29" xfId="0" applyFont="1" applyFill="1" applyBorder="1" applyAlignment="1">
      <alignment horizontal="center"/>
    </xf>
    <xf numFmtId="0" fontId="29" fillId="0" borderId="26" xfId="0" applyFont="1" applyFill="1" applyBorder="1" applyAlignment="1">
      <alignment horizontal="center"/>
    </xf>
    <xf numFmtId="2" fontId="22" fillId="24" borderId="11" xfId="1" applyNumberFormat="1" applyFont="1" applyFill="1" applyBorder="1" applyAlignment="1" applyProtection="1">
      <alignment horizontal="center" wrapText="1"/>
    </xf>
    <xf numFmtId="2" fontId="22" fillId="24" borderId="13" xfId="1" applyNumberFormat="1" applyFont="1" applyFill="1" applyBorder="1" applyAlignment="1" applyProtection="1">
      <alignment horizontal="center" wrapText="1"/>
    </xf>
    <xf numFmtId="2" fontId="22" fillId="24" borderId="12" xfId="1" applyNumberFormat="1" applyFont="1" applyFill="1" applyBorder="1" applyAlignment="1" applyProtection="1">
      <alignment horizontal="center" wrapText="1"/>
    </xf>
    <xf numFmtId="2" fontId="22" fillId="28" borderId="60" xfId="1" applyNumberFormat="1" applyFont="1" applyFill="1" applyBorder="1" applyAlignment="1" applyProtection="1">
      <alignment horizontal="center" vertical="center" wrapText="1"/>
    </xf>
    <xf numFmtId="2" fontId="22" fillId="28" borderId="61" xfId="1" applyNumberFormat="1" applyFont="1" applyFill="1" applyBorder="1" applyAlignment="1" applyProtection="1">
      <alignment horizontal="center" vertical="center" wrapText="1"/>
    </xf>
    <xf numFmtId="2" fontId="22" fillId="28" borderId="47" xfId="1" applyNumberFormat="1" applyFont="1" applyFill="1" applyBorder="1" applyAlignment="1" applyProtection="1">
      <alignment horizontal="center" vertical="center" wrapText="1"/>
    </xf>
    <xf numFmtId="2" fontId="22" fillId="24" borderId="63" xfId="1" applyNumberFormat="1" applyFont="1" applyFill="1" applyBorder="1" applyAlignment="1" applyProtection="1">
      <alignment horizontal="center" wrapText="1"/>
    </xf>
    <xf numFmtId="2" fontId="22" fillId="24" borderId="51" xfId="1" applyNumberFormat="1" applyFont="1" applyFill="1" applyBorder="1" applyAlignment="1" applyProtection="1">
      <alignment horizontal="center" wrapText="1"/>
    </xf>
    <xf numFmtId="0" fontId="27" fillId="0" borderId="0" xfId="0" applyFont="1" applyBorder="1" applyAlignment="1" applyProtection="1">
      <alignment horizontal="left" wrapText="1"/>
    </xf>
    <xf numFmtId="2" fontId="2" fillId="24" borderId="39" xfId="1" applyNumberFormat="1" applyFont="1" applyFill="1" applyBorder="1" applyAlignment="1" applyProtection="1">
      <alignment horizontal="center" wrapText="1"/>
    </xf>
    <xf numFmtId="2" fontId="2" fillId="24" borderId="58" xfId="1" applyNumberFormat="1" applyFont="1" applyFill="1" applyBorder="1" applyAlignment="1" applyProtection="1">
      <alignment horizontal="center" wrapText="1"/>
    </xf>
    <xf numFmtId="2" fontId="2" fillId="24" borderId="60" xfId="1" applyNumberFormat="1" applyFont="1" applyFill="1" applyBorder="1" applyAlignment="1" applyProtection="1">
      <alignment horizontal="center" vertical="center" wrapText="1"/>
    </xf>
    <xf numFmtId="2" fontId="2" fillId="24" borderId="47" xfId="1" applyNumberFormat="1" applyFont="1" applyFill="1" applyBorder="1" applyAlignment="1" applyProtection="1">
      <alignment horizontal="center" vertical="center" wrapText="1"/>
    </xf>
    <xf numFmtId="2" fontId="22" fillId="24" borderId="64" xfId="1" applyNumberFormat="1" applyFont="1" applyFill="1" applyBorder="1" applyAlignment="1" applyProtection="1">
      <alignment horizontal="center" wrapText="1"/>
    </xf>
    <xf numFmtId="2" fontId="2" fillId="24" borderId="29" xfId="1" applyNumberFormat="1" applyFont="1" applyFill="1" applyBorder="1" applyAlignment="1" applyProtection="1">
      <alignment horizontal="center" wrapText="1"/>
    </xf>
    <xf numFmtId="2" fontId="2" fillId="24" borderId="26" xfId="1" applyNumberFormat="1" applyFont="1" applyFill="1" applyBorder="1" applyAlignment="1" applyProtection="1">
      <alignment horizontal="center" wrapText="1"/>
    </xf>
    <xf numFmtId="2" fontId="2" fillId="24" borderId="45" xfId="1" applyNumberFormat="1" applyFont="1" applyFill="1" applyBorder="1" applyAlignment="1" applyProtection="1">
      <alignment horizontal="center" vertical="center" wrapText="1"/>
    </xf>
    <xf numFmtId="2" fontId="22" fillId="24" borderId="11" xfId="1" applyNumberFormat="1" applyFont="1" applyFill="1" applyBorder="1" applyAlignment="1" applyProtection="1">
      <alignment horizontal="center"/>
    </xf>
    <xf numFmtId="2" fontId="22" fillId="24" borderId="12" xfId="1" applyNumberFormat="1" applyFont="1" applyFill="1" applyBorder="1" applyAlignment="1" applyProtection="1">
      <alignment horizontal="center"/>
    </xf>
    <xf numFmtId="0" fontId="0" fillId="27" borderId="23" xfId="0" applyFill="1" applyBorder="1" applyAlignment="1" applyProtection="1">
      <alignment horizontal="left"/>
    </xf>
    <xf numFmtId="0" fontId="0" fillId="27" borderId="43" xfId="0" applyFill="1" applyBorder="1" applyAlignment="1" applyProtection="1">
      <alignment horizontal="left"/>
    </xf>
    <xf numFmtId="0" fontId="0" fillId="27" borderId="24" xfId="0" applyFill="1" applyBorder="1" applyAlignment="1" applyProtection="1">
      <alignment horizontal="left"/>
    </xf>
    <xf numFmtId="0" fontId="0" fillId="27" borderId="50" xfId="0" applyFill="1" applyBorder="1" applyAlignment="1" applyProtection="1">
      <alignment horizontal="left"/>
    </xf>
    <xf numFmtId="0" fontId="0" fillId="27" borderId="42" xfId="0" applyFill="1" applyBorder="1" applyAlignment="1" applyProtection="1">
      <alignment horizontal="left"/>
    </xf>
    <xf numFmtId="0" fontId="0" fillId="27" borderId="66" xfId="0" applyFill="1" applyBorder="1" applyAlignment="1" applyProtection="1">
      <alignment horizontal="left"/>
    </xf>
    <xf numFmtId="2" fontId="22" fillId="24" borderId="13" xfId="1" applyNumberFormat="1" applyFont="1" applyFill="1" applyBorder="1" applyAlignment="1" applyProtection="1">
      <alignment horizontal="center"/>
    </xf>
    <xf numFmtId="2" fontId="22" fillId="24" borderId="39" xfId="1" applyNumberFormat="1" applyFont="1" applyFill="1" applyBorder="1" applyAlignment="1" applyProtection="1">
      <alignment horizontal="center" vertical="center" wrapText="1"/>
    </xf>
    <xf numFmtId="2" fontId="22" fillId="24" borderId="23" xfId="1" applyNumberFormat="1" applyFont="1" applyFill="1" applyBorder="1" applyAlignment="1" applyProtection="1">
      <alignment horizontal="center" vertical="center" wrapText="1"/>
    </xf>
    <xf numFmtId="2" fontId="2" fillId="24" borderId="48" xfId="1" applyNumberFormat="1" applyFont="1" applyFill="1" applyBorder="1" applyAlignment="1" applyProtection="1">
      <alignment horizontal="center" wrapText="1"/>
    </xf>
    <xf numFmtId="2" fontId="2" fillId="24" borderId="14" xfId="1" applyNumberFormat="1" applyFont="1" applyFill="1" applyBorder="1" applyAlignment="1" applyProtection="1">
      <alignment horizontal="center" wrapText="1"/>
    </xf>
    <xf numFmtId="2" fontId="22" fillId="24" borderId="43" xfId="1" applyNumberFormat="1" applyFont="1" applyFill="1" applyBorder="1" applyAlignment="1" applyProtection="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8">
    <dxf>
      <font>
        <color rgb="FF9C0006"/>
      </font>
      <fill>
        <patternFill>
          <bgColor rgb="FFFFC7CE"/>
        </patternFill>
      </fill>
    </dxf>
    <dxf>
      <fill>
        <patternFill patternType="solid">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00"/>
      <color rgb="FFFFFF66"/>
      <color rgb="FFFFFF99"/>
      <color rgb="FFFFFFCC"/>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eg"/><Relationship Id="rId1" Type="http://schemas.openxmlformats.org/officeDocument/2006/relationships/image" Target="../media/image1.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0</xdr:col>
      <xdr:colOff>723900</xdr:colOff>
      <xdr:row>8</xdr:row>
      <xdr:rowOff>85722</xdr:rowOff>
    </xdr:from>
    <xdr:ext cx="11801475" cy="21926553"/>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23900" y="1533522"/>
          <a:ext cx="11801475" cy="21926553"/>
        </a:xfrm>
        <a:prstGeom prst="rect">
          <a:avLst/>
        </a:prstGeom>
        <a:noFill/>
        <a:ln w="9525" algn="ctr">
          <a:noFill/>
          <a:miter lim="800000"/>
          <a:headEnd/>
          <a:tailEnd/>
        </a:ln>
        <a:effectLst/>
      </xdr:spPr>
      <xdr:txBody>
        <a:bodyPr vertOverflow="overflow" horzOverflow="overflow" wrap="square" lIns="108000" tIns="108000" rIns="108000" bIns="108000" rtlCol="0" anchor="t">
          <a:noAutofit/>
        </a:bodyPr>
        <a:lstStyle/>
        <a:p>
          <a:pPr>
            <a:lnSpc>
              <a:spcPts val="1300"/>
            </a:lnSpc>
            <a:spcAft>
              <a:spcPts val="1300"/>
            </a:spcAft>
          </a:pPr>
          <a:r>
            <a:rPr lang="de-DE" sz="1100" b="1" u="sng">
              <a:solidFill>
                <a:sysClr val="windowText" lastClr="000000"/>
              </a:solidFill>
              <a:effectLst/>
              <a:latin typeface="+mj-lt"/>
              <a:ea typeface="AvenirNext LT Com Regular" panose="020B0503020202020204" pitchFamily="34" charset="0"/>
              <a:cs typeface="Times New Roman" panose="02020603050405020304" pitchFamily="18" charset="0"/>
            </a:rPr>
            <a:t>Hinweis für die Jahresabrechnung 2022</a:t>
          </a:r>
        </a:p>
        <a:p>
          <a:pPr>
            <a:lnSpc>
              <a:spcPts val="1300"/>
            </a:lnSpc>
            <a:spcAft>
              <a:spcPts val="1300"/>
            </a:spcAft>
          </a:pPr>
          <a:r>
            <a:rPr lang="de-DE" sz="1100" b="0" u="none">
              <a:solidFill>
                <a:sysClr val="windowText" lastClr="000000"/>
              </a:solidFill>
              <a:effectLst/>
              <a:latin typeface="+mj-lt"/>
              <a:ea typeface="AvenirNext LT Com Regular" panose="020B0503020202020204" pitchFamily="34" charset="0"/>
              <a:cs typeface="Times New Roman" panose="02020603050405020304" pitchFamily="18" charset="0"/>
            </a:rPr>
            <a:t>Bitte beachten Sie, dass bei Geltendmachung</a:t>
          </a:r>
          <a:r>
            <a:rPr lang="de-DE" sz="1100" b="0" u="none" baseline="0">
              <a:solidFill>
                <a:sysClr val="windowText" lastClr="000000"/>
              </a:solidFill>
              <a:effectLst/>
              <a:latin typeface="+mj-lt"/>
              <a:ea typeface="AvenirNext LT Com Regular" panose="020B0503020202020204" pitchFamily="34" charset="0"/>
              <a:cs typeface="Times New Roman" panose="02020603050405020304" pitchFamily="18" charset="0"/>
            </a:rPr>
            <a:t> der Umlagereduzierung nach § 61l EEG 2021 in der Jahresabrechnung 2022 gem. § 60 Abs. 1b EEG 2021 ausnahmsweise eine kalkulatorische EEG-Umlage von 1,8615 ct/kWh anzusetzen und eine </a:t>
          </a:r>
          <a:r>
            <a:rPr lang="de-DE" sz="1100" b="0" u="sng" baseline="0">
              <a:solidFill>
                <a:sysClr val="windowText" lastClr="000000"/>
              </a:solidFill>
              <a:effectLst/>
              <a:latin typeface="+mj-lt"/>
              <a:ea typeface="AvenirNext LT Com Regular" panose="020B0503020202020204" pitchFamily="34" charset="0"/>
              <a:cs typeface="Times New Roman" panose="02020603050405020304" pitchFamily="18" charset="0"/>
            </a:rPr>
            <a:t>Ganzjahresbetrachtung</a:t>
          </a:r>
          <a:r>
            <a:rPr lang="de-DE" sz="1100" b="0" u="none" baseline="0">
              <a:solidFill>
                <a:sysClr val="windowText" lastClr="000000"/>
              </a:solidFill>
              <a:effectLst/>
              <a:latin typeface="+mj-lt"/>
              <a:ea typeface="AvenirNext LT Com Regular" panose="020B0503020202020204" pitchFamily="34" charset="0"/>
              <a:cs typeface="Times New Roman" panose="02020603050405020304" pitchFamily="18" charset="0"/>
            </a:rPr>
            <a:t> für alle in den Speicher geflossenen und aus dem Speicher entnommenen Strommengen 2022 vorzunehmen ist.</a:t>
          </a:r>
          <a:endParaRPr lang="de-DE" sz="1100" b="1">
            <a:solidFill>
              <a:sysClr val="windowText" lastClr="000000"/>
            </a:solidFill>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Hinweise zum Berechnungstool zur Ermittlung des Saldierungsbetrages der EEG-Umlage nach § 61l Abs. 1 EEG</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a:lnSpc>
              <a:spcPts val="1300"/>
            </a:lnSpc>
            <a:spcAft>
              <a:spcPts val="1300"/>
            </a:spcAft>
          </a:pPr>
          <a:br>
            <a:rPr lang="de-DE" sz="1100">
              <a:effectLst/>
              <a:latin typeface="+mj-lt"/>
              <a:ea typeface="AvenirNext LT Com Regular" panose="020B0503020202020204" pitchFamily="34" charset="0"/>
              <a:cs typeface="Times New Roman" panose="02020603050405020304" pitchFamily="18" charset="0"/>
            </a:rPr>
          </a:br>
          <a:r>
            <a:rPr lang="de-DE" sz="1100">
              <a:effectLst/>
              <a:latin typeface="+mj-lt"/>
              <a:ea typeface="AvenirNext LT Com Regular" panose="020B0503020202020204" pitchFamily="34" charset="0"/>
              <a:cs typeface="Times New Roman" panose="02020603050405020304" pitchFamily="18" charset="0"/>
            </a:rPr>
            <a:t>Hinweis: </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Das Berechnungstool dient sowohl zur Datenerfassung eines einzelnen Speichers als auch der Erfassung der Daten von mehreren Speichern. In der Regel beliefert beispielsweise ein EltVU mehrere Speicher. Im Rahmen der Jahresmeldung erfolgt in den Meldeportalen der ÜNB die Angabe eines (negativen) Saldierungsbetrags als </a:t>
          </a:r>
          <a:r>
            <a:rPr lang="de-DE" sz="1100" u="sng">
              <a:effectLst/>
              <a:latin typeface="+mj-lt"/>
              <a:ea typeface="AvenirNext LT Com Regular" panose="020B0503020202020204" pitchFamily="34" charset="0"/>
              <a:cs typeface="Times New Roman" panose="02020603050405020304" pitchFamily="18" charset="0"/>
            </a:rPr>
            <a:t>aggregierter Wert über mehrere Speicher</a:t>
          </a:r>
          <a:r>
            <a:rPr lang="de-DE" sz="1100">
              <a:effectLst/>
              <a:latin typeface="+mj-lt"/>
              <a:ea typeface="AvenirNext LT Com Regular" panose="020B0503020202020204" pitchFamily="34" charset="0"/>
              <a:cs typeface="Times New Roman" panose="02020603050405020304" pitchFamily="18" charset="0"/>
            </a:rPr>
            <a:t>.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Speichern anzugeben.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Sollte das Berechnungstool zur Erfassung mehrerer Speicher genutzt werden, ist folgendes zu beachten: Bitte nehmen Sie die Eintragung der Speicher kontinuierlich, d.h. ohne Freizeilen vor, da ansonsten bestimmte Berechnungsschritte nicht ausgeführt werden können.</a:t>
          </a: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Stammdaten</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Absender: Absender ist derjenige, der Strom an einen Stromspeicher liefert und mit dieser Meldung eine Verringerung seiner hierfür gezahlten EEG-Umlage in Anspruch nehmen möchte. Die (Geschäftspartner-)Kennung ist ein ÜNB-spezifischer Identifier des Umlagepflichtigen und dient der Zuordnung dieser Meldung zu den Angaben im Online-Portal des ÜNB.</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Meldung für Jahr: Angabe des Leistungsjahres.</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EEG-Umlage: Angabe der EEG-Umlage des Leistungsjahres in Cent pro Kilowattstunde.</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Anlagenschlüssel / Eindeutiger Identifikator: Eindeutige, nicht zu verändernde Bezeichnung des Stromspeichers, die durch alle Meldenden zu verwenden ist. Diese sollte in Anlehnung an den EEG-Anlagenschlüssel gebildet werden, mit einem ‚S‘ beginnen und 33-stellig sein (z.B. S1050201000SCHLUESSELDUMMY0000001). Innerhalb der Meldevorlage dient die einheitliche Bezeichnung des Stromspeichers der Verbindung der Angaben auf den einzelnen Tabellenblättern.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Straße, Hausnr. / Flurstück: Straße und Hausnummer oder alternativ Flurstück des Stromspeichers.</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PLZ: Postleitzahl des Stromspeichers.</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Ort / Gemarkung: Ort oder alternativ Gemarkung des Stromspeichers.</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Installierte Speicherkapazität: Maximal entnehmbarer Speicherinhalt (Output) in Kilowattstunden gemäß Herstellerangabe.</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Regelverantwortlicher Übertragungsnetzbetreiber: Auswahlfeld des Übertragungsnetzbetreibers, in dessen Regelzone sich der Stromspeicher befindet.</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Erfüllung § 61l Abs. 1a: </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Angabe ‚Ja‘, wenn die Anforderungen nach § 61l Abs. 1 ff. erfüllt werden. Diese umfassen insbesondere die gesonderte Erfassung sämtlicher Strommengen sowie sämtlicher sonstiger Energieentnahmen durch geeichte Messeinrichtungen und die Erfassung der Speicherfüllstände je </a:t>
          </a:r>
          <a:r>
            <a:rPr lang="de-DE" sz="1100">
              <a:solidFill>
                <a:srgbClr val="000000"/>
              </a:solidFill>
              <a:effectLst/>
              <a:latin typeface="+mj-lt"/>
              <a:ea typeface="AvenirNext LT Com Regular" panose="020B0503020202020204" pitchFamily="34" charset="0"/>
              <a:cs typeface="Times New Roman" panose="02020603050405020304" pitchFamily="18" charset="0"/>
            </a:rPr>
            <a:t>Saldierungsperiode. </a:t>
          </a:r>
          <a:r>
            <a:rPr lang="de-DE" sz="1100">
              <a:effectLst/>
              <a:latin typeface="+mj-lt"/>
              <a:ea typeface="AvenirNext LT Com Regular" panose="020B0503020202020204" pitchFamily="34" charset="0"/>
              <a:cs typeface="Times New Roman" panose="02020603050405020304" pitchFamily="18" charset="0"/>
            </a:rPr>
            <a:t>Gemäß § 25 Nr. 7 MessEV ist die Verrechnung von mess- und eichrechtskonform ermittelten Werten möglich. </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Angabe ‚Nein‘, sofern diese Anforderungen nicht erfüllt werden. Dies schließt einen Anspruch auf Verringerung der EEG-Umlage aus.</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Ausschließliche Befüllung mit EE-Strom: Angabe, ob der Speicher nachweislich ausschließlich mit Strom aus Erneuerbaren Energien oder Grubengas beladen wird und damit zu einer Anlage im Sinne des § 3 Nr. 1 EEG 2021 wird. Nach § 3 Nr. 21 EEG 2021 sind erneuerbare Energien: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Wasserkraft,</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Windenergie,</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Solare Strahlungsenergie (PV),</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Geothermie und</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Energie aus Biomasse (einschl. Biogas, Biomethan, Deponiegas und Klärgas).</a:t>
          </a: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Beladung des Speichers</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Die Angaben zum Absender der Meldung, zum Meldejahr und zur EEG-Umlage werden aus dem Tabellenblatt ‚Stammdaten‘ übernommen und zur Information angezeigt.</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Anlagenschlüssel / Eindeutiger Identifikator: Auswahl des eindeutigen Identifikators gem. dem Tabellenblatt ‚Stammdaten‘, auf den sich die Meldung bezieht.</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Beladung durch Meldenden: Auswahlfeld zur Unterscheidung, ob die Beladung des Stromspeichers durch den Meldenden selbst oder durch einen anderen Akteur erfolgt. </a:t>
          </a:r>
          <a:r>
            <a:rPr lang="de-DE" sz="1100" b="1">
              <a:effectLst/>
              <a:latin typeface="+mj-lt"/>
              <a:ea typeface="AvenirNext LT Com Regular" panose="020B0503020202020204" pitchFamily="34" charset="0"/>
              <a:cs typeface="Times New Roman" panose="02020603050405020304" pitchFamily="18" charset="0"/>
            </a:rPr>
            <a:t>Wichtig:</a:t>
          </a:r>
          <a:r>
            <a:rPr lang="de-DE" sz="1100">
              <a:effectLst/>
              <a:latin typeface="+mj-lt"/>
              <a:ea typeface="AvenirNext LT Com Regular" panose="020B0503020202020204" pitchFamily="34" charset="0"/>
              <a:cs typeface="Times New Roman" panose="02020603050405020304" pitchFamily="18" charset="0"/>
            </a:rPr>
            <a:t> Zur korrekten Ermittlung des Saldierungsbetrages werden sämtliche Lieferungen an den Stromspeicher benötigt, auch wenn die EEG-Umlage hierfür durch einen anderen Akteur zu zahlen ist.</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Angabe der Strommenge und des Umlagesatzes je Herkunft des Stroms: Je Liefertatbestand sind die Strommenge und der Umlagesatz anzugeben. Im Fall einer Eigenversorgung kann der Umlagesatz zwischen 0 und 100 % betragen. Liegt eine Drittbelieferung vor, beträgt der Umlagesatz in der Regel 100 %.</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t>
          </a:r>
          <a:r>
            <a:rPr lang="de-DE" sz="1100">
              <a:solidFill>
                <a:srgbClr val="000000"/>
              </a:solidFill>
              <a:effectLst/>
              <a:latin typeface="+mj-lt"/>
              <a:ea typeface="AvenirNext LT Com Regular" panose="020B0503020202020204" pitchFamily="34" charset="0"/>
              <a:cs typeface="Times New Roman" panose="02020603050405020304" pitchFamily="18" charset="0"/>
            </a:rPr>
            <a:t>Liegt für Sondersachverhalte eine verringerte EEG-Umlage, bspw. aufgrund der Besonderen Ausgleichsregelung nach §§ 63-69, 103 EEG 2021 vor, so ist die für die in Spalte C eingetragene, an den Speicher gelieferte Strommenge in Spalte E der Umlagebetrag anzugeben. Eine Eintragung des Umlagesatzes in Spalte D ist in diesem Fall nicht erforderlich.</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Entladung des Speichers</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Wie im Tabellenblatt ‚Beladung des Speichers‘ ist in diesem Tabellenblatt </a:t>
          </a:r>
          <a:r>
            <a:rPr lang="de-DE" sz="1100" b="1">
              <a:effectLst/>
              <a:latin typeface="+mj-lt"/>
              <a:ea typeface="AvenirNext LT Com Regular" panose="020B0503020202020204" pitchFamily="34" charset="0"/>
              <a:cs typeface="Times New Roman" panose="02020603050405020304" pitchFamily="18" charset="0"/>
            </a:rPr>
            <a:t>je Speicher </a:t>
          </a:r>
          <a:r>
            <a:rPr lang="de-DE" sz="1100">
              <a:effectLst/>
              <a:latin typeface="+mj-lt"/>
              <a:ea typeface="AvenirNext LT Com Regular" panose="020B0503020202020204" pitchFamily="34" charset="0"/>
              <a:cs typeface="Times New Roman" panose="02020603050405020304" pitchFamily="18" charset="0"/>
            </a:rPr>
            <a:t>eine Angabe erforderlich. Bzgl. der Entladung des Speichers ist zwischen Drittbelieferung, Eigenversorgung, sonstiger Letztverbrauch, Netzeinspeisung und Sondersachverhalt zu unterscheiden.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Etwaige Mengen, bei denen die Umlage entfällt bzw. sich auf null Prozent der EEG-Umlage verringert, sind mit dem Umlagesatz ‚0 %‘ anzugeben. So kann beispielsweise sichergestellt werden, dass die Speicherverluste korrekt ermittelt werden.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Für Sondersachverhalte ist in Spalte E der Umlagebetrag einzutragen. Eine Eintragung des Umlagesatzes in Spalte D ist in diesem Fall nicht erforderlich.</a:t>
          </a: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Füllstände</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Analog zu den vorherigen Tabellenblättern sind auch in diesem die Angaben einem Speicher zuzuordnen.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Da die Strommenge, die dem Speicher wieder entnommen werden kann, regelmäßig nicht ohne Weiteres feststellbar ist, ist nach dem Gesetzeswortlaut des § 61l Abs. 1b EEG 2021 eine Messung durch geeichte Messeinrichtungen </a:t>
          </a:r>
          <a:r>
            <a:rPr lang="de-DE" sz="1100" b="1">
              <a:effectLst/>
              <a:latin typeface="+mj-lt"/>
              <a:ea typeface="AvenirNext LT Com Regular" panose="020B0503020202020204" pitchFamily="34" charset="0"/>
              <a:cs typeface="Times New Roman" panose="02020603050405020304" pitchFamily="18" charset="0"/>
            </a:rPr>
            <a:t>nicht</a:t>
          </a:r>
          <a:r>
            <a:rPr lang="de-DE" sz="1100">
              <a:effectLst/>
              <a:latin typeface="+mj-lt"/>
              <a:ea typeface="AvenirNext LT Com Regular" panose="020B0503020202020204" pitchFamily="34" charset="0"/>
              <a:cs typeface="Times New Roman" panose="02020603050405020304" pitchFamily="18" charset="0"/>
            </a:rPr>
            <a:t> zwingend erforderlich. Die </a:t>
          </a:r>
          <a:r>
            <a:rPr lang="de-DE" sz="1100" b="1">
              <a:effectLst/>
              <a:latin typeface="+mj-lt"/>
              <a:ea typeface="AvenirNext LT Com Regular" panose="020B0503020202020204" pitchFamily="34" charset="0"/>
              <a:cs typeface="Times New Roman" panose="02020603050405020304" pitchFamily="18" charset="0"/>
            </a:rPr>
            <a:t>BDEW-Anwendungshilfe 'EEG-Umlage bei Stromspeichern (§ 61k EEG 2017)' vom 11. Juli 2017</a:t>
          </a:r>
          <a:r>
            <a:rPr lang="de-DE" sz="1100">
              <a:effectLst/>
              <a:latin typeface="+mj-lt"/>
              <a:ea typeface="AvenirNext LT Com Regular" panose="020B0503020202020204" pitchFamily="34" charset="0"/>
              <a:cs typeface="Times New Roman" panose="02020603050405020304" pitchFamily="18" charset="0"/>
            </a:rPr>
            <a:t> geht davon aus, dass eine Darlegung anhand plausibler und nachvollziehbarer Annahmen und Daten genügen dürfe.</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t>
          </a: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Ergebnis (aggregiert)</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In diesem Tabellenblatt wird für den jeweils Meldenden das Ergebnis der Saldierung je Anlage und regelverantwortlichem Übertragungsnetzbetreiber in aggregierter Form wiedergegeben.</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Sämtliche Beladungen und für diese vom Meldenden gezahlte EEG-Umlage werden zusammengefasst und den Entladungen gegenübergestellt.</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Abschließend wird in der Spalte ‚I‘ der (negative) Euro-Betrag ausgegeben, um den sich die EEG-Umlage gegenüber dem Meldenden für die Beladung des Stromspeichers verringert. </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Zusätzlich befindet sich im Kopf der Seite eine Zusammenfassung dieser Strommengen und Saldierungsbeträge je regelverantwortlichem Übertragungsnetzbetreiber.</a:t>
          </a:r>
        </a:p>
        <a:p>
          <a:pPr>
            <a:lnSpc>
              <a:spcPts val="1300"/>
            </a:lnSpc>
            <a:spcAft>
              <a:spcPts val="1300"/>
            </a:spcAft>
          </a:pPr>
          <a:r>
            <a:rPr lang="de-DE" sz="1100" b="1">
              <a:effectLst/>
              <a:latin typeface="+mj-lt"/>
              <a:ea typeface="AvenirNext LT Com Regular" panose="020B0503020202020204" pitchFamily="34" charset="0"/>
              <a:cs typeface="Times New Roman" panose="02020603050405020304" pitchFamily="18" charset="0"/>
            </a:rPr>
            <a:t>Ergebnis (detailliert)</a:t>
          </a:r>
          <a:endParaRPr lang="de-DE" sz="1100">
            <a:effectLst/>
            <a:latin typeface="+mj-lt"/>
            <a:ea typeface="AvenirNext LT Com Regular" panose="020B0503020202020204" pitchFamily="34" charset="0"/>
            <a:cs typeface="Times New Roman" panose="02020603050405020304" pitchFamily="18" charset="0"/>
          </a:endParaRP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Das Tabellenblatt ‚Ergebnis (detailliert)‘ fasst sämtliche Angaben in einer Tabelle zusammen und berechnet daraus den Saldierungsbetrag je Beladungsvorgang des Speichers.</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Hierbei weicht die Summe der Saldierungsbeträge im Vergleich zu den aggregierten Ergebnissen ab, sobald der Speicher durch mehrere Akteure befüllt wird.</a:t>
          </a:r>
        </a:p>
        <a:p>
          <a:pPr>
            <a:lnSpc>
              <a:spcPts val="1300"/>
            </a:lnSpc>
            <a:spcAft>
              <a:spcPts val="1300"/>
            </a:spcAft>
          </a:pPr>
          <a:r>
            <a:rPr lang="de-DE" sz="1100">
              <a:effectLst/>
              <a:latin typeface="+mj-lt"/>
              <a:ea typeface="AvenirNext LT Com Regular" panose="020B0503020202020204" pitchFamily="34" charset="0"/>
              <a:cs typeface="Times New Roman" panose="02020603050405020304" pitchFamily="18" charset="0"/>
            </a:rPr>
            <a:t> </a:t>
          </a:r>
        </a:p>
      </xdr:txBody>
    </xdr:sp>
    <xdr:clientData/>
  </xdr:oneCellAnchor>
  <xdr:twoCellAnchor>
    <xdr:from>
      <xdr:col>1</xdr:col>
      <xdr:colOff>0</xdr:colOff>
      <xdr:row>1</xdr:row>
      <xdr:rowOff>0</xdr:rowOff>
    </xdr:from>
    <xdr:to>
      <xdr:col>7</xdr:col>
      <xdr:colOff>733425</xdr:colOff>
      <xdr:row>4</xdr:row>
      <xdr:rowOff>144780</xdr:rowOff>
    </xdr:to>
    <xdr:grpSp>
      <xdr:nvGrpSpPr>
        <xdr:cNvPr id="10" name="Gruppieren 9">
          <a:extLst>
            <a:ext uri="{FF2B5EF4-FFF2-40B4-BE49-F238E27FC236}">
              <a16:creationId xmlns:a16="http://schemas.microsoft.com/office/drawing/2014/main" id="{00000000-0008-0000-0000-00000A000000}"/>
            </a:ext>
          </a:extLst>
        </xdr:cNvPr>
        <xdr:cNvGrpSpPr/>
      </xdr:nvGrpSpPr>
      <xdr:grpSpPr>
        <a:xfrm>
          <a:off x="838200" y="180975"/>
          <a:ext cx="5762625" cy="687705"/>
          <a:chOff x="0" y="-55722"/>
          <a:chExt cx="5762625" cy="670956"/>
        </a:xfrm>
      </xdr:grpSpPr>
      <xdr:grpSp>
        <xdr:nvGrpSpPr>
          <xdr:cNvPr id="11" name="Gruppieren 10">
            <a:extLst>
              <a:ext uri="{FF2B5EF4-FFF2-40B4-BE49-F238E27FC236}">
                <a16:creationId xmlns:a16="http://schemas.microsoft.com/office/drawing/2014/main" id="{00000000-0008-0000-0000-00000B000000}"/>
              </a:ext>
            </a:extLst>
          </xdr:cNvPr>
          <xdr:cNvGrpSpPr/>
        </xdr:nvGrpSpPr>
        <xdr:grpSpPr>
          <a:xfrm>
            <a:off x="0" y="-55722"/>
            <a:ext cx="5762625" cy="670956"/>
            <a:chOff x="0" y="-60546"/>
            <a:chExt cx="6251659" cy="729039"/>
          </a:xfrm>
        </xdr:grpSpPr>
        <xdr:pic>
          <xdr:nvPicPr>
            <xdr:cNvPr id="13" name="Grafik 12" descr="C:\Users\mahner\AppData\Local\Microsoft\Windows\Temporary Internet Files\Content.IE5\HVK6E9AB\50Hertz_Logo_sub_RGB.pn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4" name="Picture 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Grafik 14" descr="\\ampintern.net\home$\Home\R999810\Desktop\AMPRION_LOGO_RGB_P.pn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2" name="Grafik 11" descr="\\ampintern.net\home$\Home\R999810\Desktop\Alte Vorlagen &amp; Logos\2020_TenneT_Logo-52mm_RGB.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0</xdr:rowOff>
    </xdr:from>
    <xdr:to>
      <xdr:col>5</xdr:col>
      <xdr:colOff>1861185</xdr:colOff>
      <xdr:row>4</xdr:row>
      <xdr:rowOff>213360</xdr:rowOff>
    </xdr:to>
    <xdr:grpSp>
      <xdr:nvGrpSpPr>
        <xdr:cNvPr id="9" name="Gruppieren 8">
          <a:extLst>
            <a:ext uri="{FF2B5EF4-FFF2-40B4-BE49-F238E27FC236}">
              <a16:creationId xmlns:a16="http://schemas.microsoft.com/office/drawing/2014/main" id="{00000000-0008-0000-0100-000009000000}"/>
            </a:ext>
          </a:extLst>
        </xdr:cNvPr>
        <xdr:cNvGrpSpPr/>
      </xdr:nvGrpSpPr>
      <xdr:grpSpPr>
        <a:xfrm>
          <a:off x="8834438" y="464344"/>
          <a:ext cx="5766435" cy="677704"/>
          <a:chOff x="0" y="-55722"/>
          <a:chExt cx="5762625" cy="670956"/>
        </a:xfrm>
      </xdr:grpSpPr>
      <xdr:grpSp>
        <xdr:nvGrpSpPr>
          <xdr:cNvPr id="10" name="Gruppieren 9">
            <a:extLst>
              <a:ext uri="{FF2B5EF4-FFF2-40B4-BE49-F238E27FC236}">
                <a16:creationId xmlns:a16="http://schemas.microsoft.com/office/drawing/2014/main" id="{00000000-0008-0000-0100-00000A000000}"/>
              </a:ext>
            </a:extLst>
          </xdr:cNvPr>
          <xdr:cNvGrpSpPr/>
        </xdr:nvGrpSpPr>
        <xdr:grpSpPr>
          <a:xfrm>
            <a:off x="0" y="-55722"/>
            <a:ext cx="5762625" cy="670956"/>
            <a:chOff x="0" y="-60546"/>
            <a:chExt cx="6251659" cy="729039"/>
          </a:xfrm>
        </xdr:grpSpPr>
        <xdr:pic>
          <xdr:nvPicPr>
            <xdr:cNvPr id="12" name="Grafik 11" descr="C:\Users\mahner\AppData\Local\Microsoft\Windows\Temporary Internet Files\Content.IE5\HVK6E9AB\50Hertz_Logo_sub_RGB.p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3" name="Picture 3">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Grafik 13" descr="\\ampintern.net\home$\Home\R999810\Desktop\AMPRION_LOGO_RGB_P.p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1" name="Grafik 10" descr="\\ampintern.net\home$\Home\R999810\Desktop\Alte Vorlagen &amp; Logos\2020_TenneT_Logo-52mm_RGB.JPG">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7:C7"/>
  <sheetViews>
    <sheetView workbookViewId="0">
      <selection activeCell="R18" sqref="R18"/>
    </sheetView>
  </sheetViews>
  <sheetFormatPr baseColWidth="10" defaultColWidth="11" defaultRowHeight="14.25" x14ac:dyDescent="0.2"/>
  <cols>
    <col min="1" max="16384" width="11" style="62"/>
  </cols>
  <sheetData>
    <row r="7" spans="2:3" x14ac:dyDescent="0.2">
      <c r="B7" s="199" t="s">
        <v>104</v>
      </c>
      <c r="C7" s="200"/>
    </row>
  </sheetData>
  <sheetProtection selectLockedCells="1"/>
  <mergeCells count="1">
    <mergeCell ref="B7:C7"/>
  </mergeCells>
  <pageMargins left="0.7" right="0.7" top="0.78740157499999996" bottom="0.78740157499999996"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J302"/>
  <sheetViews>
    <sheetView zoomScale="80" zoomScaleNormal="80" workbookViewId="0">
      <selection activeCell="C17" sqref="C17"/>
    </sheetView>
  </sheetViews>
  <sheetFormatPr baseColWidth="10" defaultColWidth="11" defaultRowHeight="14.25" x14ac:dyDescent="0.2"/>
  <cols>
    <col min="1" max="1" width="37.25" style="89" customWidth="1"/>
    <col min="2" max="2" width="53.125" style="89" bestFit="1" customWidth="1"/>
    <col min="3" max="7" width="25.625" style="89" customWidth="1"/>
    <col min="8" max="8" width="26.25" style="89" bestFit="1" customWidth="1"/>
    <col min="9" max="9" width="24.125" style="89" hidden="1" customWidth="1"/>
    <col min="10" max="10" width="25" style="89" customWidth="1"/>
    <col min="11" max="16384" width="11" style="89"/>
  </cols>
  <sheetData>
    <row r="1" spans="1:10" ht="18" x14ac:dyDescent="0.25">
      <c r="A1" s="88" t="s">
        <v>97</v>
      </c>
    </row>
    <row r="2" spans="1:10" ht="18.75" thickBot="1" x14ac:dyDescent="0.3">
      <c r="B2" s="90"/>
      <c r="C2" s="90"/>
      <c r="D2" s="90"/>
    </row>
    <row r="3" spans="1:10" ht="18.75" thickBot="1" x14ac:dyDescent="0.3">
      <c r="A3" s="201" t="s">
        <v>0</v>
      </c>
      <c r="B3" s="202"/>
      <c r="C3" s="90"/>
      <c r="D3" s="90"/>
    </row>
    <row r="4" spans="1:10" ht="18" x14ac:dyDescent="0.25">
      <c r="A4" s="27" t="s">
        <v>51</v>
      </c>
      <c r="B4" s="1"/>
      <c r="C4" s="90"/>
      <c r="D4" s="90"/>
    </row>
    <row r="5" spans="1:10" ht="18" x14ac:dyDescent="0.25">
      <c r="A5" s="6" t="s">
        <v>1</v>
      </c>
      <c r="B5" s="2"/>
      <c r="C5" s="90"/>
      <c r="D5" s="90"/>
    </row>
    <row r="6" spans="1:10" ht="18" x14ac:dyDescent="0.25">
      <c r="A6" s="6" t="s">
        <v>5</v>
      </c>
      <c r="B6" s="3"/>
      <c r="C6" s="90"/>
      <c r="D6" s="90"/>
    </row>
    <row r="7" spans="1:10" ht="18" x14ac:dyDescent="0.25">
      <c r="A7" s="6" t="s">
        <v>2</v>
      </c>
      <c r="B7" s="3"/>
      <c r="C7" s="90"/>
      <c r="D7" s="90"/>
    </row>
    <row r="8" spans="1:10" ht="18" x14ac:dyDescent="0.25">
      <c r="A8" s="6" t="s">
        <v>3</v>
      </c>
      <c r="B8" s="2"/>
      <c r="C8" s="90"/>
      <c r="D8" s="90"/>
    </row>
    <row r="9" spans="1:10" ht="15" thickBot="1" x14ac:dyDescent="0.25">
      <c r="A9" s="7" t="s">
        <v>6</v>
      </c>
      <c r="B9" s="4"/>
    </row>
    <row r="10" spans="1:10" ht="15" thickBot="1" x14ac:dyDescent="0.25">
      <c r="A10" s="26"/>
      <c r="B10" s="91"/>
    </row>
    <row r="11" spans="1:10" ht="14.25" customHeight="1" x14ac:dyDescent="0.25">
      <c r="A11" s="38" t="s">
        <v>62</v>
      </c>
      <c r="B11" s="61" t="s">
        <v>103</v>
      </c>
      <c r="C11" s="142"/>
      <c r="D11" s="209" t="s">
        <v>95</v>
      </c>
      <c r="E11" s="209"/>
      <c r="F11" s="209"/>
      <c r="G11" s="209"/>
      <c r="H11" s="209"/>
      <c r="I11" s="209"/>
    </row>
    <row r="12" spans="1:10" ht="15.75" customHeight="1" thickBot="1" x14ac:dyDescent="0.3">
      <c r="A12" s="39" t="s">
        <v>63</v>
      </c>
      <c r="B12" s="92">
        <f>VLOOKUP($B$11,Hilfstabelle!$F$1:$G$10,2,FALSE)</f>
        <v>1.8614999999999999</v>
      </c>
      <c r="C12" s="141"/>
      <c r="D12" s="209"/>
      <c r="E12" s="209"/>
      <c r="F12" s="209"/>
      <c r="G12" s="209"/>
      <c r="H12" s="209"/>
      <c r="I12" s="209"/>
    </row>
    <row r="13" spans="1:10" ht="15" thickBot="1" x14ac:dyDescent="0.25"/>
    <row r="14" spans="1:10" ht="25.5" customHeight="1" thickBot="1" x14ac:dyDescent="0.25">
      <c r="A14" s="201" t="s">
        <v>4</v>
      </c>
      <c r="B14" s="203"/>
      <c r="C14" s="203"/>
      <c r="D14" s="203"/>
      <c r="E14" s="203"/>
      <c r="F14" s="203"/>
      <c r="G14" s="203"/>
      <c r="H14" s="207" t="s">
        <v>20</v>
      </c>
      <c r="I14" s="208"/>
      <c r="J14" s="204" t="s">
        <v>91</v>
      </c>
    </row>
    <row r="15" spans="1:10" ht="25.5" x14ac:dyDescent="0.2">
      <c r="A15" s="41" t="s">
        <v>8</v>
      </c>
      <c r="B15" s="85" t="s">
        <v>21</v>
      </c>
      <c r="C15" s="42" t="s">
        <v>2</v>
      </c>
      <c r="D15" s="43" t="s">
        <v>22</v>
      </c>
      <c r="E15" s="41" t="s">
        <v>11</v>
      </c>
      <c r="F15" s="44" t="s">
        <v>23</v>
      </c>
      <c r="G15" s="159" t="s">
        <v>98</v>
      </c>
      <c r="H15" s="40" t="s">
        <v>53</v>
      </c>
      <c r="I15" s="45" t="s">
        <v>54</v>
      </c>
      <c r="J15" s="205"/>
    </row>
    <row r="16" spans="1:10" ht="15" thickBot="1" x14ac:dyDescent="0.25">
      <c r="A16" s="143"/>
      <c r="B16" s="144"/>
      <c r="C16" s="145"/>
      <c r="D16" s="146"/>
      <c r="E16" s="143" t="s">
        <v>12</v>
      </c>
      <c r="F16" s="143" t="s">
        <v>16</v>
      </c>
      <c r="G16" s="147" t="s">
        <v>50</v>
      </c>
      <c r="H16" s="148" t="s">
        <v>50</v>
      </c>
      <c r="I16" s="149" t="s">
        <v>16</v>
      </c>
      <c r="J16" s="206"/>
    </row>
    <row r="17" spans="1:10" x14ac:dyDescent="0.2">
      <c r="A17" s="67"/>
      <c r="B17" s="65"/>
      <c r="C17" s="64"/>
      <c r="D17" s="66"/>
      <c r="E17" s="67"/>
      <c r="F17" s="67"/>
      <c r="G17" s="135"/>
      <c r="H17" s="69"/>
      <c r="I17" s="66"/>
      <c r="J17" s="193" t="str">
        <f>IF(ISBLANK(A17),"",IFERROR(IF(COUNTIF($A$17:$A$300,A17)&gt;1,"Fehler - Anlagenschlüssel doppelt verwendet",""),"Fehler"))</f>
        <v/>
      </c>
    </row>
    <row r="18" spans="1:10" x14ac:dyDescent="0.2">
      <c r="A18" s="67"/>
      <c r="B18" s="22"/>
      <c r="C18" s="70"/>
      <c r="D18" s="16"/>
      <c r="E18" s="136"/>
      <c r="F18" s="67"/>
      <c r="G18" s="71"/>
      <c r="H18" s="63"/>
      <c r="I18" s="16"/>
      <c r="J18" s="194" t="str">
        <f t="shared" ref="J18:J81" si="0">IF(ISBLANK(A18),"",IFERROR(IF(COUNTIF($A$17:$A$300,A18)&gt;1,"Fehler - Anlagenschlüssel doppelt verwendet",""),"Fehler"))</f>
        <v/>
      </c>
    </row>
    <row r="19" spans="1:10" x14ac:dyDescent="0.2">
      <c r="A19" s="67"/>
      <c r="B19" s="22"/>
      <c r="C19" s="70"/>
      <c r="D19" s="16"/>
      <c r="E19" s="136"/>
      <c r="F19" s="67"/>
      <c r="G19" s="71"/>
      <c r="H19" s="63"/>
      <c r="I19" s="16"/>
      <c r="J19" s="194" t="str">
        <f t="shared" si="0"/>
        <v/>
      </c>
    </row>
    <row r="20" spans="1:10" x14ac:dyDescent="0.2">
      <c r="A20" s="67"/>
      <c r="B20" s="65"/>
      <c r="C20" s="64"/>
      <c r="D20" s="66"/>
      <c r="E20" s="67"/>
      <c r="F20" s="136"/>
      <c r="G20" s="71"/>
      <c r="H20" s="63"/>
      <c r="I20" s="16"/>
      <c r="J20" s="194" t="str">
        <f t="shared" si="0"/>
        <v/>
      </c>
    </row>
    <row r="21" spans="1:10" x14ac:dyDescent="0.2">
      <c r="A21" s="67"/>
      <c r="B21" s="22"/>
      <c r="C21" s="70"/>
      <c r="D21" s="16"/>
      <c r="E21" s="67"/>
      <c r="F21" s="136"/>
      <c r="G21" s="71"/>
      <c r="H21" s="63"/>
      <c r="I21" s="16"/>
      <c r="J21" s="194" t="str">
        <f t="shared" si="0"/>
        <v/>
      </c>
    </row>
    <row r="22" spans="1:10" x14ac:dyDescent="0.2">
      <c r="A22" s="67"/>
      <c r="B22" s="65"/>
      <c r="C22" s="64"/>
      <c r="D22" s="66"/>
      <c r="E22" s="67"/>
      <c r="F22" s="67"/>
      <c r="G22" s="135"/>
      <c r="H22" s="69"/>
      <c r="I22" s="66"/>
      <c r="J22" s="194" t="str">
        <f t="shared" si="0"/>
        <v/>
      </c>
    </row>
    <row r="23" spans="1:10" x14ac:dyDescent="0.2">
      <c r="A23" s="67"/>
      <c r="B23" s="22"/>
      <c r="C23" s="70"/>
      <c r="D23" s="16"/>
      <c r="E23" s="67"/>
      <c r="F23" s="136"/>
      <c r="G23" s="71"/>
      <c r="H23" s="63"/>
      <c r="I23" s="16"/>
      <c r="J23" s="194" t="str">
        <f t="shared" si="0"/>
        <v/>
      </c>
    </row>
    <row r="24" spans="1:10" x14ac:dyDescent="0.2">
      <c r="A24" s="67"/>
      <c r="B24" s="22"/>
      <c r="C24" s="70"/>
      <c r="D24" s="16"/>
      <c r="E24" s="67"/>
      <c r="F24" s="72"/>
      <c r="G24" s="71"/>
      <c r="H24" s="63"/>
      <c r="I24" s="16"/>
      <c r="J24" s="194" t="str">
        <f t="shared" si="0"/>
        <v/>
      </c>
    </row>
    <row r="25" spans="1:10" x14ac:dyDescent="0.2">
      <c r="A25" s="67"/>
      <c r="B25" s="22"/>
      <c r="C25" s="70"/>
      <c r="D25" s="16"/>
      <c r="E25" s="67"/>
      <c r="F25" s="72"/>
      <c r="G25" s="71"/>
      <c r="H25" s="63"/>
      <c r="I25" s="16"/>
      <c r="J25" s="194" t="str">
        <f t="shared" si="0"/>
        <v/>
      </c>
    </row>
    <row r="26" spans="1:10" x14ac:dyDescent="0.2">
      <c r="A26" s="67"/>
      <c r="B26" s="22"/>
      <c r="C26" s="70"/>
      <c r="D26" s="16"/>
      <c r="E26" s="67"/>
      <c r="F26" s="72"/>
      <c r="G26" s="71"/>
      <c r="H26" s="63"/>
      <c r="I26" s="16"/>
      <c r="J26" s="194" t="str">
        <f t="shared" si="0"/>
        <v/>
      </c>
    </row>
    <row r="27" spans="1:10" x14ac:dyDescent="0.2">
      <c r="A27" s="67"/>
      <c r="B27" s="22"/>
      <c r="C27" s="70"/>
      <c r="D27" s="16"/>
      <c r="E27" s="67"/>
      <c r="F27" s="72"/>
      <c r="G27" s="71"/>
      <c r="H27" s="63"/>
      <c r="I27" s="16"/>
      <c r="J27" s="194" t="str">
        <f t="shared" si="0"/>
        <v/>
      </c>
    </row>
    <row r="28" spans="1:10" x14ac:dyDescent="0.2">
      <c r="A28" s="67"/>
      <c r="B28" s="22"/>
      <c r="C28" s="70"/>
      <c r="D28" s="16"/>
      <c r="E28" s="67"/>
      <c r="F28" s="72"/>
      <c r="G28" s="71"/>
      <c r="H28" s="63"/>
      <c r="I28" s="16"/>
      <c r="J28" s="194" t="str">
        <f t="shared" si="0"/>
        <v/>
      </c>
    </row>
    <row r="29" spans="1:10" x14ac:dyDescent="0.2">
      <c r="A29" s="67"/>
      <c r="B29" s="22"/>
      <c r="C29" s="70"/>
      <c r="D29" s="16"/>
      <c r="E29" s="67"/>
      <c r="F29" s="72"/>
      <c r="G29" s="71"/>
      <c r="H29" s="63"/>
      <c r="I29" s="16"/>
      <c r="J29" s="194" t="str">
        <f t="shared" si="0"/>
        <v/>
      </c>
    </row>
    <row r="30" spans="1:10" x14ac:dyDescent="0.2">
      <c r="A30" s="67"/>
      <c r="B30" s="22"/>
      <c r="C30" s="70"/>
      <c r="D30" s="16"/>
      <c r="E30" s="67"/>
      <c r="F30" s="72"/>
      <c r="G30" s="71"/>
      <c r="H30" s="63"/>
      <c r="I30" s="16"/>
      <c r="J30" s="194" t="str">
        <f t="shared" si="0"/>
        <v/>
      </c>
    </row>
    <row r="31" spans="1:10" x14ac:dyDescent="0.2">
      <c r="A31" s="67"/>
      <c r="B31" s="22"/>
      <c r="C31" s="70"/>
      <c r="D31" s="16"/>
      <c r="E31" s="67"/>
      <c r="F31" s="72"/>
      <c r="G31" s="71"/>
      <c r="H31" s="63"/>
      <c r="I31" s="16"/>
      <c r="J31" s="194" t="str">
        <f t="shared" si="0"/>
        <v/>
      </c>
    </row>
    <row r="32" spans="1:10" x14ac:dyDescent="0.2">
      <c r="A32" s="67"/>
      <c r="B32" s="22"/>
      <c r="C32" s="70"/>
      <c r="D32" s="16"/>
      <c r="E32" s="67"/>
      <c r="F32" s="72"/>
      <c r="G32" s="71"/>
      <c r="H32" s="63"/>
      <c r="I32" s="16"/>
      <c r="J32" s="194" t="str">
        <f t="shared" si="0"/>
        <v/>
      </c>
    </row>
    <row r="33" spans="1:10" x14ac:dyDescent="0.2">
      <c r="A33" s="67"/>
      <c r="B33" s="22"/>
      <c r="C33" s="70"/>
      <c r="D33" s="16"/>
      <c r="E33" s="67"/>
      <c r="F33" s="72"/>
      <c r="G33" s="71"/>
      <c r="H33" s="63"/>
      <c r="I33" s="16"/>
      <c r="J33" s="194" t="str">
        <f t="shared" si="0"/>
        <v/>
      </c>
    </row>
    <row r="34" spans="1:10" x14ac:dyDescent="0.2">
      <c r="A34" s="67"/>
      <c r="B34" s="22"/>
      <c r="C34" s="70"/>
      <c r="D34" s="16"/>
      <c r="E34" s="67"/>
      <c r="F34" s="72"/>
      <c r="G34" s="71"/>
      <c r="H34" s="63"/>
      <c r="I34" s="16"/>
      <c r="J34" s="194" t="str">
        <f t="shared" si="0"/>
        <v/>
      </c>
    </row>
    <row r="35" spans="1:10" x14ac:dyDescent="0.2">
      <c r="A35" s="67"/>
      <c r="B35" s="22"/>
      <c r="C35" s="70"/>
      <c r="D35" s="16"/>
      <c r="E35" s="67"/>
      <c r="F35" s="72"/>
      <c r="G35" s="71"/>
      <c r="H35" s="63"/>
      <c r="I35" s="16"/>
      <c r="J35" s="194" t="str">
        <f t="shared" si="0"/>
        <v/>
      </c>
    </row>
    <row r="36" spans="1:10" x14ac:dyDescent="0.2">
      <c r="A36" s="67"/>
      <c r="B36" s="22"/>
      <c r="C36" s="70"/>
      <c r="D36" s="16"/>
      <c r="E36" s="67"/>
      <c r="F36" s="72"/>
      <c r="G36" s="71"/>
      <c r="H36" s="63"/>
      <c r="I36" s="16"/>
      <c r="J36" s="194" t="str">
        <f t="shared" si="0"/>
        <v/>
      </c>
    </row>
    <row r="37" spans="1:10" x14ac:dyDescent="0.2">
      <c r="A37" s="67"/>
      <c r="B37" s="22"/>
      <c r="C37" s="70"/>
      <c r="D37" s="16"/>
      <c r="E37" s="67"/>
      <c r="F37" s="72"/>
      <c r="G37" s="71"/>
      <c r="H37" s="63"/>
      <c r="I37" s="16"/>
      <c r="J37" s="194" t="str">
        <f t="shared" si="0"/>
        <v/>
      </c>
    </row>
    <row r="38" spans="1:10" x14ac:dyDescent="0.2">
      <c r="A38" s="67"/>
      <c r="B38" s="22"/>
      <c r="C38" s="70"/>
      <c r="D38" s="16"/>
      <c r="E38" s="67"/>
      <c r="F38" s="72"/>
      <c r="G38" s="71"/>
      <c r="H38" s="63"/>
      <c r="I38" s="16"/>
      <c r="J38" s="194" t="str">
        <f t="shared" si="0"/>
        <v/>
      </c>
    </row>
    <row r="39" spans="1:10" x14ac:dyDescent="0.2">
      <c r="A39" s="67"/>
      <c r="B39" s="22"/>
      <c r="C39" s="70"/>
      <c r="D39" s="16"/>
      <c r="E39" s="67"/>
      <c r="F39" s="72"/>
      <c r="G39" s="71"/>
      <c r="H39" s="63"/>
      <c r="I39" s="16"/>
      <c r="J39" s="194" t="str">
        <f t="shared" si="0"/>
        <v/>
      </c>
    </row>
    <row r="40" spans="1:10" x14ac:dyDescent="0.2">
      <c r="A40" s="67"/>
      <c r="B40" s="22"/>
      <c r="C40" s="70"/>
      <c r="D40" s="16"/>
      <c r="E40" s="67"/>
      <c r="F40" s="72"/>
      <c r="G40" s="71"/>
      <c r="H40" s="63"/>
      <c r="I40" s="16"/>
      <c r="J40" s="194" t="str">
        <f t="shared" si="0"/>
        <v/>
      </c>
    </row>
    <row r="41" spans="1:10" x14ac:dyDescent="0.2">
      <c r="A41" s="67"/>
      <c r="B41" s="22"/>
      <c r="C41" s="70"/>
      <c r="D41" s="16"/>
      <c r="E41" s="67"/>
      <c r="F41" s="72"/>
      <c r="G41" s="71"/>
      <c r="H41" s="63"/>
      <c r="I41" s="16"/>
      <c r="J41" s="194" t="str">
        <f t="shared" si="0"/>
        <v/>
      </c>
    </row>
    <row r="42" spans="1:10" x14ac:dyDescent="0.2">
      <c r="A42" s="67"/>
      <c r="B42" s="22"/>
      <c r="C42" s="70"/>
      <c r="D42" s="16"/>
      <c r="E42" s="67"/>
      <c r="F42" s="72"/>
      <c r="G42" s="71"/>
      <c r="H42" s="63"/>
      <c r="I42" s="16"/>
      <c r="J42" s="194" t="str">
        <f t="shared" si="0"/>
        <v/>
      </c>
    </row>
    <row r="43" spans="1:10" x14ac:dyDescent="0.2">
      <c r="A43" s="67"/>
      <c r="B43" s="22"/>
      <c r="C43" s="70"/>
      <c r="D43" s="16"/>
      <c r="E43" s="67"/>
      <c r="F43" s="72"/>
      <c r="G43" s="71"/>
      <c r="H43" s="63"/>
      <c r="I43" s="16"/>
      <c r="J43" s="194" t="str">
        <f t="shared" si="0"/>
        <v/>
      </c>
    </row>
    <row r="44" spans="1:10" x14ac:dyDescent="0.2">
      <c r="A44" s="67"/>
      <c r="B44" s="22"/>
      <c r="C44" s="70"/>
      <c r="D44" s="16"/>
      <c r="E44" s="67"/>
      <c r="F44" s="72"/>
      <c r="G44" s="71"/>
      <c r="H44" s="63"/>
      <c r="I44" s="16"/>
      <c r="J44" s="194" t="str">
        <f t="shared" si="0"/>
        <v/>
      </c>
    </row>
    <row r="45" spans="1:10" x14ac:dyDescent="0.2">
      <c r="A45" s="67"/>
      <c r="B45" s="22"/>
      <c r="C45" s="70"/>
      <c r="D45" s="16"/>
      <c r="E45" s="67"/>
      <c r="F45" s="72"/>
      <c r="G45" s="71"/>
      <c r="H45" s="63"/>
      <c r="I45" s="16"/>
      <c r="J45" s="194" t="str">
        <f t="shared" si="0"/>
        <v/>
      </c>
    </row>
    <row r="46" spans="1:10" x14ac:dyDescent="0.2">
      <c r="A46" s="67"/>
      <c r="B46" s="22"/>
      <c r="C46" s="70"/>
      <c r="D46" s="16"/>
      <c r="E46" s="67"/>
      <c r="F46" s="72"/>
      <c r="G46" s="71"/>
      <c r="H46" s="63"/>
      <c r="I46" s="16"/>
      <c r="J46" s="194" t="str">
        <f t="shared" si="0"/>
        <v/>
      </c>
    </row>
    <row r="47" spans="1:10" x14ac:dyDescent="0.2">
      <c r="A47" s="67"/>
      <c r="B47" s="22"/>
      <c r="C47" s="70"/>
      <c r="D47" s="16"/>
      <c r="E47" s="67"/>
      <c r="F47" s="72"/>
      <c r="G47" s="71"/>
      <c r="H47" s="63"/>
      <c r="I47" s="16"/>
      <c r="J47" s="194" t="str">
        <f t="shared" si="0"/>
        <v/>
      </c>
    </row>
    <row r="48" spans="1:10" x14ac:dyDescent="0.2">
      <c r="A48" s="67"/>
      <c r="B48" s="22"/>
      <c r="C48" s="70"/>
      <c r="D48" s="16"/>
      <c r="E48" s="67"/>
      <c r="F48" s="72"/>
      <c r="G48" s="71"/>
      <c r="H48" s="63"/>
      <c r="I48" s="16"/>
      <c r="J48" s="194" t="str">
        <f t="shared" si="0"/>
        <v/>
      </c>
    </row>
    <row r="49" spans="1:10" x14ac:dyDescent="0.2">
      <c r="A49" s="67"/>
      <c r="B49" s="22"/>
      <c r="C49" s="70"/>
      <c r="D49" s="16"/>
      <c r="E49" s="67"/>
      <c r="F49" s="72"/>
      <c r="G49" s="71"/>
      <c r="H49" s="63"/>
      <c r="I49" s="16"/>
      <c r="J49" s="194" t="str">
        <f t="shared" si="0"/>
        <v/>
      </c>
    </row>
    <row r="50" spans="1:10" x14ac:dyDescent="0.2">
      <c r="A50" s="67"/>
      <c r="B50" s="22"/>
      <c r="C50" s="70"/>
      <c r="D50" s="16"/>
      <c r="E50" s="67"/>
      <c r="F50" s="72"/>
      <c r="G50" s="71"/>
      <c r="H50" s="63"/>
      <c r="I50" s="16"/>
      <c r="J50" s="194" t="str">
        <f t="shared" si="0"/>
        <v/>
      </c>
    </row>
    <row r="51" spans="1:10" x14ac:dyDescent="0.2">
      <c r="A51" s="67"/>
      <c r="B51" s="22"/>
      <c r="C51" s="70"/>
      <c r="D51" s="16"/>
      <c r="E51" s="67"/>
      <c r="F51" s="72"/>
      <c r="G51" s="71"/>
      <c r="H51" s="63"/>
      <c r="I51" s="16"/>
      <c r="J51" s="194" t="str">
        <f t="shared" si="0"/>
        <v/>
      </c>
    </row>
    <row r="52" spans="1:10" x14ac:dyDescent="0.2">
      <c r="A52" s="67"/>
      <c r="B52" s="22"/>
      <c r="C52" s="70"/>
      <c r="D52" s="16"/>
      <c r="E52" s="67"/>
      <c r="F52" s="72"/>
      <c r="G52" s="71"/>
      <c r="H52" s="63"/>
      <c r="I52" s="16"/>
      <c r="J52" s="194" t="str">
        <f t="shared" si="0"/>
        <v/>
      </c>
    </row>
    <row r="53" spans="1:10" x14ac:dyDescent="0.2">
      <c r="A53" s="67"/>
      <c r="B53" s="22"/>
      <c r="C53" s="70"/>
      <c r="D53" s="16"/>
      <c r="E53" s="67"/>
      <c r="F53" s="72"/>
      <c r="G53" s="71"/>
      <c r="H53" s="63"/>
      <c r="I53" s="16"/>
      <c r="J53" s="194" t="str">
        <f t="shared" si="0"/>
        <v/>
      </c>
    </row>
    <row r="54" spans="1:10" x14ac:dyDescent="0.2">
      <c r="A54" s="67"/>
      <c r="B54" s="22"/>
      <c r="C54" s="70"/>
      <c r="D54" s="16"/>
      <c r="E54" s="67"/>
      <c r="F54" s="72"/>
      <c r="G54" s="71"/>
      <c r="H54" s="63"/>
      <c r="I54" s="16"/>
      <c r="J54" s="194" t="str">
        <f t="shared" si="0"/>
        <v/>
      </c>
    </row>
    <row r="55" spans="1:10" x14ac:dyDescent="0.2">
      <c r="A55" s="67"/>
      <c r="B55" s="22"/>
      <c r="C55" s="70"/>
      <c r="D55" s="16"/>
      <c r="E55" s="67"/>
      <c r="F55" s="72"/>
      <c r="G55" s="71"/>
      <c r="H55" s="63"/>
      <c r="I55" s="16"/>
      <c r="J55" s="194" t="str">
        <f t="shared" si="0"/>
        <v/>
      </c>
    </row>
    <row r="56" spans="1:10" x14ac:dyDescent="0.2">
      <c r="A56" s="67"/>
      <c r="B56" s="22"/>
      <c r="C56" s="70"/>
      <c r="D56" s="16"/>
      <c r="E56" s="67"/>
      <c r="F56" s="72"/>
      <c r="G56" s="71"/>
      <c r="H56" s="63"/>
      <c r="I56" s="16"/>
      <c r="J56" s="194" t="str">
        <f t="shared" si="0"/>
        <v/>
      </c>
    </row>
    <row r="57" spans="1:10" x14ac:dyDescent="0.2">
      <c r="A57" s="67"/>
      <c r="B57" s="22"/>
      <c r="C57" s="70"/>
      <c r="D57" s="16"/>
      <c r="E57" s="67"/>
      <c r="F57" s="72"/>
      <c r="G57" s="71"/>
      <c r="H57" s="63"/>
      <c r="I57" s="16"/>
      <c r="J57" s="194" t="str">
        <f t="shared" si="0"/>
        <v/>
      </c>
    </row>
    <row r="58" spans="1:10" x14ac:dyDescent="0.2">
      <c r="A58" s="67"/>
      <c r="B58" s="22"/>
      <c r="C58" s="70"/>
      <c r="D58" s="16"/>
      <c r="E58" s="67"/>
      <c r="F58" s="72"/>
      <c r="G58" s="71"/>
      <c r="H58" s="63"/>
      <c r="I58" s="16"/>
      <c r="J58" s="194" t="str">
        <f t="shared" si="0"/>
        <v/>
      </c>
    </row>
    <row r="59" spans="1:10" x14ac:dyDescent="0.2">
      <c r="A59" s="67"/>
      <c r="B59" s="22"/>
      <c r="C59" s="70"/>
      <c r="D59" s="16"/>
      <c r="E59" s="67"/>
      <c r="F59" s="72"/>
      <c r="G59" s="71"/>
      <c r="H59" s="63"/>
      <c r="I59" s="16"/>
      <c r="J59" s="194" t="str">
        <f t="shared" si="0"/>
        <v/>
      </c>
    </row>
    <row r="60" spans="1:10" x14ac:dyDescent="0.2">
      <c r="A60" s="67"/>
      <c r="B60" s="22"/>
      <c r="C60" s="70"/>
      <c r="D60" s="16"/>
      <c r="E60" s="67"/>
      <c r="F60" s="72"/>
      <c r="G60" s="71"/>
      <c r="H60" s="63"/>
      <c r="I60" s="16"/>
      <c r="J60" s="194" t="str">
        <f t="shared" si="0"/>
        <v/>
      </c>
    </row>
    <row r="61" spans="1:10" x14ac:dyDescent="0.2">
      <c r="A61" s="67"/>
      <c r="B61" s="22"/>
      <c r="C61" s="70"/>
      <c r="D61" s="16"/>
      <c r="E61" s="67"/>
      <c r="F61" s="72"/>
      <c r="G61" s="71"/>
      <c r="H61" s="63"/>
      <c r="I61" s="16"/>
      <c r="J61" s="194" t="str">
        <f t="shared" si="0"/>
        <v/>
      </c>
    </row>
    <row r="62" spans="1:10" x14ac:dyDescent="0.2">
      <c r="A62" s="67"/>
      <c r="B62" s="22"/>
      <c r="C62" s="70"/>
      <c r="D62" s="16"/>
      <c r="E62" s="67"/>
      <c r="F62" s="72"/>
      <c r="G62" s="71"/>
      <c r="H62" s="63"/>
      <c r="I62" s="16"/>
      <c r="J62" s="194" t="str">
        <f t="shared" si="0"/>
        <v/>
      </c>
    </row>
    <row r="63" spans="1:10" x14ac:dyDescent="0.2">
      <c r="A63" s="67"/>
      <c r="B63" s="22"/>
      <c r="C63" s="70"/>
      <c r="D63" s="16"/>
      <c r="E63" s="67"/>
      <c r="F63" s="72"/>
      <c r="G63" s="71"/>
      <c r="H63" s="63"/>
      <c r="I63" s="16"/>
      <c r="J63" s="194" t="str">
        <f t="shared" si="0"/>
        <v/>
      </c>
    </row>
    <row r="64" spans="1:10" x14ac:dyDescent="0.2">
      <c r="A64" s="67"/>
      <c r="B64" s="22"/>
      <c r="C64" s="70"/>
      <c r="D64" s="16"/>
      <c r="E64" s="67"/>
      <c r="F64" s="72"/>
      <c r="G64" s="71"/>
      <c r="H64" s="63"/>
      <c r="I64" s="16"/>
      <c r="J64" s="194" t="str">
        <f t="shared" si="0"/>
        <v/>
      </c>
    </row>
    <row r="65" spans="1:10" x14ac:dyDescent="0.2">
      <c r="A65" s="67"/>
      <c r="B65" s="22"/>
      <c r="C65" s="70"/>
      <c r="D65" s="16"/>
      <c r="E65" s="67"/>
      <c r="F65" s="72"/>
      <c r="G65" s="71"/>
      <c r="H65" s="63"/>
      <c r="I65" s="16"/>
      <c r="J65" s="194" t="str">
        <f t="shared" si="0"/>
        <v/>
      </c>
    </row>
    <row r="66" spans="1:10" x14ac:dyDescent="0.2">
      <c r="A66" s="67"/>
      <c r="B66" s="22"/>
      <c r="C66" s="70"/>
      <c r="D66" s="16"/>
      <c r="E66" s="67"/>
      <c r="F66" s="72"/>
      <c r="G66" s="71"/>
      <c r="H66" s="63"/>
      <c r="I66" s="16"/>
      <c r="J66" s="194" t="str">
        <f t="shared" si="0"/>
        <v/>
      </c>
    </row>
    <row r="67" spans="1:10" x14ac:dyDescent="0.2">
      <c r="A67" s="67"/>
      <c r="B67" s="22"/>
      <c r="C67" s="70"/>
      <c r="D67" s="16"/>
      <c r="E67" s="67"/>
      <c r="F67" s="72"/>
      <c r="G67" s="71"/>
      <c r="H67" s="63"/>
      <c r="I67" s="16"/>
      <c r="J67" s="194" t="str">
        <f t="shared" si="0"/>
        <v/>
      </c>
    </row>
    <row r="68" spans="1:10" x14ac:dyDescent="0.2">
      <c r="A68" s="67"/>
      <c r="B68" s="22"/>
      <c r="C68" s="70"/>
      <c r="D68" s="16"/>
      <c r="E68" s="67"/>
      <c r="F68" s="72"/>
      <c r="G68" s="71"/>
      <c r="H68" s="63"/>
      <c r="I68" s="16"/>
      <c r="J68" s="194" t="str">
        <f t="shared" si="0"/>
        <v/>
      </c>
    </row>
    <row r="69" spans="1:10" x14ac:dyDescent="0.2">
      <c r="A69" s="67"/>
      <c r="B69" s="22"/>
      <c r="C69" s="70"/>
      <c r="D69" s="16"/>
      <c r="E69" s="67"/>
      <c r="F69" s="72"/>
      <c r="G69" s="71"/>
      <c r="H69" s="63"/>
      <c r="I69" s="16"/>
      <c r="J69" s="194" t="str">
        <f t="shared" si="0"/>
        <v/>
      </c>
    </row>
    <row r="70" spans="1:10" x14ac:dyDescent="0.2">
      <c r="A70" s="67"/>
      <c r="B70" s="22"/>
      <c r="C70" s="70"/>
      <c r="D70" s="16"/>
      <c r="E70" s="67"/>
      <c r="F70" s="72"/>
      <c r="G70" s="71"/>
      <c r="H70" s="63"/>
      <c r="I70" s="16"/>
      <c r="J70" s="194" t="str">
        <f t="shared" si="0"/>
        <v/>
      </c>
    </row>
    <row r="71" spans="1:10" x14ac:dyDescent="0.2">
      <c r="A71" s="67"/>
      <c r="B71" s="22"/>
      <c r="C71" s="70"/>
      <c r="D71" s="16"/>
      <c r="E71" s="67"/>
      <c r="F71" s="72"/>
      <c r="G71" s="71"/>
      <c r="H71" s="63"/>
      <c r="I71" s="16"/>
      <c r="J71" s="194" t="str">
        <f t="shared" si="0"/>
        <v/>
      </c>
    </row>
    <row r="72" spans="1:10" x14ac:dyDescent="0.2">
      <c r="A72" s="67"/>
      <c r="B72" s="22"/>
      <c r="C72" s="70"/>
      <c r="D72" s="16"/>
      <c r="E72" s="67"/>
      <c r="F72" s="72"/>
      <c r="G72" s="71"/>
      <c r="H72" s="63"/>
      <c r="I72" s="16"/>
      <c r="J72" s="194" t="str">
        <f t="shared" si="0"/>
        <v/>
      </c>
    </row>
    <row r="73" spans="1:10" x14ac:dyDescent="0.2">
      <c r="A73" s="67"/>
      <c r="B73" s="22"/>
      <c r="C73" s="70"/>
      <c r="D73" s="16"/>
      <c r="E73" s="67"/>
      <c r="F73" s="72"/>
      <c r="G73" s="71"/>
      <c r="H73" s="63"/>
      <c r="I73" s="16"/>
      <c r="J73" s="194" t="str">
        <f t="shared" si="0"/>
        <v/>
      </c>
    </row>
    <row r="74" spans="1:10" x14ac:dyDescent="0.2">
      <c r="A74" s="67"/>
      <c r="B74" s="22"/>
      <c r="C74" s="70"/>
      <c r="D74" s="16"/>
      <c r="E74" s="67"/>
      <c r="F74" s="72"/>
      <c r="G74" s="71"/>
      <c r="H74" s="63"/>
      <c r="I74" s="16"/>
      <c r="J74" s="194" t="str">
        <f t="shared" si="0"/>
        <v/>
      </c>
    </row>
    <row r="75" spans="1:10" x14ac:dyDescent="0.2">
      <c r="A75" s="67"/>
      <c r="B75" s="22"/>
      <c r="C75" s="70"/>
      <c r="D75" s="16"/>
      <c r="E75" s="67"/>
      <c r="F75" s="72"/>
      <c r="G75" s="71"/>
      <c r="H75" s="63"/>
      <c r="I75" s="16"/>
      <c r="J75" s="194" t="str">
        <f t="shared" si="0"/>
        <v/>
      </c>
    </row>
    <row r="76" spans="1:10" x14ac:dyDescent="0.2">
      <c r="A76" s="67"/>
      <c r="B76" s="22"/>
      <c r="C76" s="70"/>
      <c r="D76" s="16"/>
      <c r="E76" s="67"/>
      <c r="F76" s="72"/>
      <c r="G76" s="71"/>
      <c r="H76" s="63"/>
      <c r="I76" s="16"/>
      <c r="J76" s="194" t="str">
        <f t="shared" si="0"/>
        <v/>
      </c>
    </row>
    <row r="77" spans="1:10" x14ac:dyDescent="0.2">
      <c r="A77" s="67"/>
      <c r="B77" s="22"/>
      <c r="C77" s="70"/>
      <c r="D77" s="16"/>
      <c r="E77" s="67"/>
      <c r="F77" s="72"/>
      <c r="G77" s="71"/>
      <c r="H77" s="63"/>
      <c r="I77" s="16"/>
      <c r="J77" s="194" t="str">
        <f t="shared" si="0"/>
        <v/>
      </c>
    </row>
    <row r="78" spans="1:10" x14ac:dyDescent="0.2">
      <c r="A78" s="67"/>
      <c r="B78" s="22"/>
      <c r="C78" s="70"/>
      <c r="D78" s="16"/>
      <c r="E78" s="67"/>
      <c r="F78" s="72"/>
      <c r="G78" s="71"/>
      <c r="H78" s="63"/>
      <c r="I78" s="16"/>
      <c r="J78" s="194" t="str">
        <f t="shared" si="0"/>
        <v/>
      </c>
    </row>
    <row r="79" spans="1:10" x14ac:dyDescent="0.2">
      <c r="A79" s="67"/>
      <c r="B79" s="22"/>
      <c r="C79" s="70"/>
      <c r="D79" s="16"/>
      <c r="E79" s="67"/>
      <c r="F79" s="72"/>
      <c r="G79" s="71"/>
      <c r="H79" s="63"/>
      <c r="I79" s="16"/>
      <c r="J79" s="194" t="str">
        <f t="shared" si="0"/>
        <v/>
      </c>
    </row>
    <row r="80" spans="1:10" x14ac:dyDescent="0.2">
      <c r="A80" s="67"/>
      <c r="B80" s="22"/>
      <c r="C80" s="70"/>
      <c r="D80" s="16"/>
      <c r="E80" s="67"/>
      <c r="F80" s="72"/>
      <c r="G80" s="71"/>
      <c r="H80" s="63"/>
      <c r="I80" s="16"/>
      <c r="J80" s="194" t="str">
        <f t="shared" si="0"/>
        <v/>
      </c>
    </row>
    <row r="81" spans="1:10" x14ac:dyDescent="0.2">
      <c r="A81" s="67"/>
      <c r="B81" s="22"/>
      <c r="C81" s="70"/>
      <c r="D81" s="16"/>
      <c r="E81" s="67"/>
      <c r="F81" s="72"/>
      <c r="G81" s="71"/>
      <c r="H81" s="63"/>
      <c r="I81" s="16"/>
      <c r="J81" s="194" t="str">
        <f t="shared" si="0"/>
        <v/>
      </c>
    </row>
    <row r="82" spans="1:10" x14ac:dyDescent="0.2">
      <c r="A82" s="67"/>
      <c r="B82" s="22"/>
      <c r="C82" s="70"/>
      <c r="D82" s="16"/>
      <c r="E82" s="67"/>
      <c r="F82" s="72"/>
      <c r="G82" s="71"/>
      <c r="H82" s="63"/>
      <c r="I82" s="16"/>
      <c r="J82" s="194" t="str">
        <f t="shared" ref="J82:J145" si="1">IF(ISBLANK(A82),"",IFERROR(IF(COUNTIF($A$17:$A$300,A82)&gt;1,"Fehler - Anlagenschlüssel doppelt verwendet",""),"Fehler"))</f>
        <v/>
      </c>
    </row>
    <row r="83" spans="1:10" x14ac:dyDescent="0.2">
      <c r="A83" s="67"/>
      <c r="B83" s="22"/>
      <c r="C83" s="70"/>
      <c r="D83" s="16"/>
      <c r="E83" s="67"/>
      <c r="F83" s="72"/>
      <c r="G83" s="71"/>
      <c r="H83" s="63"/>
      <c r="I83" s="16"/>
      <c r="J83" s="194" t="str">
        <f t="shared" si="1"/>
        <v/>
      </c>
    </row>
    <row r="84" spans="1:10" x14ac:dyDescent="0.2">
      <c r="A84" s="67"/>
      <c r="B84" s="22"/>
      <c r="C84" s="70"/>
      <c r="D84" s="16"/>
      <c r="E84" s="67"/>
      <c r="F84" s="72"/>
      <c r="G84" s="71"/>
      <c r="H84" s="63"/>
      <c r="I84" s="16"/>
      <c r="J84" s="194" t="str">
        <f t="shared" si="1"/>
        <v/>
      </c>
    </row>
    <row r="85" spans="1:10" x14ac:dyDescent="0.2">
      <c r="A85" s="67"/>
      <c r="B85" s="22"/>
      <c r="C85" s="70"/>
      <c r="D85" s="16"/>
      <c r="E85" s="67"/>
      <c r="F85" s="72"/>
      <c r="G85" s="71"/>
      <c r="H85" s="63"/>
      <c r="I85" s="16"/>
      <c r="J85" s="194" t="str">
        <f t="shared" si="1"/>
        <v/>
      </c>
    </row>
    <row r="86" spans="1:10" x14ac:dyDescent="0.2">
      <c r="A86" s="67"/>
      <c r="B86" s="22"/>
      <c r="C86" s="70"/>
      <c r="D86" s="16"/>
      <c r="E86" s="67"/>
      <c r="F86" s="72"/>
      <c r="G86" s="71"/>
      <c r="H86" s="63"/>
      <c r="I86" s="16"/>
      <c r="J86" s="194" t="str">
        <f t="shared" si="1"/>
        <v/>
      </c>
    </row>
    <row r="87" spans="1:10" x14ac:dyDescent="0.2">
      <c r="A87" s="67"/>
      <c r="B87" s="22"/>
      <c r="C87" s="70"/>
      <c r="D87" s="16"/>
      <c r="E87" s="67"/>
      <c r="F87" s="72"/>
      <c r="G87" s="71"/>
      <c r="H87" s="63"/>
      <c r="I87" s="16"/>
      <c r="J87" s="194" t="str">
        <f t="shared" si="1"/>
        <v/>
      </c>
    </row>
    <row r="88" spans="1:10" x14ac:dyDescent="0.2">
      <c r="A88" s="67"/>
      <c r="B88" s="22"/>
      <c r="C88" s="70"/>
      <c r="D88" s="16"/>
      <c r="E88" s="67"/>
      <c r="F88" s="72"/>
      <c r="G88" s="71"/>
      <c r="H88" s="63"/>
      <c r="I88" s="16"/>
      <c r="J88" s="194" t="str">
        <f t="shared" si="1"/>
        <v/>
      </c>
    </row>
    <row r="89" spans="1:10" x14ac:dyDescent="0.2">
      <c r="A89" s="67"/>
      <c r="B89" s="22"/>
      <c r="C89" s="70"/>
      <c r="D89" s="16"/>
      <c r="E89" s="67"/>
      <c r="F89" s="72"/>
      <c r="G89" s="71"/>
      <c r="H89" s="63"/>
      <c r="I89" s="16"/>
      <c r="J89" s="194" t="str">
        <f t="shared" si="1"/>
        <v/>
      </c>
    </row>
    <row r="90" spans="1:10" x14ac:dyDescent="0.2">
      <c r="A90" s="67"/>
      <c r="B90" s="22"/>
      <c r="C90" s="70"/>
      <c r="D90" s="16"/>
      <c r="E90" s="67"/>
      <c r="F90" s="72"/>
      <c r="G90" s="71"/>
      <c r="H90" s="63"/>
      <c r="I90" s="16"/>
      <c r="J90" s="194" t="str">
        <f t="shared" si="1"/>
        <v/>
      </c>
    </row>
    <row r="91" spans="1:10" x14ac:dyDescent="0.2">
      <c r="A91" s="67"/>
      <c r="B91" s="22"/>
      <c r="C91" s="70"/>
      <c r="D91" s="16"/>
      <c r="E91" s="67"/>
      <c r="F91" s="72"/>
      <c r="G91" s="71"/>
      <c r="H91" s="63"/>
      <c r="I91" s="16"/>
      <c r="J91" s="194" t="str">
        <f t="shared" si="1"/>
        <v/>
      </c>
    </row>
    <row r="92" spans="1:10" x14ac:dyDescent="0.2">
      <c r="A92" s="67"/>
      <c r="B92" s="22"/>
      <c r="C92" s="70"/>
      <c r="D92" s="16"/>
      <c r="E92" s="67"/>
      <c r="F92" s="72"/>
      <c r="G92" s="71"/>
      <c r="H92" s="63"/>
      <c r="I92" s="16"/>
      <c r="J92" s="194" t="str">
        <f t="shared" si="1"/>
        <v/>
      </c>
    </row>
    <row r="93" spans="1:10" x14ac:dyDescent="0.2">
      <c r="A93" s="67"/>
      <c r="B93" s="22"/>
      <c r="C93" s="70"/>
      <c r="D93" s="16"/>
      <c r="E93" s="67"/>
      <c r="F93" s="72"/>
      <c r="G93" s="71"/>
      <c r="H93" s="63"/>
      <c r="I93" s="16"/>
      <c r="J93" s="194" t="str">
        <f t="shared" si="1"/>
        <v/>
      </c>
    </row>
    <row r="94" spans="1:10" x14ac:dyDescent="0.2">
      <c r="A94" s="67"/>
      <c r="B94" s="22"/>
      <c r="C94" s="70"/>
      <c r="D94" s="16"/>
      <c r="E94" s="67"/>
      <c r="F94" s="72"/>
      <c r="G94" s="71"/>
      <c r="H94" s="63"/>
      <c r="I94" s="16"/>
      <c r="J94" s="194" t="str">
        <f t="shared" si="1"/>
        <v/>
      </c>
    </row>
    <row r="95" spans="1:10" x14ac:dyDescent="0.2">
      <c r="A95" s="67"/>
      <c r="B95" s="22"/>
      <c r="C95" s="70"/>
      <c r="D95" s="16"/>
      <c r="E95" s="67"/>
      <c r="F95" s="72"/>
      <c r="G95" s="71"/>
      <c r="H95" s="63"/>
      <c r="I95" s="16"/>
      <c r="J95" s="194" t="str">
        <f t="shared" si="1"/>
        <v/>
      </c>
    </row>
    <row r="96" spans="1:10" x14ac:dyDescent="0.2">
      <c r="A96" s="67"/>
      <c r="B96" s="22"/>
      <c r="C96" s="70"/>
      <c r="D96" s="16"/>
      <c r="E96" s="67"/>
      <c r="F96" s="72"/>
      <c r="G96" s="71"/>
      <c r="H96" s="63"/>
      <c r="I96" s="16"/>
      <c r="J96" s="194" t="str">
        <f t="shared" si="1"/>
        <v/>
      </c>
    </row>
    <row r="97" spans="1:10" x14ac:dyDescent="0.2">
      <c r="A97" s="67"/>
      <c r="B97" s="22"/>
      <c r="C97" s="70"/>
      <c r="D97" s="16"/>
      <c r="E97" s="67"/>
      <c r="F97" s="72"/>
      <c r="G97" s="71"/>
      <c r="H97" s="63"/>
      <c r="I97" s="16"/>
      <c r="J97" s="194" t="str">
        <f t="shared" si="1"/>
        <v/>
      </c>
    </row>
    <row r="98" spans="1:10" x14ac:dyDescent="0.2">
      <c r="A98" s="67"/>
      <c r="B98" s="22"/>
      <c r="C98" s="70"/>
      <c r="D98" s="16"/>
      <c r="E98" s="67"/>
      <c r="F98" s="72"/>
      <c r="G98" s="71"/>
      <c r="H98" s="63"/>
      <c r="I98" s="16"/>
      <c r="J98" s="194" t="str">
        <f t="shared" si="1"/>
        <v/>
      </c>
    </row>
    <row r="99" spans="1:10" x14ac:dyDescent="0.2">
      <c r="A99" s="67"/>
      <c r="B99" s="22"/>
      <c r="C99" s="70"/>
      <c r="D99" s="16"/>
      <c r="E99" s="67"/>
      <c r="F99" s="72"/>
      <c r="G99" s="71"/>
      <c r="H99" s="63"/>
      <c r="I99" s="16"/>
      <c r="J99" s="194" t="str">
        <f t="shared" si="1"/>
        <v/>
      </c>
    </row>
    <row r="100" spans="1:10" x14ac:dyDescent="0.2">
      <c r="A100" s="67"/>
      <c r="B100" s="22"/>
      <c r="C100" s="70"/>
      <c r="D100" s="16"/>
      <c r="E100" s="67"/>
      <c r="F100" s="72"/>
      <c r="G100" s="71"/>
      <c r="H100" s="63"/>
      <c r="I100" s="16"/>
      <c r="J100" s="194" t="str">
        <f t="shared" si="1"/>
        <v/>
      </c>
    </row>
    <row r="101" spans="1:10" x14ac:dyDescent="0.2">
      <c r="A101" s="67"/>
      <c r="B101" s="22"/>
      <c r="C101" s="70"/>
      <c r="D101" s="16"/>
      <c r="E101" s="67"/>
      <c r="F101" s="72"/>
      <c r="G101" s="71"/>
      <c r="H101" s="63"/>
      <c r="I101" s="16"/>
      <c r="J101" s="194" t="str">
        <f t="shared" si="1"/>
        <v/>
      </c>
    </row>
    <row r="102" spans="1:10" x14ac:dyDescent="0.2">
      <c r="A102" s="67"/>
      <c r="B102" s="22"/>
      <c r="C102" s="70"/>
      <c r="D102" s="16"/>
      <c r="E102" s="67"/>
      <c r="F102" s="72"/>
      <c r="G102" s="71"/>
      <c r="H102" s="63"/>
      <c r="I102" s="16"/>
      <c r="J102" s="194" t="str">
        <f t="shared" si="1"/>
        <v/>
      </c>
    </row>
    <row r="103" spans="1:10" x14ac:dyDescent="0.2">
      <c r="A103" s="67"/>
      <c r="B103" s="22"/>
      <c r="C103" s="70"/>
      <c r="D103" s="16"/>
      <c r="E103" s="67"/>
      <c r="F103" s="72"/>
      <c r="G103" s="71"/>
      <c r="H103" s="63"/>
      <c r="I103" s="16"/>
      <c r="J103" s="194" t="str">
        <f t="shared" si="1"/>
        <v/>
      </c>
    </row>
    <row r="104" spans="1:10" x14ac:dyDescent="0.2">
      <c r="A104" s="67"/>
      <c r="B104" s="22"/>
      <c r="C104" s="70"/>
      <c r="D104" s="16"/>
      <c r="E104" s="67"/>
      <c r="F104" s="72"/>
      <c r="G104" s="71"/>
      <c r="H104" s="63"/>
      <c r="I104" s="16"/>
      <c r="J104" s="194" t="str">
        <f t="shared" si="1"/>
        <v/>
      </c>
    </row>
    <row r="105" spans="1:10" x14ac:dyDescent="0.2">
      <c r="A105" s="67"/>
      <c r="B105" s="22"/>
      <c r="C105" s="70"/>
      <c r="D105" s="16"/>
      <c r="E105" s="67"/>
      <c r="F105" s="72"/>
      <c r="G105" s="71"/>
      <c r="H105" s="63"/>
      <c r="I105" s="16"/>
      <c r="J105" s="194" t="str">
        <f t="shared" si="1"/>
        <v/>
      </c>
    </row>
    <row r="106" spans="1:10" x14ac:dyDescent="0.2">
      <c r="A106" s="67"/>
      <c r="B106" s="22"/>
      <c r="C106" s="70"/>
      <c r="D106" s="16"/>
      <c r="E106" s="67"/>
      <c r="F106" s="72"/>
      <c r="G106" s="71"/>
      <c r="H106" s="63"/>
      <c r="I106" s="16"/>
      <c r="J106" s="194" t="str">
        <f t="shared" si="1"/>
        <v/>
      </c>
    </row>
    <row r="107" spans="1:10" x14ac:dyDescent="0.2">
      <c r="A107" s="67"/>
      <c r="B107" s="22"/>
      <c r="C107" s="70"/>
      <c r="D107" s="16"/>
      <c r="E107" s="67"/>
      <c r="F107" s="72"/>
      <c r="G107" s="71"/>
      <c r="H107" s="63"/>
      <c r="I107" s="16"/>
      <c r="J107" s="194" t="str">
        <f t="shared" si="1"/>
        <v/>
      </c>
    </row>
    <row r="108" spans="1:10" x14ac:dyDescent="0.2">
      <c r="A108" s="67"/>
      <c r="B108" s="22"/>
      <c r="C108" s="70"/>
      <c r="D108" s="16"/>
      <c r="E108" s="67"/>
      <c r="F108" s="72"/>
      <c r="G108" s="71"/>
      <c r="H108" s="63"/>
      <c r="I108" s="16"/>
      <c r="J108" s="194" t="str">
        <f t="shared" si="1"/>
        <v/>
      </c>
    </row>
    <row r="109" spans="1:10" x14ac:dyDescent="0.2">
      <c r="A109" s="67"/>
      <c r="B109" s="22"/>
      <c r="C109" s="70"/>
      <c r="D109" s="16"/>
      <c r="E109" s="67"/>
      <c r="F109" s="72"/>
      <c r="G109" s="71"/>
      <c r="H109" s="63"/>
      <c r="I109" s="16"/>
      <c r="J109" s="194" t="str">
        <f t="shared" si="1"/>
        <v/>
      </c>
    </row>
    <row r="110" spans="1:10" x14ac:dyDescent="0.2">
      <c r="A110" s="67"/>
      <c r="B110" s="22"/>
      <c r="C110" s="70"/>
      <c r="D110" s="16"/>
      <c r="E110" s="67"/>
      <c r="F110" s="72"/>
      <c r="G110" s="71"/>
      <c r="H110" s="63"/>
      <c r="I110" s="16"/>
      <c r="J110" s="194" t="str">
        <f t="shared" si="1"/>
        <v/>
      </c>
    </row>
    <row r="111" spans="1:10" x14ac:dyDescent="0.2">
      <c r="A111" s="67"/>
      <c r="B111" s="22"/>
      <c r="C111" s="70"/>
      <c r="D111" s="16"/>
      <c r="E111" s="67"/>
      <c r="F111" s="72"/>
      <c r="G111" s="71"/>
      <c r="H111" s="63"/>
      <c r="I111" s="16"/>
      <c r="J111" s="194" t="str">
        <f t="shared" si="1"/>
        <v/>
      </c>
    </row>
    <row r="112" spans="1:10" x14ac:dyDescent="0.2">
      <c r="A112" s="67"/>
      <c r="B112" s="22"/>
      <c r="C112" s="70"/>
      <c r="D112" s="16"/>
      <c r="E112" s="67"/>
      <c r="F112" s="72"/>
      <c r="G112" s="71"/>
      <c r="H112" s="63"/>
      <c r="I112" s="16"/>
      <c r="J112" s="194" t="str">
        <f t="shared" si="1"/>
        <v/>
      </c>
    </row>
    <row r="113" spans="1:10" x14ac:dyDescent="0.2">
      <c r="A113" s="67"/>
      <c r="B113" s="22"/>
      <c r="C113" s="70"/>
      <c r="D113" s="16"/>
      <c r="E113" s="67"/>
      <c r="F113" s="72"/>
      <c r="G113" s="71"/>
      <c r="H113" s="63"/>
      <c r="I113" s="16"/>
      <c r="J113" s="194" t="str">
        <f t="shared" si="1"/>
        <v/>
      </c>
    </row>
    <row r="114" spans="1:10" x14ac:dyDescent="0.2">
      <c r="A114" s="67"/>
      <c r="B114" s="22"/>
      <c r="C114" s="70"/>
      <c r="D114" s="16"/>
      <c r="E114" s="67"/>
      <c r="F114" s="72"/>
      <c r="G114" s="71"/>
      <c r="H114" s="63"/>
      <c r="I114" s="16"/>
      <c r="J114" s="194" t="str">
        <f t="shared" si="1"/>
        <v/>
      </c>
    </row>
    <row r="115" spans="1:10" x14ac:dyDescent="0.2">
      <c r="A115" s="67"/>
      <c r="B115" s="22"/>
      <c r="C115" s="70"/>
      <c r="D115" s="16"/>
      <c r="E115" s="67"/>
      <c r="F115" s="72"/>
      <c r="G115" s="71"/>
      <c r="H115" s="63"/>
      <c r="I115" s="16"/>
      <c r="J115" s="194" t="str">
        <f t="shared" si="1"/>
        <v/>
      </c>
    </row>
    <row r="116" spans="1:10" x14ac:dyDescent="0.2">
      <c r="A116" s="67"/>
      <c r="B116" s="22"/>
      <c r="C116" s="70"/>
      <c r="D116" s="16"/>
      <c r="E116" s="67"/>
      <c r="F116" s="72"/>
      <c r="G116" s="71"/>
      <c r="H116" s="63"/>
      <c r="I116" s="16"/>
      <c r="J116" s="194" t="str">
        <f t="shared" si="1"/>
        <v/>
      </c>
    </row>
    <row r="117" spans="1:10" x14ac:dyDescent="0.2">
      <c r="A117" s="67"/>
      <c r="B117" s="22"/>
      <c r="C117" s="70"/>
      <c r="D117" s="16"/>
      <c r="E117" s="67"/>
      <c r="F117" s="72"/>
      <c r="G117" s="71"/>
      <c r="H117" s="63"/>
      <c r="I117" s="16"/>
      <c r="J117" s="194" t="str">
        <f t="shared" si="1"/>
        <v/>
      </c>
    </row>
    <row r="118" spans="1:10" x14ac:dyDescent="0.2">
      <c r="A118" s="67"/>
      <c r="B118" s="22"/>
      <c r="C118" s="70"/>
      <c r="D118" s="16"/>
      <c r="E118" s="67"/>
      <c r="F118" s="72"/>
      <c r="G118" s="71"/>
      <c r="H118" s="63"/>
      <c r="I118" s="16"/>
      <c r="J118" s="194" t="str">
        <f t="shared" si="1"/>
        <v/>
      </c>
    </row>
    <row r="119" spans="1:10" x14ac:dyDescent="0.2">
      <c r="A119" s="67"/>
      <c r="B119" s="22"/>
      <c r="C119" s="70"/>
      <c r="D119" s="16"/>
      <c r="E119" s="67"/>
      <c r="F119" s="72"/>
      <c r="G119" s="71"/>
      <c r="H119" s="63"/>
      <c r="I119" s="16"/>
      <c r="J119" s="194" t="str">
        <f t="shared" si="1"/>
        <v/>
      </c>
    </row>
    <row r="120" spans="1:10" x14ac:dyDescent="0.2">
      <c r="A120" s="67"/>
      <c r="B120" s="22"/>
      <c r="C120" s="70"/>
      <c r="D120" s="16"/>
      <c r="E120" s="67"/>
      <c r="F120" s="72"/>
      <c r="G120" s="71"/>
      <c r="H120" s="63"/>
      <c r="I120" s="16"/>
      <c r="J120" s="194" t="str">
        <f t="shared" si="1"/>
        <v/>
      </c>
    </row>
    <row r="121" spans="1:10" x14ac:dyDescent="0.2">
      <c r="A121" s="67"/>
      <c r="B121" s="22"/>
      <c r="C121" s="70"/>
      <c r="D121" s="16"/>
      <c r="E121" s="67"/>
      <c r="F121" s="72"/>
      <c r="G121" s="71"/>
      <c r="H121" s="63"/>
      <c r="I121" s="16"/>
      <c r="J121" s="194" t="str">
        <f t="shared" si="1"/>
        <v/>
      </c>
    </row>
    <row r="122" spans="1:10" x14ac:dyDescent="0.2">
      <c r="A122" s="67"/>
      <c r="B122" s="22"/>
      <c r="C122" s="70"/>
      <c r="D122" s="16"/>
      <c r="E122" s="67"/>
      <c r="F122" s="72"/>
      <c r="G122" s="71"/>
      <c r="H122" s="63"/>
      <c r="I122" s="16"/>
      <c r="J122" s="194" t="str">
        <f t="shared" si="1"/>
        <v/>
      </c>
    </row>
    <row r="123" spans="1:10" x14ac:dyDescent="0.2">
      <c r="A123" s="67"/>
      <c r="B123" s="22"/>
      <c r="C123" s="70"/>
      <c r="D123" s="16"/>
      <c r="E123" s="67"/>
      <c r="F123" s="72"/>
      <c r="G123" s="71"/>
      <c r="H123" s="63"/>
      <c r="I123" s="16"/>
      <c r="J123" s="194" t="str">
        <f t="shared" si="1"/>
        <v/>
      </c>
    </row>
    <row r="124" spans="1:10" x14ac:dyDescent="0.2">
      <c r="A124" s="67"/>
      <c r="B124" s="22"/>
      <c r="C124" s="70"/>
      <c r="D124" s="16"/>
      <c r="E124" s="67"/>
      <c r="F124" s="72"/>
      <c r="G124" s="71"/>
      <c r="H124" s="63"/>
      <c r="I124" s="16"/>
      <c r="J124" s="194" t="str">
        <f t="shared" si="1"/>
        <v/>
      </c>
    </row>
    <row r="125" spans="1:10" x14ac:dyDescent="0.2">
      <c r="A125" s="67"/>
      <c r="B125" s="22"/>
      <c r="C125" s="70"/>
      <c r="D125" s="16"/>
      <c r="E125" s="67"/>
      <c r="F125" s="72"/>
      <c r="G125" s="71"/>
      <c r="H125" s="63"/>
      <c r="I125" s="16"/>
      <c r="J125" s="194" t="str">
        <f t="shared" si="1"/>
        <v/>
      </c>
    </row>
    <row r="126" spans="1:10" x14ac:dyDescent="0.2">
      <c r="A126" s="67"/>
      <c r="B126" s="22"/>
      <c r="C126" s="70"/>
      <c r="D126" s="16"/>
      <c r="E126" s="67"/>
      <c r="F126" s="72"/>
      <c r="G126" s="71"/>
      <c r="H126" s="63"/>
      <c r="I126" s="16"/>
      <c r="J126" s="194" t="str">
        <f t="shared" si="1"/>
        <v/>
      </c>
    </row>
    <row r="127" spans="1:10" x14ac:dyDescent="0.2">
      <c r="A127" s="67"/>
      <c r="B127" s="22"/>
      <c r="C127" s="70"/>
      <c r="D127" s="16"/>
      <c r="E127" s="67"/>
      <c r="F127" s="72"/>
      <c r="G127" s="71"/>
      <c r="H127" s="63"/>
      <c r="I127" s="16"/>
      <c r="J127" s="194" t="str">
        <f t="shared" si="1"/>
        <v/>
      </c>
    </row>
    <row r="128" spans="1:10" x14ac:dyDescent="0.2">
      <c r="A128" s="67"/>
      <c r="B128" s="22"/>
      <c r="C128" s="70"/>
      <c r="D128" s="16"/>
      <c r="E128" s="67"/>
      <c r="F128" s="72"/>
      <c r="G128" s="71"/>
      <c r="H128" s="63"/>
      <c r="I128" s="16"/>
      <c r="J128" s="194" t="str">
        <f t="shared" si="1"/>
        <v/>
      </c>
    </row>
    <row r="129" spans="1:10" x14ac:dyDescent="0.2">
      <c r="A129" s="67"/>
      <c r="B129" s="22"/>
      <c r="C129" s="70"/>
      <c r="D129" s="16"/>
      <c r="E129" s="67"/>
      <c r="F129" s="72"/>
      <c r="G129" s="71"/>
      <c r="H129" s="63"/>
      <c r="I129" s="16"/>
      <c r="J129" s="194" t="str">
        <f t="shared" si="1"/>
        <v/>
      </c>
    </row>
    <row r="130" spans="1:10" x14ac:dyDescent="0.2">
      <c r="A130" s="67"/>
      <c r="B130" s="22"/>
      <c r="C130" s="70"/>
      <c r="D130" s="16"/>
      <c r="E130" s="67"/>
      <c r="F130" s="72"/>
      <c r="G130" s="71"/>
      <c r="H130" s="63"/>
      <c r="I130" s="16"/>
      <c r="J130" s="194" t="str">
        <f t="shared" si="1"/>
        <v/>
      </c>
    </row>
    <row r="131" spans="1:10" x14ac:dyDescent="0.2">
      <c r="A131" s="67"/>
      <c r="B131" s="22"/>
      <c r="C131" s="70"/>
      <c r="D131" s="16"/>
      <c r="E131" s="67"/>
      <c r="F131" s="72"/>
      <c r="G131" s="71"/>
      <c r="H131" s="63"/>
      <c r="I131" s="16"/>
      <c r="J131" s="194" t="str">
        <f t="shared" si="1"/>
        <v/>
      </c>
    </row>
    <row r="132" spans="1:10" x14ac:dyDescent="0.2">
      <c r="A132" s="67"/>
      <c r="B132" s="22"/>
      <c r="C132" s="70"/>
      <c r="D132" s="16"/>
      <c r="E132" s="67"/>
      <c r="F132" s="72"/>
      <c r="G132" s="71"/>
      <c r="H132" s="63"/>
      <c r="I132" s="16"/>
      <c r="J132" s="194" t="str">
        <f t="shared" si="1"/>
        <v/>
      </c>
    </row>
    <row r="133" spans="1:10" x14ac:dyDescent="0.2">
      <c r="A133" s="67"/>
      <c r="B133" s="22"/>
      <c r="C133" s="70"/>
      <c r="D133" s="16"/>
      <c r="E133" s="67"/>
      <c r="F133" s="72"/>
      <c r="G133" s="71"/>
      <c r="H133" s="63"/>
      <c r="I133" s="16"/>
      <c r="J133" s="194" t="str">
        <f t="shared" si="1"/>
        <v/>
      </c>
    </row>
    <row r="134" spans="1:10" x14ac:dyDescent="0.2">
      <c r="A134" s="67"/>
      <c r="B134" s="22"/>
      <c r="C134" s="70"/>
      <c r="D134" s="16"/>
      <c r="E134" s="67"/>
      <c r="F134" s="72"/>
      <c r="G134" s="71"/>
      <c r="H134" s="63"/>
      <c r="I134" s="16"/>
      <c r="J134" s="194" t="str">
        <f t="shared" si="1"/>
        <v/>
      </c>
    </row>
    <row r="135" spans="1:10" x14ac:dyDescent="0.2">
      <c r="A135" s="67"/>
      <c r="B135" s="22"/>
      <c r="C135" s="70"/>
      <c r="D135" s="16"/>
      <c r="E135" s="67"/>
      <c r="F135" s="72"/>
      <c r="G135" s="71"/>
      <c r="H135" s="63"/>
      <c r="I135" s="16"/>
      <c r="J135" s="194" t="str">
        <f t="shared" si="1"/>
        <v/>
      </c>
    </row>
    <row r="136" spans="1:10" x14ac:dyDescent="0.2">
      <c r="A136" s="67"/>
      <c r="B136" s="22"/>
      <c r="C136" s="70"/>
      <c r="D136" s="16"/>
      <c r="E136" s="67"/>
      <c r="F136" s="72"/>
      <c r="G136" s="71"/>
      <c r="H136" s="63"/>
      <c r="I136" s="16"/>
      <c r="J136" s="194" t="str">
        <f t="shared" si="1"/>
        <v/>
      </c>
    </row>
    <row r="137" spans="1:10" x14ac:dyDescent="0.2">
      <c r="A137" s="67"/>
      <c r="B137" s="22"/>
      <c r="C137" s="70"/>
      <c r="D137" s="16"/>
      <c r="E137" s="67"/>
      <c r="F137" s="72"/>
      <c r="G137" s="71"/>
      <c r="H137" s="63"/>
      <c r="I137" s="16"/>
      <c r="J137" s="194" t="str">
        <f t="shared" si="1"/>
        <v/>
      </c>
    </row>
    <row r="138" spans="1:10" x14ac:dyDescent="0.2">
      <c r="A138" s="67"/>
      <c r="B138" s="22"/>
      <c r="C138" s="70"/>
      <c r="D138" s="16"/>
      <c r="E138" s="67"/>
      <c r="F138" s="72"/>
      <c r="G138" s="71"/>
      <c r="H138" s="63"/>
      <c r="I138" s="16"/>
      <c r="J138" s="194" t="str">
        <f t="shared" si="1"/>
        <v/>
      </c>
    </row>
    <row r="139" spans="1:10" x14ac:dyDescent="0.2">
      <c r="A139" s="67"/>
      <c r="B139" s="22"/>
      <c r="C139" s="70"/>
      <c r="D139" s="16"/>
      <c r="E139" s="67"/>
      <c r="F139" s="72"/>
      <c r="G139" s="71"/>
      <c r="H139" s="63"/>
      <c r="I139" s="16"/>
      <c r="J139" s="194" t="str">
        <f t="shared" si="1"/>
        <v/>
      </c>
    </row>
    <row r="140" spans="1:10" x14ac:dyDescent="0.2">
      <c r="A140" s="67"/>
      <c r="B140" s="22"/>
      <c r="C140" s="70"/>
      <c r="D140" s="16"/>
      <c r="E140" s="67"/>
      <c r="F140" s="72"/>
      <c r="G140" s="71"/>
      <c r="H140" s="63"/>
      <c r="I140" s="16"/>
      <c r="J140" s="194" t="str">
        <f t="shared" si="1"/>
        <v/>
      </c>
    </row>
    <row r="141" spans="1:10" x14ac:dyDescent="0.2">
      <c r="A141" s="67"/>
      <c r="B141" s="22"/>
      <c r="C141" s="70"/>
      <c r="D141" s="16"/>
      <c r="E141" s="67"/>
      <c r="F141" s="72"/>
      <c r="G141" s="71"/>
      <c r="H141" s="63"/>
      <c r="I141" s="16"/>
      <c r="J141" s="194" t="str">
        <f t="shared" si="1"/>
        <v/>
      </c>
    </row>
    <row r="142" spans="1:10" x14ac:dyDescent="0.2">
      <c r="A142" s="67"/>
      <c r="B142" s="22"/>
      <c r="C142" s="70"/>
      <c r="D142" s="16"/>
      <c r="E142" s="67"/>
      <c r="F142" s="72"/>
      <c r="G142" s="71"/>
      <c r="H142" s="63"/>
      <c r="I142" s="16"/>
      <c r="J142" s="194" t="str">
        <f t="shared" si="1"/>
        <v/>
      </c>
    </row>
    <row r="143" spans="1:10" x14ac:dyDescent="0.2">
      <c r="A143" s="67"/>
      <c r="B143" s="22"/>
      <c r="C143" s="70"/>
      <c r="D143" s="16"/>
      <c r="E143" s="67"/>
      <c r="F143" s="72"/>
      <c r="G143" s="71"/>
      <c r="H143" s="63"/>
      <c r="I143" s="16"/>
      <c r="J143" s="194" t="str">
        <f t="shared" si="1"/>
        <v/>
      </c>
    </row>
    <row r="144" spans="1:10" x14ac:dyDescent="0.2">
      <c r="A144" s="67"/>
      <c r="B144" s="22"/>
      <c r="C144" s="70"/>
      <c r="D144" s="16"/>
      <c r="E144" s="67"/>
      <c r="F144" s="72"/>
      <c r="G144" s="71"/>
      <c r="H144" s="63"/>
      <c r="I144" s="16"/>
      <c r="J144" s="194" t="str">
        <f t="shared" si="1"/>
        <v/>
      </c>
    </row>
    <row r="145" spans="1:10" x14ac:dyDescent="0.2">
      <c r="A145" s="67"/>
      <c r="B145" s="22"/>
      <c r="C145" s="70"/>
      <c r="D145" s="16"/>
      <c r="E145" s="67"/>
      <c r="F145" s="72"/>
      <c r="G145" s="71"/>
      <c r="H145" s="63"/>
      <c r="I145" s="16"/>
      <c r="J145" s="194" t="str">
        <f t="shared" si="1"/>
        <v/>
      </c>
    </row>
    <row r="146" spans="1:10" x14ac:dyDescent="0.2">
      <c r="A146" s="67"/>
      <c r="B146" s="22"/>
      <c r="C146" s="70"/>
      <c r="D146" s="16"/>
      <c r="E146" s="67"/>
      <c r="F146" s="72"/>
      <c r="G146" s="71"/>
      <c r="H146" s="63"/>
      <c r="I146" s="16"/>
      <c r="J146" s="194" t="str">
        <f t="shared" ref="J146:J209" si="2">IF(ISBLANK(A146),"",IFERROR(IF(COUNTIF($A$17:$A$300,A146)&gt;1,"Fehler - Anlagenschlüssel doppelt verwendet",""),"Fehler"))</f>
        <v/>
      </c>
    </row>
    <row r="147" spans="1:10" x14ac:dyDescent="0.2">
      <c r="A147" s="67"/>
      <c r="B147" s="22"/>
      <c r="C147" s="70"/>
      <c r="D147" s="16"/>
      <c r="E147" s="67"/>
      <c r="F147" s="72"/>
      <c r="G147" s="71"/>
      <c r="H147" s="63"/>
      <c r="I147" s="16"/>
      <c r="J147" s="194" t="str">
        <f t="shared" si="2"/>
        <v/>
      </c>
    </row>
    <row r="148" spans="1:10" x14ac:dyDescent="0.2">
      <c r="A148" s="67"/>
      <c r="B148" s="22"/>
      <c r="C148" s="70"/>
      <c r="D148" s="16"/>
      <c r="E148" s="67"/>
      <c r="F148" s="72"/>
      <c r="G148" s="71"/>
      <c r="H148" s="63"/>
      <c r="I148" s="16"/>
      <c r="J148" s="194" t="str">
        <f t="shared" si="2"/>
        <v/>
      </c>
    </row>
    <row r="149" spans="1:10" x14ac:dyDescent="0.2">
      <c r="A149" s="67"/>
      <c r="B149" s="22"/>
      <c r="C149" s="70"/>
      <c r="D149" s="16"/>
      <c r="E149" s="67"/>
      <c r="F149" s="72"/>
      <c r="G149" s="71"/>
      <c r="H149" s="63"/>
      <c r="I149" s="16"/>
      <c r="J149" s="194" t="str">
        <f t="shared" si="2"/>
        <v/>
      </c>
    </row>
    <row r="150" spans="1:10" x14ac:dyDescent="0.2">
      <c r="A150" s="67"/>
      <c r="B150" s="22"/>
      <c r="C150" s="70"/>
      <c r="D150" s="16"/>
      <c r="E150" s="67"/>
      <c r="F150" s="72"/>
      <c r="G150" s="71"/>
      <c r="H150" s="63"/>
      <c r="I150" s="16"/>
      <c r="J150" s="194" t="str">
        <f t="shared" si="2"/>
        <v/>
      </c>
    </row>
    <row r="151" spans="1:10" x14ac:dyDescent="0.2">
      <c r="A151" s="67"/>
      <c r="B151" s="22"/>
      <c r="C151" s="70"/>
      <c r="D151" s="16"/>
      <c r="E151" s="67"/>
      <c r="F151" s="72"/>
      <c r="G151" s="71"/>
      <c r="H151" s="63"/>
      <c r="I151" s="16"/>
      <c r="J151" s="194" t="str">
        <f t="shared" si="2"/>
        <v/>
      </c>
    </row>
    <row r="152" spans="1:10" x14ac:dyDescent="0.2">
      <c r="A152" s="67"/>
      <c r="B152" s="22"/>
      <c r="C152" s="70"/>
      <c r="D152" s="16"/>
      <c r="E152" s="67"/>
      <c r="F152" s="72"/>
      <c r="G152" s="71"/>
      <c r="H152" s="63"/>
      <c r="I152" s="16"/>
      <c r="J152" s="194" t="str">
        <f t="shared" si="2"/>
        <v/>
      </c>
    </row>
    <row r="153" spans="1:10" x14ac:dyDescent="0.2">
      <c r="A153" s="67"/>
      <c r="B153" s="22"/>
      <c r="C153" s="70"/>
      <c r="D153" s="16"/>
      <c r="E153" s="67"/>
      <c r="F153" s="72"/>
      <c r="G153" s="71"/>
      <c r="H153" s="63"/>
      <c r="I153" s="16"/>
      <c r="J153" s="194" t="str">
        <f t="shared" si="2"/>
        <v/>
      </c>
    </row>
    <row r="154" spans="1:10" x14ac:dyDescent="0.2">
      <c r="A154" s="67"/>
      <c r="B154" s="22"/>
      <c r="C154" s="70"/>
      <c r="D154" s="16"/>
      <c r="E154" s="67"/>
      <c r="F154" s="72"/>
      <c r="G154" s="71"/>
      <c r="H154" s="63"/>
      <c r="I154" s="16"/>
      <c r="J154" s="194" t="str">
        <f t="shared" si="2"/>
        <v/>
      </c>
    </row>
    <row r="155" spans="1:10" x14ac:dyDescent="0.2">
      <c r="A155" s="67"/>
      <c r="B155" s="22"/>
      <c r="C155" s="70"/>
      <c r="D155" s="16"/>
      <c r="E155" s="67"/>
      <c r="F155" s="72"/>
      <c r="G155" s="71"/>
      <c r="H155" s="63"/>
      <c r="I155" s="16"/>
      <c r="J155" s="194" t="str">
        <f t="shared" si="2"/>
        <v/>
      </c>
    </row>
    <row r="156" spans="1:10" x14ac:dyDescent="0.2">
      <c r="A156" s="67"/>
      <c r="B156" s="22"/>
      <c r="C156" s="70"/>
      <c r="D156" s="16"/>
      <c r="E156" s="67"/>
      <c r="F156" s="72"/>
      <c r="G156" s="71"/>
      <c r="H156" s="63"/>
      <c r="I156" s="16"/>
      <c r="J156" s="194" t="str">
        <f t="shared" si="2"/>
        <v/>
      </c>
    </row>
    <row r="157" spans="1:10" x14ac:dyDescent="0.2">
      <c r="A157" s="67"/>
      <c r="B157" s="22"/>
      <c r="C157" s="70"/>
      <c r="D157" s="16"/>
      <c r="E157" s="67"/>
      <c r="F157" s="72"/>
      <c r="G157" s="71"/>
      <c r="H157" s="63"/>
      <c r="I157" s="16"/>
      <c r="J157" s="194" t="str">
        <f t="shared" si="2"/>
        <v/>
      </c>
    </row>
    <row r="158" spans="1:10" x14ac:dyDescent="0.2">
      <c r="A158" s="67"/>
      <c r="B158" s="22"/>
      <c r="C158" s="70"/>
      <c r="D158" s="16"/>
      <c r="E158" s="67"/>
      <c r="F158" s="72"/>
      <c r="G158" s="71"/>
      <c r="H158" s="63"/>
      <c r="I158" s="16"/>
      <c r="J158" s="194" t="str">
        <f t="shared" si="2"/>
        <v/>
      </c>
    </row>
    <row r="159" spans="1:10" x14ac:dyDescent="0.2">
      <c r="A159" s="67"/>
      <c r="B159" s="22"/>
      <c r="C159" s="70"/>
      <c r="D159" s="16"/>
      <c r="E159" s="67"/>
      <c r="F159" s="72"/>
      <c r="G159" s="71"/>
      <c r="H159" s="63"/>
      <c r="I159" s="16"/>
      <c r="J159" s="194" t="str">
        <f t="shared" si="2"/>
        <v/>
      </c>
    </row>
    <row r="160" spans="1:10" x14ac:dyDescent="0.2">
      <c r="A160" s="67"/>
      <c r="B160" s="22"/>
      <c r="C160" s="70"/>
      <c r="D160" s="16"/>
      <c r="E160" s="67"/>
      <c r="F160" s="72"/>
      <c r="G160" s="71"/>
      <c r="H160" s="63"/>
      <c r="I160" s="16"/>
      <c r="J160" s="194" t="str">
        <f t="shared" si="2"/>
        <v/>
      </c>
    </row>
    <row r="161" spans="1:10" x14ac:dyDescent="0.2">
      <c r="A161" s="67"/>
      <c r="B161" s="22"/>
      <c r="C161" s="70"/>
      <c r="D161" s="16"/>
      <c r="E161" s="67"/>
      <c r="F161" s="72"/>
      <c r="G161" s="71"/>
      <c r="H161" s="63"/>
      <c r="I161" s="16"/>
      <c r="J161" s="194" t="str">
        <f t="shared" si="2"/>
        <v/>
      </c>
    </row>
    <row r="162" spans="1:10" x14ac:dyDescent="0.2">
      <c r="A162" s="67"/>
      <c r="B162" s="22"/>
      <c r="C162" s="70"/>
      <c r="D162" s="16"/>
      <c r="E162" s="67"/>
      <c r="F162" s="72"/>
      <c r="G162" s="71"/>
      <c r="H162" s="63"/>
      <c r="I162" s="16"/>
      <c r="J162" s="194" t="str">
        <f t="shared" si="2"/>
        <v/>
      </c>
    </row>
    <row r="163" spans="1:10" x14ac:dyDescent="0.2">
      <c r="A163" s="67"/>
      <c r="B163" s="22"/>
      <c r="C163" s="70"/>
      <c r="D163" s="16"/>
      <c r="E163" s="67"/>
      <c r="F163" s="72"/>
      <c r="G163" s="71"/>
      <c r="H163" s="63"/>
      <c r="I163" s="16"/>
      <c r="J163" s="194" t="str">
        <f t="shared" si="2"/>
        <v/>
      </c>
    </row>
    <row r="164" spans="1:10" x14ac:dyDescent="0.2">
      <c r="A164" s="67"/>
      <c r="B164" s="22"/>
      <c r="C164" s="70"/>
      <c r="D164" s="16"/>
      <c r="E164" s="67"/>
      <c r="F164" s="72"/>
      <c r="G164" s="71"/>
      <c r="H164" s="63"/>
      <c r="I164" s="16"/>
      <c r="J164" s="194" t="str">
        <f t="shared" si="2"/>
        <v/>
      </c>
    </row>
    <row r="165" spans="1:10" x14ac:dyDescent="0.2">
      <c r="A165" s="67"/>
      <c r="B165" s="22"/>
      <c r="C165" s="70"/>
      <c r="D165" s="16"/>
      <c r="E165" s="67"/>
      <c r="F165" s="72"/>
      <c r="G165" s="71"/>
      <c r="H165" s="63"/>
      <c r="I165" s="16"/>
      <c r="J165" s="194" t="str">
        <f t="shared" si="2"/>
        <v/>
      </c>
    </row>
    <row r="166" spans="1:10" x14ac:dyDescent="0.2">
      <c r="A166" s="67"/>
      <c r="B166" s="22"/>
      <c r="C166" s="70"/>
      <c r="D166" s="16"/>
      <c r="E166" s="67"/>
      <c r="F166" s="72"/>
      <c r="G166" s="71"/>
      <c r="H166" s="63"/>
      <c r="I166" s="16"/>
      <c r="J166" s="194" t="str">
        <f t="shared" si="2"/>
        <v/>
      </c>
    </row>
    <row r="167" spans="1:10" x14ac:dyDescent="0.2">
      <c r="A167" s="67"/>
      <c r="B167" s="22"/>
      <c r="C167" s="70"/>
      <c r="D167" s="16"/>
      <c r="E167" s="67"/>
      <c r="F167" s="72"/>
      <c r="G167" s="71"/>
      <c r="H167" s="63"/>
      <c r="I167" s="16"/>
      <c r="J167" s="194" t="str">
        <f t="shared" si="2"/>
        <v/>
      </c>
    </row>
    <row r="168" spans="1:10" x14ac:dyDescent="0.2">
      <c r="A168" s="67"/>
      <c r="B168" s="22"/>
      <c r="C168" s="70"/>
      <c r="D168" s="16"/>
      <c r="E168" s="67"/>
      <c r="F168" s="72"/>
      <c r="G168" s="71"/>
      <c r="H168" s="63"/>
      <c r="I168" s="16"/>
      <c r="J168" s="194" t="str">
        <f t="shared" si="2"/>
        <v/>
      </c>
    </row>
    <row r="169" spans="1:10" x14ac:dyDescent="0.2">
      <c r="A169" s="67"/>
      <c r="B169" s="22"/>
      <c r="C169" s="70"/>
      <c r="D169" s="16"/>
      <c r="E169" s="67"/>
      <c r="F169" s="72"/>
      <c r="G169" s="71"/>
      <c r="H169" s="63"/>
      <c r="I169" s="16"/>
      <c r="J169" s="194" t="str">
        <f t="shared" si="2"/>
        <v/>
      </c>
    </row>
    <row r="170" spans="1:10" x14ac:dyDescent="0.2">
      <c r="A170" s="67"/>
      <c r="B170" s="22"/>
      <c r="C170" s="70"/>
      <c r="D170" s="16"/>
      <c r="E170" s="67"/>
      <c r="F170" s="72"/>
      <c r="G170" s="71"/>
      <c r="H170" s="63"/>
      <c r="I170" s="16"/>
      <c r="J170" s="194" t="str">
        <f t="shared" si="2"/>
        <v/>
      </c>
    </row>
    <row r="171" spans="1:10" x14ac:dyDescent="0.2">
      <c r="A171" s="67"/>
      <c r="B171" s="22"/>
      <c r="C171" s="70"/>
      <c r="D171" s="16"/>
      <c r="E171" s="67"/>
      <c r="F171" s="72"/>
      <c r="G171" s="71"/>
      <c r="H171" s="63"/>
      <c r="I171" s="16"/>
      <c r="J171" s="194" t="str">
        <f t="shared" si="2"/>
        <v/>
      </c>
    </row>
    <row r="172" spans="1:10" x14ac:dyDescent="0.2">
      <c r="A172" s="67"/>
      <c r="B172" s="22"/>
      <c r="C172" s="70"/>
      <c r="D172" s="16"/>
      <c r="E172" s="67"/>
      <c r="F172" s="72"/>
      <c r="G172" s="71"/>
      <c r="H172" s="63"/>
      <c r="I172" s="16"/>
      <c r="J172" s="194" t="str">
        <f t="shared" si="2"/>
        <v/>
      </c>
    </row>
    <row r="173" spans="1:10" x14ac:dyDescent="0.2">
      <c r="A173" s="67"/>
      <c r="B173" s="22"/>
      <c r="C173" s="70"/>
      <c r="D173" s="16"/>
      <c r="E173" s="67"/>
      <c r="F173" s="72"/>
      <c r="G173" s="71"/>
      <c r="H173" s="63"/>
      <c r="I173" s="16"/>
      <c r="J173" s="194" t="str">
        <f t="shared" si="2"/>
        <v/>
      </c>
    </row>
    <row r="174" spans="1:10" x14ac:dyDescent="0.2">
      <c r="A174" s="67"/>
      <c r="B174" s="22"/>
      <c r="C174" s="70"/>
      <c r="D174" s="16"/>
      <c r="E174" s="67"/>
      <c r="F174" s="72"/>
      <c r="G174" s="71"/>
      <c r="H174" s="63"/>
      <c r="I174" s="16"/>
      <c r="J174" s="194" t="str">
        <f t="shared" si="2"/>
        <v/>
      </c>
    </row>
    <row r="175" spans="1:10" x14ac:dyDescent="0.2">
      <c r="A175" s="67"/>
      <c r="B175" s="22"/>
      <c r="C175" s="70"/>
      <c r="D175" s="16"/>
      <c r="E175" s="67"/>
      <c r="F175" s="72"/>
      <c r="G175" s="71"/>
      <c r="H175" s="63"/>
      <c r="I175" s="16"/>
      <c r="J175" s="194" t="str">
        <f t="shared" si="2"/>
        <v/>
      </c>
    </row>
    <row r="176" spans="1:10" x14ac:dyDescent="0.2">
      <c r="A176" s="67"/>
      <c r="B176" s="22"/>
      <c r="C176" s="70"/>
      <c r="D176" s="16"/>
      <c r="E176" s="67"/>
      <c r="F176" s="72"/>
      <c r="G176" s="71"/>
      <c r="H176" s="63"/>
      <c r="I176" s="16"/>
      <c r="J176" s="194" t="str">
        <f t="shared" si="2"/>
        <v/>
      </c>
    </row>
    <row r="177" spans="1:10" x14ac:dyDescent="0.2">
      <c r="A177" s="67"/>
      <c r="B177" s="22"/>
      <c r="C177" s="70"/>
      <c r="D177" s="16"/>
      <c r="E177" s="67"/>
      <c r="F177" s="72"/>
      <c r="G177" s="71"/>
      <c r="H177" s="63"/>
      <c r="I177" s="16"/>
      <c r="J177" s="194" t="str">
        <f t="shared" si="2"/>
        <v/>
      </c>
    </row>
    <row r="178" spans="1:10" x14ac:dyDescent="0.2">
      <c r="A178" s="67"/>
      <c r="B178" s="22"/>
      <c r="C178" s="70"/>
      <c r="D178" s="16"/>
      <c r="E178" s="67"/>
      <c r="F178" s="72"/>
      <c r="G178" s="71"/>
      <c r="H178" s="63"/>
      <c r="I178" s="16"/>
      <c r="J178" s="194" t="str">
        <f t="shared" si="2"/>
        <v/>
      </c>
    </row>
    <row r="179" spans="1:10" x14ac:dyDescent="0.2">
      <c r="A179" s="67"/>
      <c r="B179" s="22"/>
      <c r="C179" s="70"/>
      <c r="D179" s="16"/>
      <c r="E179" s="67"/>
      <c r="F179" s="72"/>
      <c r="G179" s="71"/>
      <c r="H179" s="63"/>
      <c r="I179" s="16"/>
      <c r="J179" s="194" t="str">
        <f t="shared" si="2"/>
        <v/>
      </c>
    </row>
    <row r="180" spans="1:10" x14ac:dyDescent="0.2">
      <c r="A180" s="67"/>
      <c r="B180" s="22"/>
      <c r="C180" s="70"/>
      <c r="D180" s="16"/>
      <c r="E180" s="67"/>
      <c r="F180" s="72"/>
      <c r="G180" s="71"/>
      <c r="H180" s="63"/>
      <c r="I180" s="16"/>
      <c r="J180" s="194" t="str">
        <f t="shared" si="2"/>
        <v/>
      </c>
    </row>
    <row r="181" spans="1:10" x14ac:dyDescent="0.2">
      <c r="A181" s="67"/>
      <c r="B181" s="22"/>
      <c r="C181" s="70"/>
      <c r="D181" s="16"/>
      <c r="E181" s="67"/>
      <c r="F181" s="72"/>
      <c r="G181" s="71"/>
      <c r="H181" s="63"/>
      <c r="I181" s="16"/>
      <c r="J181" s="194" t="str">
        <f t="shared" si="2"/>
        <v/>
      </c>
    </row>
    <row r="182" spans="1:10" x14ac:dyDescent="0.2">
      <c r="A182" s="67"/>
      <c r="B182" s="22"/>
      <c r="C182" s="70"/>
      <c r="D182" s="16"/>
      <c r="E182" s="67"/>
      <c r="F182" s="72"/>
      <c r="G182" s="71"/>
      <c r="H182" s="63"/>
      <c r="I182" s="16"/>
      <c r="J182" s="194" t="str">
        <f t="shared" si="2"/>
        <v/>
      </c>
    </row>
    <row r="183" spans="1:10" x14ac:dyDescent="0.2">
      <c r="A183" s="67"/>
      <c r="B183" s="22"/>
      <c r="C183" s="70"/>
      <c r="D183" s="16"/>
      <c r="E183" s="67"/>
      <c r="F183" s="72"/>
      <c r="G183" s="71"/>
      <c r="H183" s="63"/>
      <c r="I183" s="16"/>
      <c r="J183" s="194" t="str">
        <f t="shared" si="2"/>
        <v/>
      </c>
    </row>
    <row r="184" spans="1:10" x14ac:dyDescent="0.2">
      <c r="A184" s="67"/>
      <c r="B184" s="22"/>
      <c r="C184" s="70"/>
      <c r="D184" s="16"/>
      <c r="E184" s="67"/>
      <c r="F184" s="72"/>
      <c r="G184" s="71"/>
      <c r="H184" s="63"/>
      <c r="I184" s="16"/>
      <c r="J184" s="194" t="str">
        <f t="shared" si="2"/>
        <v/>
      </c>
    </row>
    <row r="185" spans="1:10" x14ac:dyDescent="0.2">
      <c r="A185" s="67"/>
      <c r="B185" s="22"/>
      <c r="C185" s="70"/>
      <c r="D185" s="16"/>
      <c r="E185" s="67"/>
      <c r="F185" s="72"/>
      <c r="G185" s="71"/>
      <c r="H185" s="63"/>
      <c r="I185" s="16"/>
      <c r="J185" s="194" t="str">
        <f t="shared" si="2"/>
        <v/>
      </c>
    </row>
    <row r="186" spans="1:10" x14ac:dyDescent="0.2">
      <c r="A186" s="67"/>
      <c r="B186" s="22"/>
      <c r="C186" s="70"/>
      <c r="D186" s="16"/>
      <c r="E186" s="67"/>
      <c r="F186" s="72"/>
      <c r="G186" s="71"/>
      <c r="H186" s="63"/>
      <c r="I186" s="16"/>
      <c r="J186" s="194" t="str">
        <f t="shared" si="2"/>
        <v/>
      </c>
    </row>
    <row r="187" spans="1:10" x14ac:dyDescent="0.2">
      <c r="A187" s="67"/>
      <c r="B187" s="22"/>
      <c r="C187" s="70"/>
      <c r="D187" s="16"/>
      <c r="E187" s="67"/>
      <c r="F187" s="72"/>
      <c r="G187" s="71"/>
      <c r="H187" s="63"/>
      <c r="I187" s="16"/>
      <c r="J187" s="194" t="str">
        <f t="shared" si="2"/>
        <v/>
      </c>
    </row>
    <row r="188" spans="1:10" x14ac:dyDescent="0.2">
      <c r="A188" s="67"/>
      <c r="B188" s="22"/>
      <c r="C188" s="70"/>
      <c r="D188" s="16"/>
      <c r="E188" s="67"/>
      <c r="F188" s="72"/>
      <c r="G188" s="71"/>
      <c r="H188" s="63"/>
      <c r="I188" s="16"/>
      <c r="J188" s="194" t="str">
        <f t="shared" si="2"/>
        <v/>
      </c>
    </row>
    <row r="189" spans="1:10" x14ac:dyDescent="0.2">
      <c r="A189" s="67"/>
      <c r="B189" s="22"/>
      <c r="C189" s="70"/>
      <c r="D189" s="16"/>
      <c r="E189" s="67"/>
      <c r="F189" s="72"/>
      <c r="G189" s="71"/>
      <c r="H189" s="63"/>
      <c r="I189" s="16"/>
      <c r="J189" s="194" t="str">
        <f t="shared" si="2"/>
        <v/>
      </c>
    </row>
    <row r="190" spans="1:10" x14ac:dyDescent="0.2">
      <c r="A190" s="67"/>
      <c r="B190" s="22"/>
      <c r="C190" s="70"/>
      <c r="D190" s="16"/>
      <c r="E190" s="67"/>
      <c r="F190" s="72"/>
      <c r="G190" s="71"/>
      <c r="H190" s="63"/>
      <c r="I190" s="16"/>
      <c r="J190" s="194" t="str">
        <f t="shared" si="2"/>
        <v/>
      </c>
    </row>
    <row r="191" spans="1:10" x14ac:dyDescent="0.2">
      <c r="A191" s="67"/>
      <c r="B191" s="22"/>
      <c r="C191" s="70"/>
      <c r="D191" s="16"/>
      <c r="E191" s="67"/>
      <c r="F191" s="72"/>
      <c r="G191" s="71"/>
      <c r="H191" s="63"/>
      <c r="I191" s="16"/>
      <c r="J191" s="194" t="str">
        <f t="shared" si="2"/>
        <v/>
      </c>
    </row>
    <row r="192" spans="1:10" x14ac:dyDescent="0.2">
      <c r="A192" s="67"/>
      <c r="B192" s="22"/>
      <c r="C192" s="70"/>
      <c r="D192" s="16"/>
      <c r="E192" s="67"/>
      <c r="F192" s="72"/>
      <c r="G192" s="71"/>
      <c r="H192" s="63"/>
      <c r="I192" s="16"/>
      <c r="J192" s="194" t="str">
        <f t="shared" si="2"/>
        <v/>
      </c>
    </row>
    <row r="193" spans="1:10" x14ac:dyDescent="0.2">
      <c r="A193" s="67"/>
      <c r="B193" s="22"/>
      <c r="C193" s="70"/>
      <c r="D193" s="16"/>
      <c r="E193" s="67"/>
      <c r="F193" s="72"/>
      <c r="G193" s="71"/>
      <c r="H193" s="63"/>
      <c r="I193" s="16"/>
      <c r="J193" s="194" t="str">
        <f t="shared" si="2"/>
        <v/>
      </c>
    </row>
    <row r="194" spans="1:10" x14ac:dyDescent="0.2">
      <c r="A194" s="67"/>
      <c r="B194" s="22"/>
      <c r="C194" s="70"/>
      <c r="D194" s="16"/>
      <c r="E194" s="67"/>
      <c r="F194" s="72"/>
      <c r="G194" s="71"/>
      <c r="H194" s="63"/>
      <c r="I194" s="16"/>
      <c r="J194" s="194" t="str">
        <f t="shared" si="2"/>
        <v/>
      </c>
    </row>
    <row r="195" spans="1:10" x14ac:dyDescent="0.2">
      <c r="A195" s="67"/>
      <c r="B195" s="22"/>
      <c r="C195" s="70"/>
      <c r="D195" s="16"/>
      <c r="E195" s="67"/>
      <c r="F195" s="72"/>
      <c r="G195" s="71"/>
      <c r="H195" s="63"/>
      <c r="I195" s="16"/>
      <c r="J195" s="194" t="str">
        <f t="shared" si="2"/>
        <v/>
      </c>
    </row>
    <row r="196" spans="1:10" x14ac:dyDescent="0.2">
      <c r="A196" s="67"/>
      <c r="B196" s="22"/>
      <c r="C196" s="70"/>
      <c r="D196" s="16"/>
      <c r="E196" s="67"/>
      <c r="F196" s="72"/>
      <c r="G196" s="71"/>
      <c r="H196" s="63"/>
      <c r="I196" s="16"/>
      <c r="J196" s="194" t="str">
        <f t="shared" si="2"/>
        <v/>
      </c>
    </row>
    <row r="197" spans="1:10" x14ac:dyDescent="0.2">
      <c r="A197" s="67"/>
      <c r="B197" s="22"/>
      <c r="C197" s="70"/>
      <c r="D197" s="16"/>
      <c r="E197" s="67"/>
      <c r="F197" s="72"/>
      <c r="G197" s="71"/>
      <c r="H197" s="63"/>
      <c r="I197" s="16"/>
      <c r="J197" s="194" t="str">
        <f t="shared" si="2"/>
        <v/>
      </c>
    </row>
    <row r="198" spans="1:10" x14ac:dyDescent="0.2">
      <c r="A198" s="67"/>
      <c r="B198" s="22"/>
      <c r="C198" s="70"/>
      <c r="D198" s="16"/>
      <c r="E198" s="67"/>
      <c r="F198" s="72"/>
      <c r="G198" s="71"/>
      <c r="H198" s="63"/>
      <c r="I198" s="16"/>
      <c r="J198" s="194" t="str">
        <f t="shared" si="2"/>
        <v/>
      </c>
    </row>
    <row r="199" spans="1:10" x14ac:dyDescent="0.2">
      <c r="A199" s="67"/>
      <c r="B199" s="22"/>
      <c r="C199" s="70"/>
      <c r="D199" s="16"/>
      <c r="E199" s="67"/>
      <c r="F199" s="72"/>
      <c r="G199" s="71"/>
      <c r="H199" s="63"/>
      <c r="I199" s="16"/>
      <c r="J199" s="194" t="str">
        <f t="shared" si="2"/>
        <v/>
      </c>
    </row>
    <row r="200" spans="1:10" x14ac:dyDescent="0.2">
      <c r="A200" s="67"/>
      <c r="B200" s="22"/>
      <c r="C200" s="70"/>
      <c r="D200" s="16"/>
      <c r="E200" s="67"/>
      <c r="F200" s="72"/>
      <c r="G200" s="71"/>
      <c r="H200" s="63"/>
      <c r="I200" s="16"/>
      <c r="J200" s="194" t="str">
        <f t="shared" si="2"/>
        <v/>
      </c>
    </row>
    <row r="201" spans="1:10" x14ac:dyDescent="0.2">
      <c r="A201" s="67"/>
      <c r="B201" s="22"/>
      <c r="C201" s="70"/>
      <c r="D201" s="16"/>
      <c r="E201" s="67"/>
      <c r="F201" s="72"/>
      <c r="G201" s="71"/>
      <c r="H201" s="63"/>
      <c r="I201" s="16"/>
      <c r="J201" s="194" t="str">
        <f t="shared" si="2"/>
        <v/>
      </c>
    </row>
    <row r="202" spans="1:10" x14ac:dyDescent="0.2">
      <c r="A202" s="67"/>
      <c r="B202" s="22"/>
      <c r="C202" s="70"/>
      <c r="D202" s="16"/>
      <c r="E202" s="67"/>
      <c r="F202" s="72"/>
      <c r="G202" s="71"/>
      <c r="H202" s="63"/>
      <c r="I202" s="16"/>
      <c r="J202" s="194" t="str">
        <f t="shared" si="2"/>
        <v/>
      </c>
    </row>
    <row r="203" spans="1:10" x14ac:dyDescent="0.2">
      <c r="A203" s="67"/>
      <c r="B203" s="22"/>
      <c r="C203" s="70"/>
      <c r="D203" s="16"/>
      <c r="E203" s="67"/>
      <c r="F203" s="72"/>
      <c r="G203" s="71"/>
      <c r="H203" s="63"/>
      <c r="I203" s="16"/>
      <c r="J203" s="194" t="str">
        <f t="shared" si="2"/>
        <v/>
      </c>
    </row>
    <row r="204" spans="1:10" x14ac:dyDescent="0.2">
      <c r="A204" s="67"/>
      <c r="B204" s="22"/>
      <c r="C204" s="70"/>
      <c r="D204" s="16"/>
      <c r="E204" s="67"/>
      <c r="F204" s="72"/>
      <c r="G204" s="71"/>
      <c r="H204" s="63"/>
      <c r="I204" s="16"/>
      <c r="J204" s="194" t="str">
        <f t="shared" si="2"/>
        <v/>
      </c>
    </row>
    <row r="205" spans="1:10" x14ac:dyDescent="0.2">
      <c r="A205" s="67"/>
      <c r="B205" s="22"/>
      <c r="C205" s="70"/>
      <c r="D205" s="16"/>
      <c r="E205" s="67"/>
      <c r="F205" s="72"/>
      <c r="G205" s="71"/>
      <c r="H205" s="63"/>
      <c r="I205" s="16"/>
      <c r="J205" s="194" t="str">
        <f t="shared" si="2"/>
        <v/>
      </c>
    </row>
    <row r="206" spans="1:10" x14ac:dyDescent="0.2">
      <c r="A206" s="67"/>
      <c r="B206" s="22"/>
      <c r="C206" s="70"/>
      <c r="D206" s="16"/>
      <c r="E206" s="67"/>
      <c r="F206" s="72"/>
      <c r="G206" s="71"/>
      <c r="H206" s="63"/>
      <c r="I206" s="16"/>
      <c r="J206" s="194" t="str">
        <f t="shared" si="2"/>
        <v/>
      </c>
    </row>
    <row r="207" spans="1:10" x14ac:dyDescent="0.2">
      <c r="A207" s="67"/>
      <c r="B207" s="22"/>
      <c r="C207" s="70"/>
      <c r="D207" s="16"/>
      <c r="E207" s="67"/>
      <c r="F207" s="72"/>
      <c r="G207" s="71"/>
      <c r="H207" s="63"/>
      <c r="I207" s="16"/>
      <c r="J207" s="194" t="str">
        <f t="shared" si="2"/>
        <v/>
      </c>
    </row>
    <row r="208" spans="1:10" x14ac:dyDescent="0.2">
      <c r="A208" s="67"/>
      <c r="B208" s="22"/>
      <c r="C208" s="70"/>
      <c r="D208" s="16"/>
      <c r="E208" s="67"/>
      <c r="F208" s="72"/>
      <c r="G208" s="71"/>
      <c r="H208" s="63"/>
      <c r="I208" s="16"/>
      <c r="J208" s="194" t="str">
        <f t="shared" si="2"/>
        <v/>
      </c>
    </row>
    <row r="209" spans="1:10" x14ac:dyDescent="0.2">
      <c r="A209" s="67"/>
      <c r="B209" s="22"/>
      <c r="C209" s="70"/>
      <c r="D209" s="16"/>
      <c r="E209" s="67"/>
      <c r="F209" s="72"/>
      <c r="G209" s="71"/>
      <c r="H209" s="63"/>
      <c r="I209" s="16"/>
      <c r="J209" s="194" t="str">
        <f t="shared" si="2"/>
        <v/>
      </c>
    </row>
    <row r="210" spans="1:10" x14ac:dyDescent="0.2">
      <c r="A210" s="67"/>
      <c r="B210" s="22"/>
      <c r="C210" s="70"/>
      <c r="D210" s="16"/>
      <c r="E210" s="67"/>
      <c r="F210" s="72"/>
      <c r="G210" s="71"/>
      <c r="H210" s="63"/>
      <c r="I210" s="16"/>
      <c r="J210" s="194" t="str">
        <f t="shared" ref="J210:J273" si="3">IF(ISBLANK(A210),"",IFERROR(IF(COUNTIF($A$17:$A$300,A210)&gt;1,"Fehler - Anlagenschlüssel doppelt verwendet",""),"Fehler"))</f>
        <v/>
      </c>
    </row>
    <row r="211" spans="1:10" x14ac:dyDescent="0.2">
      <c r="A211" s="67"/>
      <c r="B211" s="22"/>
      <c r="C211" s="70"/>
      <c r="D211" s="16"/>
      <c r="E211" s="67"/>
      <c r="F211" s="72"/>
      <c r="G211" s="71"/>
      <c r="H211" s="63"/>
      <c r="I211" s="16"/>
      <c r="J211" s="194" t="str">
        <f t="shared" si="3"/>
        <v/>
      </c>
    </row>
    <row r="212" spans="1:10" x14ac:dyDescent="0.2">
      <c r="A212" s="67"/>
      <c r="B212" s="22"/>
      <c r="C212" s="70"/>
      <c r="D212" s="16"/>
      <c r="E212" s="67"/>
      <c r="F212" s="72"/>
      <c r="G212" s="71"/>
      <c r="H212" s="63"/>
      <c r="I212" s="16"/>
      <c r="J212" s="194" t="str">
        <f t="shared" si="3"/>
        <v/>
      </c>
    </row>
    <row r="213" spans="1:10" x14ac:dyDescent="0.2">
      <c r="A213" s="67"/>
      <c r="B213" s="22"/>
      <c r="C213" s="70"/>
      <c r="D213" s="16"/>
      <c r="E213" s="67"/>
      <c r="F213" s="72"/>
      <c r="G213" s="71"/>
      <c r="H213" s="63"/>
      <c r="I213" s="16"/>
      <c r="J213" s="194" t="str">
        <f t="shared" si="3"/>
        <v/>
      </c>
    </row>
    <row r="214" spans="1:10" x14ac:dyDescent="0.2">
      <c r="A214" s="67"/>
      <c r="B214" s="22"/>
      <c r="C214" s="70"/>
      <c r="D214" s="16"/>
      <c r="E214" s="67"/>
      <c r="F214" s="72"/>
      <c r="G214" s="71"/>
      <c r="H214" s="63"/>
      <c r="I214" s="16"/>
      <c r="J214" s="194" t="str">
        <f t="shared" si="3"/>
        <v/>
      </c>
    </row>
    <row r="215" spans="1:10" x14ac:dyDescent="0.2">
      <c r="A215" s="67"/>
      <c r="B215" s="22"/>
      <c r="C215" s="70"/>
      <c r="D215" s="16"/>
      <c r="E215" s="67"/>
      <c r="F215" s="72"/>
      <c r="G215" s="71"/>
      <c r="H215" s="63"/>
      <c r="I215" s="16"/>
      <c r="J215" s="194" t="str">
        <f t="shared" si="3"/>
        <v/>
      </c>
    </row>
    <row r="216" spans="1:10" x14ac:dyDescent="0.2">
      <c r="A216" s="67"/>
      <c r="B216" s="22"/>
      <c r="C216" s="70"/>
      <c r="D216" s="16"/>
      <c r="E216" s="67"/>
      <c r="F216" s="72"/>
      <c r="G216" s="71"/>
      <c r="H216" s="63"/>
      <c r="I216" s="16"/>
      <c r="J216" s="194" t="str">
        <f t="shared" si="3"/>
        <v/>
      </c>
    </row>
    <row r="217" spans="1:10" x14ac:dyDescent="0.2">
      <c r="A217" s="67"/>
      <c r="B217" s="22"/>
      <c r="C217" s="70"/>
      <c r="D217" s="16"/>
      <c r="E217" s="67"/>
      <c r="F217" s="72"/>
      <c r="G217" s="71"/>
      <c r="H217" s="63"/>
      <c r="I217" s="16"/>
      <c r="J217" s="194" t="str">
        <f t="shared" si="3"/>
        <v/>
      </c>
    </row>
    <row r="218" spans="1:10" x14ac:dyDescent="0.2">
      <c r="A218" s="67"/>
      <c r="B218" s="22"/>
      <c r="C218" s="70"/>
      <c r="D218" s="16"/>
      <c r="E218" s="67"/>
      <c r="F218" s="72"/>
      <c r="G218" s="71"/>
      <c r="H218" s="63"/>
      <c r="I218" s="16"/>
      <c r="J218" s="194" t="str">
        <f t="shared" si="3"/>
        <v/>
      </c>
    </row>
    <row r="219" spans="1:10" x14ac:dyDescent="0.2">
      <c r="A219" s="67"/>
      <c r="B219" s="22"/>
      <c r="C219" s="70"/>
      <c r="D219" s="16"/>
      <c r="E219" s="67"/>
      <c r="F219" s="72"/>
      <c r="G219" s="71"/>
      <c r="H219" s="63"/>
      <c r="I219" s="16"/>
      <c r="J219" s="194" t="str">
        <f t="shared" si="3"/>
        <v/>
      </c>
    </row>
    <row r="220" spans="1:10" x14ac:dyDescent="0.2">
      <c r="A220" s="67"/>
      <c r="B220" s="22"/>
      <c r="C220" s="70"/>
      <c r="D220" s="16"/>
      <c r="E220" s="67"/>
      <c r="F220" s="72"/>
      <c r="G220" s="71"/>
      <c r="H220" s="63"/>
      <c r="I220" s="16"/>
      <c r="J220" s="194" t="str">
        <f t="shared" si="3"/>
        <v/>
      </c>
    </row>
    <row r="221" spans="1:10" x14ac:dyDescent="0.2">
      <c r="A221" s="67"/>
      <c r="B221" s="22"/>
      <c r="C221" s="70"/>
      <c r="D221" s="16"/>
      <c r="E221" s="67"/>
      <c r="F221" s="72"/>
      <c r="G221" s="71"/>
      <c r="H221" s="63"/>
      <c r="I221" s="16"/>
      <c r="J221" s="194" t="str">
        <f t="shared" si="3"/>
        <v/>
      </c>
    </row>
    <row r="222" spans="1:10" x14ac:dyDescent="0.2">
      <c r="A222" s="67"/>
      <c r="B222" s="22"/>
      <c r="C222" s="70"/>
      <c r="D222" s="16"/>
      <c r="E222" s="67"/>
      <c r="F222" s="72"/>
      <c r="G222" s="71"/>
      <c r="H222" s="63"/>
      <c r="I222" s="16"/>
      <c r="J222" s="194" t="str">
        <f t="shared" si="3"/>
        <v/>
      </c>
    </row>
    <row r="223" spans="1:10" x14ac:dyDescent="0.2">
      <c r="A223" s="67"/>
      <c r="B223" s="22"/>
      <c r="C223" s="70"/>
      <c r="D223" s="16"/>
      <c r="E223" s="67"/>
      <c r="F223" s="72"/>
      <c r="G223" s="71"/>
      <c r="H223" s="63"/>
      <c r="I223" s="16"/>
      <c r="J223" s="194" t="str">
        <f t="shared" si="3"/>
        <v/>
      </c>
    </row>
    <row r="224" spans="1:10" x14ac:dyDescent="0.2">
      <c r="A224" s="67"/>
      <c r="B224" s="22"/>
      <c r="C224" s="70"/>
      <c r="D224" s="16"/>
      <c r="E224" s="67"/>
      <c r="F224" s="72"/>
      <c r="G224" s="71"/>
      <c r="H224" s="63"/>
      <c r="I224" s="16"/>
      <c r="J224" s="194" t="str">
        <f t="shared" si="3"/>
        <v/>
      </c>
    </row>
    <row r="225" spans="1:10" x14ac:dyDescent="0.2">
      <c r="A225" s="67"/>
      <c r="B225" s="22"/>
      <c r="C225" s="70"/>
      <c r="D225" s="16"/>
      <c r="E225" s="67"/>
      <c r="F225" s="72"/>
      <c r="G225" s="71"/>
      <c r="H225" s="63"/>
      <c r="I225" s="16"/>
      <c r="J225" s="194" t="str">
        <f t="shared" si="3"/>
        <v/>
      </c>
    </row>
    <row r="226" spans="1:10" x14ac:dyDescent="0.2">
      <c r="A226" s="67"/>
      <c r="B226" s="22"/>
      <c r="C226" s="70"/>
      <c r="D226" s="16"/>
      <c r="E226" s="67"/>
      <c r="F226" s="72"/>
      <c r="G226" s="71"/>
      <c r="H226" s="63"/>
      <c r="I226" s="16"/>
      <c r="J226" s="194" t="str">
        <f t="shared" si="3"/>
        <v/>
      </c>
    </row>
    <row r="227" spans="1:10" x14ac:dyDescent="0.2">
      <c r="A227" s="67"/>
      <c r="B227" s="22"/>
      <c r="C227" s="70"/>
      <c r="D227" s="16"/>
      <c r="E227" s="67"/>
      <c r="F227" s="72"/>
      <c r="G227" s="71"/>
      <c r="H227" s="63"/>
      <c r="I227" s="16"/>
      <c r="J227" s="194" t="str">
        <f t="shared" si="3"/>
        <v/>
      </c>
    </row>
    <row r="228" spans="1:10" x14ac:dyDescent="0.2">
      <c r="A228" s="67"/>
      <c r="B228" s="22"/>
      <c r="C228" s="70"/>
      <c r="D228" s="16"/>
      <c r="E228" s="67"/>
      <c r="F228" s="72"/>
      <c r="G228" s="71"/>
      <c r="H228" s="63"/>
      <c r="I228" s="16"/>
      <c r="J228" s="194" t="str">
        <f t="shared" si="3"/>
        <v/>
      </c>
    </row>
    <row r="229" spans="1:10" x14ac:dyDescent="0.2">
      <c r="A229" s="67"/>
      <c r="B229" s="22"/>
      <c r="C229" s="70"/>
      <c r="D229" s="16"/>
      <c r="E229" s="67"/>
      <c r="F229" s="72"/>
      <c r="G229" s="71"/>
      <c r="H229" s="63"/>
      <c r="I229" s="16"/>
      <c r="J229" s="194" t="str">
        <f t="shared" si="3"/>
        <v/>
      </c>
    </row>
    <row r="230" spans="1:10" x14ac:dyDescent="0.2">
      <c r="A230" s="67"/>
      <c r="B230" s="22"/>
      <c r="C230" s="70"/>
      <c r="D230" s="16"/>
      <c r="E230" s="67"/>
      <c r="F230" s="72"/>
      <c r="G230" s="71"/>
      <c r="H230" s="63"/>
      <c r="I230" s="16"/>
      <c r="J230" s="194" t="str">
        <f t="shared" si="3"/>
        <v/>
      </c>
    </row>
    <row r="231" spans="1:10" x14ac:dyDescent="0.2">
      <c r="A231" s="67"/>
      <c r="B231" s="22"/>
      <c r="C231" s="70"/>
      <c r="D231" s="16"/>
      <c r="E231" s="67"/>
      <c r="F231" s="72"/>
      <c r="G231" s="71"/>
      <c r="H231" s="63"/>
      <c r="I231" s="16"/>
      <c r="J231" s="194" t="str">
        <f t="shared" si="3"/>
        <v/>
      </c>
    </row>
    <row r="232" spans="1:10" x14ac:dyDescent="0.2">
      <c r="A232" s="67"/>
      <c r="B232" s="22"/>
      <c r="C232" s="70"/>
      <c r="D232" s="16"/>
      <c r="E232" s="67"/>
      <c r="F232" s="72"/>
      <c r="G232" s="71"/>
      <c r="H232" s="63"/>
      <c r="I232" s="16"/>
      <c r="J232" s="194" t="str">
        <f t="shared" si="3"/>
        <v/>
      </c>
    </row>
    <row r="233" spans="1:10" x14ac:dyDescent="0.2">
      <c r="A233" s="67"/>
      <c r="B233" s="22"/>
      <c r="C233" s="70"/>
      <c r="D233" s="16"/>
      <c r="E233" s="67"/>
      <c r="F233" s="72"/>
      <c r="G233" s="71"/>
      <c r="H233" s="63"/>
      <c r="I233" s="16"/>
      <c r="J233" s="194" t="str">
        <f t="shared" si="3"/>
        <v/>
      </c>
    </row>
    <row r="234" spans="1:10" x14ac:dyDescent="0.2">
      <c r="A234" s="67"/>
      <c r="B234" s="22"/>
      <c r="C234" s="70"/>
      <c r="D234" s="16"/>
      <c r="E234" s="67"/>
      <c r="F234" s="72"/>
      <c r="G234" s="71"/>
      <c r="H234" s="63"/>
      <c r="I234" s="16"/>
      <c r="J234" s="194" t="str">
        <f t="shared" si="3"/>
        <v/>
      </c>
    </row>
    <row r="235" spans="1:10" x14ac:dyDescent="0.2">
      <c r="A235" s="67"/>
      <c r="B235" s="22"/>
      <c r="C235" s="70"/>
      <c r="D235" s="16"/>
      <c r="E235" s="67"/>
      <c r="F235" s="72"/>
      <c r="G235" s="71"/>
      <c r="H235" s="63"/>
      <c r="I235" s="16"/>
      <c r="J235" s="194" t="str">
        <f t="shared" si="3"/>
        <v/>
      </c>
    </row>
    <row r="236" spans="1:10" x14ac:dyDescent="0.2">
      <c r="A236" s="67"/>
      <c r="B236" s="22"/>
      <c r="C236" s="70"/>
      <c r="D236" s="16"/>
      <c r="E236" s="67"/>
      <c r="F236" s="72"/>
      <c r="G236" s="71"/>
      <c r="H236" s="63"/>
      <c r="I236" s="16"/>
      <c r="J236" s="194" t="str">
        <f t="shared" si="3"/>
        <v/>
      </c>
    </row>
    <row r="237" spans="1:10" x14ac:dyDescent="0.2">
      <c r="A237" s="67"/>
      <c r="B237" s="22"/>
      <c r="C237" s="70"/>
      <c r="D237" s="16"/>
      <c r="E237" s="67"/>
      <c r="F237" s="72"/>
      <c r="G237" s="71"/>
      <c r="H237" s="63"/>
      <c r="I237" s="16"/>
      <c r="J237" s="194" t="str">
        <f t="shared" si="3"/>
        <v/>
      </c>
    </row>
    <row r="238" spans="1:10" x14ac:dyDescent="0.2">
      <c r="A238" s="67"/>
      <c r="B238" s="22"/>
      <c r="C238" s="70"/>
      <c r="D238" s="16"/>
      <c r="E238" s="67"/>
      <c r="F238" s="72"/>
      <c r="G238" s="71"/>
      <c r="H238" s="63"/>
      <c r="I238" s="16"/>
      <c r="J238" s="194" t="str">
        <f t="shared" si="3"/>
        <v/>
      </c>
    </row>
    <row r="239" spans="1:10" x14ac:dyDescent="0.2">
      <c r="A239" s="67"/>
      <c r="B239" s="22"/>
      <c r="C239" s="70"/>
      <c r="D239" s="16"/>
      <c r="E239" s="67"/>
      <c r="F239" s="72"/>
      <c r="G239" s="71"/>
      <c r="H239" s="63"/>
      <c r="I239" s="16"/>
      <c r="J239" s="194" t="str">
        <f t="shared" si="3"/>
        <v/>
      </c>
    </row>
    <row r="240" spans="1:10" x14ac:dyDescent="0.2">
      <c r="A240" s="67"/>
      <c r="B240" s="22"/>
      <c r="C240" s="70"/>
      <c r="D240" s="16"/>
      <c r="E240" s="67"/>
      <c r="F240" s="72"/>
      <c r="G240" s="71"/>
      <c r="H240" s="63"/>
      <c r="I240" s="16"/>
      <c r="J240" s="194" t="str">
        <f t="shared" si="3"/>
        <v/>
      </c>
    </row>
    <row r="241" spans="1:10" x14ac:dyDescent="0.2">
      <c r="A241" s="67"/>
      <c r="B241" s="22"/>
      <c r="C241" s="70"/>
      <c r="D241" s="16"/>
      <c r="E241" s="67"/>
      <c r="F241" s="72"/>
      <c r="G241" s="71"/>
      <c r="H241" s="63"/>
      <c r="I241" s="16"/>
      <c r="J241" s="194" t="str">
        <f t="shared" si="3"/>
        <v/>
      </c>
    </row>
    <row r="242" spans="1:10" x14ac:dyDescent="0.2">
      <c r="A242" s="67"/>
      <c r="B242" s="22"/>
      <c r="C242" s="70"/>
      <c r="D242" s="16"/>
      <c r="E242" s="67"/>
      <c r="F242" s="72"/>
      <c r="G242" s="71"/>
      <c r="H242" s="63"/>
      <c r="I242" s="16"/>
      <c r="J242" s="194" t="str">
        <f t="shared" si="3"/>
        <v/>
      </c>
    </row>
    <row r="243" spans="1:10" x14ac:dyDescent="0.2">
      <c r="A243" s="67"/>
      <c r="B243" s="22"/>
      <c r="C243" s="70"/>
      <c r="D243" s="16"/>
      <c r="E243" s="67"/>
      <c r="F243" s="72"/>
      <c r="G243" s="71"/>
      <c r="H243" s="63"/>
      <c r="I243" s="16"/>
      <c r="J243" s="194" t="str">
        <f t="shared" si="3"/>
        <v/>
      </c>
    </row>
    <row r="244" spans="1:10" x14ac:dyDescent="0.2">
      <c r="A244" s="67"/>
      <c r="B244" s="22"/>
      <c r="C244" s="70"/>
      <c r="D244" s="16"/>
      <c r="E244" s="67"/>
      <c r="F244" s="72"/>
      <c r="G244" s="71"/>
      <c r="H244" s="63"/>
      <c r="I244" s="16"/>
      <c r="J244" s="194" t="str">
        <f t="shared" si="3"/>
        <v/>
      </c>
    </row>
    <row r="245" spans="1:10" x14ac:dyDescent="0.2">
      <c r="A245" s="67"/>
      <c r="B245" s="22"/>
      <c r="C245" s="70"/>
      <c r="D245" s="16"/>
      <c r="E245" s="67"/>
      <c r="F245" s="72"/>
      <c r="G245" s="71"/>
      <c r="H245" s="63"/>
      <c r="I245" s="16"/>
      <c r="J245" s="194" t="str">
        <f t="shared" si="3"/>
        <v/>
      </c>
    </row>
    <row r="246" spans="1:10" x14ac:dyDescent="0.2">
      <c r="A246" s="67"/>
      <c r="B246" s="22"/>
      <c r="C246" s="70"/>
      <c r="D246" s="16"/>
      <c r="E246" s="67"/>
      <c r="F246" s="72"/>
      <c r="G246" s="71"/>
      <c r="H246" s="63"/>
      <c r="I246" s="16"/>
      <c r="J246" s="194" t="str">
        <f t="shared" si="3"/>
        <v/>
      </c>
    </row>
    <row r="247" spans="1:10" x14ac:dyDescent="0.2">
      <c r="A247" s="67"/>
      <c r="B247" s="22"/>
      <c r="C247" s="70"/>
      <c r="D247" s="16"/>
      <c r="E247" s="67"/>
      <c r="F247" s="72"/>
      <c r="G247" s="71"/>
      <c r="H247" s="63"/>
      <c r="I247" s="16"/>
      <c r="J247" s="194" t="str">
        <f t="shared" si="3"/>
        <v/>
      </c>
    </row>
    <row r="248" spans="1:10" x14ac:dyDescent="0.2">
      <c r="A248" s="67"/>
      <c r="B248" s="22"/>
      <c r="C248" s="70"/>
      <c r="D248" s="16"/>
      <c r="E248" s="67"/>
      <c r="F248" s="72"/>
      <c r="G248" s="71"/>
      <c r="H248" s="63"/>
      <c r="I248" s="16"/>
      <c r="J248" s="194" t="str">
        <f t="shared" si="3"/>
        <v/>
      </c>
    </row>
    <row r="249" spans="1:10" x14ac:dyDescent="0.2">
      <c r="A249" s="67"/>
      <c r="B249" s="22"/>
      <c r="C249" s="70"/>
      <c r="D249" s="16"/>
      <c r="E249" s="67"/>
      <c r="F249" s="72"/>
      <c r="G249" s="71"/>
      <c r="H249" s="63"/>
      <c r="I249" s="16"/>
      <c r="J249" s="194" t="str">
        <f t="shared" si="3"/>
        <v/>
      </c>
    </row>
    <row r="250" spans="1:10" x14ac:dyDescent="0.2">
      <c r="A250" s="67"/>
      <c r="B250" s="22"/>
      <c r="C250" s="70"/>
      <c r="D250" s="16"/>
      <c r="E250" s="67"/>
      <c r="F250" s="72"/>
      <c r="G250" s="71"/>
      <c r="H250" s="63"/>
      <c r="I250" s="16"/>
      <c r="J250" s="194" t="str">
        <f t="shared" si="3"/>
        <v/>
      </c>
    </row>
    <row r="251" spans="1:10" x14ac:dyDescent="0.2">
      <c r="A251" s="67"/>
      <c r="B251" s="22"/>
      <c r="C251" s="70"/>
      <c r="D251" s="16"/>
      <c r="E251" s="67"/>
      <c r="F251" s="72"/>
      <c r="G251" s="71"/>
      <c r="H251" s="63"/>
      <c r="I251" s="16"/>
      <c r="J251" s="194" t="str">
        <f t="shared" si="3"/>
        <v/>
      </c>
    </row>
    <row r="252" spans="1:10" x14ac:dyDescent="0.2">
      <c r="A252" s="67"/>
      <c r="B252" s="22"/>
      <c r="C252" s="70"/>
      <c r="D252" s="16"/>
      <c r="E252" s="67"/>
      <c r="F252" s="72"/>
      <c r="G252" s="71"/>
      <c r="H252" s="63"/>
      <c r="I252" s="16"/>
      <c r="J252" s="194" t="str">
        <f t="shared" si="3"/>
        <v/>
      </c>
    </row>
    <row r="253" spans="1:10" x14ac:dyDescent="0.2">
      <c r="A253" s="67"/>
      <c r="B253" s="22"/>
      <c r="C253" s="70"/>
      <c r="D253" s="16"/>
      <c r="E253" s="67"/>
      <c r="F253" s="72"/>
      <c r="G253" s="71"/>
      <c r="H253" s="63"/>
      <c r="I253" s="16"/>
      <c r="J253" s="194" t="str">
        <f t="shared" si="3"/>
        <v/>
      </c>
    </row>
    <row r="254" spans="1:10" x14ac:dyDescent="0.2">
      <c r="A254" s="67"/>
      <c r="B254" s="22"/>
      <c r="C254" s="70"/>
      <c r="D254" s="16"/>
      <c r="E254" s="67"/>
      <c r="F254" s="72"/>
      <c r="G254" s="71"/>
      <c r="H254" s="63"/>
      <c r="I254" s="16"/>
      <c r="J254" s="194" t="str">
        <f t="shared" si="3"/>
        <v/>
      </c>
    </row>
    <row r="255" spans="1:10" x14ac:dyDescent="0.2">
      <c r="A255" s="67"/>
      <c r="B255" s="22"/>
      <c r="C255" s="70"/>
      <c r="D255" s="16"/>
      <c r="E255" s="67"/>
      <c r="F255" s="72"/>
      <c r="G255" s="71"/>
      <c r="H255" s="63"/>
      <c r="I255" s="16"/>
      <c r="J255" s="194" t="str">
        <f t="shared" si="3"/>
        <v/>
      </c>
    </row>
    <row r="256" spans="1:10" x14ac:dyDescent="0.2">
      <c r="A256" s="67"/>
      <c r="B256" s="22"/>
      <c r="C256" s="70"/>
      <c r="D256" s="16"/>
      <c r="E256" s="67"/>
      <c r="F256" s="72"/>
      <c r="G256" s="71"/>
      <c r="H256" s="63"/>
      <c r="I256" s="16"/>
      <c r="J256" s="194" t="str">
        <f t="shared" si="3"/>
        <v/>
      </c>
    </row>
    <row r="257" spans="1:10" x14ac:dyDescent="0.2">
      <c r="A257" s="67"/>
      <c r="B257" s="22"/>
      <c r="C257" s="70"/>
      <c r="D257" s="16"/>
      <c r="E257" s="67"/>
      <c r="F257" s="72"/>
      <c r="G257" s="71"/>
      <c r="H257" s="63"/>
      <c r="I257" s="16"/>
      <c r="J257" s="194" t="str">
        <f t="shared" si="3"/>
        <v/>
      </c>
    </row>
    <row r="258" spans="1:10" x14ac:dyDescent="0.2">
      <c r="A258" s="67"/>
      <c r="B258" s="22"/>
      <c r="C258" s="70"/>
      <c r="D258" s="16"/>
      <c r="E258" s="67"/>
      <c r="F258" s="72"/>
      <c r="G258" s="71"/>
      <c r="H258" s="63"/>
      <c r="I258" s="16"/>
      <c r="J258" s="194" t="str">
        <f t="shared" si="3"/>
        <v/>
      </c>
    </row>
    <row r="259" spans="1:10" x14ac:dyDescent="0.2">
      <c r="A259" s="67"/>
      <c r="B259" s="22"/>
      <c r="C259" s="70"/>
      <c r="D259" s="16"/>
      <c r="E259" s="67"/>
      <c r="F259" s="72"/>
      <c r="G259" s="71"/>
      <c r="H259" s="63"/>
      <c r="I259" s="16"/>
      <c r="J259" s="194" t="str">
        <f t="shared" si="3"/>
        <v/>
      </c>
    </row>
    <row r="260" spans="1:10" x14ac:dyDescent="0.2">
      <c r="A260" s="67"/>
      <c r="B260" s="22"/>
      <c r="C260" s="70"/>
      <c r="D260" s="16"/>
      <c r="E260" s="67"/>
      <c r="F260" s="72"/>
      <c r="G260" s="71"/>
      <c r="H260" s="63"/>
      <c r="I260" s="16"/>
      <c r="J260" s="194" t="str">
        <f t="shared" si="3"/>
        <v/>
      </c>
    </row>
    <row r="261" spans="1:10" x14ac:dyDescent="0.2">
      <c r="A261" s="67"/>
      <c r="B261" s="22"/>
      <c r="C261" s="70"/>
      <c r="D261" s="16"/>
      <c r="E261" s="67"/>
      <c r="F261" s="72"/>
      <c r="G261" s="71"/>
      <c r="H261" s="63"/>
      <c r="I261" s="16"/>
      <c r="J261" s="194" t="str">
        <f t="shared" si="3"/>
        <v/>
      </c>
    </row>
    <row r="262" spans="1:10" x14ac:dyDescent="0.2">
      <c r="A262" s="67"/>
      <c r="B262" s="22"/>
      <c r="C262" s="70"/>
      <c r="D262" s="16"/>
      <c r="E262" s="67"/>
      <c r="F262" s="72"/>
      <c r="G262" s="71"/>
      <c r="H262" s="63"/>
      <c r="I262" s="16"/>
      <c r="J262" s="194" t="str">
        <f t="shared" si="3"/>
        <v/>
      </c>
    </row>
    <row r="263" spans="1:10" x14ac:dyDescent="0.2">
      <c r="A263" s="67"/>
      <c r="B263" s="22"/>
      <c r="C263" s="70"/>
      <c r="D263" s="16"/>
      <c r="E263" s="67"/>
      <c r="F263" s="72"/>
      <c r="G263" s="71"/>
      <c r="H263" s="63"/>
      <c r="I263" s="16"/>
      <c r="J263" s="194" t="str">
        <f t="shared" si="3"/>
        <v/>
      </c>
    </row>
    <row r="264" spans="1:10" x14ac:dyDescent="0.2">
      <c r="A264" s="67"/>
      <c r="B264" s="22"/>
      <c r="C264" s="70"/>
      <c r="D264" s="16"/>
      <c r="E264" s="67"/>
      <c r="F264" s="72"/>
      <c r="G264" s="71"/>
      <c r="H264" s="63"/>
      <c r="I264" s="16"/>
      <c r="J264" s="194" t="str">
        <f t="shared" si="3"/>
        <v/>
      </c>
    </row>
    <row r="265" spans="1:10" x14ac:dyDescent="0.2">
      <c r="A265" s="67"/>
      <c r="B265" s="22"/>
      <c r="C265" s="70"/>
      <c r="D265" s="16"/>
      <c r="E265" s="67"/>
      <c r="F265" s="72"/>
      <c r="G265" s="71"/>
      <c r="H265" s="63"/>
      <c r="I265" s="16"/>
      <c r="J265" s="194" t="str">
        <f t="shared" si="3"/>
        <v/>
      </c>
    </row>
    <row r="266" spans="1:10" x14ac:dyDescent="0.2">
      <c r="A266" s="67"/>
      <c r="B266" s="22"/>
      <c r="C266" s="70"/>
      <c r="D266" s="16"/>
      <c r="E266" s="67"/>
      <c r="F266" s="72"/>
      <c r="G266" s="71"/>
      <c r="H266" s="63"/>
      <c r="I266" s="16"/>
      <c r="J266" s="194" t="str">
        <f t="shared" si="3"/>
        <v/>
      </c>
    </row>
    <row r="267" spans="1:10" x14ac:dyDescent="0.2">
      <c r="A267" s="67"/>
      <c r="B267" s="22"/>
      <c r="C267" s="70"/>
      <c r="D267" s="16"/>
      <c r="E267" s="67"/>
      <c r="F267" s="72"/>
      <c r="G267" s="71"/>
      <c r="H267" s="63"/>
      <c r="I267" s="16"/>
      <c r="J267" s="194" t="str">
        <f t="shared" si="3"/>
        <v/>
      </c>
    </row>
    <row r="268" spans="1:10" x14ac:dyDescent="0.2">
      <c r="A268" s="67"/>
      <c r="B268" s="22"/>
      <c r="C268" s="70"/>
      <c r="D268" s="16"/>
      <c r="E268" s="67"/>
      <c r="F268" s="72"/>
      <c r="G268" s="71"/>
      <c r="H268" s="63"/>
      <c r="I268" s="16"/>
      <c r="J268" s="194" t="str">
        <f t="shared" si="3"/>
        <v/>
      </c>
    </row>
    <row r="269" spans="1:10" x14ac:dyDescent="0.2">
      <c r="A269" s="67"/>
      <c r="B269" s="22"/>
      <c r="C269" s="70"/>
      <c r="D269" s="16"/>
      <c r="E269" s="67"/>
      <c r="F269" s="72"/>
      <c r="G269" s="71"/>
      <c r="H269" s="63"/>
      <c r="I269" s="16"/>
      <c r="J269" s="194" t="str">
        <f t="shared" si="3"/>
        <v/>
      </c>
    </row>
    <row r="270" spans="1:10" x14ac:dyDescent="0.2">
      <c r="A270" s="67"/>
      <c r="B270" s="22"/>
      <c r="C270" s="70"/>
      <c r="D270" s="16"/>
      <c r="E270" s="67"/>
      <c r="F270" s="72"/>
      <c r="G270" s="71"/>
      <c r="H270" s="63"/>
      <c r="I270" s="16"/>
      <c r="J270" s="194" t="str">
        <f t="shared" si="3"/>
        <v/>
      </c>
    </row>
    <row r="271" spans="1:10" x14ac:dyDescent="0.2">
      <c r="A271" s="67"/>
      <c r="B271" s="22"/>
      <c r="C271" s="70"/>
      <c r="D271" s="16"/>
      <c r="E271" s="72"/>
      <c r="F271" s="72"/>
      <c r="G271" s="71"/>
      <c r="H271" s="63"/>
      <c r="I271" s="16"/>
      <c r="J271" s="194" t="str">
        <f t="shared" si="3"/>
        <v/>
      </c>
    </row>
    <row r="272" spans="1:10" x14ac:dyDescent="0.2">
      <c r="A272" s="72"/>
      <c r="B272" s="22"/>
      <c r="C272" s="70"/>
      <c r="D272" s="16"/>
      <c r="E272" s="72"/>
      <c r="F272" s="72"/>
      <c r="G272" s="71"/>
      <c r="H272" s="63"/>
      <c r="I272" s="16"/>
      <c r="J272" s="194" t="str">
        <f t="shared" si="3"/>
        <v/>
      </c>
    </row>
    <row r="273" spans="1:10" x14ac:dyDescent="0.2">
      <c r="A273" s="72"/>
      <c r="B273" s="22"/>
      <c r="C273" s="70"/>
      <c r="D273" s="16"/>
      <c r="E273" s="72"/>
      <c r="F273" s="72"/>
      <c r="G273" s="71"/>
      <c r="H273" s="63"/>
      <c r="I273" s="16"/>
      <c r="J273" s="194" t="str">
        <f t="shared" si="3"/>
        <v/>
      </c>
    </row>
    <row r="274" spans="1:10" x14ac:dyDescent="0.2">
      <c r="A274" s="72"/>
      <c r="B274" s="22"/>
      <c r="C274" s="70"/>
      <c r="D274" s="16"/>
      <c r="E274" s="72"/>
      <c r="F274" s="72"/>
      <c r="G274" s="71"/>
      <c r="H274" s="63"/>
      <c r="I274" s="16"/>
      <c r="J274" s="194" t="str">
        <f t="shared" ref="J274:J300" si="4">IF(ISBLANK(A274),"",IFERROR(IF(COUNTIF($A$17:$A$300,A274)&gt;1,"Fehler - Anlagenschlüssel doppelt verwendet",""),"Fehler"))</f>
        <v/>
      </c>
    </row>
    <row r="275" spans="1:10" x14ac:dyDescent="0.2">
      <c r="A275" s="67"/>
      <c r="B275" s="22"/>
      <c r="C275" s="70"/>
      <c r="D275" s="16"/>
      <c r="E275" s="72"/>
      <c r="F275" s="72"/>
      <c r="G275" s="71"/>
      <c r="H275" s="63"/>
      <c r="I275" s="16"/>
      <c r="J275" s="194" t="str">
        <f t="shared" si="4"/>
        <v/>
      </c>
    </row>
    <row r="276" spans="1:10" x14ac:dyDescent="0.2">
      <c r="A276" s="72"/>
      <c r="B276" s="22"/>
      <c r="C276" s="70"/>
      <c r="D276" s="16"/>
      <c r="E276" s="72"/>
      <c r="F276" s="72"/>
      <c r="G276" s="71"/>
      <c r="H276" s="63"/>
      <c r="I276" s="16"/>
      <c r="J276" s="194" t="str">
        <f t="shared" si="4"/>
        <v/>
      </c>
    </row>
    <row r="277" spans="1:10" x14ac:dyDescent="0.2">
      <c r="A277" s="72"/>
      <c r="B277" s="22"/>
      <c r="C277" s="70"/>
      <c r="D277" s="16"/>
      <c r="E277" s="72"/>
      <c r="F277" s="72"/>
      <c r="G277" s="71"/>
      <c r="H277" s="63"/>
      <c r="I277" s="16"/>
      <c r="J277" s="194" t="str">
        <f t="shared" si="4"/>
        <v/>
      </c>
    </row>
    <row r="278" spans="1:10" x14ac:dyDescent="0.2">
      <c r="A278" s="72"/>
      <c r="B278" s="22"/>
      <c r="C278" s="70"/>
      <c r="D278" s="16"/>
      <c r="E278" s="72"/>
      <c r="F278" s="72"/>
      <c r="G278" s="71"/>
      <c r="H278" s="63"/>
      <c r="I278" s="16"/>
      <c r="J278" s="194" t="str">
        <f t="shared" si="4"/>
        <v/>
      </c>
    </row>
    <row r="279" spans="1:10" x14ac:dyDescent="0.2">
      <c r="A279" s="72"/>
      <c r="B279" s="22"/>
      <c r="C279" s="70"/>
      <c r="D279" s="16"/>
      <c r="E279" s="72"/>
      <c r="F279" s="72"/>
      <c r="G279" s="71"/>
      <c r="H279" s="63"/>
      <c r="I279" s="16"/>
      <c r="J279" s="194" t="str">
        <f t="shared" si="4"/>
        <v/>
      </c>
    </row>
    <row r="280" spans="1:10" x14ac:dyDescent="0.2">
      <c r="A280" s="72"/>
      <c r="B280" s="22"/>
      <c r="C280" s="70"/>
      <c r="D280" s="16"/>
      <c r="E280" s="72"/>
      <c r="F280" s="72"/>
      <c r="G280" s="71"/>
      <c r="H280" s="63"/>
      <c r="I280" s="16"/>
      <c r="J280" s="194" t="str">
        <f t="shared" si="4"/>
        <v/>
      </c>
    </row>
    <row r="281" spans="1:10" x14ac:dyDescent="0.2">
      <c r="A281" s="72"/>
      <c r="B281" s="22"/>
      <c r="C281" s="70"/>
      <c r="D281" s="16"/>
      <c r="E281" s="72"/>
      <c r="F281" s="72"/>
      <c r="G281" s="71"/>
      <c r="H281" s="63"/>
      <c r="I281" s="16"/>
      <c r="J281" s="194" t="str">
        <f t="shared" si="4"/>
        <v/>
      </c>
    </row>
    <row r="282" spans="1:10" x14ac:dyDescent="0.2">
      <c r="A282" s="72"/>
      <c r="B282" s="22"/>
      <c r="C282" s="70"/>
      <c r="D282" s="16"/>
      <c r="E282" s="72"/>
      <c r="F282" s="72"/>
      <c r="G282" s="71"/>
      <c r="H282" s="63"/>
      <c r="I282" s="16"/>
      <c r="J282" s="194" t="str">
        <f t="shared" si="4"/>
        <v/>
      </c>
    </row>
    <row r="283" spans="1:10" x14ac:dyDescent="0.2">
      <c r="A283" s="72"/>
      <c r="B283" s="22"/>
      <c r="C283" s="70"/>
      <c r="D283" s="16"/>
      <c r="E283" s="72"/>
      <c r="F283" s="72"/>
      <c r="G283" s="71"/>
      <c r="H283" s="63"/>
      <c r="I283" s="16"/>
      <c r="J283" s="194" t="str">
        <f t="shared" si="4"/>
        <v/>
      </c>
    </row>
    <row r="284" spans="1:10" x14ac:dyDescent="0.2">
      <c r="A284" s="72"/>
      <c r="B284" s="22"/>
      <c r="C284" s="70"/>
      <c r="D284" s="16"/>
      <c r="E284" s="72"/>
      <c r="F284" s="72"/>
      <c r="G284" s="71"/>
      <c r="H284" s="63"/>
      <c r="I284" s="16"/>
      <c r="J284" s="194" t="str">
        <f t="shared" si="4"/>
        <v/>
      </c>
    </row>
    <row r="285" spans="1:10" x14ac:dyDescent="0.2">
      <c r="A285" s="72"/>
      <c r="B285" s="22"/>
      <c r="C285" s="70"/>
      <c r="D285" s="16"/>
      <c r="E285" s="72"/>
      <c r="F285" s="72"/>
      <c r="G285" s="71"/>
      <c r="H285" s="63"/>
      <c r="I285" s="16"/>
      <c r="J285" s="194" t="str">
        <f t="shared" si="4"/>
        <v/>
      </c>
    </row>
    <row r="286" spans="1:10" x14ac:dyDescent="0.2">
      <c r="A286" s="72"/>
      <c r="B286" s="22"/>
      <c r="C286" s="70"/>
      <c r="D286" s="16"/>
      <c r="E286" s="72"/>
      <c r="F286" s="72"/>
      <c r="G286" s="71"/>
      <c r="H286" s="63"/>
      <c r="I286" s="16"/>
      <c r="J286" s="194" t="str">
        <f t="shared" si="4"/>
        <v/>
      </c>
    </row>
    <row r="287" spans="1:10" x14ac:dyDescent="0.2">
      <c r="A287" s="72"/>
      <c r="B287" s="22"/>
      <c r="C287" s="70"/>
      <c r="D287" s="16"/>
      <c r="E287" s="72"/>
      <c r="F287" s="72"/>
      <c r="G287" s="71"/>
      <c r="H287" s="63"/>
      <c r="I287" s="16"/>
      <c r="J287" s="194" t="str">
        <f t="shared" si="4"/>
        <v/>
      </c>
    </row>
    <row r="288" spans="1:10" x14ac:dyDescent="0.2">
      <c r="A288" s="72"/>
      <c r="B288" s="22"/>
      <c r="C288" s="70"/>
      <c r="D288" s="16"/>
      <c r="E288" s="72"/>
      <c r="F288" s="72"/>
      <c r="G288" s="71"/>
      <c r="H288" s="63"/>
      <c r="I288" s="16"/>
      <c r="J288" s="194" t="str">
        <f t="shared" si="4"/>
        <v/>
      </c>
    </row>
    <row r="289" spans="1:10" x14ac:dyDescent="0.2">
      <c r="A289" s="72"/>
      <c r="B289" s="22"/>
      <c r="C289" s="70"/>
      <c r="D289" s="16"/>
      <c r="E289" s="72"/>
      <c r="F289" s="72"/>
      <c r="G289" s="71"/>
      <c r="H289" s="63"/>
      <c r="I289" s="16"/>
      <c r="J289" s="194" t="str">
        <f t="shared" si="4"/>
        <v/>
      </c>
    </row>
    <row r="290" spans="1:10" x14ac:dyDescent="0.2">
      <c r="A290" s="72"/>
      <c r="B290" s="22"/>
      <c r="C290" s="70"/>
      <c r="D290" s="16"/>
      <c r="E290" s="72"/>
      <c r="F290" s="72"/>
      <c r="G290" s="71"/>
      <c r="H290" s="63"/>
      <c r="I290" s="16"/>
      <c r="J290" s="194" t="str">
        <f t="shared" si="4"/>
        <v/>
      </c>
    </row>
    <row r="291" spans="1:10" x14ac:dyDescent="0.2">
      <c r="A291" s="72"/>
      <c r="B291" s="22"/>
      <c r="C291" s="70"/>
      <c r="D291" s="16"/>
      <c r="E291" s="72"/>
      <c r="F291" s="72"/>
      <c r="G291" s="71"/>
      <c r="H291" s="63"/>
      <c r="I291" s="16"/>
      <c r="J291" s="194" t="str">
        <f t="shared" si="4"/>
        <v/>
      </c>
    </row>
    <row r="292" spans="1:10" x14ac:dyDescent="0.2">
      <c r="A292" s="72"/>
      <c r="B292" s="22"/>
      <c r="C292" s="70"/>
      <c r="D292" s="16"/>
      <c r="E292" s="72"/>
      <c r="F292" s="72"/>
      <c r="G292" s="71"/>
      <c r="H292" s="63"/>
      <c r="I292" s="16"/>
      <c r="J292" s="194" t="str">
        <f t="shared" si="4"/>
        <v/>
      </c>
    </row>
    <row r="293" spans="1:10" x14ac:dyDescent="0.2">
      <c r="A293" s="72"/>
      <c r="B293" s="22"/>
      <c r="C293" s="70"/>
      <c r="D293" s="16"/>
      <c r="E293" s="72"/>
      <c r="F293" s="72"/>
      <c r="G293" s="71"/>
      <c r="H293" s="63"/>
      <c r="I293" s="16"/>
      <c r="J293" s="194" t="str">
        <f t="shared" si="4"/>
        <v/>
      </c>
    </row>
    <row r="294" spans="1:10" x14ac:dyDescent="0.2">
      <c r="A294" s="72"/>
      <c r="B294" s="22"/>
      <c r="C294" s="70"/>
      <c r="D294" s="16"/>
      <c r="E294" s="72"/>
      <c r="F294" s="72"/>
      <c r="G294" s="71"/>
      <c r="H294" s="63"/>
      <c r="I294" s="16"/>
      <c r="J294" s="194" t="str">
        <f t="shared" si="4"/>
        <v/>
      </c>
    </row>
    <row r="295" spans="1:10" x14ac:dyDescent="0.2">
      <c r="A295" s="72"/>
      <c r="B295" s="22"/>
      <c r="C295" s="70"/>
      <c r="D295" s="16"/>
      <c r="E295" s="72"/>
      <c r="F295" s="72"/>
      <c r="G295" s="71"/>
      <c r="H295" s="63"/>
      <c r="I295" s="16"/>
      <c r="J295" s="194" t="str">
        <f t="shared" si="4"/>
        <v/>
      </c>
    </row>
    <row r="296" spans="1:10" x14ac:dyDescent="0.2">
      <c r="A296" s="72"/>
      <c r="B296" s="22"/>
      <c r="C296" s="70"/>
      <c r="D296" s="16"/>
      <c r="E296" s="72"/>
      <c r="F296" s="72"/>
      <c r="G296" s="71"/>
      <c r="H296" s="63"/>
      <c r="I296" s="16"/>
      <c r="J296" s="194" t="str">
        <f t="shared" si="4"/>
        <v/>
      </c>
    </row>
    <row r="297" spans="1:10" x14ac:dyDescent="0.2">
      <c r="A297" s="72"/>
      <c r="B297" s="22"/>
      <c r="C297" s="70"/>
      <c r="D297" s="16"/>
      <c r="E297" s="72"/>
      <c r="F297" s="72"/>
      <c r="G297" s="71"/>
      <c r="H297" s="63"/>
      <c r="I297" s="16"/>
      <c r="J297" s="194" t="str">
        <f t="shared" si="4"/>
        <v/>
      </c>
    </row>
    <row r="298" spans="1:10" x14ac:dyDescent="0.2">
      <c r="A298" s="72"/>
      <c r="B298" s="22"/>
      <c r="C298" s="70"/>
      <c r="D298" s="16"/>
      <c r="E298" s="72"/>
      <c r="F298" s="72"/>
      <c r="G298" s="71"/>
      <c r="H298" s="63"/>
      <c r="I298" s="16"/>
      <c r="J298" s="194" t="str">
        <f t="shared" si="4"/>
        <v/>
      </c>
    </row>
    <row r="299" spans="1:10" x14ac:dyDescent="0.2">
      <c r="A299" s="72"/>
      <c r="B299" s="22"/>
      <c r="C299" s="70"/>
      <c r="D299" s="16"/>
      <c r="E299" s="72"/>
      <c r="F299" s="72"/>
      <c r="G299" s="71"/>
      <c r="H299" s="63"/>
      <c r="I299" s="16"/>
      <c r="J299" s="194" t="str">
        <f t="shared" si="4"/>
        <v/>
      </c>
    </row>
    <row r="300" spans="1:10" ht="15" thickBot="1" x14ac:dyDescent="0.25">
      <c r="A300" s="9"/>
      <c r="B300" s="23"/>
      <c r="C300" s="17"/>
      <c r="D300" s="24"/>
      <c r="E300" s="9"/>
      <c r="F300" s="9"/>
      <c r="G300" s="8"/>
      <c r="H300" s="77"/>
      <c r="I300" s="24"/>
      <c r="J300" s="195" t="str">
        <f t="shared" si="4"/>
        <v/>
      </c>
    </row>
    <row r="302" spans="1:10" x14ac:dyDescent="0.2">
      <c r="A302" s="94"/>
      <c r="B302" s="94"/>
      <c r="C302" s="94"/>
      <c r="D302" s="94"/>
    </row>
  </sheetData>
  <sheetProtection algorithmName="SHA-512" hashValue="kRwIHN1soO6ksDnXlC7fDMUktga9Oijd89dyGBHpGDeffe3BTBg3+78WA+TyX1gH/xTMLK2AbUhLXxmt9yDnIg==" saltValue="XZsCxPEhfYuDlpeBEfD1oA==" spinCount="100000" sheet="1" selectLockedCells="1"/>
  <autoFilter ref="A16:I16" xr:uid="{00000000-0009-0000-0000-000001000000}">
    <sortState xmlns:xlrd2="http://schemas.microsoft.com/office/spreadsheetml/2017/richdata2" ref="A17:I300">
      <sortCondition ref="A16"/>
    </sortState>
  </autoFilter>
  <mergeCells count="5">
    <mergeCell ref="A3:B3"/>
    <mergeCell ref="A14:G14"/>
    <mergeCell ref="J14:J16"/>
    <mergeCell ref="H14:I14"/>
    <mergeCell ref="D11:I12"/>
  </mergeCells>
  <conditionalFormatting sqref="J17:J300">
    <cfRule type="cellIs" dxfId="7" priority="1" operator="equal">
      <formula>"Anlagenschlüssel doppelt verwendet"</formula>
    </cfRule>
  </conditionalFormatting>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G17:H300</xm:sqref>
        </x14:dataValidation>
        <x14:dataValidation type="list" allowBlank="1" showInputMessage="1" showErrorMessage="1" xr:uid="{00000000-0002-0000-0100-000002000000}">
          <x14:formula1>
            <xm:f>Hilfstabelle!$A$1:$A$5</xm:f>
          </x14:formula1>
          <xm:sqref>I17:I300</xm:sqref>
        </x14:dataValidation>
        <x14:dataValidation type="list" allowBlank="1" showInputMessage="1" showErrorMessage="1" xr:uid="{00000000-0002-0000-0100-000003000000}">
          <x14:formula1>
            <xm:f>Hilfstabelle!$F$1:$F$6</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G300"/>
  <sheetViews>
    <sheetView zoomScale="80" zoomScaleNormal="80" workbookViewId="0">
      <selection activeCell="B9" sqref="B9"/>
    </sheetView>
  </sheetViews>
  <sheetFormatPr baseColWidth="10" defaultColWidth="11" defaultRowHeight="14.25" x14ac:dyDescent="0.2"/>
  <cols>
    <col min="1" max="1" width="32.625" style="89" customWidth="1"/>
    <col min="2" max="2" width="50.875" style="89" bestFit="1" customWidth="1"/>
    <col min="3" max="3" width="25.125" style="89" customWidth="1"/>
    <col min="4" max="4" width="15.75" style="89" customWidth="1"/>
    <col min="5" max="5" width="20.5" style="89" customWidth="1"/>
    <col min="6" max="6" width="25.125" style="89" bestFit="1" customWidth="1"/>
    <col min="7" max="7" width="55" style="89" customWidth="1"/>
    <col min="8" max="16384" width="11" style="89"/>
  </cols>
  <sheetData>
    <row r="2" spans="1:7" ht="15" thickBot="1" x14ac:dyDescent="0.25"/>
    <row r="3" spans="1:7" ht="15" thickBot="1" x14ac:dyDescent="0.25">
      <c r="A3" s="201" t="s">
        <v>0</v>
      </c>
      <c r="B3" s="202"/>
    </row>
    <row r="4" spans="1:7" ht="15" thickBot="1" x14ac:dyDescent="0.25">
      <c r="A4" s="27" t="s">
        <v>51</v>
      </c>
      <c r="B4" s="95" t="str">
        <f>IF(Stammdaten!B4="","",Stammdaten!B4)</f>
        <v/>
      </c>
    </row>
    <row r="5" spans="1:7" ht="15" thickBot="1" x14ac:dyDescent="0.25">
      <c r="A5" s="6" t="s">
        <v>1</v>
      </c>
      <c r="B5" s="95" t="str">
        <f>IF(Stammdaten!B5="","",Stammdaten!B5)</f>
        <v/>
      </c>
    </row>
    <row r="6" spans="1:7" ht="15" thickBot="1" x14ac:dyDescent="0.25">
      <c r="A6" s="6" t="s">
        <v>5</v>
      </c>
      <c r="B6" s="152" t="str">
        <f>IF(Stammdaten!B6="","",Stammdaten!B6)</f>
        <v/>
      </c>
    </row>
    <row r="7" spans="1:7" ht="15" thickBot="1" x14ac:dyDescent="0.25">
      <c r="A7" s="6" t="s">
        <v>2</v>
      </c>
      <c r="B7" s="152" t="str">
        <f>IF(Stammdaten!B7="","",Stammdaten!B7)</f>
        <v/>
      </c>
    </row>
    <row r="8" spans="1:7" x14ac:dyDescent="0.2">
      <c r="A8" s="6" t="s">
        <v>3</v>
      </c>
      <c r="B8" s="95" t="str">
        <f>IF(Stammdaten!B8="","",Stammdaten!B8)</f>
        <v/>
      </c>
    </row>
    <row r="9" spans="1:7" ht="15" thickBot="1" x14ac:dyDescent="0.25">
      <c r="A9" s="7" t="s">
        <v>6</v>
      </c>
      <c r="B9" s="151" t="str">
        <f>IF(Stammdaten!B9="","",Stammdaten!B9)</f>
        <v/>
      </c>
    </row>
    <row r="10" spans="1:7" ht="15" thickBot="1" x14ac:dyDescent="0.25">
      <c r="A10" s="26"/>
      <c r="B10" s="89" t="str">
        <f>IF(Stammdaten!B10="","",Stammdaten!B10)</f>
        <v/>
      </c>
    </row>
    <row r="11" spans="1:7" ht="15" thickBot="1" x14ac:dyDescent="0.25">
      <c r="A11" s="38" t="s">
        <v>62</v>
      </c>
      <c r="B11" s="150" t="str">
        <f>IF(Stammdaten!B11="","",Stammdaten!B11)</f>
        <v>2022 (Kalkulatorische Umlage mit Ganzjahresbetrachtung)</v>
      </c>
    </row>
    <row r="12" spans="1:7" ht="15" thickBot="1" x14ac:dyDescent="0.25">
      <c r="A12" s="39" t="s">
        <v>63</v>
      </c>
      <c r="B12" s="196">
        <f>IF(Stammdaten!B12="","",Stammdaten!B12)</f>
        <v>1.8614999999999999</v>
      </c>
    </row>
    <row r="13" spans="1:7" ht="15" thickBot="1" x14ac:dyDescent="0.25"/>
    <row r="14" spans="1:7" ht="27.2" customHeight="1" thickBot="1" x14ac:dyDescent="0.25">
      <c r="A14" s="83" t="s">
        <v>46</v>
      </c>
      <c r="B14" s="208" t="s">
        <v>45</v>
      </c>
      <c r="C14" s="208"/>
      <c r="D14" s="208"/>
      <c r="E14" s="208"/>
      <c r="F14" s="208"/>
      <c r="G14" s="204" t="s">
        <v>91</v>
      </c>
    </row>
    <row r="15" spans="1:7" ht="25.9" customHeight="1" x14ac:dyDescent="0.2">
      <c r="A15" s="212" t="s">
        <v>8</v>
      </c>
      <c r="B15" s="40" t="s">
        <v>52</v>
      </c>
      <c r="C15" s="210" t="s">
        <v>64</v>
      </c>
      <c r="D15" s="211"/>
      <c r="E15" s="42" t="s">
        <v>71</v>
      </c>
      <c r="F15" s="44" t="s">
        <v>73</v>
      </c>
      <c r="G15" s="205"/>
    </row>
    <row r="16" spans="1:7" ht="15" thickBot="1" x14ac:dyDescent="0.25">
      <c r="A16" s="213"/>
      <c r="B16" s="11" t="s">
        <v>16</v>
      </c>
      <c r="C16" s="35" t="s">
        <v>12</v>
      </c>
      <c r="D16" s="15" t="s">
        <v>18</v>
      </c>
      <c r="E16" s="15" t="s">
        <v>15</v>
      </c>
      <c r="F16" s="46" t="s">
        <v>15</v>
      </c>
      <c r="G16" s="206"/>
    </row>
    <row r="17" spans="1:7" x14ac:dyDescent="0.2">
      <c r="A17" s="67"/>
      <c r="B17" s="69"/>
      <c r="C17" s="74"/>
      <c r="D17" s="49"/>
      <c r="E17" s="51"/>
      <c r="F17" s="100" t="str">
        <f>IF(ISBLANK(A17),"",IF(ISBLANK(E17),IF(ISBLANK(D17),"Bitte Spalte D oder E ausfülen",$B$12*C17*D17/100),E17))</f>
        <v/>
      </c>
      <c r="G17" s="93" t="str">
        <f>IF(ISBLANK(A17),"",IFERROR(IF((COUNTIFS($A$17:$A$300,A17,$B$17:$B$300,Hilfstabelle!$K$1,$D$17:$D$300,"&lt;&gt;1")+COUNTIFS($A$17:$A$300,A17,$B$17:$B$300,Hilfstabelle!$K$2,$D$17:$D$300,"&lt;&gt;1"))&gt;1,"Fehler: Die reduzierte EEG-Umlage durch Eigenversorgung kann nur von einem Akteur in Anspruch genommen werden.",IF(AND(NOT(ISBLANK(D17)),NOT(ISBLANK(E17))),"Fehler: wenn Spalte E ausgefüllt wird, dann bitte Spalte D leer lassen.","")),"Fehler"))</f>
        <v/>
      </c>
    </row>
    <row r="18" spans="1:7" x14ac:dyDescent="0.2">
      <c r="A18" s="67"/>
      <c r="B18" s="63"/>
      <c r="C18" s="28"/>
      <c r="D18" s="68"/>
      <c r="E18" s="51"/>
      <c r="F18" s="100" t="str">
        <f t="shared" ref="F18:F81" si="0">IF(ISBLANK(A18),"",IF(ISBLANK(E18),IF(ISBLANK(D18),"Bitte Spalte D oder E ausfülen",$B$12*C18*D18/100),E18))</f>
        <v/>
      </c>
      <c r="G18" s="93" t="str">
        <f>IF(ISBLANK(A18),"",IFERROR(IF((COUNTIFS($A$17:$A$300,A18,$B$17:$B$300,Hilfstabelle!$K$1,$D$17:$D$300,"&lt;&gt;1")+COUNTIFS($A$17:$A$300,A18,$B$17:$B$300,Hilfstabelle!$K$2,$D$17:$D$300,"&lt;&gt;1"))&gt;1,"Fehler: Die reduzierte EEG-Umlage durch Eigenversorgung kann nur von einem Akteur in Anspruch genommen werden.",IF(AND(NOT(ISBLANK(D18)),NOT(ISBLANK(E18))),"Fehler: wenn Spalte E ausgefüllt wird, dann bitte Spalte D leer lassen.","")),"Fehler"))</f>
        <v/>
      </c>
    </row>
    <row r="19" spans="1:7" x14ac:dyDescent="0.2">
      <c r="A19" s="67"/>
      <c r="B19" s="63"/>
      <c r="C19" s="28"/>
      <c r="D19" s="68"/>
      <c r="E19" s="51"/>
      <c r="F19" s="100" t="str">
        <f t="shared" si="0"/>
        <v/>
      </c>
      <c r="G19" s="93" t="str">
        <f>IF(ISBLANK(A19),"",IFERROR(IF((COUNTIFS($A$17:$A$300,A19,$B$17:$B$300,Hilfstabelle!$K$1,$D$17:$D$300,"&lt;&gt;1")+COUNTIFS($A$17:$A$300,A19,$B$17:$B$300,Hilfstabelle!$K$2,$D$17:$D$300,"&lt;&gt;1"))&gt;1,"Fehler: Die reduzierte EEG-Umlage durch Eigenversorgung kann nur von einem Akteur in Anspruch genommen werden.",IF(AND(NOT(ISBLANK(D19)),NOT(ISBLANK(E19))),"Fehler: wenn Spalte E ausgefüllt wird, dann bitte Spalte D leer lassen.","")),"Fehler"))</f>
        <v/>
      </c>
    </row>
    <row r="20" spans="1:7" x14ac:dyDescent="0.2">
      <c r="A20" s="67"/>
      <c r="B20" s="63"/>
      <c r="C20" s="28"/>
      <c r="D20" s="68"/>
      <c r="E20" s="51"/>
      <c r="F20" s="100" t="str">
        <f t="shared" si="0"/>
        <v/>
      </c>
      <c r="G20" s="93" t="str">
        <f>IF(ISBLANK(A20),"",IFERROR(IF((COUNTIFS($A$17:$A$300,A20,$B$17:$B$300,Hilfstabelle!$K$1,$D$17:$D$300,"&lt;&gt;1")+COUNTIFS($A$17:$A$300,A20,$B$17:$B$300,Hilfstabelle!$K$2,$D$17:$D$300,"&lt;&gt;1"))&gt;1,"Fehler: Die reduzierte EEG-Umlage durch Eigenversorgung kann nur von einem Akteur in Anspruch genommen werden.",IF(AND(NOT(ISBLANK(D20)),NOT(ISBLANK(E20))),"Fehler: wenn Spalte E ausgefüllt wird, dann bitte Spalte D leer lassen.","")),"Fehler"))</f>
        <v/>
      </c>
    </row>
    <row r="21" spans="1:7" x14ac:dyDescent="0.2">
      <c r="A21" s="67"/>
      <c r="B21" s="164"/>
      <c r="C21" s="74"/>
      <c r="D21" s="68"/>
      <c r="E21" s="165"/>
      <c r="F21" s="100" t="str">
        <f t="shared" si="0"/>
        <v/>
      </c>
      <c r="G21" s="93" t="str">
        <f>IF(ISBLANK(A21),"",IFERROR(IF((COUNTIFS($A$17:$A$300,A21,$B$17:$B$300,Hilfstabelle!$K$1,$D$17:$D$300,"&lt;&gt;1")+COUNTIFS($A$17:$A$300,A21,$B$17:$B$300,Hilfstabelle!$K$2,$D$17:$D$300,"&lt;&gt;1"))&gt;1,"Fehler: Die reduzierte EEG-Umlage durch Eigenversorgung kann nur von einem Akteur in Anspruch genommen werden.",IF(AND(NOT(ISBLANK(D21)),NOT(ISBLANK(E21))),"Fehler: wenn Spalte E ausgefüllt wird, dann bitte Spalte D leer lassen.","")),"Fehler"))</f>
        <v/>
      </c>
    </row>
    <row r="22" spans="1:7" x14ac:dyDescent="0.2">
      <c r="A22" s="67"/>
      <c r="B22" s="164"/>
      <c r="C22" s="74"/>
      <c r="D22" s="68"/>
      <c r="E22" s="165"/>
      <c r="F22" s="100" t="str">
        <f t="shared" si="0"/>
        <v/>
      </c>
      <c r="G22" s="93" t="str">
        <f>IF(ISBLANK(A22),"",IFERROR(IF((COUNTIFS($A$17:$A$300,A22,$B$17:$B$300,Hilfstabelle!$K$1,$D$17:$D$300,"&lt;&gt;1")+COUNTIFS($A$17:$A$300,A22,$B$17:$B$300,Hilfstabelle!$K$2,$D$17:$D$300,"&lt;&gt;1"))&gt;1,"Fehler: Die reduzierte EEG-Umlage durch Eigenversorgung kann nur von einem Akteur in Anspruch genommen werden.",IF(AND(NOT(ISBLANK(D22)),NOT(ISBLANK(E22))),"Fehler: wenn Spalte E ausgefüllt wird, dann bitte Spalte D leer lassen.","")),"Fehler"))</f>
        <v/>
      </c>
    </row>
    <row r="23" spans="1:7" x14ac:dyDescent="0.2">
      <c r="A23" s="67"/>
      <c r="B23" s="164"/>
      <c r="C23" s="74"/>
      <c r="D23" s="68"/>
      <c r="E23" s="165"/>
      <c r="F23" s="100" t="str">
        <f t="shared" si="0"/>
        <v/>
      </c>
      <c r="G23" s="93" t="str">
        <f>IF(ISBLANK(A23),"",IFERROR(IF((COUNTIFS($A$17:$A$300,A23,$B$17:$B$300,Hilfstabelle!$K$1,$D$17:$D$300,"&lt;&gt;1")+COUNTIFS($A$17:$A$300,A23,$B$17:$B$300,Hilfstabelle!$K$2,$D$17:$D$300,"&lt;&gt;1"))&gt;1,"Fehler: Die reduzierte EEG-Umlage durch Eigenversorgung kann nur von einem Akteur in Anspruch genommen werden.",IF(AND(NOT(ISBLANK(D23)),NOT(ISBLANK(E23))),"Fehler: wenn Spalte E ausgefüllt wird, dann bitte Spalte D leer lassen.","")),"Fehler"))</f>
        <v/>
      </c>
    </row>
    <row r="24" spans="1:7" x14ac:dyDescent="0.2">
      <c r="A24" s="67"/>
      <c r="B24" s="164"/>
      <c r="C24" s="74"/>
      <c r="D24" s="68"/>
      <c r="E24" s="165"/>
      <c r="F24" s="100" t="str">
        <f t="shared" si="0"/>
        <v/>
      </c>
      <c r="G24" s="93" t="str">
        <f>IF(ISBLANK(A24),"",IFERROR(IF((COUNTIFS($A$17:$A$300,A24,$B$17:$B$300,Hilfstabelle!$K$1,$D$17:$D$300,"&lt;&gt;1")+COUNTIFS($A$17:$A$300,A24,$B$17:$B$300,Hilfstabelle!$K$2,$D$17:$D$300,"&lt;&gt;1"))&gt;1,"Fehler: Die reduzierte EEG-Umlage durch Eigenversorgung kann nur von einem Akteur in Anspruch genommen werden.",IF(AND(NOT(ISBLANK(D24)),NOT(ISBLANK(E24))),"Fehler: wenn Spalte E ausgefüllt wird, dann bitte Spalte D leer lassen.","")),"Fehler"))</f>
        <v/>
      </c>
    </row>
    <row r="25" spans="1:7" x14ac:dyDescent="0.2">
      <c r="A25" s="67"/>
      <c r="B25" s="164"/>
      <c r="C25" s="74"/>
      <c r="D25" s="68"/>
      <c r="E25" s="165"/>
      <c r="F25" s="100" t="str">
        <f t="shared" si="0"/>
        <v/>
      </c>
      <c r="G25" s="93" t="str">
        <f>IF(ISBLANK(A25),"",IFERROR(IF((COUNTIFS($A$17:$A$300,A25,$B$17:$B$300,Hilfstabelle!$K$1,$D$17:$D$300,"&lt;&gt;1")+COUNTIFS($A$17:$A$300,A25,$B$17:$B$300,Hilfstabelle!$K$2,$D$17:$D$300,"&lt;&gt;1"))&gt;1,"Fehler: Die reduzierte EEG-Umlage durch Eigenversorgung kann nur von einem Akteur in Anspruch genommen werden.",IF(AND(NOT(ISBLANK(D25)),NOT(ISBLANK(E25))),"Fehler: wenn Spalte E ausgefüllt wird, dann bitte Spalte D leer lassen.","")),"Fehler"))</f>
        <v/>
      </c>
    </row>
    <row r="26" spans="1:7" x14ac:dyDescent="0.2">
      <c r="A26" s="67"/>
      <c r="B26" s="164"/>
      <c r="C26" s="74"/>
      <c r="D26" s="68"/>
      <c r="E26" s="165"/>
      <c r="F26" s="100" t="str">
        <f t="shared" si="0"/>
        <v/>
      </c>
      <c r="G26" s="93" t="str">
        <f>IF(ISBLANK(A26),"",IFERROR(IF((COUNTIFS($A$17:$A$300,A26,$B$17:$B$300,Hilfstabelle!$K$1,$D$17:$D$300,"&lt;&gt;1")+COUNTIFS($A$17:$A$300,A26,$B$17:$B$300,Hilfstabelle!$K$2,$D$17:$D$300,"&lt;&gt;1"))&gt;1,"Fehler: Die reduzierte EEG-Umlage durch Eigenversorgung kann nur von einem Akteur in Anspruch genommen werden.",IF(AND(NOT(ISBLANK(D26)),NOT(ISBLANK(E26))),"Fehler: wenn Spalte E ausgefüllt wird, dann bitte Spalte D leer lassen.","")),"Fehler"))</f>
        <v/>
      </c>
    </row>
    <row r="27" spans="1:7" x14ac:dyDescent="0.2">
      <c r="A27" s="67"/>
      <c r="B27" s="164"/>
      <c r="C27" s="74"/>
      <c r="D27" s="68"/>
      <c r="E27" s="165"/>
      <c r="F27" s="100" t="str">
        <f t="shared" si="0"/>
        <v/>
      </c>
      <c r="G27" s="93" t="str">
        <f>IF(ISBLANK(A27),"",IFERROR(IF((COUNTIFS($A$17:$A$300,A27,$B$17:$B$300,Hilfstabelle!$K$1,$D$17:$D$300,"&lt;&gt;1")+COUNTIFS($A$17:$A$300,A27,$B$17:$B$300,Hilfstabelle!$K$2,$D$17:$D$300,"&lt;&gt;1"))&gt;1,"Fehler: Die reduzierte EEG-Umlage durch Eigenversorgung kann nur von einem Akteur in Anspruch genommen werden.",IF(AND(NOT(ISBLANK(D27)),NOT(ISBLANK(E27))),"Fehler: wenn Spalte E ausgefüllt wird, dann bitte Spalte D leer lassen.","")),"Fehler"))</f>
        <v/>
      </c>
    </row>
    <row r="28" spans="1:7" x14ac:dyDescent="0.2">
      <c r="A28" s="67"/>
      <c r="B28" s="164"/>
      <c r="C28" s="74"/>
      <c r="D28" s="68"/>
      <c r="E28" s="165"/>
      <c r="F28" s="100" t="str">
        <f t="shared" si="0"/>
        <v/>
      </c>
      <c r="G28" s="93" t="str">
        <f>IF(ISBLANK(A28),"",IFERROR(IF((COUNTIFS($A$17:$A$300,A28,$B$17:$B$300,Hilfstabelle!$K$1,$D$17:$D$300,"&lt;&gt;1")+COUNTIFS($A$17:$A$300,A28,$B$17:$B$300,Hilfstabelle!$K$2,$D$17:$D$300,"&lt;&gt;1"))&gt;1,"Fehler: Die reduzierte EEG-Umlage durch Eigenversorgung kann nur von einem Akteur in Anspruch genommen werden.",IF(AND(NOT(ISBLANK(D28)),NOT(ISBLANK(E28))),"Fehler: wenn Spalte E ausgefüllt wird, dann bitte Spalte D leer lassen.","")),"Fehler"))</f>
        <v/>
      </c>
    </row>
    <row r="29" spans="1:7" x14ac:dyDescent="0.2">
      <c r="A29" s="67"/>
      <c r="B29" s="69"/>
      <c r="C29" s="74"/>
      <c r="D29" s="68"/>
      <c r="E29" s="51"/>
      <c r="F29" s="100" t="str">
        <f t="shared" si="0"/>
        <v/>
      </c>
      <c r="G29" s="93" t="str">
        <f>IF(ISBLANK(A29),"",IFERROR(IF((COUNTIFS($A$17:$A$300,A29,$B$17:$B$300,Hilfstabelle!$K$1,$D$17:$D$300,"&lt;&gt;1")+COUNTIFS($A$17:$A$300,A29,$B$17:$B$300,Hilfstabelle!$K$2,$D$17:$D$300,"&lt;&gt;1"))&gt;1,"Fehler: Die reduzierte EEG-Umlage durch Eigenversorgung kann nur von einem Akteur in Anspruch genommen werden.",IF(AND(NOT(ISBLANK(D29)),NOT(ISBLANK(E29))),"Fehler: wenn Spalte E ausgefüllt wird, dann bitte Spalte D leer lassen.","")),"Fehler"))</f>
        <v/>
      </c>
    </row>
    <row r="30" spans="1:7" x14ac:dyDescent="0.2">
      <c r="A30" s="67"/>
      <c r="B30" s="69"/>
      <c r="C30" s="74"/>
      <c r="D30" s="68"/>
      <c r="E30" s="51"/>
      <c r="F30" s="100" t="str">
        <f t="shared" si="0"/>
        <v/>
      </c>
      <c r="G30" s="93" t="str">
        <f>IF(ISBLANK(A30),"",IFERROR(IF((COUNTIFS($A$17:$A$300,A30,$B$17:$B$300,Hilfstabelle!$K$1,$D$17:$D$300,"&lt;&gt;1")+COUNTIFS($A$17:$A$300,A30,$B$17:$B$300,Hilfstabelle!$K$2,$D$17:$D$300,"&lt;&gt;1"))&gt;1,"Fehler: Die reduzierte EEG-Umlage durch Eigenversorgung kann nur von einem Akteur in Anspruch genommen werden.",IF(AND(NOT(ISBLANK(D30)),NOT(ISBLANK(E30))),"Fehler: wenn Spalte E ausgefüllt wird, dann bitte Spalte D leer lassen.","")),"Fehler"))</f>
        <v/>
      </c>
    </row>
    <row r="31" spans="1:7" x14ac:dyDescent="0.2">
      <c r="A31" s="67"/>
      <c r="B31" s="69"/>
      <c r="C31" s="74"/>
      <c r="D31" s="68"/>
      <c r="E31" s="51"/>
      <c r="F31" s="100" t="str">
        <f t="shared" si="0"/>
        <v/>
      </c>
      <c r="G31" s="93" t="str">
        <f>IF(ISBLANK(A31),"",IFERROR(IF((COUNTIFS($A$17:$A$300,A31,$B$17:$B$300,Hilfstabelle!$K$1,$D$17:$D$300,"&lt;&gt;1")+COUNTIFS($A$17:$A$300,A31,$B$17:$B$300,Hilfstabelle!$K$2,$D$17:$D$300,"&lt;&gt;1"))&gt;1,"Fehler: Die reduzierte EEG-Umlage durch Eigenversorgung kann nur von einem Akteur in Anspruch genommen werden.",IF(AND(NOT(ISBLANK(D31)),NOT(ISBLANK(E31))),"Fehler: wenn Spalte E ausgefüllt wird, dann bitte Spalte D leer lassen.","")),"Fehler"))</f>
        <v/>
      </c>
    </row>
    <row r="32" spans="1:7" x14ac:dyDescent="0.2">
      <c r="A32" s="67"/>
      <c r="B32" s="69"/>
      <c r="C32" s="74"/>
      <c r="D32" s="68"/>
      <c r="E32" s="51"/>
      <c r="F32" s="100" t="str">
        <f t="shared" si="0"/>
        <v/>
      </c>
      <c r="G32" s="93" t="str">
        <f>IF(ISBLANK(A32),"",IFERROR(IF((COUNTIFS($A$17:$A$300,A32,$B$17:$B$300,Hilfstabelle!$K$1,$D$17:$D$300,"&lt;&gt;1")+COUNTIFS($A$17:$A$300,A32,$B$17:$B$300,Hilfstabelle!$K$2,$D$17:$D$300,"&lt;&gt;1"))&gt;1,"Fehler: Die reduzierte EEG-Umlage durch Eigenversorgung kann nur von einem Akteur in Anspruch genommen werden.",IF(AND(NOT(ISBLANK(D32)),NOT(ISBLANK(E32))),"Fehler: wenn Spalte E ausgefüllt wird, dann bitte Spalte D leer lassen.","")),"Fehler"))</f>
        <v/>
      </c>
    </row>
    <row r="33" spans="1:7" x14ac:dyDescent="0.2">
      <c r="A33" s="67"/>
      <c r="B33" s="69"/>
      <c r="C33" s="74"/>
      <c r="D33" s="68"/>
      <c r="E33" s="51"/>
      <c r="F33" s="100" t="str">
        <f t="shared" si="0"/>
        <v/>
      </c>
      <c r="G33" s="93" t="str">
        <f>IF(ISBLANK(A33),"",IFERROR(IF((COUNTIFS($A$17:$A$300,A33,$B$17:$B$300,Hilfstabelle!$K$1,$D$17:$D$300,"&lt;&gt;1")+COUNTIFS($A$17:$A$300,A33,$B$17:$B$300,Hilfstabelle!$K$2,$D$17:$D$300,"&lt;&gt;1"))&gt;1,"Fehler: Die reduzierte EEG-Umlage durch Eigenversorgung kann nur von einem Akteur in Anspruch genommen werden.",IF(AND(NOT(ISBLANK(D33)),NOT(ISBLANK(E33))),"Fehler: wenn Spalte E ausgefüllt wird, dann bitte Spalte D leer lassen.","")),"Fehler"))</f>
        <v/>
      </c>
    </row>
    <row r="34" spans="1:7" x14ac:dyDescent="0.2">
      <c r="A34" s="67"/>
      <c r="B34" s="69"/>
      <c r="C34" s="74"/>
      <c r="D34" s="68"/>
      <c r="E34" s="51"/>
      <c r="F34" s="100" t="str">
        <f t="shared" si="0"/>
        <v/>
      </c>
      <c r="G34" s="93" t="str">
        <f>IF(ISBLANK(A34),"",IFERROR(IF((COUNTIFS($A$17:$A$300,A34,$B$17:$B$300,Hilfstabelle!$K$1,$D$17:$D$300,"&lt;&gt;1")+COUNTIFS($A$17:$A$300,A34,$B$17:$B$300,Hilfstabelle!$K$2,$D$17:$D$300,"&lt;&gt;1"))&gt;1,"Fehler: Die reduzierte EEG-Umlage durch Eigenversorgung kann nur von einem Akteur in Anspruch genommen werden.",IF(AND(NOT(ISBLANK(D34)),NOT(ISBLANK(E34))),"Fehler: wenn Spalte E ausgefüllt wird, dann bitte Spalte D leer lassen.","")),"Fehler"))</f>
        <v/>
      </c>
    </row>
    <row r="35" spans="1:7" x14ac:dyDescent="0.2">
      <c r="A35" s="67"/>
      <c r="B35" s="69"/>
      <c r="C35" s="74"/>
      <c r="D35" s="68"/>
      <c r="E35" s="51"/>
      <c r="F35" s="100" t="str">
        <f t="shared" si="0"/>
        <v/>
      </c>
      <c r="G35" s="93" t="str">
        <f>IF(ISBLANK(A35),"",IFERROR(IF((COUNTIFS($A$17:$A$300,A35,$B$17:$B$300,Hilfstabelle!$K$1,$D$17:$D$300,"&lt;&gt;1")+COUNTIFS($A$17:$A$300,A35,$B$17:$B$300,Hilfstabelle!$K$2,$D$17:$D$300,"&lt;&gt;1"))&gt;1,"Fehler: Die reduzierte EEG-Umlage durch Eigenversorgung kann nur von einem Akteur in Anspruch genommen werden.",IF(AND(NOT(ISBLANK(D35)),NOT(ISBLANK(E35))),"Fehler: wenn Spalte E ausgefüllt wird, dann bitte Spalte D leer lassen.","")),"Fehler"))</f>
        <v/>
      </c>
    </row>
    <row r="36" spans="1:7" x14ac:dyDescent="0.2">
      <c r="A36" s="67"/>
      <c r="B36" s="69"/>
      <c r="C36" s="74"/>
      <c r="D36" s="68"/>
      <c r="E36" s="51"/>
      <c r="F36" s="100" t="str">
        <f t="shared" si="0"/>
        <v/>
      </c>
      <c r="G36" s="93" t="str">
        <f>IF(ISBLANK(A36),"",IFERROR(IF((COUNTIFS($A$17:$A$300,A36,$B$17:$B$300,Hilfstabelle!$K$1,$D$17:$D$300,"&lt;&gt;1")+COUNTIFS($A$17:$A$300,A36,$B$17:$B$300,Hilfstabelle!$K$2,$D$17:$D$300,"&lt;&gt;1"))&gt;1,"Fehler: Die reduzierte EEG-Umlage durch Eigenversorgung kann nur von einem Akteur in Anspruch genommen werden.",IF(AND(NOT(ISBLANK(D36)),NOT(ISBLANK(E36))),"Fehler: wenn Spalte E ausgefüllt wird, dann bitte Spalte D leer lassen.","")),"Fehler"))</f>
        <v/>
      </c>
    </row>
    <row r="37" spans="1:7" x14ac:dyDescent="0.2">
      <c r="A37" s="67"/>
      <c r="B37" s="69"/>
      <c r="C37" s="74"/>
      <c r="D37" s="68"/>
      <c r="E37" s="51"/>
      <c r="F37" s="100" t="str">
        <f t="shared" si="0"/>
        <v/>
      </c>
      <c r="G37" s="93" t="str">
        <f>IF(ISBLANK(A37),"",IFERROR(IF((COUNTIFS($A$17:$A$300,A37,$B$17:$B$300,Hilfstabelle!$K$1,$D$17:$D$300,"&lt;&gt;1")+COUNTIFS($A$17:$A$300,A37,$B$17:$B$300,Hilfstabelle!$K$2,$D$17:$D$300,"&lt;&gt;1"))&gt;1,"Fehler: Die reduzierte EEG-Umlage durch Eigenversorgung kann nur von einem Akteur in Anspruch genommen werden.",IF(AND(NOT(ISBLANK(D37)),NOT(ISBLANK(E37))),"Fehler: wenn Spalte E ausgefüllt wird, dann bitte Spalte D leer lassen.","")),"Fehler"))</f>
        <v/>
      </c>
    </row>
    <row r="38" spans="1:7" x14ac:dyDescent="0.2">
      <c r="A38" s="67"/>
      <c r="B38" s="69"/>
      <c r="C38" s="74"/>
      <c r="D38" s="68"/>
      <c r="E38" s="51"/>
      <c r="F38" s="100" t="str">
        <f t="shared" si="0"/>
        <v/>
      </c>
      <c r="G38" s="93" t="str">
        <f>IF(ISBLANK(A38),"",IFERROR(IF((COUNTIFS($A$17:$A$300,A38,$B$17:$B$300,Hilfstabelle!$K$1,$D$17:$D$300,"&lt;&gt;1")+COUNTIFS($A$17:$A$300,A38,$B$17:$B$300,Hilfstabelle!$K$2,$D$17:$D$300,"&lt;&gt;1"))&gt;1,"Fehler: Die reduzierte EEG-Umlage durch Eigenversorgung kann nur von einem Akteur in Anspruch genommen werden.",IF(AND(NOT(ISBLANK(D38)),NOT(ISBLANK(E38))),"Fehler: wenn Spalte E ausgefüllt wird, dann bitte Spalte D leer lassen.","")),"Fehler"))</f>
        <v/>
      </c>
    </row>
    <row r="39" spans="1:7" x14ac:dyDescent="0.2">
      <c r="A39" s="67"/>
      <c r="B39" s="69"/>
      <c r="C39" s="74"/>
      <c r="D39" s="68"/>
      <c r="E39" s="51"/>
      <c r="F39" s="100" t="str">
        <f t="shared" si="0"/>
        <v/>
      </c>
      <c r="G39" s="93" t="str">
        <f>IF(ISBLANK(A39),"",IFERROR(IF((COUNTIFS($A$17:$A$300,A39,$B$17:$B$300,Hilfstabelle!$K$1,$D$17:$D$300,"&lt;&gt;1")+COUNTIFS($A$17:$A$300,A39,$B$17:$B$300,Hilfstabelle!$K$2,$D$17:$D$300,"&lt;&gt;1"))&gt;1,"Fehler: Die reduzierte EEG-Umlage durch Eigenversorgung kann nur von einem Akteur in Anspruch genommen werden.",IF(AND(NOT(ISBLANK(D39)),NOT(ISBLANK(E39))),"Fehler: wenn Spalte E ausgefüllt wird, dann bitte Spalte D leer lassen.","")),"Fehler"))</f>
        <v/>
      </c>
    </row>
    <row r="40" spans="1:7" x14ac:dyDescent="0.2">
      <c r="A40" s="67"/>
      <c r="B40" s="69"/>
      <c r="C40" s="74"/>
      <c r="D40" s="68"/>
      <c r="E40" s="51"/>
      <c r="F40" s="100" t="str">
        <f t="shared" si="0"/>
        <v/>
      </c>
      <c r="G40" s="93" t="str">
        <f>IF(ISBLANK(A40),"",IFERROR(IF((COUNTIFS($A$17:$A$300,A40,$B$17:$B$300,Hilfstabelle!$K$1,$D$17:$D$300,"&lt;&gt;1")+COUNTIFS($A$17:$A$300,A40,$B$17:$B$300,Hilfstabelle!$K$2,$D$17:$D$300,"&lt;&gt;1"))&gt;1,"Fehler: Die reduzierte EEG-Umlage durch Eigenversorgung kann nur von einem Akteur in Anspruch genommen werden.",IF(AND(NOT(ISBLANK(D40)),NOT(ISBLANK(E40))),"Fehler: wenn Spalte E ausgefüllt wird, dann bitte Spalte D leer lassen.","")),"Fehler"))</f>
        <v/>
      </c>
    </row>
    <row r="41" spans="1:7" x14ac:dyDescent="0.2">
      <c r="A41" s="67"/>
      <c r="B41" s="69"/>
      <c r="C41" s="74"/>
      <c r="D41" s="68"/>
      <c r="E41" s="51"/>
      <c r="F41" s="100" t="str">
        <f t="shared" si="0"/>
        <v/>
      </c>
      <c r="G41" s="93" t="str">
        <f>IF(ISBLANK(A41),"",IFERROR(IF((COUNTIFS($A$17:$A$300,A41,$B$17:$B$300,Hilfstabelle!$K$1,$D$17:$D$300,"&lt;&gt;1")+COUNTIFS($A$17:$A$300,A41,$B$17:$B$300,Hilfstabelle!$K$2,$D$17:$D$300,"&lt;&gt;1"))&gt;1,"Fehler: Die reduzierte EEG-Umlage durch Eigenversorgung kann nur von einem Akteur in Anspruch genommen werden.",IF(AND(NOT(ISBLANK(D41)),NOT(ISBLANK(E41))),"Fehler: wenn Spalte E ausgefüllt wird, dann bitte Spalte D leer lassen.","")),"Fehler"))</f>
        <v/>
      </c>
    </row>
    <row r="42" spans="1:7" x14ac:dyDescent="0.2">
      <c r="A42" s="67"/>
      <c r="B42" s="69"/>
      <c r="C42" s="74"/>
      <c r="D42" s="68"/>
      <c r="E42" s="51"/>
      <c r="F42" s="100" t="str">
        <f t="shared" si="0"/>
        <v/>
      </c>
      <c r="G42" s="93" t="str">
        <f>IF(ISBLANK(A42),"",IFERROR(IF((COUNTIFS($A$17:$A$300,A42,$B$17:$B$300,Hilfstabelle!$K$1,$D$17:$D$300,"&lt;&gt;1")+COUNTIFS($A$17:$A$300,A42,$B$17:$B$300,Hilfstabelle!$K$2,$D$17:$D$300,"&lt;&gt;1"))&gt;1,"Fehler: Die reduzierte EEG-Umlage durch Eigenversorgung kann nur von einem Akteur in Anspruch genommen werden.",IF(AND(NOT(ISBLANK(D42)),NOT(ISBLANK(E42))),"Fehler: wenn Spalte E ausgefüllt wird, dann bitte Spalte D leer lassen.","")),"Fehler"))</f>
        <v/>
      </c>
    </row>
    <row r="43" spans="1:7" x14ac:dyDescent="0.2">
      <c r="A43" s="67"/>
      <c r="B43" s="69"/>
      <c r="C43" s="74"/>
      <c r="D43" s="68"/>
      <c r="E43" s="51"/>
      <c r="F43" s="100" t="str">
        <f t="shared" si="0"/>
        <v/>
      </c>
      <c r="G43" s="93" t="str">
        <f>IF(ISBLANK(A43),"",IFERROR(IF((COUNTIFS($A$17:$A$300,A43,$B$17:$B$300,Hilfstabelle!$K$1,$D$17:$D$300,"&lt;&gt;1")+COUNTIFS($A$17:$A$300,A43,$B$17:$B$300,Hilfstabelle!$K$2,$D$17:$D$300,"&lt;&gt;1"))&gt;1,"Fehler: Die reduzierte EEG-Umlage durch Eigenversorgung kann nur von einem Akteur in Anspruch genommen werden.",IF(AND(NOT(ISBLANK(D43)),NOT(ISBLANK(E43))),"Fehler: wenn Spalte E ausgefüllt wird, dann bitte Spalte D leer lassen.","")),"Fehler"))</f>
        <v/>
      </c>
    </row>
    <row r="44" spans="1:7" x14ac:dyDescent="0.2">
      <c r="A44" s="67"/>
      <c r="B44" s="69"/>
      <c r="C44" s="74"/>
      <c r="D44" s="68"/>
      <c r="E44" s="51"/>
      <c r="F44" s="100" t="str">
        <f t="shared" si="0"/>
        <v/>
      </c>
      <c r="G44" s="93" t="str">
        <f>IF(ISBLANK(A44),"",IFERROR(IF((COUNTIFS($A$17:$A$300,A44,$B$17:$B$300,Hilfstabelle!$K$1,$D$17:$D$300,"&lt;&gt;1")+COUNTIFS($A$17:$A$300,A44,$B$17:$B$300,Hilfstabelle!$K$2,$D$17:$D$300,"&lt;&gt;1"))&gt;1,"Fehler: Die reduzierte EEG-Umlage durch Eigenversorgung kann nur von einem Akteur in Anspruch genommen werden.",IF(AND(NOT(ISBLANK(D44)),NOT(ISBLANK(E44))),"Fehler: wenn Spalte E ausgefüllt wird, dann bitte Spalte D leer lassen.","")),"Fehler"))</f>
        <v/>
      </c>
    </row>
    <row r="45" spans="1:7" x14ac:dyDescent="0.2">
      <c r="A45" s="67"/>
      <c r="B45" s="69"/>
      <c r="C45" s="74"/>
      <c r="D45" s="68"/>
      <c r="E45" s="51"/>
      <c r="F45" s="100" t="str">
        <f t="shared" si="0"/>
        <v/>
      </c>
      <c r="G45" s="93" t="str">
        <f>IF(ISBLANK(A45),"",IFERROR(IF((COUNTIFS($A$17:$A$300,A45,$B$17:$B$300,Hilfstabelle!$K$1,$D$17:$D$300,"&lt;&gt;1")+COUNTIFS($A$17:$A$300,A45,$B$17:$B$300,Hilfstabelle!$K$2,$D$17:$D$300,"&lt;&gt;1"))&gt;1,"Fehler: Die reduzierte EEG-Umlage durch Eigenversorgung kann nur von einem Akteur in Anspruch genommen werden.",IF(AND(NOT(ISBLANK(D45)),NOT(ISBLANK(E45))),"Fehler: wenn Spalte E ausgefüllt wird, dann bitte Spalte D leer lassen.","")),"Fehler"))</f>
        <v/>
      </c>
    </row>
    <row r="46" spans="1:7" x14ac:dyDescent="0.2">
      <c r="A46" s="67"/>
      <c r="B46" s="69"/>
      <c r="C46" s="74"/>
      <c r="D46" s="68"/>
      <c r="E46" s="51"/>
      <c r="F46" s="100" t="str">
        <f t="shared" si="0"/>
        <v/>
      </c>
      <c r="G46" s="93" t="str">
        <f>IF(ISBLANK(A46),"",IFERROR(IF((COUNTIFS($A$17:$A$300,A46,$B$17:$B$300,Hilfstabelle!$K$1,$D$17:$D$300,"&lt;&gt;1")+COUNTIFS($A$17:$A$300,A46,$B$17:$B$300,Hilfstabelle!$K$2,$D$17:$D$300,"&lt;&gt;1"))&gt;1,"Fehler: Die reduzierte EEG-Umlage durch Eigenversorgung kann nur von einem Akteur in Anspruch genommen werden.",IF(AND(NOT(ISBLANK(D46)),NOT(ISBLANK(E46))),"Fehler: wenn Spalte E ausgefüllt wird, dann bitte Spalte D leer lassen.","")),"Fehler"))</f>
        <v/>
      </c>
    </row>
    <row r="47" spans="1:7" x14ac:dyDescent="0.2">
      <c r="A47" s="67"/>
      <c r="B47" s="69"/>
      <c r="C47" s="74"/>
      <c r="D47" s="68"/>
      <c r="E47" s="51"/>
      <c r="F47" s="100" t="str">
        <f t="shared" si="0"/>
        <v/>
      </c>
      <c r="G47" s="93" t="str">
        <f>IF(ISBLANK(A47),"",IFERROR(IF((COUNTIFS($A$17:$A$300,A47,$B$17:$B$300,Hilfstabelle!$K$1,$D$17:$D$300,"&lt;&gt;1")+COUNTIFS($A$17:$A$300,A47,$B$17:$B$300,Hilfstabelle!$K$2,$D$17:$D$300,"&lt;&gt;1"))&gt;1,"Fehler: Die reduzierte EEG-Umlage durch Eigenversorgung kann nur von einem Akteur in Anspruch genommen werden.",IF(AND(NOT(ISBLANK(D47)),NOT(ISBLANK(E47))),"Fehler: wenn Spalte E ausgefüllt wird, dann bitte Spalte D leer lassen.","")),"Fehler"))</f>
        <v/>
      </c>
    </row>
    <row r="48" spans="1:7" x14ac:dyDescent="0.2">
      <c r="A48" s="67"/>
      <c r="B48" s="69"/>
      <c r="C48" s="74"/>
      <c r="D48" s="68"/>
      <c r="E48" s="51"/>
      <c r="F48" s="100" t="str">
        <f t="shared" si="0"/>
        <v/>
      </c>
      <c r="G48" s="93" t="str">
        <f>IF(ISBLANK(A48),"",IFERROR(IF((COUNTIFS($A$17:$A$300,A48,$B$17:$B$300,Hilfstabelle!$K$1,$D$17:$D$300,"&lt;&gt;1")+COUNTIFS($A$17:$A$300,A48,$B$17:$B$300,Hilfstabelle!$K$2,$D$17:$D$300,"&lt;&gt;1"))&gt;1,"Fehler: Die reduzierte EEG-Umlage durch Eigenversorgung kann nur von einem Akteur in Anspruch genommen werden.",IF(AND(NOT(ISBLANK(D48)),NOT(ISBLANK(E48))),"Fehler: wenn Spalte E ausgefüllt wird, dann bitte Spalte D leer lassen.","")),"Fehler"))</f>
        <v/>
      </c>
    </row>
    <row r="49" spans="1:7" x14ac:dyDescent="0.2">
      <c r="A49" s="67"/>
      <c r="B49" s="69"/>
      <c r="C49" s="74"/>
      <c r="D49" s="68"/>
      <c r="E49" s="51"/>
      <c r="F49" s="100" t="str">
        <f t="shared" si="0"/>
        <v/>
      </c>
      <c r="G49" s="93" t="str">
        <f>IF(ISBLANK(A49),"",IFERROR(IF((COUNTIFS($A$17:$A$300,A49,$B$17:$B$300,Hilfstabelle!$K$1,$D$17:$D$300,"&lt;&gt;1")+COUNTIFS($A$17:$A$300,A49,$B$17:$B$300,Hilfstabelle!$K$2,$D$17:$D$300,"&lt;&gt;1"))&gt;1,"Fehler: Die reduzierte EEG-Umlage durch Eigenversorgung kann nur von einem Akteur in Anspruch genommen werden.",IF(AND(NOT(ISBLANK(D49)),NOT(ISBLANK(E49))),"Fehler: wenn Spalte E ausgefüllt wird, dann bitte Spalte D leer lassen.","")),"Fehler"))</f>
        <v/>
      </c>
    </row>
    <row r="50" spans="1:7" x14ac:dyDescent="0.2">
      <c r="A50" s="67"/>
      <c r="B50" s="69"/>
      <c r="C50" s="74"/>
      <c r="D50" s="68"/>
      <c r="E50" s="51"/>
      <c r="F50" s="100" t="str">
        <f t="shared" si="0"/>
        <v/>
      </c>
      <c r="G50" s="93" t="str">
        <f>IF(ISBLANK(A50),"",IFERROR(IF((COUNTIFS($A$17:$A$300,A50,$B$17:$B$300,Hilfstabelle!$K$1,$D$17:$D$300,"&lt;&gt;1")+COUNTIFS($A$17:$A$300,A50,$B$17:$B$300,Hilfstabelle!$K$2,$D$17:$D$300,"&lt;&gt;1"))&gt;1,"Fehler: Die reduzierte EEG-Umlage durch Eigenversorgung kann nur von einem Akteur in Anspruch genommen werden.",IF(AND(NOT(ISBLANK(D50)),NOT(ISBLANK(E50))),"Fehler: wenn Spalte E ausgefüllt wird, dann bitte Spalte D leer lassen.","")),"Fehler"))</f>
        <v/>
      </c>
    </row>
    <row r="51" spans="1:7" x14ac:dyDescent="0.2">
      <c r="A51" s="67"/>
      <c r="B51" s="69"/>
      <c r="C51" s="74"/>
      <c r="D51" s="68"/>
      <c r="E51" s="51"/>
      <c r="F51" s="100" t="str">
        <f t="shared" si="0"/>
        <v/>
      </c>
      <c r="G51" s="93" t="str">
        <f>IF(ISBLANK(A51),"",IFERROR(IF((COUNTIFS($A$17:$A$300,A51,$B$17:$B$300,Hilfstabelle!$K$1,$D$17:$D$300,"&lt;&gt;1")+COUNTIFS($A$17:$A$300,A51,$B$17:$B$300,Hilfstabelle!$K$2,$D$17:$D$300,"&lt;&gt;1"))&gt;1,"Fehler: Die reduzierte EEG-Umlage durch Eigenversorgung kann nur von einem Akteur in Anspruch genommen werden.",IF(AND(NOT(ISBLANK(D51)),NOT(ISBLANK(E51))),"Fehler: wenn Spalte E ausgefüllt wird, dann bitte Spalte D leer lassen.","")),"Fehler"))</f>
        <v/>
      </c>
    </row>
    <row r="52" spans="1:7" x14ac:dyDescent="0.2">
      <c r="A52" s="67"/>
      <c r="B52" s="69"/>
      <c r="C52" s="74"/>
      <c r="D52" s="68"/>
      <c r="E52" s="51"/>
      <c r="F52" s="100" t="str">
        <f t="shared" si="0"/>
        <v/>
      </c>
      <c r="G52" s="93" t="str">
        <f>IF(ISBLANK(A52),"",IFERROR(IF((COUNTIFS($A$17:$A$300,A52,$B$17:$B$300,Hilfstabelle!$K$1,$D$17:$D$300,"&lt;&gt;1")+COUNTIFS($A$17:$A$300,A52,$B$17:$B$300,Hilfstabelle!$K$2,$D$17:$D$300,"&lt;&gt;1"))&gt;1,"Fehler: Die reduzierte EEG-Umlage durch Eigenversorgung kann nur von einem Akteur in Anspruch genommen werden.",IF(AND(NOT(ISBLANK(D52)),NOT(ISBLANK(E52))),"Fehler: wenn Spalte E ausgefüllt wird, dann bitte Spalte D leer lassen.","")),"Fehler"))</f>
        <v/>
      </c>
    </row>
    <row r="53" spans="1:7" x14ac:dyDescent="0.2">
      <c r="A53" s="67"/>
      <c r="B53" s="69"/>
      <c r="C53" s="74"/>
      <c r="D53" s="68"/>
      <c r="E53" s="51"/>
      <c r="F53" s="100" t="str">
        <f t="shared" si="0"/>
        <v/>
      </c>
      <c r="G53" s="93" t="str">
        <f>IF(ISBLANK(A53),"",IFERROR(IF((COUNTIFS($A$17:$A$300,A53,$B$17:$B$300,Hilfstabelle!$K$1,$D$17:$D$300,"&lt;&gt;1")+COUNTIFS($A$17:$A$300,A53,$B$17:$B$300,Hilfstabelle!$K$2,$D$17:$D$300,"&lt;&gt;1"))&gt;1,"Fehler: Die reduzierte EEG-Umlage durch Eigenversorgung kann nur von einem Akteur in Anspruch genommen werden.",IF(AND(NOT(ISBLANK(D53)),NOT(ISBLANK(E53))),"Fehler: wenn Spalte E ausgefüllt wird, dann bitte Spalte D leer lassen.","")),"Fehler"))</f>
        <v/>
      </c>
    </row>
    <row r="54" spans="1:7" x14ac:dyDescent="0.2">
      <c r="A54" s="67"/>
      <c r="B54" s="69"/>
      <c r="C54" s="74"/>
      <c r="D54" s="68"/>
      <c r="E54" s="51"/>
      <c r="F54" s="100" t="str">
        <f t="shared" si="0"/>
        <v/>
      </c>
      <c r="G54" s="93" t="str">
        <f>IF(ISBLANK(A54),"",IFERROR(IF((COUNTIFS($A$17:$A$300,A54,$B$17:$B$300,Hilfstabelle!$K$1,$D$17:$D$300,"&lt;&gt;1")+COUNTIFS($A$17:$A$300,A54,$B$17:$B$300,Hilfstabelle!$K$2,$D$17:$D$300,"&lt;&gt;1"))&gt;1,"Fehler: Die reduzierte EEG-Umlage durch Eigenversorgung kann nur von einem Akteur in Anspruch genommen werden.",IF(AND(NOT(ISBLANK(D54)),NOT(ISBLANK(E54))),"Fehler: wenn Spalte E ausgefüllt wird, dann bitte Spalte D leer lassen.","")),"Fehler"))</f>
        <v/>
      </c>
    </row>
    <row r="55" spans="1:7" x14ac:dyDescent="0.2">
      <c r="A55" s="67"/>
      <c r="B55" s="69"/>
      <c r="C55" s="74"/>
      <c r="D55" s="68"/>
      <c r="E55" s="51"/>
      <c r="F55" s="100" t="str">
        <f t="shared" si="0"/>
        <v/>
      </c>
      <c r="G55" s="93" t="str">
        <f>IF(ISBLANK(A55),"",IFERROR(IF((COUNTIFS($A$17:$A$300,A55,$B$17:$B$300,Hilfstabelle!$K$1,$D$17:$D$300,"&lt;&gt;1")+COUNTIFS($A$17:$A$300,A55,$B$17:$B$300,Hilfstabelle!$K$2,$D$17:$D$300,"&lt;&gt;1"))&gt;1,"Fehler: Die reduzierte EEG-Umlage durch Eigenversorgung kann nur von einem Akteur in Anspruch genommen werden.",IF(AND(NOT(ISBLANK(D55)),NOT(ISBLANK(E55))),"Fehler: wenn Spalte E ausgefüllt wird, dann bitte Spalte D leer lassen.","")),"Fehler"))</f>
        <v/>
      </c>
    </row>
    <row r="56" spans="1:7" x14ac:dyDescent="0.2">
      <c r="A56" s="67"/>
      <c r="B56" s="69"/>
      <c r="C56" s="74"/>
      <c r="D56" s="68"/>
      <c r="E56" s="51"/>
      <c r="F56" s="100" t="str">
        <f t="shared" si="0"/>
        <v/>
      </c>
      <c r="G56" s="93" t="str">
        <f>IF(ISBLANK(A56),"",IFERROR(IF((COUNTIFS($A$17:$A$300,A56,$B$17:$B$300,Hilfstabelle!$K$1,$D$17:$D$300,"&lt;&gt;1")+COUNTIFS($A$17:$A$300,A56,$B$17:$B$300,Hilfstabelle!$K$2,$D$17:$D$300,"&lt;&gt;1"))&gt;1,"Fehler: Die reduzierte EEG-Umlage durch Eigenversorgung kann nur von einem Akteur in Anspruch genommen werden.",IF(AND(NOT(ISBLANK(D56)),NOT(ISBLANK(E56))),"Fehler: wenn Spalte E ausgefüllt wird, dann bitte Spalte D leer lassen.","")),"Fehler"))</f>
        <v/>
      </c>
    </row>
    <row r="57" spans="1:7" x14ac:dyDescent="0.2">
      <c r="A57" s="67"/>
      <c r="B57" s="69"/>
      <c r="C57" s="74"/>
      <c r="D57" s="68"/>
      <c r="E57" s="51"/>
      <c r="F57" s="100" t="str">
        <f t="shared" si="0"/>
        <v/>
      </c>
      <c r="G57" s="93" t="str">
        <f>IF(ISBLANK(A57),"",IFERROR(IF((COUNTIFS($A$17:$A$300,A57,$B$17:$B$300,Hilfstabelle!$K$1,$D$17:$D$300,"&lt;&gt;1")+COUNTIFS($A$17:$A$300,A57,$B$17:$B$300,Hilfstabelle!$K$2,$D$17:$D$300,"&lt;&gt;1"))&gt;1,"Fehler: Die reduzierte EEG-Umlage durch Eigenversorgung kann nur von einem Akteur in Anspruch genommen werden.",IF(AND(NOT(ISBLANK(D57)),NOT(ISBLANK(E57))),"Fehler: wenn Spalte E ausgefüllt wird, dann bitte Spalte D leer lassen.","")),"Fehler"))</f>
        <v/>
      </c>
    </row>
    <row r="58" spans="1:7" x14ac:dyDescent="0.2">
      <c r="A58" s="67"/>
      <c r="B58" s="69"/>
      <c r="C58" s="74"/>
      <c r="D58" s="68"/>
      <c r="E58" s="51"/>
      <c r="F58" s="100" t="str">
        <f t="shared" si="0"/>
        <v/>
      </c>
      <c r="G58" s="93" t="str">
        <f>IF(ISBLANK(A58),"",IFERROR(IF((COUNTIFS($A$17:$A$300,A58,$B$17:$B$300,Hilfstabelle!$K$1,$D$17:$D$300,"&lt;&gt;1")+COUNTIFS($A$17:$A$300,A58,$B$17:$B$300,Hilfstabelle!$K$2,$D$17:$D$300,"&lt;&gt;1"))&gt;1,"Fehler: Die reduzierte EEG-Umlage durch Eigenversorgung kann nur von einem Akteur in Anspruch genommen werden.",IF(AND(NOT(ISBLANK(D58)),NOT(ISBLANK(E58))),"Fehler: wenn Spalte E ausgefüllt wird, dann bitte Spalte D leer lassen.","")),"Fehler"))</f>
        <v/>
      </c>
    </row>
    <row r="59" spans="1:7" x14ac:dyDescent="0.2">
      <c r="A59" s="67"/>
      <c r="B59" s="69"/>
      <c r="C59" s="74"/>
      <c r="D59" s="68"/>
      <c r="E59" s="51"/>
      <c r="F59" s="100" t="str">
        <f t="shared" si="0"/>
        <v/>
      </c>
      <c r="G59" s="93" t="str">
        <f>IF(ISBLANK(A59),"",IFERROR(IF((COUNTIFS($A$17:$A$300,A59,$B$17:$B$300,Hilfstabelle!$K$1,$D$17:$D$300,"&lt;&gt;1")+COUNTIFS($A$17:$A$300,A59,$B$17:$B$300,Hilfstabelle!$K$2,$D$17:$D$300,"&lt;&gt;1"))&gt;1,"Fehler: Die reduzierte EEG-Umlage durch Eigenversorgung kann nur von einem Akteur in Anspruch genommen werden.",IF(AND(NOT(ISBLANK(D59)),NOT(ISBLANK(E59))),"Fehler: wenn Spalte E ausgefüllt wird, dann bitte Spalte D leer lassen.","")),"Fehler"))</f>
        <v/>
      </c>
    </row>
    <row r="60" spans="1:7" x14ac:dyDescent="0.2">
      <c r="A60" s="67"/>
      <c r="B60" s="69"/>
      <c r="C60" s="74"/>
      <c r="D60" s="68"/>
      <c r="E60" s="51"/>
      <c r="F60" s="100" t="str">
        <f t="shared" si="0"/>
        <v/>
      </c>
      <c r="G60" s="93" t="str">
        <f>IF(ISBLANK(A60),"",IFERROR(IF((COUNTIFS($A$17:$A$300,A60,$B$17:$B$300,Hilfstabelle!$K$1,$D$17:$D$300,"&lt;&gt;1")+COUNTIFS($A$17:$A$300,A60,$B$17:$B$300,Hilfstabelle!$K$2,$D$17:$D$300,"&lt;&gt;1"))&gt;1,"Fehler: Die reduzierte EEG-Umlage durch Eigenversorgung kann nur von einem Akteur in Anspruch genommen werden.",IF(AND(NOT(ISBLANK(D60)),NOT(ISBLANK(E60))),"Fehler: wenn Spalte E ausgefüllt wird, dann bitte Spalte D leer lassen.","")),"Fehler"))</f>
        <v/>
      </c>
    </row>
    <row r="61" spans="1:7" x14ac:dyDescent="0.2">
      <c r="A61" s="67"/>
      <c r="B61" s="69"/>
      <c r="C61" s="74"/>
      <c r="D61" s="68"/>
      <c r="E61" s="51"/>
      <c r="F61" s="100" t="str">
        <f t="shared" si="0"/>
        <v/>
      </c>
      <c r="G61" s="93" t="str">
        <f>IF(ISBLANK(A61),"",IFERROR(IF((COUNTIFS($A$17:$A$300,A61,$B$17:$B$300,Hilfstabelle!$K$1,$D$17:$D$300,"&lt;&gt;1")+COUNTIFS($A$17:$A$300,A61,$B$17:$B$300,Hilfstabelle!$K$2,$D$17:$D$300,"&lt;&gt;1"))&gt;1,"Fehler: Die reduzierte EEG-Umlage durch Eigenversorgung kann nur von einem Akteur in Anspruch genommen werden.",IF(AND(NOT(ISBLANK(D61)),NOT(ISBLANK(E61))),"Fehler: wenn Spalte E ausgefüllt wird, dann bitte Spalte D leer lassen.","")),"Fehler"))</f>
        <v/>
      </c>
    </row>
    <row r="62" spans="1:7" x14ac:dyDescent="0.2">
      <c r="A62" s="67"/>
      <c r="B62" s="69"/>
      <c r="C62" s="74"/>
      <c r="D62" s="68"/>
      <c r="E62" s="51"/>
      <c r="F62" s="100" t="str">
        <f t="shared" si="0"/>
        <v/>
      </c>
      <c r="G62" s="93" t="str">
        <f>IF(ISBLANK(A62),"",IFERROR(IF((COUNTIFS($A$17:$A$300,A62,$B$17:$B$300,Hilfstabelle!$K$1,$D$17:$D$300,"&lt;&gt;1")+COUNTIFS($A$17:$A$300,A62,$B$17:$B$300,Hilfstabelle!$K$2,$D$17:$D$300,"&lt;&gt;1"))&gt;1,"Fehler: Die reduzierte EEG-Umlage durch Eigenversorgung kann nur von einem Akteur in Anspruch genommen werden.",IF(AND(NOT(ISBLANK(D62)),NOT(ISBLANK(E62))),"Fehler: wenn Spalte E ausgefüllt wird, dann bitte Spalte D leer lassen.","")),"Fehler"))</f>
        <v/>
      </c>
    </row>
    <row r="63" spans="1:7" x14ac:dyDescent="0.2">
      <c r="A63" s="67"/>
      <c r="B63" s="69"/>
      <c r="C63" s="74"/>
      <c r="D63" s="68"/>
      <c r="E63" s="51"/>
      <c r="F63" s="100" t="str">
        <f t="shared" si="0"/>
        <v/>
      </c>
      <c r="G63" s="93" t="str">
        <f>IF(ISBLANK(A63),"",IFERROR(IF((COUNTIFS($A$17:$A$300,A63,$B$17:$B$300,Hilfstabelle!$K$1,$D$17:$D$300,"&lt;&gt;1")+COUNTIFS($A$17:$A$300,A63,$B$17:$B$300,Hilfstabelle!$K$2,$D$17:$D$300,"&lt;&gt;1"))&gt;1,"Fehler: Die reduzierte EEG-Umlage durch Eigenversorgung kann nur von einem Akteur in Anspruch genommen werden.",IF(AND(NOT(ISBLANK(D63)),NOT(ISBLANK(E63))),"Fehler: wenn Spalte E ausgefüllt wird, dann bitte Spalte D leer lassen.","")),"Fehler"))</f>
        <v/>
      </c>
    </row>
    <row r="64" spans="1:7" x14ac:dyDescent="0.2">
      <c r="A64" s="67"/>
      <c r="B64" s="69"/>
      <c r="C64" s="74"/>
      <c r="D64" s="68"/>
      <c r="E64" s="51"/>
      <c r="F64" s="100" t="str">
        <f t="shared" si="0"/>
        <v/>
      </c>
      <c r="G64" s="93" t="str">
        <f>IF(ISBLANK(A64),"",IFERROR(IF((COUNTIFS($A$17:$A$300,A64,$B$17:$B$300,Hilfstabelle!$K$1,$D$17:$D$300,"&lt;&gt;1")+COUNTIFS($A$17:$A$300,A64,$B$17:$B$300,Hilfstabelle!$K$2,$D$17:$D$300,"&lt;&gt;1"))&gt;1,"Fehler: Die reduzierte EEG-Umlage durch Eigenversorgung kann nur von einem Akteur in Anspruch genommen werden.",IF(AND(NOT(ISBLANK(D64)),NOT(ISBLANK(E64))),"Fehler: wenn Spalte E ausgefüllt wird, dann bitte Spalte D leer lassen.","")),"Fehler"))</f>
        <v/>
      </c>
    </row>
    <row r="65" spans="1:7" x14ac:dyDescent="0.2">
      <c r="A65" s="67"/>
      <c r="B65" s="69"/>
      <c r="C65" s="74"/>
      <c r="D65" s="68"/>
      <c r="E65" s="51"/>
      <c r="F65" s="100" t="str">
        <f t="shared" si="0"/>
        <v/>
      </c>
      <c r="G65" s="93" t="str">
        <f>IF(ISBLANK(A65),"",IFERROR(IF((COUNTIFS($A$17:$A$300,A65,$B$17:$B$300,Hilfstabelle!$K$1,$D$17:$D$300,"&lt;&gt;1")+COUNTIFS($A$17:$A$300,A65,$B$17:$B$300,Hilfstabelle!$K$2,$D$17:$D$300,"&lt;&gt;1"))&gt;1,"Fehler: Die reduzierte EEG-Umlage durch Eigenversorgung kann nur von einem Akteur in Anspruch genommen werden.",IF(AND(NOT(ISBLANK(D65)),NOT(ISBLANK(E65))),"Fehler: wenn Spalte E ausgefüllt wird, dann bitte Spalte D leer lassen.","")),"Fehler"))</f>
        <v/>
      </c>
    </row>
    <row r="66" spans="1:7" x14ac:dyDescent="0.2">
      <c r="A66" s="67"/>
      <c r="B66" s="69"/>
      <c r="C66" s="74"/>
      <c r="D66" s="68"/>
      <c r="E66" s="51"/>
      <c r="F66" s="100" t="str">
        <f t="shared" si="0"/>
        <v/>
      </c>
      <c r="G66" s="93" t="str">
        <f>IF(ISBLANK(A66),"",IFERROR(IF((COUNTIFS($A$17:$A$300,A66,$B$17:$B$300,Hilfstabelle!$K$1,$D$17:$D$300,"&lt;&gt;1")+COUNTIFS($A$17:$A$300,A66,$B$17:$B$300,Hilfstabelle!$K$2,$D$17:$D$300,"&lt;&gt;1"))&gt;1,"Fehler: Die reduzierte EEG-Umlage durch Eigenversorgung kann nur von einem Akteur in Anspruch genommen werden.",IF(AND(NOT(ISBLANK(D66)),NOT(ISBLANK(E66))),"Fehler: wenn Spalte E ausgefüllt wird, dann bitte Spalte D leer lassen.","")),"Fehler"))</f>
        <v/>
      </c>
    </row>
    <row r="67" spans="1:7" x14ac:dyDescent="0.2">
      <c r="A67" s="67"/>
      <c r="B67" s="69"/>
      <c r="C67" s="74"/>
      <c r="D67" s="68"/>
      <c r="E67" s="51"/>
      <c r="F67" s="100" t="str">
        <f t="shared" si="0"/>
        <v/>
      </c>
      <c r="G67" s="93" t="str">
        <f>IF(ISBLANK(A67),"",IFERROR(IF((COUNTIFS($A$17:$A$300,A67,$B$17:$B$300,Hilfstabelle!$K$1,$D$17:$D$300,"&lt;&gt;1")+COUNTIFS($A$17:$A$300,A67,$B$17:$B$300,Hilfstabelle!$K$2,$D$17:$D$300,"&lt;&gt;1"))&gt;1,"Fehler: Die reduzierte EEG-Umlage durch Eigenversorgung kann nur von einem Akteur in Anspruch genommen werden.",IF(AND(NOT(ISBLANK(D67)),NOT(ISBLANK(E67))),"Fehler: wenn Spalte E ausgefüllt wird, dann bitte Spalte D leer lassen.","")),"Fehler"))</f>
        <v/>
      </c>
    </row>
    <row r="68" spans="1:7" x14ac:dyDescent="0.2">
      <c r="A68" s="67"/>
      <c r="B68" s="69"/>
      <c r="C68" s="74"/>
      <c r="D68" s="68"/>
      <c r="E68" s="51"/>
      <c r="F68" s="100" t="str">
        <f t="shared" si="0"/>
        <v/>
      </c>
      <c r="G68" s="93" t="str">
        <f>IF(ISBLANK(A68),"",IFERROR(IF((COUNTIFS($A$17:$A$300,A68,$B$17:$B$300,Hilfstabelle!$K$1,$D$17:$D$300,"&lt;&gt;1")+COUNTIFS($A$17:$A$300,A68,$B$17:$B$300,Hilfstabelle!$K$2,$D$17:$D$300,"&lt;&gt;1"))&gt;1,"Fehler: Die reduzierte EEG-Umlage durch Eigenversorgung kann nur von einem Akteur in Anspruch genommen werden.",IF(AND(NOT(ISBLANK(D68)),NOT(ISBLANK(E68))),"Fehler: wenn Spalte E ausgefüllt wird, dann bitte Spalte D leer lassen.","")),"Fehler"))</f>
        <v/>
      </c>
    </row>
    <row r="69" spans="1:7" x14ac:dyDescent="0.2">
      <c r="A69" s="67"/>
      <c r="B69" s="69"/>
      <c r="C69" s="74"/>
      <c r="D69" s="68"/>
      <c r="E69" s="51"/>
      <c r="F69" s="100" t="str">
        <f t="shared" si="0"/>
        <v/>
      </c>
      <c r="G69" s="93" t="str">
        <f>IF(ISBLANK(A69),"",IFERROR(IF((COUNTIFS($A$17:$A$300,A69,$B$17:$B$300,Hilfstabelle!$K$1,$D$17:$D$300,"&lt;&gt;1")+COUNTIFS($A$17:$A$300,A69,$B$17:$B$300,Hilfstabelle!$K$2,$D$17:$D$300,"&lt;&gt;1"))&gt;1,"Fehler: Die reduzierte EEG-Umlage durch Eigenversorgung kann nur von einem Akteur in Anspruch genommen werden.",IF(AND(NOT(ISBLANK(D69)),NOT(ISBLANK(E69))),"Fehler: wenn Spalte E ausgefüllt wird, dann bitte Spalte D leer lassen.","")),"Fehler"))</f>
        <v/>
      </c>
    </row>
    <row r="70" spans="1:7" x14ac:dyDescent="0.2">
      <c r="A70" s="67"/>
      <c r="B70" s="69"/>
      <c r="C70" s="74"/>
      <c r="D70" s="68"/>
      <c r="E70" s="51"/>
      <c r="F70" s="100" t="str">
        <f t="shared" si="0"/>
        <v/>
      </c>
      <c r="G70" s="93" t="str">
        <f>IF(ISBLANK(A70),"",IFERROR(IF((COUNTIFS($A$17:$A$300,A70,$B$17:$B$300,Hilfstabelle!$K$1,$D$17:$D$300,"&lt;&gt;1")+COUNTIFS($A$17:$A$300,A70,$B$17:$B$300,Hilfstabelle!$K$2,$D$17:$D$300,"&lt;&gt;1"))&gt;1,"Fehler: Die reduzierte EEG-Umlage durch Eigenversorgung kann nur von einem Akteur in Anspruch genommen werden.",IF(AND(NOT(ISBLANK(D70)),NOT(ISBLANK(E70))),"Fehler: wenn Spalte E ausgefüllt wird, dann bitte Spalte D leer lassen.","")),"Fehler"))</f>
        <v/>
      </c>
    </row>
    <row r="71" spans="1:7" x14ac:dyDescent="0.2">
      <c r="A71" s="67"/>
      <c r="B71" s="69"/>
      <c r="C71" s="74"/>
      <c r="D71" s="68"/>
      <c r="E71" s="51"/>
      <c r="F71" s="100" t="str">
        <f t="shared" si="0"/>
        <v/>
      </c>
      <c r="G71" s="93" t="str">
        <f>IF(ISBLANK(A71),"",IFERROR(IF((COUNTIFS($A$17:$A$300,A71,$B$17:$B$300,Hilfstabelle!$K$1,$D$17:$D$300,"&lt;&gt;1")+COUNTIFS($A$17:$A$300,A71,$B$17:$B$300,Hilfstabelle!$K$2,$D$17:$D$300,"&lt;&gt;1"))&gt;1,"Fehler: Die reduzierte EEG-Umlage durch Eigenversorgung kann nur von einem Akteur in Anspruch genommen werden.",IF(AND(NOT(ISBLANK(D71)),NOT(ISBLANK(E71))),"Fehler: wenn Spalte E ausgefüllt wird, dann bitte Spalte D leer lassen.","")),"Fehler"))</f>
        <v/>
      </c>
    </row>
    <row r="72" spans="1:7" x14ac:dyDescent="0.2">
      <c r="A72" s="67"/>
      <c r="B72" s="69"/>
      <c r="C72" s="74"/>
      <c r="D72" s="68"/>
      <c r="E72" s="51"/>
      <c r="F72" s="100" t="str">
        <f t="shared" si="0"/>
        <v/>
      </c>
      <c r="G72" s="93" t="str">
        <f>IF(ISBLANK(A72),"",IFERROR(IF((COUNTIFS($A$17:$A$300,A72,$B$17:$B$300,Hilfstabelle!$K$1,$D$17:$D$300,"&lt;&gt;1")+COUNTIFS($A$17:$A$300,A72,$B$17:$B$300,Hilfstabelle!$K$2,$D$17:$D$300,"&lt;&gt;1"))&gt;1,"Fehler: Die reduzierte EEG-Umlage durch Eigenversorgung kann nur von einem Akteur in Anspruch genommen werden.",IF(AND(NOT(ISBLANK(D72)),NOT(ISBLANK(E72))),"Fehler: wenn Spalte E ausgefüllt wird, dann bitte Spalte D leer lassen.","")),"Fehler"))</f>
        <v/>
      </c>
    </row>
    <row r="73" spans="1:7" x14ac:dyDescent="0.2">
      <c r="A73" s="67"/>
      <c r="B73" s="69"/>
      <c r="C73" s="74"/>
      <c r="D73" s="68"/>
      <c r="E73" s="51"/>
      <c r="F73" s="100" t="str">
        <f t="shared" si="0"/>
        <v/>
      </c>
      <c r="G73" s="93" t="str">
        <f>IF(ISBLANK(A73),"",IFERROR(IF((COUNTIFS($A$17:$A$300,A73,$B$17:$B$300,Hilfstabelle!$K$1,$D$17:$D$300,"&lt;&gt;1")+COUNTIFS($A$17:$A$300,A73,$B$17:$B$300,Hilfstabelle!$K$2,$D$17:$D$300,"&lt;&gt;1"))&gt;1,"Fehler: Die reduzierte EEG-Umlage durch Eigenversorgung kann nur von einem Akteur in Anspruch genommen werden.",IF(AND(NOT(ISBLANK(D73)),NOT(ISBLANK(E73))),"Fehler: wenn Spalte E ausgefüllt wird, dann bitte Spalte D leer lassen.","")),"Fehler"))</f>
        <v/>
      </c>
    </row>
    <row r="74" spans="1:7" x14ac:dyDescent="0.2">
      <c r="A74" s="67"/>
      <c r="B74" s="69"/>
      <c r="C74" s="74"/>
      <c r="D74" s="68"/>
      <c r="E74" s="51"/>
      <c r="F74" s="100" t="str">
        <f t="shared" si="0"/>
        <v/>
      </c>
      <c r="G74" s="93" t="str">
        <f>IF(ISBLANK(A74),"",IFERROR(IF((COUNTIFS($A$17:$A$300,A74,$B$17:$B$300,Hilfstabelle!$K$1,$D$17:$D$300,"&lt;&gt;1")+COUNTIFS($A$17:$A$300,A74,$B$17:$B$300,Hilfstabelle!$K$2,$D$17:$D$300,"&lt;&gt;1"))&gt;1,"Fehler: Die reduzierte EEG-Umlage durch Eigenversorgung kann nur von einem Akteur in Anspruch genommen werden.",IF(AND(NOT(ISBLANK(D74)),NOT(ISBLANK(E74))),"Fehler: wenn Spalte E ausgefüllt wird, dann bitte Spalte D leer lassen.","")),"Fehler"))</f>
        <v/>
      </c>
    </row>
    <row r="75" spans="1:7" x14ac:dyDescent="0.2">
      <c r="A75" s="67"/>
      <c r="B75" s="69"/>
      <c r="C75" s="74"/>
      <c r="D75" s="68"/>
      <c r="E75" s="51"/>
      <c r="F75" s="100" t="str">
        <f t="shared" si="0"/>
        <v/>
      </c>
      <c r="G75" s="93" t="str">
        <f>IF(ISBLANK(A75),"",IFERROR(IF((COUNTIFS($A$17:$A$300,A75,$B$17:$B$300,Hilfstabelle!$K$1,$D$17:$D$300,"&lt;&gt;1")+COUNTIFS($A$17:$A$300,A75,$B$17:$B$300,Hilfstabelle!$K$2,$D$17:$D$300,"&lt;&gt;1"))&gt;1,"Fehler: Die reduzierte EEG-Umlage durch Eigenversorgung kann nur von einem Akteur in Anspruch genommen werden.",IF(AND(NOT(ISBLANK(D75)),NOT(ISBLANK(E75))),"Fehler: wenn Spalte E ausgefüllt wird, dann bitte Spalte D leer lassen.","")),"Fehler"))</f>
        <v/>
      </c>
    </row>
    <row r="76" spans="1:7" x14ac:dyDescent="0.2">
      <c r="A76" s="67"/>
      <c r="B76" s="69"/>
      <c r="C76" s="74"/>
      <c r="D76" s="68"/>
      <c r="E76" s="51"/>
      <c r="F76" s="100" t="str">
        <f t="shared" si="0"/>
        <v/>
      </c>
      <c r="G76" s="93" t="str">
        <f>IF(ISBLANK(A76),"",IFERROR(IF((COUNTIFS($A$17:$A$300,A76,$B$17:$B$300,Hilfstabelle!$K$1,$D$17:$D$300,"&lt;&gt;1")+COUNTIFS($A$17:$A$300,A76,$B$17:$B$300,Hilfstabelle!$K$2,$D$17:$D$300,"&lt;&gt;1"))&gt;1,"Fehler: Die reduzierte EEG-Umlage durch Eigenversorgung kann nur von einem Akteur in Anspruch genommen werden.",IF(AND(NOT(ISBLANK(D76)),NOT(ISBLANK(E76))),"Fehler: wenn Spalte E ausgefüllt wird, dann bitte Spalte D leer lassen.","")),"Fehler"))</f>
        <v/>
      </c>
    </row>
    <row r="77" spans="1:7" x14ac:dyDescent="0.2">
      <c r="A77" s="67"/>
      <c r="B77" s="69"/>
      <c r="C77" s="74"/>
      <c r="D77" s="68"/>
      <c r="E77" s="51"/>
      <c r="F77" s="100" t="str">
        <f t="shared" si="0"/>
        <v/>
      </c>
      <c r="G77" s="93" t="str">
        <f>IF(ISBLANK(A77),"",IFERROR(IF((COUNTIFS($A$17:$A$300,A77,$B$17:$B$300,Hilfstabelle!$K$1,$D$17:$D$300,"&lt;&gt;1")+COUNTIFS($A$17:$A$300,A77,$B$17:$B$300,Hilfstabelle!$K$2,$D$17:$D$300,"&lt;&gt;1"))&gt;1,"Fehler: Die reduzierte EEG-Umlage durch Eigenversorgung kann nur von einem Akteur in Anspruch genommen werden.",IF(AND(NOT(ISBLANK(D77)),NOT(ISBLANK(E77))),"Fehler: wenn Spalte E ausgefüllt wird, dann bitte Spalte D leer lassen.","")),"Fehler"))</f>
        <v/>
      </c>
    </row>
    <row r="78" spans="1:7" x14ac:dyDescent="0.2">
      <c r="A78" s="67"/>
      <c r="B78" s="69"/>
      <c r="C78" s="74"/>
      <c r="D78" s="68"/>
      <c r="E78" s="51"/>
      <c r="F78" s="100" t="str">
        <f t="shared" si="0"/>
        <v/>
      </c>
      <c r="G78" s="93" t="str">
        <f>IF(ISBLANK(A78),"",IFERROR(IF((COUNTIFS($A$17:$A$300,A78,$B$17:$B$300,Hilfstabelle!$K$1,$D$17:$D$300,"&lt;&gt;1")+COUNTIFS($A$17:$A$300,A78,$B$17:$B$300,Hilfstabelle!$K$2,$D$17:$D$300,"&lt;&gt;1"))&gt;1,"Fehler: Die reduzierte EEG-Umlage durch Eigenversorgung kann nur von einem Akteur in Anspruch genommen werden.",IF(AND(NOT(ISBLANK(D78)),NOT(ISBLANK(E78))),"Fehler: wenn Spalte E ausgefüllt wird, dann bitte Spalte D leer lassen.","")),"Fehler"))</f>
        <v/>
      </c>
    </row>
    <row r="79" spans="1:7" x14ac:dyDescent="0.2">
      <c r="A79" s="67"/>
      <c r="B79" s="69"/>
      <c r="C79" s="74"/>
      <c r="D79" s="68"/>
      <c r="E79" s="51"/>
      <c r="F79" s="100" t="str">
        <f t="shared" si="0"/>
        <v/>
      </c>
      <c r="G79" s="93" t="str">
        <f>IF(ISBLANK(A79),"",IFERROR(IF((COUNTIFS($A$17:$A$300,A79,$B$17:$B$300,Hilfstabelle!$K$1,$D$17:$D$300,"&lt;&gt;1")+COUNTIFS($A$17:$A$300,A79,$B$17:$B$300,Hilfstabelle!$K$2,$D$17:$D$300,"&lt;&gt;1"))&gt;1,"Fehler: Die reduzierte EEG-Umlage durch Eigenversorgung kann nur von einem Akteur in Anspruch genommen werden.",IF(AND(NOT(ISBLANK(D79)),NOT(ISBLANK(E79))),"Fehler: wenn Spalte E ausgefüllt wird, dann bitte Spalte D leer lassen.","")),"Fehler"))</f>
        <v/>
      </c>
    </row>
    <row r="80" spans="1:7" x14ac:dyDescent="0.2">
      <c r="A80" s="67"/>
      <c r="B80" s="69"/>
      <c r="C80" s="74"/>
      <c r="D80" s="68"/>
      <c r="E80" s="51"/>
      <c r="F80" s="100" t="str">
        <f t="shared" si="0"/>
        <v/>
      </c>
      <c r="G80" s="93" t="str">
        <f>IF(ISBLANK(A80),"",IFERROR(IF((COUNTIFS($A$17:$A$300,A80,$B$17:$B$300,Hilfstabelle!$K$1,$D$17:$D$300,"&lt;&gt;1")+COUNTIFS($A$17:$A$300,A80,$B$17:$B$300,Hilfstabelle!$K$2,$D$17:$D$300,"&lt;&gt;1"))&gt;1,"Fehler: Die reduzierte EEG-Umlage durch Eigenversorgung kann nur von einem Akteur in Anspruch genommen werden.",IF(AND(NOT(ISBLANK(D80)),NOT(ISBLANK(E80))),"Fehler: wenn Spalte E ausgefüllt wird, dann bitte Spalte D leer lassen.","")),"Fehler"))</f>
        <v/>
      </c>
    </row>
    <row r="81" spans="1:7" x14ac:dyDescent="0.2">
      <c r="A81" s="67"/>
      <c r="B81" s="69"/>
      <c r="C81" s="74"/>
      <c r="D81" s="68"/>
      <c r="E81" s="51"/>
      <c r="F81" s="100" t="str">
        <f t="shared" si="0"/>
        <v/>
      </c>
      <c r="G81" s="93" t="str">
        <f>IF(ISBLANK(A81),"",IFERROR(IF((COUNTIFS($A$17:$A$300,A81,$B$17:$B$300,Hilfstabelle!$K$1,$D$17:$D$300,"&lt;&gt;1")+COUNTIFS($A$17:$A$300,A81,$B$17:$B$300,Hilfstabelle!$K$2,$D$17:$D$300,"&lt;&gt;1"))&gt;1,"Fehler: Die reduzierte EEG-Umlage durch Eigenversorgung kann nur von einem Akteur in Anspruch genommen werden.",IF(AND(NOT(ISBLANK(D81)),NOT(ISBLANK(E81))),"Fehler: wenn Spalte E ausgefüllt wird, dann bitte Spalte D leer lassen.","")),"Fehler"))</f>
        <v/>
      </c>
    </row>
    <row r="82" spans="1:7" x14ac:dyDescent="0.2">
      <c r="A82" s="67"/>
      <c r="B82" s="69"/>
      <c r="C82" s="74"/>
      <c r="D82" s="68"/>
      <c r="E82" s="51"/>
      <c r="F82" s="100" t="str">
        <f t="shared" ref="F82:F145" si="1">IF(ISBLANK(A82),"",IF(ISBLANK(E82),IF(ISBLANK(D82),"Bitte Spalte D oder E ausfülen",$B$12*C82*D82/100),E82))</f>
        <v/>
      </c>
      <c r="G82" s="93" t="str">
        <f>IF(ISBLANK(A82),"",IFERROR(IF((COUNTIFS($A$17:$A$300,A82,$B$17:$B$300,Hilfstabelle!$K$1,$D$17:$D$300,"&lt;&gt;1")+COUNTIFS($A$17:$A$300,A82,$B$17:$B$300,Hilfstabelle!$K$2,$D$17:$D$300,"&lt;&gt;1"))&gt;1,"Fehler: Die reduzierte EEG-Umlage durch Eigenversorgung kann nur von einem Akteur in Anspruch genommen werden.",IF(AND(NOT(ISBLANK(D82)),NOT(ISBLANK(E82))),"Fehler: wenn Spalte E ausgefüllt wird, dann bitte Spalte D leer lassen.","")),"Fehler"))</f>
        <v/>
      </c>
    </row>
    <row r="83" spans="1:7" x14ac:dyDescent="0.2">
      <c r="A83" s="67"/>
      <c r="B83" s="69"/>
      <c r="C83" s="74"/>
      <c r="D83" s="68"/>
      <c r="E83" s="51"/>
      <c r="F83" s="100" t="str">
        <f t="shared" si="1"/>
        <v/>
      </c>
      <c r="G83" s="93" t="str">
        <f>IF(ISBLANK(A83),"",IFERROR(IF((COUNTIFS($A$17:$A$300,A83,$B$17:$B$300,Hilfstabelle!$K$1,$D$17:$D$300,"&lt;&gt;1")+COUNTIFS($A$17:$A$300,A83,$B$17:$B$300,Hilfstabelle!$K$2,$D$17:$D$300,"&lt;&gt;1"))&gt;1,"Fehler: Die reduzierte EEG-Umlage durch Eigenversorgung kann nur von einem Akteur in Anspruch genommen werden.",IF(AND(NOT(ISBLANK(D83)),NOT(ISBLANK(E83))),"Fehler: wenn Spalte E ausgefüllt wird, dann bitte Spalte D leer lassen.","")),"Fehler"))</f>
        <v/>
      </c>
    </row>
    <row r="84" spans="1:7" x14ac:dyDescent="0.2">
      <c r="A84" s="67"/>
      <c r="B84" s="69"/>
      <c r="C84" s="74"/>
      <c r="D84" s="68"/>
      <c r="E84" s="51"/>
      <c r="F84" s="100" t="str">
        <f t="shared" si="1"/>
        <v/>
      </c>
      <c r="G84" s="93" t="str">
        <f>IF(ISBLANK(A84),"",IFERROR(IF((COUNTIFS($A$17:$A$300,A84,$B$17:$B$300,Hilfstabelle!$K$1,$D$17:$D$300,"&lt;&gt;1")+COUNTIFS($A$17:$A$300,A84,$B$17:$B$300,Hilfstabelle!$K$2,$D$17:$D$300,"&lt;&gt;1"))&gt;1,"Fehler: Die reduzierte EEG-Umlage durch Eigenversorgung kann nur von einem Akteur in Anspruch genommen werden.",IF(AND(NOT(ISBLANK(D84)),NOT(ISBLANK(E84))),"Fehler: wenn Spalte E ausgefüllt wird, dann bitte Spalte D leer lassen.","")),"Fehler"))</f>
        <v/>
      </c>
    </row>
    <row r="85" spans="1:7" x14ac:dyDescent="0.2">
      <c r="A85" s="67"/>
      <c r="B85" s="69"/>
      <c r="C85" s="74"/>
      <c r="D85" s="68"/>
      <c r="E85" s="51"/>
      <c r="F85" s="100" t="str">
        <f t="shared" si="1"/>
        <v/>
      </c>
      <c r="G85" s="93" t="str">
        <f>IF(ISBLANK(A85),"",IFERROR(IF((COUNTIFS($A$17:$A$300,A85,$B$17:$B$300,Hilfstabelle!$K$1,$D$17:$D$300,"&lt;&gt;1")+COUNTIFS($A$17:$A$300,A85,$B$17:$B$300,Hilfstabelle!$K$2,$D$17:$D$300,"&lt;&gt;1"))&gt;1,"Fehler: Die reduzierte EEG-Umlage durch Eigenversorgung kann nur von einem Akteur in Anspruch genommen werden.",IF(AND(NOT(ISBLANK(D85)),NOT(ISBLANK(E85))),"Fehler: wenn Spalte E ausgefüllt wird, dann bitte Spalte D leer lassen.","")),"Fehler"))</f>
        <v/>
      </c>
    </row>
    <row r="86" spans="1:7" x14ac:dyDescent="0.2">
      <c r="A86" s="67"/>
      <c r="B86" s="69"/>
      <c r="C86" s="74"/>
      <c r="D86" s="68"/>
      <c r="E86" s="51"/>
      <c r="F86" s="100" t="str">
        <f t="shared" si="1"/>
        <v/>
      </c>
      <c r="G86" s="93" t="str">
        <f>IF(ISBLANK(A86),"",IFERROR(IF((COUNTIFS($A$17:$A$300,A86,$B$17:$B$300,Hilfstabelle!$K$1,$D$17:$D$300,"&lt;&gt;1")+COUNTIFS($A$17:$A$300,A86,$B$17:$B$300,Hilfstabelle!$K$2,$D$17:$D$300,"&lt;&gt;1"))&gt;1,"Fehler: Die reduzierte EEG-Umlage durch Eigenversorgung kann nur von einem Akteur in Anspruch genommen werden.",IF(AND(NOT(ISBLANK(D86)),NOT(ISBLANK(E86))),"Fehler: wenn Spalte E ausgefüllt wird, dann bitte Spalte D leer lassen.","")),"Fehler"))</f>
        <v/>
      </c>
    </row>
    <row r="87" spans="1:7" x14ac:dyDescent="0.2">
      <c r="A87" s="67"/>
      <c r="B87" s="69"/>
      <c r="C87" s="74"/>
      <c r="D87" s="68"/>
      <c r="E87" s="51"/>
      <c r="F87" s="100" t="str">
        <f t="shared" si="1"/>
        <v/>
      </c>
      <c r="G87" s="93" t="str">
        <f>IF(ISBLANK(A87),"",IFERROR(IF((COUNTIFS($A$17:$A$300,A87,$B$17:$B$300,Hilfstabelle!$K$1,$D$17:$D$300,"&lt;&gt;1")+COUNTIFS($A$17:$A$300,A87,$B$17:$B$300,Hilfstabelle!$K$2,$D$17:$D$300,"&lt;&gt;1"))&gt;1,"Fehler: Die reduzierte EEG-Umlage durch Eigenversorgung kann nur von einem Akteur in Anspruch genommen werden.",IF(AND(NOT(ISBLANK(D87)),NOT(ISBLANK(E87))),"Fehler: wenn Spalte E ausgefüllt wird, dann bitte Spalte D leer lassen.","")),"Fehler"))</f>
        <v/>
      </c>
    </row>
    <row r="88" spans="1:7" x14ac:dyDescent="0.2">
      <c r="A88" s="67"/>
      <c r="B88" s="69"/>
      <c r="C88" s="74"/>
      <c r="D88" s="68"/>
      <c r="E88" s="51"/>
      <c r="F88" s="100" t="str">
        <f t="shared" si="1"/>
        <v/>
      </c>
      <c r="G88" s="93" t="str">
        <f>IF(ISBLANK(A88),"",IFERROR(IF((COUNTIFS($A$17:$A$300,A88,$B$17:$B$300,Hilfstabelle!$K$1,$D$17:$D$300,"&lt;&gt;1")+COUNTIFS($A$17:$A$300,A88,$B$17:$B$300,Hilfstabelle!$K$2,$D$17:$D$300,"&lt;&gt;1"))&gt;1,"Fehler: Die reduzierte EEG-Umlage durch Eigenversorgung kann nur von einem Akteur in Anspruch genommen werden.",IF(AND(NOT(ISBLANK(D88)),NOT(ISBLANK(E88))),"Fehler: wenn Spalte E ausgefüllt wird, dann bitte Spalte D leer lassen.","")),"Fehler"))</f>
        <v/>
      </c>
    </row>
    <row r="89" spans="1:7" x14ac:dyDescent="0.2">
      <c r="A89" s="67"/>
      <c r="B89" s="69"/>
      <c r="C89" s="74"/>
      <c r="D89" s="68"/>
      <c r="E89" s="51"/>
      <c r="F89" s="100" t="str">
        <f t="shared" si="1"/>
        <v/>
      </c>
      <c r="G89" s="93" t="str">
        <f>IF(ISBLANK(A89),"",IFERROR(IF((COUNTIFS($A$17:$A$300,A89,$B$17:$B$300,Hilfstabelle!$K$1,$D$17:$D$300,"&lt;&gt;1")+COUNTIFS($A$17:$A$300,A89,$B$17:$B$300,Hilfstabelle!$K$2,$D$17:$D$300,"&lt;&gt;1"))&gt;1,"Fehler: Die reduzierte EEG-Umlage durch Eigenversorgung kann nur von einem Akteur in Anspruch genommen werden.",IF(AND(NOT(ISBLANK(D89)),NOT(ISBLANK(E89))),"Fehler: wenn Spalte E ausgefüllt wird, dann bitte Spalte D leer lassen.","")),"Fehler"))</f>
        <v/>
      </c>
    </row>
    <row r="90" spans="1:7" x14ac:dyDescent="0.2">
      <c r="A90" s="67"/>
      <c r="B90" s="69"/>
      <c r="C90" s="74"/>
      <c r="D90" s="68"/>
      <c r="E90" s="51"/>
      <c r="F90" s="100" t="str">
        <f t="shared" si="1"/>
        <v/>
      </c>
      <c r="G90" s="93" t="str">
        <f>IF(ISBLANK(A90),"",IFERROR(IF((COUNTIFS($A$17:$A$300,A90,$B$17:$B$300,Hilfstabelle!$K$1,$D$17:$D$300,"&lt;&gt;1")+COUNTIFS($A$17:$A$300,A90,$B$17:$B$300,Hilfstabelle!$K$2,$D$17:$D$300,"&lt;&gt;1"))&gt;1,"Fehler: Die reduzierte EEG-Umlage durch Eigenversorgung kann nur von einem Akteur in Anspruch genommen werden.",IF(AND(NOT(ISBLANK(D90)),NOT(ISBLANK(E90))),"Fehler: wenn Spalte E ausgefüllt wird, dann bitte Spalte D leer lassen.","")),"Fehler"))</f>
        <v/>
      </c>
    </row>
    <row r="91" spans="1:7" x14ac:dyDescent="0.2">
      <c r="A91" s="67"/>
      <c r="B91" s="69"/>
      <c r="C91" s="74"/>
      <c r="D91" s="68"/>
      <c r="E91" s="51"/>
      <c r="F91" s="100" t="str">
        <f t="shared" si="1"/>
        <v/>
      </c>
      <c r="G91" s="93" t="str">
        <f>IF(ISBLANK(A91),"",IFERROR(IF((COUNTIFS($A$17:$A$300,A91,$B$17:$B$300,Hilfstabelle!$K$1,$D$17:$D$300,"&lt;&gt;1")+COUNTIFS($A$17:$A$300,A91,$B$17:$B$300,Hilfstabelle!$K$2,$D$17:$D$300,"&lt;&gt;1"))&gt;1,"Fehler: Die reduzierte EEG-Umlage durch Eigenversorgung kann nur von einem Akteur in Anspruch genommen werden.",IF(AND(NOT(ISBLANK(D91)),NOT(ISBLANK(E91))),"Fehler: wenn Spalte E ausgefüllt wird, dann bitte Spalte D leer lassen.","")),"Fehler"))</f>
        <v/>
      </c>
    </row>
    <row r="92" spans="1:7" x14ac:dyDescent="0.2">
      <c r="A92" s="67"/>
      <c r="B92" s="69"/>
      <c r="C92" s="74"/>
      <c r="D92" s="68"/>
      <c r="E92" s="51"/>
      <c r="F92" s="100" t="str">
        <f t="shared" si="1"/>
        <v/>
      </c>
      <c r="G92" s="93" t="str">
        <f>IF(ISBLANK(A92),"",IFERROR(IF((COUNTIFS($A$17:$A$300,A92,$B$17:$B$300,Hilfstabelle!$K$1,$D$17:$D$300,"&lt;&gt;1")+COUNTIFS($A$17:$A$300,A92,$B$17:$B$300,Hilfstabelle!$K$2,$D$17:$D$300,"&lt;&gt;1"))&gt;1,"Fehler: Die reduzierte EEG-Umlage durch Eigenversorgung kann nur von einem Akteur in Anspruch genommen werden.",IF(AND(NOT(ISBLANK(D92)),NOT(ISBLANK(E92))),"Fehler: wenn Spalte E ausgefüllt wird, dann bitte Spalte D leer lassen.","")),"Fehler"))</f>
        <v/>
      </c>
    </row>
    <row r="93" spans="1:7" x14ac:dyDescent="0.2">
      <c r="A93" s="67"/>
      <c r="B93" s="69"/>
      <c r="C93" s="74"/>
      <c r="D93" s="68"/>
      <c r="E93" s="51"/>
      <c r="F93" s="100" t="str">
        <f t="shared" si="1"/>
        <v/>
      </c>
      <c r="G93" s="93" t="str">
        <f>IF(ISBLANK(A93),"",IFERROR(IF((COUNTIFS($A$17:$A$300,A93,$B$17:$B$300,Hilfstabelle!$K$1,$D$17:$D$300,"&lt;&gt;1")+COUNTIFS($A$17:$A$300,A93,$B$17:$B$300,Hilfstabelle!$K$2,$D$17:$D$300,"&lt;&gt;1"))&gt;1,"Fehler: Die reduzierte EEG-Umlage durch Eigenversorgung kann nur von einem Akteur in Anspruch genommen werden.",IF(AND(NOT(ISBLANK(D93)),NOT(ISBLANK(E93))),"Fehler: wenn Spalte E ausgefüllt wird, dann bitte Spalte D leer lassen.","")),"Fehler"))</f>
        <v/>
      </c>
    </row>
    <row r="94" spans="1:7" x14ac:dyDescent="0.2">
      <c r="A94" s="67"/>
      <c r="B94" s="69"/>
      <c r="C94" s="74"/>
      <c r="D94" s="68"/>
      <c r="E94" s="51"/>
      <c r="F94" s="100" t="str">
        <f t="shared" si="1"/>
        <v/>
      </c>
      <c r="G94" s="93" t="str">
        <f>IF(ISBLANK(A94),"",IFERROR(IF((COUNTIFS($A$17:$A$300,A94,$B$17:$B$300,Hilfstabelle!$K$1,$D$17:$D$300,"&lt;&gt;1")+COUNTIFS($A$17:$A$300,A94,$B$17:$B$300,Hilfstabelle!$K$2,$D$17:$D$300,"&lt;&gt;1"))&gt;1,"Fehler: Die reduzierte EEG-Umlage durch Eigenversorgung kann nur von einem Akteur in Anspruch genommen werden.",IF(AND(NOT(ISBLANK(D94)),NOT(ISBLANK(E94))),"Fehler: wenn Spalte E ausgefüllt wird, dann bitte Spalte D leer lassen.","")),"Fehler"))</f>
        <v/>
      </c>
    </row>
    <row r="95" spans="1:7" x14ac:dyDescent="0.2">
      <c r="A95" s="67"/>
      <c r="B95" s="69"/>
      <c r="C95" s="74"/>
      <c r="D95" s="68"/>
      <c r="E95" s="51"/>
      <c r="F95" s="100" t="str">
        <f t="shared" si="1"/>
        <v/>
      </c>
      <c r="G95" s="93" t="str">
        <f>IF(ISBLANK(A95),"",IFERROR(IF((COUNTIFS($A$17:$A$300,A95,$B$17:$B$300,Hilfstabelle!$K$1,$D$17:$D$300,"&lt;&gt;1")+COUNTIFS($A$17:$A$300,A95,$B$17:$B$300,Hilfstabelle!$K$2,$D$17:$D$300,"&lt;&gt;1"))&gt;1,"Fehler: Die reduzierte EEG-Umlage durch Eigenversorgung kann nur von einem Akteur in Anspruch genommen werden.",IF(AND(NOT(ISBLANK(D95)),NOT(ISBLANK(E95))),"Fehler: wenn Spalte E ausgefüllt wird, dann bitte Spalte D leer lassen.","")),"Fehler"))</f>
        <v/>
      </c>
    </row>
    <row r="96" spans="1:7" x14ac:dyDescent="0.2">
      <c r="A96" s="67"/>
      <c r="B96" s="69"/>
      <c r="C96" s="74"/>
      <c r="D96" s="68"/>
      <c r="E96" s="51"/>
      <c r="F96" s="100" t="str">
        <f t="shared" si="1"/>
        <v/>
      </c>
      <c r="G96" s="93" t="str">
        <f>IF(ISBLANK(A96),"",IFERROR(IF((COUNTIFS($A$17:$A$300,A96,$B$17:$B$300,Hilfstabelle!$K$1,$D$17:$D$300,"&lt;&gt;1")+COUNTIFS($A$17:$A$300,A96,$B$17:$B$300,Hilfstabelle!$K$2,$D$17:$D$300,"&lt;&gt;1"))&gt;1,"Fehler: Die reduzierte EEG-Umlage durch Eigenversorgung kann nur von einem Akteur in Anspruch genommen werden.",IF(AND(NOT(ISBLANK(D96)),NOT(ISBLANK(E96))),"Fehler: wenn Spalte E ausgefüllt wird, dann bitte Spalte D leer lassen.","")),"Fehler"))</f>
        <v/>
      </c>
    </row>
    <row r="97" spans="1:7" x14ac:dyDescent="0.2">
      <c r="A97" s="67"/>
      <c r="B97" s="69"/>
      <c r="C97" s="74"/>
      <c r="D97" s="68"/>
      <c r="E97" s="51"/>
      <c r="F97" s="100" t="str">
        <f t="shared" si="1"/>
        <v/>
      </c>
      <c r="G97" s="93" t="str">
        <f>IF(ISBLANK(A97),"",IFERROR(IF((COUNTIFS($A$17:$A$300,A97,$B$17:$B$300,Hilfstabelle!$K$1,$D$17:$D$300,"&lt;&gt;1")+COUNTIFS($A$17:$A$300,A97,$B$17:$B$300,Hilfstabelle!$K$2,$D$17:$D$300,"&lt;&gt;1"))&gt;1,"Fehler: Die reduzierte EEG-Umlage durch Eigenversorgung kann nur von einem Akteur in Anspruch genommen werden.",IF(AND(NOT(ISBLANK(D97)),NOT(ISBLANK(E97))),"Fehler: wenn Spalte E ausgefüllt wird, dann bitte Spalte D leer lassen.","")),"Fehler"))</f>
        <v/>
      </c>
    </row>
    <row r="98" spans="1:7" x14ac:dyDescent="0.2">
      <c r="A98" s="67"/>
      <c r="B98" s="69"/>
      <c r="C98" s="74"/>
      <c r="D98" s="68"/>
      <c r="E98" s="51"/>
      <c r="F98" s="100" t="str">
        <f t="shared" si="1"/>
        <v/>
      </c>
      <c r="G98" s="93" t="str">
        <f>IF(ISBLANK(A98),"",IFERROR(IF((COUNTIFS($A$17:$A$300,A98,$B$17:$B$300,Hilfstabelle!$K$1,$D$17:$D$300,"&lt;&gt;1")+COUNTIFS($A$17:$A$300,A98,$B$17:$B$300,Hilfstabelle!$K$2,$D$17:$D$300,"&lt;&gt;1"))&gt;1,"Fehler: Die reduzierte EEG-Umlage durch Eigenversorgung kann nur von einem Akteur in Anspruch genommen werden.",IF(AND(NOT(ISBLANK(D98)),NOT(ISBLANK(E98))),"Fehler: wenn Spalte E ausgefüllt wird, dann bitte Spalte D leer lassen.","")),"Fehler"))</f>
        <v/>
      </c>
    </row>
    <row r="99" spans="1:7" x14ac:dyDescent="0.2">
      <c r="A99" s="67"/>
      <c r="B99" s="69"/>
      <c r="C99" s="74"/>
      <c r="D99" s="68"/>
      <c r="E99" s="51"/>
      <c r="F99" s="100" t="str">
        <f t="shared" si="1"/>
        <v/>
      </c>
      <c r="G99" s="93" t="str">
        <f>IF(ISBLANK(A99),"",IFERROR(IF((COUNTIFS($A$17:$A$300,A99,$B$17:$B$300,Hilfstabelle!$K$1,$D$17:$D$300,"&lt;&gt;1")+COUNTIFS($A$17:$A$300,A99,$B$17:$B$300,Hilfstabelle!$K$2,$D$17:$D$300,"&lt;&gt;1"))&gt;1,"Fehler: Die reduzierte EEG-Umlage durch Eigenversorgung kann nur von einem Akteur in Anspruch genommen werden.",IF(AND(NOT(ISBLANK(D99)),NOT(ISBLANK(E99))),"Fehler: wenn Spalte E ausgefüllt wird, dann bitte Spalte D leer lassen.","")),"Fehler"))</f>
        <v/>
      </c>
    </row>
    <row r="100" spans="1:7" x14ac:dyDescent="0.2">
      <c r="A100" s="67"/>
      <c r="B100" s="69"/>
      <c r="C100" s="74"/>
      <c r="D100" s="68"/>
      <c r="E100" s="51"/>
      <c r="F100" s="100" t="str">
        <f t="shared" si="1"/>
        <v/>
      </c>
      <c r="G100" s="93" t="str">
        <f>IF(ISBLANK(A100),"",IFERROR(IF((COUNTIFS($A$17:$A$300,A100,$B$17:$B$300,Hilfstabelle!$K$1,$D$17:$D$300,"&lt;&gt;1")+COUNTIFS($A$17:$A$300,A100,$B$17:$B$300,Hilfstabelle!$K$2,$D$17:$D$300,"&lt;&gt;1"))&gt;1,"Fehler: Die reduzierte EEG-Umlage durch Eigenversorgung kann nur von einem Akteur in Anspruch genommen werden.",IF(AND(NOT(ISBLANK(D100)),NOT(ISBLANK(E100))),"Fehler: wenn Spalte E ausgefüllt wird, dann bitte Spalte D leer lassen.","")),"Fehler"))</f>
        <v/>
      </c>
    </row>
    <row r="101" spans="1:7" x14ac:dyDescent="0.2">
      <c r="A101" s="67"/>
      <c r="B101" s="69"/>
      <c r="C101" s="74"/>
      <c r="D101" s="68"/>
      <c r="E101" s="51"/>
      <c r="F101" s="100" t="str">
        <f t="shared" si="1"/>
        <v/>
      </c>
      <c r="G101" s="93" t="str">
        <f>IF(ISBLANK(A101),"",IFERROR(IF((COUNTIFS($A$17:$A$300,A101,$B$17:$B$300,Hilfstabelle!$K$1,$D$17:$D$300,"&lt;&gt;1")+COUNTIFS($A$17:$A$300,A101,$B$17:$B$300,Hilfstabelle!$K$2,$D$17:$D$300,"&lt;&gt;1"))&gt;1,"Fehler: Die reduzierte EEG-Umlage durch Eigenversorgung kann nur von einem Akteur in Anspruch genommen werden.",IF(AND(NOT(ISBLANK(D101)),NOT(ISBLANK(E101))),"Fehler: wenn Spalte E ausgefüllt wird, dann bitte Spalte D leer lassen.","")),"Fehler"))</f>
        <v/>
      </c>
    </row>
    <row r="102" spans="1:7" x14ac:dyDescent="0.2">
      <c r="A102" s="67"/>
      <c r="B102" s="69"/>
      <c r="C102" s="74"/>
      <c r="D102" s="68"/>
      <c r="E102" s="51"/>
      <c r="F102" s="100" t="str">
        <f t="shared" si="1"/>
        <v/>
      </c>
      <c r="G102" s="93" t="str">
        <f>IF(ISBLANK(A102),"",IFERROR(IF((COUNTIFS($A$17:$A$300,A102,$B$17:$B$300,Hilfstabelle!$K$1,$D$17:$D$300,"&lt;&gt;1")+COUNTIFS($A$17:$A$300,A102,$B$17:$B$300,Hilfstabelle!$K$2,$D$17:$D$300,"&lt;&gt;1"))&gt;1,"Fehler: Die reduzierte EEG-Umlage durch Eigenversorgung kann nur von einem Akteur in Anspruch genommen werden.",IF(AND(NOT(ISBLANK(D102)),NOT(ISBLANK(E102))),"Fehler: wenn Spalte E ausgefüllt wird, dann bitte Spalte D leer lassen.","")),"Fehler"))</f>
        <v/>
      </c>
    </row>
    <row r="103" spans="1:7" x14ac:dyDescent="0.2">
      <c r="A103" s="67"/>
      <c r="B103" s="69"/>
      <c r="C103" s="74"/>
      <c r="D103" s="68"/>
      <c r="E103" s="51"/>
      <c r="F103" s="100" t="str">
        <f t="shared" si="1"/>
        <v/>
      </c>
      <c r="G103" s="93" t="str">
        <f>IF(ISBLANK(A103),"",IFERROR(IF((COUNTIFS($A$17:$A$300,A103,$B$17:$B$300,Hilfstabelle!$K$1,$D$17:$D$300,"&lt;&gt;1")+COUNTIFS($A$17:$A$300,A103,$B$17:$B$300,Hilfstabelle!$K$2,$D$17:$D$300,"&lt;&gt;1"))&gt;1,"Fehler: Die reduzierte EEG-Umlage durch Eigenversorgung kann nur von einem Akteur in Anspruch genommen werden.",IF(AND(NOT(ISBLANK(D103)),NOT(ISBLANK(E103))),"Fehler: wenn Spalte E ausgefüllt wird, dann bitte Spalte D leer lassen.","")),"Fehler"))</f>
        <v/>
      </c>
    </row>
    <row r="104" spans="1:7" x14ac:dyDescent="0.2">
      <c r="A104" s="67"/>
      <c r="B104" s="69"/>
      <c r="C104" s="74"/>
      <c r="D104" s="68"/>
      <c r="E104" s="51"/>
      <c r="F104" s="100" t="str">
        <f t="shared" si="1"/>
        <v/>
      </c>
      <c r="G104" s="93" t="str">
        <f>IF(ISBLANK(A104),"",IFERROR(IF((COUNTIFS($A$17:$A$300,A104,$B$17:$B$300,Hilfstabelle!$K$1,$D$17:$D$300,"&lt;&gt;1")+COUNTIFS($A$17:$A$300,A104,$B$17:$B$300,Hilfstabelle!$K$2,$D$17:$D$300,"&lt;&gt;1"))&gt;1,"Fehler: Die reduzierte EEG-Umlage durch Eigenversorgung kann nur von einem Akteur in Anspruch genommen werden.",IF(AND(NOT(ISBLANK(D104)),NOT(ISBLANK(E104))),"Fehler: wenn Spalte E ausgefüllt wird, dann bitte Spalte D leer lassen.","")),"Fehler"))</f>
        <v/>
      </c>
    </row>
    <row r="105" spans="1:7" x14ac:dyDescent="0.2">
      <c r="A105" s="67"/>
      <c r="B105" s="69"/>
      <c r="C105" s="74"/>
      <c r="D105" s="68"/>
      <c r="E105" s="51"/>
      <c r="F105" s="100" t="str">
        <f t="shared" si="1"/>
        <v/>
      </c>
      <c r="G105" s="93" t="str">
        <f>IF(ISBLANK(A105),"",IFERROR(IF((COUNTIFS($A$17:$A$300,A105,$B$17:$B$300,Hilfstabelle!$K$1,$D$17:$D$300,"&lt;&gt;1")+COUNTIFS($A$17:$A$300,A105,$B$17:$B$300,Hilfstabelle!$K$2,$D$17:$D$300,"&lt;&gt;1"))&gt;1,"Fehler: Die reduzierte EEG-Umlage durch Eigenversorgung kann nur von einem Akteur in Anspruch genommen werden.",IF(AND(NOT(ISBLANK(D105)),NOT(ISBLANK(E105))),"Fehler: wenn Spalte E ausgefüllt wird, dann bitte Spalte D leer lassen.","")),"Fehler"))</f>
        <v/>
      </c>
    </row>
    <row r="106" spans="1:7" x14ac:dyDescent="0.2">
      <c r="A106" s="67"/>
      <c r="B106" s="69"/>
      <c r="C106" s="74"/>
      <c r="D106" s="68"/>
      <c r="E106" s="51"/>
      <c r="F106" s="100" t="str">
        <f t="shared" si="1"/>
        <v/>
      </c>
      <c r="G106" s="93" t="str">
        <f>IF(ISBLANK(A106),"",IFERROR(IF((COUNTIFS($A$17:$A$300,A106,$B$17:$B$300,Hilfstabelle!$K$1,$D$17:$D$300,"&lt;&gt;1")+COUNTIFS($A$17:$A$300,A106,$B$17:$B$300,Hilfstabelle!$K$2,$D$17:$D$300,"&lt;&gt;1"))&gt;1,"Fehler: Die reduzierte EEG-Umlage durch Eigenversorgung kann nur von einem Akteur in Anspruch genommen werden.",IF(AND(NOT(ISBLANK(D106)),NOT(ISBLANK(E106))),"Fehler: wenn Spalte E ausgefüllt wird, dann bitte Spalte D leer lassen.","")),"Fehler"))</f>
        <v/>
      </c>
    </row>
    <row r="107" spans="1:7" x14ac:dyDescent="0.2">
      <c r="A107" s="67"/>
      <c r="B107" s="69"/>
      <c r="C107" s="74"/>
      <c r="D107" s="68"/>
      <c r="E107" s="51"/>
      <c r="F107" s="100" t="str">
        <f t="shared" si="1"/>
        <v/>
      </c>
      <c r="G107" s="93" t="str">
        <f>IF(ISBLANK(A107),"",IFERROR(IF((COUNTIFS($A$17:$A$300,A107,$B$17:$B$300,Hilfstabelle!$K$1,$D$17:$D$300,"&lt;&gt;1")+COUNTIFS($A$17:$A$300,A107,$B$17:$B$300,Hilfstabelle!$K$2,$D$17:$D$300,"&lt;&gt;1"))&gt;1,"Fehler: Die reduzierte EEG-Umlage durch Eigenversorgung kann nur von einem Akteur in Anspruch genommen werden.",IF(AND(NOT(ISBLANK(D107)),NOT(ISBLANK(E107))),"Fehler: wenn Spalte E ausgefüllt wird, dann bitte Spalte D leer lassen.","")),"Fehler"))</f>
        <v/>
      </c>
    </row>
    <row r="108" spans="1:7" x14ac:dyDescent="0.2">
      <c r="A108" s="67"/>
      <c r="B108" s="69"/>
      <c r="C108" s="74"/>
      <c r="D108" s="68"/>
      <c r="E108" s="51"/>
      <c r="F108" s="100" t="str">
        <f t="shared" si="1"/>
        <v/>
      </c>
      <c r="G108" s="93" t="str">
        <f>IF(ISBLANK(A108),"",IFERROR(IF((COUNTIFS($A$17:$A$300,A108,$B$17:$B$300,Hilfstabelle!$K$1,$D$17:$D$300,"&lt;&gt;1")+COUNTIFS($A$17:$A$300,A108,$B$17:$B$300,Hilfstabelle!$K$2,$D$17:$D$300,"&lt;&gt;1"))&gt;1,"Fehler: Die reduzierte EEG-Umlage durch Eigenversorgung kann nur von einem Akteur in Anspruch genommen werden.",IF(AND(NOT(ISBLANK(D108)),NOT(ISBLANK(E108))),"Fehler: wenn Spalte E ausgefüllt wird, dann bitte Spalte D leer lassen.","")),"Fehler"))</f>
        <v/>
      </c>
    </row>
    <row r="109" spans="1:7" x14ac:dyDescent="0.2">
      <c r="A109" s="67"/>
      <c r="B109" s="69"/>
      <c r="C109" s="74"/>
      <c r="D109" s="68"/>
      <c r="E109" s="51"/>
      <c r="F109" s="100" t="str">
        <f t="shared" si="1"/>
        <v/>
      </c>
      <c r="G109" s="93" t="str">
        <f>IF(ISBLANK(A109),"",IFERROR(IF((COUNTIFS($A$17:$A$300,A109,$B$17:$B$300,Hilfstabelle!$K$1,$D$17:$D$300,"&lt;&gt;1")+COUNTIFS($A$17:$A$300,A109,$B$17:$B$300,Hilfstabelle!$K$2,$D$17:$D$300,"&lt;&gt;1"))&gt;1,"Fehler: Die reduzierte EEG-Umlage durch Eigenversorgung kann nur von einem Akteur in Anspruch genommen werden.",IF(AND(NOT(ISBLANK(D109)),NOT(ISBLANK(E109))),"Fehler: wenn Spalte E ausgefüllt wird, dann bitte Spalte D leer lassen.","")),"Fehler"))</f>
        <v/>
      </c>
    </row>
    <row r="110" spans="1:7" x14ac:dyDescent="0.2">
      <c r="A110" s="67"/>
      <c r="B110" s="69"/>
      <c r="C110" s="74"/>
      <c r="D110" s="68"/>
      <c r="E110" s="51"/>
      <c r="F110" s="100" t="str">
        <f t="shared" si="1"/>
        <v/>
      </c>
      <c r="G110" s="93" t="str">
        <f>IF(ISBLANK(A110),"",IFERROR(IF((COUNTIFS($A$17:$A$300,A110,$B$17:$B$300,Hilfstabelle!$K$1,$D$17:$D$300,"&lt;&gt;1")+COUNTIFS($A$17:$A$300,A110,$B$17:$B$300,Hilfstabelle!$K$2,$D$17:$D$300,"&lt;&gt;1"))&gt;1,"Fehler: Die reduzierte EEG-Umlage durch Eigenversorgung kann nur von einem Akteur in Anspruch genommen werden.",IF(AND(NOT(ISBLANK(D110)),NOT(ISBLANK(E110))),"Fehler: wenn Spalte E ausgefüllt wird, dann bitte Spalte D leer lassen.","")),"Fehler"))</f>
        <v/>
      </c>
    </row>
    <row r="111" spans="1:7" x14ac:dyDescent="0.2">
      <c r="A111" s="67"/>
      <c r="B111" s="69"/>
      <c r="C111" s="74"/>
      <c r="D111" s="68"/>
      <c r="E111" s="51"/>
      <c r="F111" s="100" t="str">
        <f t="shared" si="1"/>
        <v/>
      </c>
      <c r="G111" s="93" t="str">
        <f>IF(ISBLANK(A111),"",IFERROR(IF((COUNTIFS($A$17:$A$300,A111,$B$17:$B$300,Hilfstabelle!$K$1,$D$17:$D$300,"&lt;&gt;1")+COUNTIFS($A$17:$A$300,A111,$B$17:$B$300,Hilfstabelle!$K$2,$D$17:$D$300,"&lt;&gt;1"))&gt;1,"Fehler: Die reduzierte EEG-Umlage durch Eigenversorgung kann nur von einem Akteur in Anspruch genommen werden.",IF(AND(NOT(ISBLANK(D111)),NOT(ISBLANK(E111))),"Fehler: wenn Spalte E ausgefüllt wird, dann bitte Spalte D leer lassen.","")),"Fehler"))</f>
        <v/>
      </c>
    </row>
    <row r="112" spans="1:7" x14ac:dyDescent="0.2">
      <c r="A112" s="67"/>
      <c r="B112" s="69"/>
      <c r="C112" s="74"/>
      <c r="D112" s="68"/>
      <c r="E112" s="51"/>
      <c r="F112" s="100" t="str">
        <f t="shared" si="1"/>
        <v/>
      </c>
      <c r="G112" s="93" t="str">
        <f>IF(ISBLANK(A112),"",IFERROR(IF((COUNTIFS($A$17:$A$300,A112,$B$17:$B$300,Hilfstabelle!$K$1,$D$17:$D$300,"&lt;&gt;1")+COUNTIFS($A$17:$A$300,A112,$B$17:$B$300,Hilfstabelle!$K$2,$D$17:$D$300,"&lt;&gt;1"))&gt;1,"Fehler: Die reduzierte EEG-Umlage durch Eigenversorgung kann nur von einem Akteur in Anspruch genommen werden.",IF(AND(NOT(ISBLANK(D112)),NOT(ISBLANK(E112))),"Fehler: wenn Spalte E ausgefüllt wird, dann bitte Spalte D leer lassen.","")),"Fehler"))</f>
        <v/>
      </c>
    </row>
    <row r="113" spans="1:7" x14ac:dyDescent="0.2">
      <c r="A113" s="67"/>
      <c r="B113" s="69"/>
      <c r="C113" s="74"/>
      <c r="D113" s="68"/>
      <c r="E113" s="51"/>
      <c r="F113" s="100" t="str">
        <f t="shared" si="1"/>
        <v/>
      </c>
      <c r="G113" s="93" t="str">
        <f>IF(ISBLANK(A113),"",IFERROR(IF((COUNTIFS($A$17:$A$300,A113,$B$17:$B$300,Hilfstabelle!$K$1,$D$17:$D$300,"&lt;&gt;1")+COUNTIFS($A$17:$A$300,A113,$B$17:$B$300,Hilfstabelle!$K$2,$D$17:$D$300,"&lt;&gt;1"))&gt;1,"Fehler: Die reduzierte EEG-Umlage durch Eigenversorgung kann nur von einem Akteur in Anspruch genommen werden.",IF(AND(NOT(ISBLANK(D113)),NOT(ISBLANK(E113))),"Fehler: wenn Spalte E ausgefüllt wird, dann bitte Spalte D leer lassen.","")),"Fehler"))</f>
        <v/>
      </c>
    </row>
    <row r="114" spans="1:7" x14ac:dyDescent="0.2">
      <c r="A114" s="67"/>
      <c r="B114" s="69"/>
      <c r="C114" s="74"/>
      <c r="D114" s="68"/>
      <c r="E114" s="51"/>
      <c r="F114" s="100" t="str">
        <f t="shared" si="1"/>
        <v/>
      </c>
      <c r="G114" s="93" t="str">
        <f>IF(ISBLANK(A114),"",IFERROR(IF((COUNTIFS($A$17:$A$300,A114,$B$17:$B$300,Hilfstabelle!$K$1,$D$17:$D$300,"&lt;&gt;1")+COUNTIFS($A$17:$A$300,A114,$B$17:$B$300,Hilfstabelle!$K$2,$D$17:$D$300,"&lt;&gt;1"))&gt;1,"Fehler: Die reduzierte EEG-Umlage durch Eigenversorgung kann nur von einem Akteur in Anspruch genommen werden.",IF(AND(NOT(ISBLANK(D114)),NOT(ISBLANK(E114))),"Fehler: wenn Spalte E ausgefüllt wird, dann bitte Spalte D leer lassen.","")),"Fehler"))</f>
        <v/>
      </c>
    </row>
    <row r="115" spans="1:7" x14ac:dyDescent="0.2">
      <c r="A115" s="67"/>
      <c r="B115" s="69"/>
      <c r="C115" s="74"/>
      <c r="D115" s="68"/>
      <c r="E115" s="51"/>
      <c r="F115" s="100" t="str">
        <f t="shared" si="1"/>
        <v/>
      </c>
      <c r="G115" s="93" t="str">
        <f>IF(ISBLANK(A115),"",IFERROR(IF((COUNTIFS($A$17:$A$300,A115,$B$17:$B$300,Hilfstabelle!$K$1,$D$17:$D$300,"&lt;&gt;1")+COUNTIFS($A$17:$A$300,A115,$B$17:$B$300,Hilfstabelle!$K$2,$D$17:$D$300,"&lt;&gt;1"))&gt;1,"Fehler: Die reduzierte EEG-Umlage durch Eigenversorgung kann nur von einem Akteur in Anspruch genommen werden.",IF(AND(NOT(ISBLANK(D115)),NOT(ISBLANK(E115))),"Fehler: wenn Spalte E ausgefüllt wird, dann bitte Spalte D leer lassen.","")),"Fehler"))</f>
        <v/>
      </c>
    </row>
    <row r="116" spans="1:7" x14ac:dyDescent="0.2">
      <c r="A116" s="67"/>
      <c r="B116" s="69"/>
      <c r="C116" s="74"/>
      <c r="D116" s="68"/>
      <c r="E116" s="51"/>
      <c r="F116" s="100" t="str">
        <f t="shared" si="1"/>
        <v/>
      </c>
      <c r="G116" s="93" t="str">
        <f>IF(ISBLANK(A116),"",IFERROR(IF((COUNTIFS($A$17:$A$300,A116,$B$17:$B$300,Hilfstabelle!$K$1,$D$17:$D$300,"&lt;&gt;1")+COUNTIFS($A$17:$A$300,A116,$B$17:$B$300,Hilfstabelle!$K$2,$D$17:$D$300,"&lt;&gt;1"))&gt;1,"Fehler: Die reduzierte EEG-Umlage durch Eigenversorgung kann nur von einem Akteur in Anspruch genommen werden.",IF(AND(NOT(ISBLANK(D116)),NOT(ISBLANK(E116))),"Fehler: wenn Spalte E ausgefüllt wird, dann bitte Spalte D leer lassen.","")),"Fehler"))</f>
        <v/>
      </c>
    </row>
    <row r="117" spans="1:7" x14ac:dyDescent="0.2">
      <c r="A117" s="67"/>
      <c r="B117" s="69"/>
      <c r="C117" s="74"/>
      <c r="D117" s="68"/>
      <c r="E117" s="51"/>
      <c r="F117" s="100" t="str">
        <f t="shared" si="1"/>
        <v/>
      </c>
      <c r="G117" s="93" t="str">
        <f>IF(ISBLANK(A117),"",IFERROR(IF((COUNTIFS($A$17:$A$300,A117,$B$17:$B$300,Hilfstabelle!$K$1,$D$17:$D$300,"&lt;&gt;1")+COUNTIFS($A$17:$A$300,A117,$B$17:$B$300,Hilfstabelle!$K$2,$D$17:$D$300,"&lt;&gt;1"))&gt;1,"Fehler: Die reduzierte EEG-Umlage durch Eigenversorgung kann nur von einem Akteur in Anspruch genommen werden.",IF(AND(NOT(ISBLANK(D117)),NOT(ISBLANK(E117))),"Fehler: wenn Spalte E ausgefüllt wird, dann bitte Spalte D leer lassen.","")),"Fehler"))</f>
        <v/>
      </c>
    </row>
    <row r="118" spans="1:7" x14ac:dyDescent="0.2">
      <c r="A118" s="67"/>
      <c r="B118" s="69"/>
      <c r="C118" s="74"/>
      <c r="D118" s="68"/>
      <c r="E118" s="51"/>
      <c r="F118" s="100" t="str">
        <f t="shared" si="1"/>
        <v/>
      </c>
      <c r="G118" s="93" t="str">
        <f>IF(ISBLANK(A118),"",IFERROR(IF((COUNTIFS($A$17:$A$300,A118,$B$17:$B$300,Hilfstabelle!$K$1,$D$17:$D$300,"&lt;&gt;1")+COUNTIFS($A$17:$A$300,A118,$B$17:$B$300,Hilfstabelle!$K$2,$D$17:$D$300,"&lt;&gt;1"))&gt;1,"Fehler: Die reduzierte EEG-Umlage durch Eigenversorgung kann nur von einem Akteur in Anspruch genommen werden.",IF(AND(NOT(ISBLANK(D118)),NOT(ISBLANK(E118))),"Fehler: wenn Spalte E ausgefüllt wird, dann bitte Spalte D leer lassen.","")),"Fehler"))</f>
        <v/>
      </c>
    </row>
    <row r="119" spans="1:7" x14ac:dyDescent="0.2">
      <c r="A119" s="67"/>
      <c r="B119" s="69"/>
      <c r="C119" s="74"/>
      <c r="D119" s="68"/>
      <c r="E119" s="51"/>
      <c r="F119" s="100" t="str">
        <f t="shared" si="1"/>
        <v/>
      </c>
      <c r="G119" s="93" t="str">
        <f>IF(ISBLANK(A119),"",IFERROR(IF((COUNTIFS($A$17:$A$300,A119,$B$17:$B$300,Hilfstabelle!$K$1,$D$17:$D$300,"&lt;&gt;1")+COUNTIFS($A$17:$A$300,A119,$B$17:$B$300,Hilfstabelle!$K$2,$D$17:$D$300,"&lt;&gt;1"))&gt;1,"Fehler: Die reduzierte EEG-Umlage durch Eigenversorgung kann nur von einem Akteur in Anspruch genommen werden.",IF(AND(NOT(ISBLANK(D119)),NOT(ISBLANK(E119))),"Fehler: wenn Spalte E ausgefüllt wird, dann bitte Spalte D leer lassen.","")),"Fehler"))</f>
        <v/>
      </c>
    </row>
    <row r="120" spans="1:7" x14ac:dyDescent="0.2">
      <c r="A120" s="67"/>
      <c r="B120" s="69"/>
      <c r="C120" s="74"/>
      <c r="D120" s="68"/>
      <c r="E120" s="51"/>
      <c r="F120" s="100" t="str">
        <f t="shared" si="1"/>
        <v/>
      </c>
      <c r="G120" s="93" t="str">
        <f>IF(ISBLANK(A120),"",IFERROR(IF((COUNTIFS($A$17:$A$300,A120,$B$17:$B$300,Hilfstabelle!$K$1,$D$17:$D$300,"&lt;&gt;1")+COUNTIFS($A$17:$A$300,A120,$B$17:$B$300,Hilfstabelle!$K$2,$D$17:$D$300,"&lt;&gt;1"))&gt;1,"Fehler: Die reduzierte EEG-Umlage durch Eigenversorgung kann nur von einem Akteur in Anspruch genommen werden.",IF(AND(NOT(ISBLANK(D120)),NOT(ISBLANK(E120))),"Fehler: wenn Spalte E ausgefüllt wird, dann bitte Spalte D leer lassen.","")),"Fehler"))</f>
        <v/>
      </c>
    </row>
    <row r="121" spans="1:7" x14ac:dyDescent="0.2">
      <c r="A121" s="67"/>
      <c r="B121" s="69"/>
      <c r="C121" s="74"/>
      <c r="D121" s="68"/>
      <c r="E121" s="51"/>
      <c r="F121" s="100" t="str">
        <f t="shared" si="1"/>
        <v/>
      </c>
      <c r="G121" s="93" t="str">
        <f>IF(ISBLANK(A121),"",IFERROR(IF((COUNTIFS($A$17:$A$300,A121,$B$17:$B$300,Hilfstabelle!$K$1,$D$17:$D$300,"&lt;&gt;1")+COUNTIFS($A$17:$A$300,A121,$B$17:$B$300,Hilfstabelle!$K$2,$D$17:$D$300,"&lt;&gt;1"))&gt;1,"Fehler: Die reduzierte EEG-Umlage durch Eigenversorgung kann nur von einem Akteur in Anspruch genommen werden.",IF(AND(NOT(ISBLANK(D121)),NOT(ISBLANK(E121))),"Fehler: wenn Spalte E ausgefüllt wird, dann bitte Spalte D leer lassen.","")),"Fehler"))</f>
        <v/>
      </c>
    </row>
    <row r="122" spans="1:7" x14ac:dyDescent="0.2">
      <c r="A122" s="67"/>
      <c r="B122" s="69"/>
      <c r="C122" s="74"/>
      <c r="D122" s="68"/>
      <c r="E122" s="51"/>
      <c r="F122" s="100" t="str">
        <f t="shared" si="1"/>
        <v/>
      </c>
      <c r="G122" s="93" t="str">
        <f>IF(ISBLANK(A122),"",IFERROR(IF((COUNTIFS($A$17:$A$300,A122,$B$17:$B$300,Hilfstabelle!$K$1,$D$17:$D$300,"&lt;&gt;1")+COUNTIFS($A$17:$A$300,A122,$B$17:$B$300,Hilfstabelle!$K$2,$D$17:$D$300,"&lt;&gt;1"))&gt;1,"Fehler: Die reduzierte EEG-Umlage durch Eigenversorgung kann nur von einem Akteur in Anspruch genommen werden.",IF(AND(NOT(ISBLANK(D122)),NOT(ISBLANK(E122))),"Fehler: wenn Spalte E ausgefüllt wird, dann bitte Spalte D leer lassen.","")),"Fehler"))</f>
        <v/>
      </c>
    </row>
    <row r="123" spans="1:7" x14ac:dyDescent="0.2">
      <c r="A123" s="67"/>
      <c r="B123" s="69"/>
      <c r="C123" s="74"/>
      <c r="D123" s="68"/>
      <c r="E123" s="51"/>
      <c r="F123" s="100" t="str">
        <f t="shared" si="1"/>
        <v/>
      </c>
      <c r="G123" s="93" t="str">
        <f>IF(ISBLANK(A123),"",IFERROR(IF((COUNTIFS($A$17:$A$300,A123,$B$17:$B$300,Hilfstabelle!$K$1,$D$17:$D$300,"&lt;&gt;1")+COUNTIFS($A$17:$A$300,A123,$B$17:$B$300,Hilfstabelle!$K$2,$D$17:$D$300,"&lt;&gt;1"))&gt;1,"Fehler: Die reduzierte EEG-Umlage durch Eigenversorgung kann nur von einem Akteur in Anspruch genommen werden.",IF(AND(NOT(ISBLANK(D123)),NOT(ISBLANK(E123))),"Fehler: wenn Spalte E ausgefüllt wird, dann bitte Spalte D leer lassen.","")),"Fehler"))</f>
        <v/>
      </c>
    </row>
    <row r="124" spans="1:7" x14ac:dyDescent="0.2">
      <c r="A124" s="67"/>
      <c r="B124" s="69"/>
      <c r="C124" s="74"/>
      <c r="D124" s="68"/>
      <c r="E124" s="51"/>
      <c r="F124" s="100" t="str">
        <f t="shared" si="1"/>
        <v/>
      </c>
      <c r="G124" s="93" t="str">
        <f>IF(ISBLANK(A124),"",IFERROR(IF((COUNTIFS($A$17:$A$300,A124,$B$17:$B$300,Hilfstabelle!$K$1,$D$17:$D$300,"&lt;&gt;1")+COUNTIFS($A$17:$A$300,A124,$B$17:$B$300,Hilfstabelle!$K$2,$D$17:$D$300,"&lt;&gt;1"))&gt;1,"Fehler: Die reduzierte EEG-Umlage durch Eigenversorgung kann nur von einem Akteur in Anspruch genommen werden.",IF(AND(NOT(ISBLANK(D124)),NOT(ISBLANK(E124))),"Fehler: wenn Spalte E ausgefüllt wird, dann bitte Spalte D leer lassen.","")),"Fehler"))</f>
        <v/>
      </c>
    </row>
    <row r="125" spans="1:7" x14ac:dyDescent="0.2">
      <c r="A125" s="67"/>
      <c r="B125" s="69"/>
      <c r="C125" s="74"/>
      <c r="D125" s="68"/>
      <c r="E125" s="51"/>
      <c r="F125" s="100" t="str">
        <f t="shared" si="1"/>
        <v/>
      </c>
      <c r="G125" s="93" t="str">
        <f>IF(ISBLANK(A125),"",IFERROR(IF((COUNTIFS($A$17:$A$300,A125,$B$17:$B$300,Hilfstabelle!$K$1,$D$17:$D$300,"&lt;&gt;1")+COUNTIFS($A$17:$A$300,A125,$B$17:$B$300,Hilfstabelle!$K$2,$D$17:$D$300,"&lt;&gt;1"))&gt;1,"Fehler: Die reduzierte EEG-Umlage durch Eigenversorgung kann nur von einem Akteur in Anspruch genommen werden.",IF(AND(NOT(ISBLANK(D125)),NOT(ISBLANK(E125))),"Fehler: wenn Spalte E ausgefüllt wird, dann bitte Spalte D leer lassen.","")),"Fehler"))</f>
        <v/>
      </c>
    </row>
    <row r="126" spans="1:7" x14ac:dyDescent="0.2">
      <c r="A126" s="67"/>
      <c r="B126" s="69"/>
      <c r="C126" s="74"/>
      <c r="D126" s="68"/>
      <c r="E126" s="51"/>
      <c r="F126" s="100" t="str">
        <f t="shared" si="1"/>
        <v/>
      </c>
      <c r="G126" s="93" t="str">
        <f>IF(ISBLANK(A126),"",IFERROR(IF((COUNTIFS($A$17:$A$300,A126,$B$17:$B$300,Hilfstabelle!$K$1,$D$17:$D$300,"&lt;&gt;1")+COUNTIFS($A$17:$A$300,A126,$B$17:$B$300,Hilfstabelle!$K$2,$D$17:$D$300,"&lt;&gt;1"))&gt;1,"Fehler: Die reduzierte EEG-Umlage durch Eigenversorgung kann nur von einem Akteur in Anspruch genommen werden.",IF(AND(NOT(ISBLANK(D126)),NOT(ISBLANK(E126))),"Fehler: wenn Spalte E ausgefüllt wird, dann bitte Spalte D leer lassen.","")),"Fehler"))</f>
        <v/>
      </c>
    </row>
    <row r="127" spans="1:7" x14ac:dyDescent="0.2">
      <c r="A127" s="67"/>
      <c r="B127" s="69"/>
      <c r="C127" s="74"/>
      <c r="D127" s="68"/>
      <c r="E127" s="51"/>
      <c r="F127" s="100" t="str">
        <f t="shared" si="1"/>
        <v/>
      </c>
      <c r="G127" s="93" t="str">
        <f>IF(ISBLANK(A127),"",IFERROR(IF((COUNTIFS($A$17:$A$300,A127,$B$17:$B$300,Hilfstabelle!$K$1,$D$17:$D$300,"&lt;&gt;1")+COUNTIFS($A$17:$A$300,A127,$B$17:$B$300,Hilfstabelle!$K$2,$D$17:$D$300,"&lt;&gt;1"))&gt;1,"Fehler: Die reduzierte EEG-Umlage durch Eigenversorgung kann nur von einem Akteur in Anspruch genommen werden.",IF(AND(NOT(ISBLANK(D127)),NOT(ISBLANK(E127))),"Fehler: wenn Spalte E ausgefüllt wird, dann bitte Spalte D leer lassen.","")),"Fehler"))</f>
        <v/>
      </c>
    </row>
    <row r="128" spans="1:7" x14ac:dyDescent="0.2">
      <c r="A128" s="67"/>
      <c r="B128" s="69"/>
      <c r="C128" s="74"/>
      <c r="D128" s="68"/>
      <c r="E128" s="51"/>
      <c r="F128" s="100" t="str">
        <f t="shared" si="1"/>
        <v/>
      </c>
      <c r="G128" s="93" t="str">
        <f>IF(ISBLANK(A128),"",IFERROR(IF((COUNTIFS($A$17:$A$300,A128,$B$17:$B$300,Hilfstabelle!$K$1,$D$17:$D$300,"&lt;&gt;1")+COUNTIFS($A$17:$A$300,A128,$B$17:$B$300,Hilfstabelle!$K$2,$D$17:$D$300,"&lt;&gt;1"))&gt;1,"Fehler: Die reduzierte EEG-Umlage durch Eigenversorgung kann nur von einem Akteur in Anspruch genommen werden.",IF(AND(NOT(ISBLANK(D128)),NOT(ISBLANK(E128))),"Fehler: wenn Spalte E ausgefüllt wird, dann bitte Spalte D leer lassen.","")),"Fehler"))</f>
        <v/>
      </c>
    </row>
    <row r="129" spans="1:7" x14ac:dyDescent="0.2">
      <c r="A129" s="67"/>
      <c r="B129" s="69"/>
      <c r="C129" s="74"/>
      <c r="D129" s="68"/>
      <c r="E129" s="51"/>
      <c r="F129" s="100" t="str">
        <f t="shared" si="1"/>
        <v/>
      </c>
      <c r="G129" s="93" t="str">
        <f>IF(ISBLANK(A129),"",IFERROR(IF((COUNTIFS($A$17:$A$300,A129,$B$17:$B$300,Hilfstabelle!$K$1,$D$17:$D$300,"&lt;&gt;1")+COUNTIFS($A$17:$A$300,A129,$B$17:$B$300,Hilfstabelle!$K$2,$D$17:$D$300,"&lt;&gt;1"))&gt;1,"Fehler: Die reduzierte EEG-Umlage durch Eigenversorgung kann nur von einem Akteur in Anspruch genommen werden.",IF(AND(NOT(ISBLANK(D129)),NOT(ISBLANK(E129))),"Fehler: wenn Spalte E ausgefüllt wird, dann bitte Spalte D leer lassen.","")),"Fehler"))</f>
        <v/>
      </c>
    </row>
    <row r="130" spans="1:7" x14ac:dyDescent="0.2">
      <c r="A130" s="67"/>
      <c r="B130" s="69"/>
      <c r="C130" s="74"/>
      <c r="D130" s="68"/>
      <c r="E130" s="51"/>
      <c r="F130" s="100" t="str">
        <f t="shared" si="1"/>
        <v/>
      </c>
      <c r="G130" s="93" t="str">
        <f>IF(ISBLANK(A130),"",IFERROR(IF((COUNTIFS($A$17:$A$300,A130,$B$17:$B$300,Hilfstabelle!$K$1,$D$17:$D$300,"&lt;&gt;1")+COUNTIFS($A$17:$A$300,A130,$B$17:$B$300,Hilfstabelle!$K$2,$D$17:$D$300,"&lt;&gt;1"))&gt;1,"Fehler: Die reduzierte EEG-Umlage durch Eigenversorgung kann nur von einem Akteur in Anspruch genommen werden.",IF(AND(NOT(ISBLANK(D130)),NOT(ISBLANK(E130))),"Fehler: wenn Spalte E ausgefüllt wird, dann bitte Spalte D leer lassen.","")),"Fehler"))</f>
        <v/>
      </c>
    </row>
    <row r="131" spans="1:7" x14ac:dyDescent="0.2">
      <c r="A131" s="67"/>
      <c r="B131" s="69"/>
      <c r="C131" s="74"/>
      <c r="D131" s="68"/>
      <c r="E131" s="51"/>
      <c r="F131" s="100" t="str">
        <f t="shared" si="1"/>
        <v/>
      </c>
      <c r="G131" s="93" t="str">
        <f>IF(ISBLANK(A131),"",IFERROR(IF((COUNTIFS($A$17:$A$300,A131,$B$17:$B$300,Hilfstabelle!$K$1,$D$17:$D$300,"&lt;&gt;1")+COUNTIFS($A$17:$A$300,A131,$B$17:$B$300,Hilfstabelle!$K$2,$D$17:$D$300,"&lt;&gt;1"))&gt;1,"Fehler: Die reduzierte EEG-Umlage durch Eigenversorgung kann nur von einem Akteur in Anspruch genommen werden.",IF(AND(NOT(ISBLANK(D131)),NOT(ISBLANK(E131))),"Fehler: wenn Spalte E ausgefüllt wird, dann bitte Spalte D leer lassen.","")),"Fehler"))</f>
        <v/>
      </c>
    </row>
    <row r="132" spans="1:7" x14ac:dyDescent="0.2">
      <c r="A132" s="67"/>
      <c r="B132" s="69"/>
      <c r="C132" s="74"/>
      <c r="D132" s="68"/>
      <c r="E132" s="51"/>
      <c r="F132" s="100" t="str">
        <f t="shared" si="1"/>
        <v/>
      </c>
      <c r="G132" s="93" t="str">
        <f>IF(ISBLANK(A132),"",IFERROR(IF((COUNTIFS($A$17:$A$300,A132,$B$17:$B$300,Hilfstabelle!$K$1,$D$17:$D$300,"&lt;&gt;1")+COUNTIFS($A$17:$A$300,A132,$B$17:$B$300,Hilfstabelle!$K$2,$D$17:$D$300,"&lt;&gt;1"))&gt;1,"Fehler: Die reduzierte EEG-Umlage durch Eigenversorgung kann nur von einem Akteur in Anspruch genommen werden.",IF(AND(NOT(ISBLANK(D132)),NOT(ISBLANK(E132))),"Fehler: wenn Spalte E ausgefüllt wird, dann bitte Spalte D leer lassen.","")),"Fehler"))</f>
        <v/>
      </c>
    </row>
    <row r="133" spans="1:7" x14ac:dyDescent="0.2">
      <c r="A133" s="67"/>
      <c r="B133" s="69"/>
      <c r="C133" s="74"/>
      <c r="D133" s="68"/>
      <c r="E133" s="51"/>
      <c r="F133" s="100" t="str">
        <f t="shared" si="1"/>
        <v/>
      </c>
      <c r="G133" s="93" t="str">
        <f>IF(ISBLANK(A133),"",IFERROR(IF((COUNTIFS($A$17:$A$300,A133,$B$17:$B$300,Hilfstabelle!$K$1,$D$17:$D$300,"&lt;&gt;1")+COUNTIFS($A$17:$A$300,A133,$B$17:$B$300,Hilfstabelle!$K$2,$D$17:$D$300,"&lt;&gt;1"))&gt;1,"Fehler: Die reduzierte EEG-Umlage durch Eigenversorgung kann nur von einem Akteur in Anspruch genommen werden.",IF(AND(NOT(ISBLANK(D133)),NOT(ISBLANK(E133))),"Fehler: wenn Spalte E ausgefüllt wird, dann bitte Spalte D leer lassen.","")),"Fehler"))</f>
        <v/>
      </c>
    </row>
    <row r="134" spans="1:7" x14ac:dyDescent="0.2">
      <c r="A134" s="67"/>
      <c r="B134" s="69"/>
      <c r="C134" s="74"/>
      <c r="D134" s="68"/>
      <c r="E134" s="51"/>
      <c r="F134" s="100" t="str">
        <f t="shared" si="1"/>
        <v/>
      </c>
      <c r="G134" s="93" t="str">
        <f>IF(ISBLANK(A134),"",IFERROR(IF((COUNTIFS($A$17:$A$300,A134,$B$17:$B$300,Hilfstabelle!$K$1,$D$17:$D$300,"&lt;&gt;1")+COUNTIFS($A$17:$A$300,A134,$B$17:$B$300,Hilfstabelle!$K$2,$D$17:$D$300,"&lt;&gt;1"))&gt;1,"Fehler: Die reduzierte EEG-Umlage durch Eigenversorgung kann nur von einem Akteur in Anspruch genommen werden.",IF(AND(NOT(ISBLANK(D134)),NOT(ISBLANK(E134))),"Fehler: wenn Spalte E ausgefüllt wird, dann bitte Spalte D leer lassen.","")),"Fehler"))</f>
        <v/>
      </c>
    </row>
    <row r="135" spans="1:7" x14ac:dyDescent="0.2">
      <c r="A135" s="67"/>
      <c r="B135" s="69"/>
      <c r="C135" s="74"/>
      <c r="D135" s="68"/>
      <c r="E135" s="51"/>
      <c r="F135" s="100" t="str">
        <f t="shared" si="1"/>
        <v/>
      </c>
      <c r="G135" s="93" t="str">
        <f>IF(ISBLANK(A135),"",IFERROR(IF((COUNTIFS($A$17:$A$300,A135,$B$17:$B$300,Hilfstabelle!$K$1,$D$17:$D$300,"&lt;&gt;1")+COUNTIFS($A$17:$A$300,A135,$B$17:$B$300,Hilfstabelle!$K$2,$D$17:$D$300,"&lt;&gt;1"))&gt;1,"Fehler: Die reduzierte EEG-Umlage durch Eigenversorgung kann nur von einem Akteur in Anspruch genommen werden.",IF(AND(NOT(ISBLANK(D135)),NOT(ISBLANK(E135))),"Fehler: wenn Spalte E ausgefüllt wird, dann bitte Spalte D leer lassen.","")),"Fehler"))</f>
        <v/>
      </c>
    </row>
    <row r="136" spans="1:7" x14ac:dyDescent="0.2">
      <c r="A136" s="67"/>
      <c r="B136" s="69"/>
      <c r="C136" s="74"/>
      <c r="D136" s="68"/>
      <c r="E136" s="51"/>
      <c r="F136" s="100" t="str">
        <f t="shared" si="1"/>
        <v/>
      </c>
      <c r="G136" s="93" t="str">
        <f>IF(ISBLANK(A136),"",IFERROR(IF((COUNTIFS($A$17:$A$300,A136,$B$17:$B$300,Hilfstabelle!$K$1,$D$17:$D$300,"&lt;&gt;1")+COUNTIFS($A$17:$A$300,A136,$B$17:$B$300,Hilfstabelle!$K$2,$D$17:$D$300,"&lt;&gt;1"))&gt;1,"Fehler: Die reduzierte EEG-Umlage durch Eigenversorgung kann nur von einem Akteur in Anspruch genommen werden.",IF(AND(NOT(ISBLANK(D136)),NOT(ISBLANK(E136))),"Fehler: wenn Spalte E ausgefüllt wird, dann bitte Spalte D leer lassen.","")),"Fehler"))</f>
        <v/>
      </c>
    </row>
    <row r="137" spans="1:7" x14ac:dyDescent="0.2">
      <c r="A137" s="67"/>
      <c r="B137" s="69"/>
      <c r="C137" s="74"/>
      <c r="D137" s="68"/>
      <c r="E137" s="51"/>
      <c r="F137" s="100" t="str">
        <f t="shared" si="1"/>
        <v/>
      </c>
      <c r="G137" s="93" t="str">
        <f>IF(ISBLANK(A137),"",IFERROR(IF((COUNTIFS($A$17:$A$300,A137,$B$17:$B$300,Hilfstabelle!$K$1,$D$17:$D$300,"&lt;&gt;1")+COUNTIFS($A$17:$A$300,A137,$B$17:$B$300,Hilfstabelle!$K$2,$D$17:$D$300,"&lt;&gt;1"))&gt;1,"Fehler: Die reduzierte EEG-Umlage durch Eigenversorgung kann nur von einem Akteur in Anspruch genommen werden.",IF(AND(NOT(ISBLANK(D137)),NOT(ISBLANK(E137))),"Fehler: wenn Spalte E ausgefüllt wird, dann bitte Spalte D leer lassen.","")),"Fehler"))</f>
        <v/>
      </c>
    </row>
    <row r="138" spans="1:7" x14ac:dyDescent="0.2">
      <c r="A138" s="67"/>
      <c r="B138" s="69"/>
      <c r="C138" s="74"/>
      <c r="D138" s="68"/>
      <c r="E138" s="51"/>
      <c r="F138" s="100" t="str">
        <f t="shared" si="1"/>
        <v/>
      </c>
      <c r="G138" s="93" t="str">
        <f>IF(ISBLANK(A138),"",IFERROR(IF((COUNTIFS($A$17:$A$300,A138,$B$17:$B$300,Hilfstabelle!$K$1,$D$17:$D$300,"&lt;&gt;1")+COUNTIFS($A$17:$A$300,A138,$B$17:$B$300,Hilfstabelle!$K$2,$D$17:$D$300,"&lt;&gt;1"))&gt;1,"Fehler: Die reduzierte EEG-Umlage durch Eigenversorgung kann nur von einem Akteur in Anspruch genommen werden.",IF(AND(NOT(ISBLANK(D138)),NOT(ISBLANK(E138))),"Fehler: wenn Spalte E ausgefüllt wird, dann bitte Spalte D leer lassen.","")),"Fehler"))</f>
        <v/>
      </c>
    </row>
    <row r="139" spans="1:7" x14ac:dyDescent="0.2">
      <c r="A139" s="67"/>
      <c r="B139" s="69"/>
      <c r="C139" s="74"/>
      <c r="D139" s="68"/>
      <c r="E139" s="51"/>
      <c r="F139" s="100" t="str">
        <f t="shared" si="1"/>
        <v/>
      </c>
      <c r="G139" s="93" t="str">
        <f>IF(ISBLANK(A139),"",IFERROR(IF((COUNTIFS($A$17:$A$300,A139,$B$17:$B$300,Hilfstabelle!$K$1,$D$17:$D$300,"&lt;&gt;1")+COUNTIFS($A$17:$A$300,A139,$B$17:$B$300,Hilfstabelle!$K$2,$D$17:$D$300,"&lt;&gt;1"))&gt;1,"Fehler: Die reduzierte EEG-Umlage durch Eigenversorgung kann nur von einem Akteur in Anspruch genommen werden.",IF(AND(NOT(ISBLANK(D139)),NOT(ISBLANK(E139))),"Fehler: wenn Spalte E ausgefüllt wird, dann bitte Spalte D leer lassen.","")),"Fehler"))</f>
        <v/>
      </c>
    </row>
    <row r="140" spans="1:7" x14ac:dyDescent="0.2">
      <c r="A140" s="67"/>
      <c r="B140" s="69"/>
      <c r="C140" s="74"/>
      <c r="D140" s="68"/>
      <c r="E140" s="51"/>
      <c r="F140" s="100" t="str">
        <f t="shared" si="1"/>
        <v/>
      </c>
      <c r="G140" s="93" t="str">
        <f>IF(ISBLANK(A140),"",IFERROR(IF((COUNTIFS($A$17:$A$300,A140,$B$17:$B$300,Hilfstabelle!$K$1,$D$17:$D$300,"&lt;&gt;1")+COUNTIFS($A$17:$A$300,A140,$B$17:$B$300,Hilfstabelle!$K$2,$D$17:$D$300,"&lt;&gt;1"))&gt;1,"Fehler: Die reduzierte EEG-Umlage durch Eigenversorgung kann nur von einem Akteur in Anspruch genommen werden.",IF(AND(NOT(ISBLANK(D140)),NOT(ISBLANK(E140))),"Fehler: wenn Spalte E ausgefüllt wird, dann bitte Spalte D leer lassen.","")),"Fehler"))</f>
        <v/>
      </c>
    </row>
    <row r="141" spans="1:7" x14ac:dyDescent="0.2">
      <c r="A141" s="67"/>
      <c r="B141" s="69"/>
      <c r="C141" s="74"/>
      <c r="D141" s="68"/>
      <c r="E141" s="51"/>
      <c r="F141" s="100" t="str">
        <f t="shared" si="1"/>
        <v/>
      </c>
      <c r="G141" s="93" t="str">
        <f>IF(ISBLANK(A141),"",IFERROR(IF((COUNTIFS($A$17:$A$300,A141,$B$17:$B$300,Hilfstabelle!$K$1,$D$17:$D$300,"&lt;&gt;1")+COUNTIFS($A$17:$A$300,A141,$B$17:$B$300,Hilfstabelle!$K$2,$D$17:$D$300,"&lt;&gt;1"))&gt;1,"Fehler: Die reduzierte EEG-Umlage durch Eigenversorgung kann nur von einem Akteur in Anspruch genommen werden.",IF(AND(NOT(ISBLANK(D141)),NOT(ISBLANK(E141))),"Fehler: wenn Spalte E ausgefüllt wird, dann bitte Spalte D leer lassen.","")),"Fehler"))</f>
        <v/>
      </c>
    </row>
    <row r="142" spans="1:7" x14ac:dyDescent="0.2">
      <c r="A142" s="67"/>
      <c r="B142" s="69"/>
      <c r="C142" s="74"/>
      <c r="D142" s="68"/>
      <c r="E142" s="51"/>
      <c r="F142" s="100" t="str">
        <f t="shared" si="1"/>
        <v/>
      </c>
      <c r="G142" s="93" t="str">
        <f>IF(ISBLANK(A142),"",IFERROR(IF((COUNTIFS($A$17:$A$300,A142,$B$17:$B$300,Hilfstabelle!$K$1,$D$17:$D$300,"&lt;&gt;1")+COUNTIFS($A$17:$A$300,A142,$B$17:$B$300,Hilfstabelle!$K$2,$D$17:$D$300,"&lt;&gt;1"))&gt;1,"Fehler: Die reduzierte EEG-Umlage durch Eigenversorgung kann nur von einem Akteur in Anspruch genommen werden.",IF(AND(NOT(ISBLANK(D142)),NOT(ISBLANK(E142))),"Fehler: wenn Spalte E ausgefüllt wird, dann bitte Spalte D leer lassen.","")),"Fehler"))</f>
        <v/>
      </c>
    </row>
    <row r="143" spans="1:7" x14ac:dyDescent="0.2">
      <c r="A143" s="67"/>
      <c r="B143" s="69"/>
      <c r="C143" s="74"/>
      <c r="D143" s="68"/>
      <c r="E143" s="51"/>
      <c r="F143" s="100" t="str">
        <f t="shared" si="1"/>
        <v/>
      </c>
      <c r="G143" s="93" t="str">
        <f>IF(ISBLANK(A143),"",IFERROR(IF((COUNTIFS($A$17:$A$300,A143,$B$17:$B$300,Hilfstabelle!$K$1,$D$17:$D$300,"&lt;&gt;1")+COUNTIFS($A$17:$A$300,A143,$B$17:$B$300,Hilfstabelle!$K$2,$D$17:$D$300,"&lt;&gt;1"))&gt;1,"Fehler: Die reduzierte EEG-Umlage durch Eigenversorgung kann nur von einem Akteur in Anspruch genommen werden.",IF(AND(NOT(ISBLANK(D143)),NOT(ISBLANK(E143))),"Fehler: wenn Spalte E ausgefüllt wird, dann bitte Spalte D leer lassen.","")),"Fehler"))</f>
        <v/>
      </c>
    </row>
    <row r="144" spans="1:7" x14ac:dyDescent="0.2">
      <c r="A144" s="67"/>
      <c r="B144" s="69"/>
      <c r="C144" s="74"/>
      <c r="D144" s="68"/>
      <c r="E144" s="51"/>
      <c r="F144" s="100" t="str">
        <f t="shared" si="1"/>
        <v/>
      </c>
      <c r="G144" s="93" t="str">
        <f>IF(ISBLANK(A144),"",IFERROR(IF((COUNTIFS($A$17:$A$300,A144,$B$17:$B$300,Hilfstabelle!$K$1,$D$17:$D$300,"&lt;&gt;1")+COUNTIFS($A$17:$A$300,A144,$B$17:$B$300,Hilfstabelle!$K$2,$D$17:$D$300,"&lt;&gt;1"))&gt;1,"Fehler: Die reduzierte EEG-Umlage durch Eigenversorgung kann nur von einem Akteur in Anspruch genommen werden.",IF(AND(NOT(ISBLANK(D144)),NOT(ISBLANK(E144))),"Fehler: wenn Spalte E ausgefüllt wird, dann bitte Spalte D leer lassen.","")),"Fehler"))</f>
        <v/>
      </c>
    </row>
    <row r="145" spans="1:7" x14ac:dyDescent="0.2">
      <c r="A145" s="67"/>
      <c r="B145" s="69"/>
      <c r="C145" s="74"/>
      <c r="D145" s="68"/>
      <c r="E145" s="51"/>
      <c r="F145" s="100" t="str">
        <f t="shared" si="1"/>
        <v/>
      </c>
      <c r="G145" s="93" t="str">
        <f>IF(ISBLANK(A145),"",IFERROR(IF((COUNTIFS($A$17:$A$300,A145,$B$17:$B$300,Hilfstabelle!$K$1,$D$17:$D$300,"&lt;&gt;1")+COUNTIFS($A$17:$A$300,A145,$B$17:$B$300,Hilfstabelle!$K$2,$D$17:$D$300,"&lt;&gt;1"))&gt;1,"Fehler: Die reduzierte EEG-Umlage durch Eigenversorgung kann nur von einem Akteur in Anspruch genommen werden.",IF(AND(NOT(ISBLANK(D145)),NOT(ISBLANK(E145))),"Fehler: wenn Spalte E ausgefüllt wird, dann bitte Spalte D leer lassen.","")),"Fehler"))</f>
        <v/>
      </c>
    </row>
    <row r="146" spans="1:7" x14ac:dyDescent="0.2">
      <c r="A146" s="67"/>
      <c r="B146" s="69"/>
      <c r="C146" s="74"/>
      <c r="D146" s="68"/>
      <c r="E146" s="51"/>
      <c r="F146" s="100" t="str">
        <f t="shared" ref="F146:F209" si="2">IF(ISBLANK(A146),"",IF(ISBLANK(E146),IF(ISBLANK(D146),"Bitte Spalte D oder E ausfülen",$B$12*C146*D146/100),E146))</f>
        <v/>
      </c>
      <c r="G146" s="93" t="str">
        <f>IF(ISBLANK(A146),"",IFERROR(IF((COUNTIFS($A$17:$A$300,A146,$B$17:$B$300,Hilfstabelle!$K$1,$D$17:$D$300,"&lt;&gt;1")+COUNTIFS($A$17:$A$300,A146,$B$17:$B$300,Hilfstabelle!$K$2,$D$17:$D$300,"&lt;&gt;1"))&gt;1,"Fehler: Die reduzierte EEG-Umlage durch Eigenversorgung kann nur von einem Akteur in Anspruch genommen werden.",IF(AND(NOT(ISBLANK(D146)),NOT(ISBLANK(E146))),"Fehler: wenn Spalte E ausgefüllt wird, dann bitte Spalte D leer lassen.","")),"Fehler"))</f>
        <v/>
      </c>
    </row>
    <row r="147" spans="1:7" x14ac:dyDescent="0.2">
      <c r="A147" s="67"/>
      <c r="B147" s="69"/>
      <c r="C147" s="74"/>
      <c r="D147" s="68"/>
      <c r="E147" s="51"/>
      <c r="F147" s="100" t="str">
        <f t="shared" si="2"/>
        <v/>
      </c>
      <c r="G147" s="93" t="str">
        <f>IF(ISBLANK(A147),"",IFERROR(IF((COUNTIFS($A$17:$A$300,A147,$B$17:$B$300,Hilfstabelle!$K$1,$D$17:$D$300,"&lt;&gt;1")+COUNTIFS($A$17:$A$300,A147,$B$17:$B$300,Hilfstabelle!$K$2,$D$17:$D$300,"&lt;&gt;1"))&gt;1,"Fehler: Die reduzierte EEG-Umlage durch Eigenversorgung kann nur von einem Akteur in Anspruch genommen werden.",IF(AND(NOT(ISBLANK(D147)),NOT(ISBLANK(E147))),"Fehler: wenn Spalte E ausgefüllt wird, dann bitte Spalte D leer lassen.","")),"Fehler"))</f>
        <v/>
      </c>
    </row>
    <row r="148" spans="1:7" x14ac:dyDescent="0.2">
      <c r="A148" s="67"/>
      <c r="B148" s="69"/>
      <c r="C148" s="74"/>
      <c r="D148" s="68"/>
      <c r="E148" s="51"/>
      <c r="F148" s="100" t="str">
        <f t="shared" si="2"/>
        <v/>
      </c>
      <c r="G148" s="93" t="str">
        <f>IF(ISBLANK(A148),"",IFERROR(IF((COUNTIFS($A$17:$A$300,A148,$B$17:$B$300,Hilfstabelle!$K$1,$D$17:$D$300,"&lt;&gt;1")+COUNTIFS($A$17:$A$300,A148,$B$17:$B$300,Hilfstabelle!$K$2,$D$17:$D$300,"&lt;&gt;1"))&gt;1,"Fehler: Die reduzierte EEG-Umlage durch Eigenversorgung kann nur von einem Akteur in Anspruch genommen werden.",IF(AND(NOT(ISBLANK(D148)),NOT(ISBLANK(E148))),"Fehler: wenn Spalte E ausgefüllt wird, dann bitte Spalte D leer lassen.","")),"Fehler"))</f>
        <v/>
      </c>
    </row>
    <row r="149" spans="1:7" x14ac:dyDescent="0.2">
      <c r="A149" s="67"/>
      <c r="B149" s="69"/>
      <c r="C149" s="74"/>
      <c r="D149" s="68"/>
      <c r="E149" s="51"/>
      <c r="F149" s="100" t="str">
        <f t="shared" si="2"/>
        <v/>
      </c>
      <c r="G149" s="93" t="str">
        <f>IF(ISBLANK(A149),"",IFERROR(IF((COUNTIFS($A$17:$A$300,A149,$B$17:$B$300,Hilfstabelle!$K$1,$D$17:$D$300,"&lt;&gt;1")+COUNTIFS($A$17:$A$300,A149,$B$17:$B$300,Hilfstabelle!$K$2,$D$17:$D$300,"&lt;&gt;1"))&gt;1,"Fehler: Die reduzierte EEG-Umlage durch Eigenversorgung kann nur von einem Akteur in Anspruch genommen werden.",IF(AND(NOT(ISBLANK(D149)),NOT(ISBLANK(E149))),"Fehler: wenn Spalte E ausgefüllt wird, dann bitte Spalte D leer lassen.","")),"Fehler"))</f>
        <v/>
      </c>
    </row>
    <row r="150" spans="1:7" x14ac:dyDescent="0.2">
      <c r="A150" s="67"/>
      <c r="B150" s="69"/>
      <c r="C150" s="74"/>
      <c r="D150" s="68"/>
      <c r="E150" s="51"/>
      <c r="F150" s="100" t="str">
        <f t="shared" si="2"/>
        <v/>
      </c>
      <c r="G150" s="93" t="str">
        <f>IF(ISBLANK(A150),"",IFERROR(IF((COUNTIFS($A$17:$A$300,A150,$B$17:$B$300,Hilfstabelle!$K$1,$D$17:$D$300,"&lt;&gt;1")+COUNTIFS($A$17:$A$300,A150,$B$17:$B$300,Hilfstabelle!$K$2,$D$17:$D$300,"&lt;&gt;1"))&gt;1,"Fehler: Die reduzierte EEG-Umlage durch Eigenversorgung kann nur von einem Akteur in Anspruch genommen werden.",IF(AND(NOT(ISBLANK(D150)),NOT(ISBLANK(E150))),"Fehler: wenn Spalte E ausgefüllt wird, dann bitte Spalte D leer lassen.","")),"Fehler"))</f>
        <v/>
      </c>
    </row>
    <row r="151" spans="1:7" x14ac:dyDescent="0.2">
      <c r="A151" s="67"/>
      <c r="B151" s="69"/>
      <c r="C151" s="74"/>
      <c r="D151" s="68"/>
      <c r="E151" s="51"/>
      <c r="F151" s="100" t="str">
        <f t="shared" si="2"/>
        <v/>
      </c>
      <c r="G151" s="93" t="str">
        <f>IF(ISBLANK(A151),"",IFERROR(IF((COUNTIFS($A$17:$A$300,A151,$B$17:$B$300,Hilfstabelle!$K$1,$D$17:$D$300,"&lt;&gt;1")+COUNTIFS($A$17:$A$300,A151,$B$17:$B$300,Hilfstabelle!$K$2,$D$17:$D$300,"&lt;&gt;1"))&gt;1,"Fehler: Die reduzierte EEG-Umlage durch Eigenversorgung kann nur von einem Akteur in Anspruch genommen werden.",IF(AND(NOT(ISBLANK(D151)),NOT(ISBLANK(E151))),"Fehler: wenn Spalte E ausgefüllt wird, dann bitte Spalte D leer lassen.","")),"Fehler"))</f>
        <v/>
      </c>
    </row>
    <row r="152" spans="1:7" x14ac:dyDescent="0.2">
      <c r="A152" s="67"/>
      <c r="B152" s="69"/>
      <c r="C152" s="74"/>
      <c r="D152" s="68"/>
      <c r="E152" s="51"/>
      <c r="F152" s="100" t="str">
        <f t="shared" si="2"/>
        <v/>
      </c>
      <c r="G152" s="93" t="str">
        <f>IF(ISBLANK(A152),"",IFERROR(IF((COUNTIFS($A$17:$A$300,A152,$B$17:$B$300,Hilfstabelle!$K$1,$D$17:$D$300,"&lt;&gt;1")+COUNTIFS($A$17:$A$300,A152,$B$17:$B$300,Hilfstabelle!$K$2,$D$17:$D$300,"&lt;&gt;1"))&gt;1,"Fehler: Die reduzierte EEG-Umlage durch Eigenversorgung kann nur von einem Akteur in Anspruch genommen werden.",IF(AND(NOT(ISBLANK(D152)),NOT(ISBLANK(E152))),"Fehler: wenn Spalte E ausgefüllt wird, dann bitte Spalte D leer lassen.","")),"Fehler"))</f>
        <v/>
      </c>
    </row>
    <row r="153" spans="1:7" x14ac:dyDescent="0.2">
      <c r="A153" s="67"/>
      <c r="B153" s="69"/>
      <c r="C153" s="74"/>
      <c r="D153" s="68"/>
      <c r="E153" s="51"/>
      <c r="F153" s="100" t="str">
        <f t="shared" si="2"/>
        <v/>
      </c>
      <c r="G153" s="93" t="str">
        <f>IF(ISBLANK(A153),"",IFERROR(IF((COUNTIFS($A$17:$A$300,A153,$B$17:$B$300,Hilfstabelle!$K$1,$D$17:$D$300,"&lt;&gt;1")+COUNTIFS($A$17:$A$300,A153,$B$17:$B$300,Hilfstabelle!$K$2,$D$17:$D$300,"&lt;&gt;1"))&gt;1,"Fehler: Die reduzierte EEG-Umlage durch Eigenversorgung kann nur von einem Akteur in Anspruch genommen werden.",IF(AND(NOT(ISBLANK(D153)),NOT(ISBLANK(E153))),"Fehler: wenn Spalte E ausgefüllt wird, dann bitte Spalte D leer lassen.","")),"Fehler"))</f>
        <v/>
      </c>
    </row>
    <row r="154" spans="1:7" x14ac:dyDescent="0.2">
      <c r="A154" s="67"/>
      <c r="B154" s="69"/>
      <c r="C154" s="74"/>
      <c r="D154" s="68"/>
      <c r="E154" s="51"/>
      <c r="F154" s="100" t="str">
        <f t="shared" si="2"/>
        <v/>
      </c>
      <c r="G154" s="93" t="str">
        <f>IF(ISBLANK(A154),"",IFERROR(IF((COUNTIFS($A$17:$A$300,A154,$B$17:$B$300,Hilfstabelle!$K$1,$D$17:$D$300,"&lt;&gt;1")+COUNTIFS($A$17:$A$300,A154,$B$17:$B$300,Hilfstabelle!$K$2,$D$17:$D$300,"&lt;&gt;1"))&gt;1,"Fehler: Die reduzierte EEG-Umlage durch Eigenversorgung kann nur von einem Akteur in Anspruch genommen werden.",IF(AND(NOT(ISBLANK(D154)),NOT(ISBLANK(E154))),"Fehler: wenn Spalte E ausgefüllt wird, dann bitte Spalte D leer lassen.","")),"Fehler"))</f>
        <v/>
      </c>
    </row>
    <row r="155" spans="1:7" x14ac:dyDescent="0.2">
      <c r="A155" s="67"/>
      <c r="B155" s="69"/>
      <c r="C155" s="74"/>
      <c r="D155" s="68"/>
      <c r="E155" s="51"/>
      <c r="F155" s="100" t="str">
        <f t="shared" si="2"/>
        <v/>
      </c>
      <c r="G155" s="93" t="str">
        <f>IF(ISBLANK(A155),"",IFERROR(IF((COUNTIFS($A$17:$A$300,A155,$B$17:$B$300,Hilfstabelle!$K$1,$D$17:$D$300,"&lt;&gt;1")+COUNTIFS($A$17:$A$300,A155,$B$17:$B$300,Hilfstabelle!$K$2,$D$17:$D$300,"&lt;&gt;1"))&gt;1,"Fehler: Die reduzierte EEG-Umlage durch Eigenversorgung kann nur von einem Akteur in Anspruch genommen werden.",IF(AND(NOT(ISBLANK(D155)),NOT(ISBLANK(E155))),"Fehler: wenn Spalte E ausgefüllt wird, dann bitte Spalte D leer lassen.","")),"Fehler"))</f>
        <v/>
      </c>
    </row>
    <row r="156" spans="1:7" x14ac:dyDescent="0.2">
      <c r="A156" s="67"/>
      <c r="B156" s="69"/>
      <c r="C156" s="74"/>
      <c r="D156" s="68"/>
      <c r="E156" s="51"/>
      <c r="F156" s="100" t="str">
        <f t="shared" si="2"/>
        <v/>
      </c>
      <c r="G156" s="93" t="str">
        <f>IF(ISBLANK(A156),"",IFERROR(IF((COUNTIFS($A$17:$A$300,A156,$B$17:$B$300,Hilfstabelle!$K$1,$D$17:$D$300,"&lt;&gt;1")+COUNTIFS($A$17:$A$300,A156,$B$17:$B$300,Hilfstabelle!$K$2,$D$17:$D$300,"&lt;&gt;1"))&gt;1,"Fehler: Die reduzierte EEG-Umlage durch Eigenversorgung kann nur von einem Akteur in Anspruch genommen werden.",IF(AND(NOT(ISBLANK(D156)),NOT(ISBLANK(E156))),"Fehler: wenn Spalte E ausgefüllt wird, dann bitte Spalte D leer lassen.","")),"Fehler"))</f>
        <v/>
      </c>
    </row>
    <row r="157" spans="1:7" x14ac:dyDescent="0.2">
      <c r="A157" s="67"/>
      <c r="B157" s="69"/>
      <c r="C157" s="74"/>
      <c r="D157" s="68"/>
      <c r="E157" s="51"/>
      <c r="F157" s="100" t="str">
        <f t="shared" si="2"/>
        <v/>
      </c>
      <c r="G157" s="93" t="str">
        <f>IF(ISBLANK(A157),"",IFERROR(IF((COUNTIFS($A$17:$A$300,A157,$B$17:$B$300,Hilfstabelle!$K$1,$D$17:$D$300,"&lt;&gt;1")+COUNTIFS($A$17:$A$300,A157,$B$17:$B$300,Hilfstabelle!$K$2,$D$17:$D$300,"&lt;&gt;1"))&gt;1,"Fehler: Die reduzierte EEG-Umlage durch Eigenversorgung kann nur von einem Akteur in Anspruch genommen werden.",IF(AND(NOT(ISBLANK(D157)),NOT(ISBLANK(E157))),"Fehler: wenn Spalte E ausgefüllt wird, dann bitte Spalte D leer lassen.","")),"Fehler"))</f>
        <v/>
      </c>
    </row>
    <row r="158" spans="1:7" x14ac:dyDescent="0.2">
      <c r="A158" s="67"/>
      <c r="B158" s="69"/>
      <c r="C158" s="74"/>
      <c r="D158" s="68"/>
      <c r="E158" s="51"/>
      <c r="F158" s="100" t="str">
        <f t="shared" si="2"/>
        <v/>
      </c>
      <c r="G158" s="93" t="str">
        <f>IF(ISBLANK(A158),"",IFERROR(IF((COUNTIFS($A$17:$A$300,A158,$B$17:$B$300,Hilfstabelle!$K$1,$D$17:$D$300,"&lt;&gt;1")+COUNTIFS($A$17:$A$300,A158,$B$17:$B$300,Hilfstabelle!$K$2,$D$17:$D$300,"&lt;&gt;1"))&gt;1,"Fehler: Die reduzierte EEG-Umlage durch Eigenversorgung kann nur von einem Akteur in Anspruch genommen werden.",IF(AND(NOT(ISBLANK(D158)),NOT(ISBLANK(E158))),"Fehler: wenn Spalte E ausgefüllt wird, dann bitte Spalte D leer lassen.","")),"Fehler"))</f>
        <v/>
      </c>
    </row>
    <row r="159" spans="1:7" x14ac:dyDescent="0.2">
      <c r="A159" s="67"/>
      <c r="B159" s="69"/>
      <c r="C159" s="74"/>
      <c r="D159" s="68"/>
      <c r="E159" s="51"/>
      <c r="F159" s="100" t="str">
        <f t="shared" si="2"/>
        <v/>
      </c>
      <c r="G159" s="93" t="str">
        <f>IF(ISBLANK(A159),"",IFERROR(IF((COUNTIFS($A$17:$A$300,A159,$B$17:$B$300,Hilfstabelle!$K$1,$D$17:$D$300,"&lt;&gt;1")+COUNTIFS($A$17:$A$300,A159,$B$17:$B$300,Hilfstabelle!$K$2,$D$17:$D$300,"&lt;&gt;1"))&gt;1,"Fehler: Die reduzierte EEG-Umlage durch Eigenversorgung kann nur von einem Akteur in Anspruch genommen werden.",IF(AND(NOT(ISBLANK(D159)),NOT(ISBLANK(E159))),"Fehler: wenn Spalte E ausgefüllt wird, dann bitte Spalte D leer lassen.","")),"Fehler"))</f>
        <v/>
      </c>
    </row>
    <row r="160" spans="1:7" x14ac:dyDescent="0.2">
      <c r="A160" s="67"/>
      <c r="B160" s="69"/>
      <c r="C160" s="74"/>
      <c r="D160" s="68"/>
      <c r="E160" s="51"/>
      <c r="F160" s="100" t="str">
        <f t="shared" si="2"/>
        <v/>
      </c>
      <c r="G160" s="93" t="str">
        <f>IF(ISBLANK(A160),"",IFERROR(IF((COUNTIFS($A$17:$A$300,A160,$B$17:$B$300,Hilfstabelle!$K$1,$D$17:$D$300,"&lt;&gt;1")+COUNTIFS($A$17:$A$300,A160,$B$17:$B$300,Hilfstabelle!$K$2,$D$17:$D$300,"&lt;&gt;1"))&gt;1,"Fehler: Die reduzierte EEG-Umlage durch Eigenversorgung kann nur von einem Akteur in Anspruch genommen werden.",IF(AND(NOT(ISBLANK(D160)),NOT(ISBLANK(E160))),"Fehler: wenn Spalte E ausgefüllt wird, dann bitte Spalte D leer lassen.","")),"Fehler"))</f>
        <v/>
      </c>
    </row>
    <row r="161" spans="1:7" x14ac:dyDescent="0.2">
      <c r="A161" s="67"/>
      <c r="B161" s="69"/>
      <c r="C161" s="74"/>
      <c r="D161" s="68"/>
      <c r="E161" s="51"/>
      <c r="F161" s="100" t="str">
        <f t="shared" si="2"/>
        <v/>
      </c>
      <c r="G161" s="93" t="str">
        <f>IF(ISBLANK(A161),"",IFERROR(IF((COUNTIFS($A$17:$A$300,A161,$B$17:$B$300,Hilfstabelle!$K$1,$D$17:$D$300,"&lt;&gt;1")+COUNTIFS($A$17:$A$300,A161,$B$17:$B$300,Hilfstabelle!$K$2,$D$17:$D$300,"&lt;&gt;1"))&gt;1,"Fehler: Die reduzierte EEG-Umlage durch Eigenversorgung kann nur von einem Akteur in Anspruch genommen werden.",IF(AND(NOT(ISBLANK(D161)),NOT(ISBLANK(E161))),"Fehler: wenn Spalte E ausgefüllt wird, dann bitte Spalte D leer lassen.","")),"Fehler"))</f>
        <v/>
      </c>
    </row>
    <row r="162" spans="1:7" x14ac:dyDescent="0.2">
      <c r="A162" s="67"/>
      <c r="B162" s="69"/>
      <c r="C162" s="74"/>
      <c r="D162" s="68"/>
      <c r="E162" s="51"/>
      <c r="F162" s="100" t="str">
        <f t="shared" si="2"/>
        <v/>
      </c>
      <c r="G162" s="93" t="str">
        <f>IF(ISBLANK(A162),"",IFERROR(IF((COUNTIFS($A$17:$A$300,A162,$B$17:$B$300,Hilfstabelle!$K$1,$D$17:$D$300,"&lt;&gt;1")+COUNTIFS($A$17:$A$300,A162,$B$17:$B$300,Hilfstabelle!$K$2,$D$17:$D$300,"&lt;&gt;1"))&gt;1,"Fehler: Die reduzierte EEG-Umlage durch Eigenversorgung kann nur von einem Akteur in Anspruch genommen werden.",IF(AND(NOT(ISBLANK(D162)),NOT(ISBLANK(E162))),"Fehler: wenn Spalte E ausgefüllt wird, dann bitte Spalte D leer lassen.","")),"Fehler"))</f>
        <v/>
      </c>
    </row>
    <row r="163" spans="1:7" x14ac:dyDescent="0.2">
      <c r="A163" s="67"/>
      <c r="B163" s="69"/>
      <c r="C163" s="74"/>
      <c r="D163" s="68"/>
      <c r="E163" s="51"/>
      <c r="F163" s="100" t="str">
        <f t="shared" si="2"/>
        <v/>
      </c>
      <c r="G163" s="93" t="str">
        <f>IF(ISBLANK(A163),"",IFERROR(IF((COUNTIFS($A$17:$A$300,A163,$B$17:$B$300,Hilfstabelle!$K$1,$D$17:$D$300,"&lt;&gt;1")+COUNTIFS($A$17:$A$300,A163,$B$17:$B$300,Hilfstabelle!$K$2,$D$17:$D$300,"&lt;&gt;1"))&gt;1,"Fehler: Die reduzierte EEG-Umlage durch Eigenversorgung kann nur von einem Akteur in Anspruch genommen werden.",IF(AND(NOT(ISBLANK(D163)),NOT(ISBLANK(E163))),"Fehler: wenn Spalte E ausgefüllt wird, dann bitte Spalte D leer lassen.","")),"Fehler"))</f>
        <v/>
      </c>
    </row>
    <row r="164" spans="1:7" x14ac:dyDescent="0.2">
      <c r="A164" s="67"/>
      <c r="B164" s="69"/>
      <c r="C164" s="74"/>
      <c r="D164" s="68"/>
      <c r="E164" s="51"/>
      <c r="F164" s="100" t="str">
        <f t="shared" si="2"/>
        <v/>
      </c>
      <c r="G164" s="93" t="str">
        <f>IF(ISBLANK(A164),"",IFERROR(IF((COUNTIFS($A$17:$A$300,A164,$B$17:$B$300,Hilfstabelle!$K$1,$D$17:$D$300,"&lt;&gt;1")+COUNTIFS($A$17:$A$300,A164,$B$17:$B$300,Hilfstabelle!$K$2,$D$17:$D$300,"&lt;&gt;1"))&gt;1,"Fehler: Die reduzierte EEG-Umlage durch Eigenversorgung kann nur von einem Akteur in Anspruch genommen werden.",IF(AND(NOT(ISBLANK(D164)),NOT(ISBLANK(E164))),"Fehler: wenn Spalte E ausgefüllt wird, dann bitte Spalte D leer lassen.","")),"Fehler"))</f>
        <v/>
      </c>
    </row>
    <row r="165" spans="1:7" x14ac:dyDescent="0.2">
      <c r="A165" s="67"/>
      <c r="B165" s="69"/>
      <c r="C165" s="74"/>
      <c r="D165" s="68"/>
      <c r="E165" s="51"/>
      <c r="F165" s="100" t="str">
        <f t="shared" si="2"/>
        <v/>
      </c>
      <c r="G165" s="93" t="str">
        <f>IF(ISBLANK(A165),"",IFERROR(IF((COUNTIFS($A$17:$A$300,A165,$B$17:$B$300,Hilfstabelle!$K$1,$D$17:$D$300,"&lt;&gt;1")+COUNTIFS($A$17:$A$300,A165,$B$17:$B$300,Hilfstabelle!$K$2,$D$17:$D$300,"&lt;&gt;1"))&gt;1,"Fehler: Die reduzierte EEG-Umlage durch Eigenversorgung kann nur von einem Akteur in Anspruch genommen werden.",IF(AND(NOT(ISBLANK(D165)),NOT(ISBLANK(E165))),"Fehler: wenn Spalte E ausgefüllt wird, dann bitte Spalte D leer lassen.","")),"Fehler"))</f>
        <v/>
      </c>
    </row>
    <row r="166" spans="1:7" x14ac:dyDescent="0.2">
      <c r="A166" s="67"/>
      <c r="B166" s="69"/>
      <c r="C166" s="74"/>
      <c r="D166" s="68"/>
      <c r="E166" s="51"/>
      <c r="F166" s="100" t="str">
        <f t="shared" si="2"/>
        <v/>
      </c>
      <c r="G166" s="93" t="str">
        <f>IF(ISBLANK(A166),"",IFERROR(IF((COUNTIFS($A$17:$A$300,A166,$B$17:$B$300,Hilfstabelle!$K$1,$D$17:$D$300,"&lt;&gt;1")+COUNTIFS($A$17:$A$300,A166,$B$17:$B$300,Hilfstabelle!$K$2,$D$17:$D$300,"&lt;&gt;1"))&gt;1,"Fehler: Die reduzierte EEG-Umlage durch Eigenversorgung kann nur von einem Akteur in Anspruch genommen werden.",IF(AND(NOT(ISBLANK(D166)),NOT(ISBLANK(E166))),"Fehler: wenn Spalte E ausgefüllt wird, dann bitte Spalte D leer lassen.","")),"Fehler"))</f>
        <v/>
      </c>
    </row>
    <row r="167" spans="1:7" x14ac:dyDescent="0.2">
      <c r="A167" s="67"/>
      <c r="B167" s="69"/>
      <c r="C167" s="74"/>
      <c r="D167" s="68"/>
      <c r="E167" s="51"/>
      <c r="F167" s="100" t="str">
        <f t="shared" si="2"/>
        <v/>
      </c>
      <c r="G167" s="93" t="str">
        <f>IF(ISBLANK(A167),"",IFERROR(IF((COUNTIFS($A$17:$A$300,A167,$B$17:$B$300,Hilfstabelle!$K$1,$D$17:$D$300,"&lt;&gt;1")+COUNTIFS($A$17:$A$300,A167,$B$17:$B$300,Hilfstabelle!$K$2,$D$17:$D$300,"&lt;&gt;1"))&gt;1,"Fehler: Die reduzierte EEG-Umlage durch Eigenversorgung kann nur von einem Akteur in Anspruch genommen werden.",IF(AND(NOT(ISBLANK(D167)),NOT(ISBLANK(E167))),"Fehler: wenn Spalte E ausgefüllt wird, dann bitte Spalte D leer lassen.","")),"Fehler"))</f>
        <v/>
      </c>
    </row>
    <row r="168" spans="1:7" x14ac:dyDescent="0.2">
      <c r="A168" s="67"/>
      <c r="B168" s="69"/>
      <c r="C168" s="74"/>
      <c r="D168" s="68"/>
      <c r="E168" s="51"/>
      <c r="F168" s="100" t="str">
        <f t="shared" si="2"/>
        <v/>
      </c>
      <c r="G168" s="93" t="str">
        <f>IF(ISBLANK(A168),"",IFERROR(IF((COUNTIFS($A$17:$A$300,A168,$B$17:$B$300,Hilfstabelle!$K$1,$D$17:$D$300,"&lt;&gt;1")+COUNTIFS($A$17:$A$300,A168,$B$17:$B$300,Hilfstabelle!$K$2,$D$17:$D$300,"&lt;&gt;1"))&gt;1,"Fehler: Die reduzierte EEG-Umlage durch Eigenversorgung kann nur von einem Akteur in Anspruch genommen werden.",IF(AND(NOT(ISBLANK(D168)),NOT(ISBLANK(E168))),"Fehler: wenn Spalte E ausgefüllt wird, dann bitte Spalte D leer lassen.","")),"Fehler"))</f>
        <v/>
      </c>
    </row>
    <row r="169" spans="1:7" x14ac:dyDescent="0.2">
      <c r="A169" s="67"/>
      <c r="B169" s="69"/>
      <c r="C169" s="74"/>
      <c r="D169" s="68"/>
      <c r="E169" s="51"/>
      <c r="F169" s="100" t="str">
        <f t="shared" si="2"/>
        <v/>
      </c>
      <c r="G169" s="93" t="str">
        <f>IF(ISBLANK(A169),"",IFERROR(IF((COUNTIFS($A$17:$A$300,A169,$B$17:$B$300,Hilfstabelle!$K$1,$D$17:$D$300,"&lt;&gt;1")+COUNTIFS($A$17:$A$300,A169,$B$17:$B$300,Hilfstabelle!$K$2,$D$17:$D$300,"&lt;&gt;1"))&gt;1,"Fehler: Die reduzierte EEG-Umlage durch Eigenversorgung kann nur von einem Akteur in Anspruch genommen werden.",IF(AND(NOT(ISBLANK(D169)),NOT(ISBLANK(E169))),"Fehler: wenn Spalte E ausgefüllt wird, dann bitte Spalte D leer lassen.","")),"Fehler"))</f>
        <v/>
      </c>
    </row>
    <row r="170" spans="1:7" x14ac:dyDescent="0.2">
      <c r="A170" s="67"/>
      <c r="B170" s="63"/>
      <c r="C170" s="28"/>
      <c r="D170" s="68"/>
      <c r="E170" s="51"/>
      <c r="F170" s="100" t="str">
        <f t="shared" si="2"/>
        <v/>
      </c>
      <c r="G170" s="93" t="str">
        <f>IF(ISBLANK(A170),"",IFERROR(IF((COUNTIFS($A$17:$A$300,A170,$B$17:$B$300,Hilfstabelle!$K$1,$D$17:$D$300,"&lt;&gt;1")+COUNTIFS($A$17:$A$300,A170,$B$17:$B$300,Hilfstabelle!$K$2,$D$17:$D$300,"&lt;&gt;1"))&gt;1,"Fehler: Die reduzierte EEG-Umlage durch Eigenversorgung kann nur von einem Akteur in Anspruch genommen werden.",IF(AND(NOT(ISBLANK(D170)),NOT(ISBLANK(E170))),"Fehler: wenn Spalte E ausgefüllt wird, dann bitte Spalte D leer lassen.","")),"Fehler"))</f>
        <v/>
      </c>
    </row>
    <row r="171" spans="1:7" x14ac:dyDescent="0.2">
      <c r="A171" s="67"/>
      <c r="B171" s="63"/>
      <c r="C171" s="28"/>
      <c r="D171" s="68"/>
      <c r="E171" s="51"/>
      <c r="F171" s="100" t="str">
        <f t="shared" si="2"/>
        <v/>
      </c>
      <c r="G171" s="93" t="str">
        <f>IF(ISBLANK(A171),"",IFERROR(IF((COUNTIFS($A$17:$A$300,A171,$B$17:$B$300,Hilfstabelle!$K$1,$D$17:$D$300,"&lt;&gt;1")+COUNTIFS($A$17:$A$300,A171,$B$17:$B$300,Hilfstabelle!$K$2,$D$17:$D$300,"&lt;&gt;1"))&gt;1,"Fehler: Die reduzierte EEG-Umlage durch Eigenversorgung kann nur von einem Akteur in Anspruch genommen werden.",IF(AND(NOT(ISBLANK(D171)),NOT(ISBLANK(E171))),"Fehler: wenn Spalte E ausgefüllt wird, dann bitte Spalte D leer lassen.","")),"Fehler"))</f>
        <v/>
      </c>
    </row>
    <row r="172" spans="1:7" x14ac:dyDescent="0.2">
      <c r="A172" s="67"/>
      <c r="B172" s="63"/>
      <c r="C172" s="28"/>
      <c r="D172" s="68"/>
      <c r="E172" s="51"/>
      <c r="F172" s="100" t="str">
        <f t="shared" si="2"/>
        <v/>
      </c>
      <c r="G172" s="93" t="str">
        <f>IF(ISBLANK(A172),"",IFERROR(IF((COUNTIFS($A$17:$A$300,A172,$B$17:$B$300,Hilfstabelle!$K$1,$D$17:$D$300,"&lt;&gt;1")+COUNTIFS($A$17:$A$300,A172,$B$17:$B$300,Hilfstabelle!$K$2,$D$17:$D$300,"&lt;&gt;1"))&gt;1,"Fehler: Die reduzierte EEG-Umlage durch Eigenversorgung kann nur von einem Akteur in Anspruch genommen werden.",IF(AND(NOT(ISBLANK(D172)),NOT(ISBLANK(E172))),"Fehler: wenn Spalte E ausgefüllt wird, dann bitte Spalte D leer lassen.","")),"Fehler"))</f>
        <v/>
      </c>
    </row>
    <row r="173" spans="1:7" x14ac:dyDescent="0.2">
      <c r="A173" s="67"/>
      <c r="B173" s="63"/>
      <c r="C173" s="28"/>
      <c r="D173" s="68"/>
      <c r="E173" s="52"/>
      <c r="F173" s="100" t="str">
        <f t="shared" si="2"/>
        <v/>
      </c>
      <c r="G173" s="93" t="str">
        <f>IF(ISBLANK(A173),"",IFERROR(IF((COUNTIFS($A$17:$A$300,A173,$B$17:$B$300,Hilfstabelle!$K$1,$D$17:$D$300,"&lt;&gt;1")+COUNTIFS($A$17:$A$300,A173,$B$17:$B$300,Hilfstabelle!$K$2,$D$17:$D$300,"&lt;&gt;1"))&gt;1,"Fehler: Die reduzierte EEG-Umlage durch Eigenversorgung kann nur von einem Akteur in Anspruch genommen werden.",IF(AND(NOT(ISBLANK(D173)),NOT(ISBLANK(E173))),"Fehler: wenn Spalte E ausgefüllt wird, dann bitte Spalte D leer lassen.","")),"Fehler"))</f>
        <v/>
      </c>
    </row>
    <row r="174" spans="1:7" x14ac:dyDescent="0.2">
      <c r="A174" s="67"/>
      <c r="B174" s="63"/>
      <c r="C174" s="28"/>
      <c r="D174" s="68"/>
      <c r="E174" s="52"/>
      <c r="F174" s="100" t="str">
        <f t="shared" si="2"/>
        <v/>
      </c>
      <c r="G174" s="93" t="str">
        <f>IF(ISBLANK(A174),"",IFERROR(IF((COUNTIFS($A$17:$A$300,A174,$B$17:$B$300,Hilfstabelle!$K$1,$D$17:$D$300,"&lt;&gt;1")+COUNTIFS($A$17:$A$300,A174,$B$17:$B$300,Hilfstabelle!$K$2,$D$17:$D$300,"&lt;&gt;1"))&gt;1,"Fehler: Die reduzierte EEG-Umlage durch Eigenversorgung kann nur von einem Akteur in Anspruch genommen werden.",IF(AND(NOT(ISBLANK(D174)),NOT(ISBLANK(E174))),"Fehler: wenn Spalte E ausgefüllt wird, dann bitte Spalte D leer lassen.","")),"Fehler"))</f>
        <v/>
      </c>
    </row>
    <row r="175" spans="1:7" x14ac:dyDescent="0.2">
      <c r="A175" s="67"/>
      <c r="B175" s="63"/>
      <c r="C175" s="28"/>
      <c r="D175" s="68"/>
      <c r="E175" s="52"/>
      <c r="F175" s="100" t="str">
        <f t="shared" si="2"/>
        <v/>
      </c>
      <c r="G175" s="93" t="str">
        <f>IF(ISBLANK(A175),"",IFERROR(IF((COUNTIFS($A$17:$A$300,A175,$B$17:$B$300,Hilfstabelle!$K$1,$D$17:$D$300,"&lt;&gt;1")+COUNTIFS($A$17:$A$300,A175,$B$17:$B$300,Hilfstabelle!$K$2,$D$17:$D$300,"&lt;&gt;1"))&gt;1,"Fehler: Die reduzierte EEG-Umlage durch Eigenversorgung kann nur von einem Akteur in Anspruch genommen werden.",IF(AND(NOT(ISBLANK(D175)),NOT(ISBLANK(E175))),"Fehler: wenn Spalte E ausgefüllt wird, dann bitte Spalte D leer lassen.","")),"Fehler"))</f>
        <v/>
      </c>
    </row>
    <row r="176" spans="1:7" x14ac:dyDescent="0.2">
      <c r="A176" s="67"/>
      <c r="B176" s="63"/>
      <c r="C176" s="28"/>
      <c r="D176" s="68"/>
      <c r="E176" s="52"/>
      <c r="F176" s="100" t="str">
        <f t="shared" si="2"/>
        <v/>
      </c>
      <c r="G176" s="93" t="str">
        <f>IF(ISBLANK(A176),"",IFERROR(IF((COUNTIFS($A$17:$A$300,A176,$B$17:$B$300,Hilfstabelle!$K$1,$D$17:$D$300,"&lt;&gt;1")+COUNTIFS($A$17:$A$300,A176,$B$17:$B$300,Hilfstabelle!$K$2,$D$17:$D$300,"&lt;&gt;1"))&gt;1,"Fehler: Die reduzierte EEG-Umlage durch Eigenversorgung kann nur von einem Akteur in Anspruch genommen werden.",IF(AND(NOT(ISBLANK(D176)),NOT(ISBLANK(E176))),"Fehler: wenn Spalte E ausgefüllt wird, dann bitte Spalte D leer lassen.","")),"Fehler"))</f>
        <v/>
      </c>
    </row>
    <row r="177" spans="1:7" x14ac:dyDescent="0.2">
      <c r="A177" s="67"/>
      <c r="B177" s="63"/>
      <c r="C177" s="28"/>
      <c r="D177" s="68"/>
      <c r="E177" s="52"/>
      <c r="F177" s="100" t="str">
        <f t="shared" si="2"/>
        <v/>
      </c>
      <c r="G177" s="93" t="str">
        <f>IF(ISBLANK(A177),"",IFERROR(IF((COUNTIFS($A$17:$A$300,A177,$B$17:$B$300,Hilfstabelle!$K$1,$D$17:$D$300,"&lt;&gt;1")+COUNTIFS($A$17:$A$300,A177,$B$17:$B$300,Hilfstabelle!$K$2,$D$17:$D$300,"&lt;&gt;1"))&gt;1,"Fehler: Die reduzierte EEG-Umlage durch Eigenversorgung kann nur von einem Akteur in Anspruch genommen werden.",IF(AND(NOT(ISBLANK(D177)),NOT(ISBLANK(E177))),"Fehler: wenn Spalte E ausgefüllt wird, dann bitte Spalte D leer lassen.","")),"Fehler"))</f>
        <v/>
      </c>
    </row>
    <row r="178" spans="1:7" x14ac:dyDescent="0.2">
      <c r="A178" s="67"/>
      <c r="B178" s="63"/>
      <c r="C178" s="28"/>
      <c r="D178" s="68"/>
      <c r="E178" s="52"/>
      <c r="F178" s="100" t="str">
        <f t="shared" si="2"/>
        <v/>
      </c>
      <c r="G178" s="93" t="str">
        <f>IF(ISBLANK(A178),"",IFERROR(IF((COUNTIFS($A$17:$A$300,A178,$B$17:$B$300,Hilfstabelle!$K$1,$D$17:$D$300,"&lt;&gt;1")+COUNTIFS($A$17:$A$300,A178,$B$17:$B$300,Hilfstabelle!$K$2,$D$17:$D$300,"&lt;&gt;1"))&gt;1,"Fehler: Die reduzierte EEG-Umlage durch Eigenversorgung kann nur von einem Akteur in Anspruch genommen werden.",IF(AND(NOT(ISBLANK(D178)),NOT(ISBLANK(E178))),"Fehler: wenn Spalte E ausgefüllt wird, dann bitte Spalte D leer lassen.","")),"Fehler"))</f>
        <v/>
      </c>
    </row>
    <row r="179" spans="1:7" x14ac:dyDescent="0.2">
      <c r="A179" s="67"/>
      <c r="B179" s="63"/>
      <c r="C179" s="28"/>
      <c r="D179" s="68"/>
      <c r="E179" s="52"/>
      <c r="F179" s="100" t="str">
        <f t="shared" si="2"/>
        <v/>
      </c>
      <c r="G179" s="93" t="str">
        <f>IF(ISBLANK(A179),"",IFERROR(IF((COUNTIFS($A$17:$A$300,A179,$B$17:$B$300,Hilfstabelle!$K$1,$D$17:$D$300,"&lt;&gt;1")+COUNTIFS($A$17:$A$300,A179,$B$17:$B$300,Hilfstabelle!$K$2,$D$17:$D$300,"&lt;&gt;1"))&gt;1,"Fehler: Die reduzierte EEG-Umlage durch Eigenversorgung kann nur von einem Akteur in Anspruch genommen werden.",IF(AND(NOT(ISBLANK(D179)),NOT(ISBLANK(E179))),"Fehler: wenn Spalte E ausgefüllt wird, dann bitte Spalte D leer lassen.","")),"Fehler"))</f>
        <v/>
      </c>
    </row>
    <row r="180" spans="1:7" x14ac:dyDescent="0.2">
      <c r="A180" s="67"/>
      <c r="B180" s="63"/>
      <c r="C180" s="28"/>
      <c r="D180" s="68"/>
      <c r="E180" s="52"/>
      <c r="F180" s="100" t="str">
        <f t="shared" si="2"/>
        <v/>
      </c>
      <c r="G180" s="93" t="str">
        <f>IF(ISBLANK(A180),"",IFERROR(IF((COUNTIFS($A$17:$A$300,A180,$B$17:$B$300,Hilfstabelle!$K$1,$D$17:$D$300,"&lt;&gt;1")+COUNTIFS($A$17:$A$300,A180,$B$17:$B$300,Hilfstabelle!$K$2,$D$17:$D$300,"&lt;&gt;1"))&gt;1,"Fehler: Die reduzierte EEG-Umlage durch Eigenversorgung kann nur von einem Akteur in Anspruch genommen werden.",IF(AND(NOT(ISBLANK(D180)),NOT(ISBLANK(E180))),"Fehler: wenn Spalte E ausgefüllt wird, dann bitte Spalte D leer lassen.","")),"Fehler"))</f>
        <v/>
      </c>
    </row>
    <row r="181" spans="1:7" x14ac:dyDescent="0.2">
      <c r="A181" s="67"/>
      <c r="B181" s="63"/>
      <c r="C181" s="28"/>
      <c r="D181" s="68"/>
      <c r="E181" s="52"/>
      <c r="F181" s="100" t="str">
        <f t="shared" si="2"/>
        <v/>
      </c>
      <c r="G181" s="93" t="str">
        <f>IF(ISBLANK(A181),"",IFERROR(IF((COUNTIFS($A$17:$A$300,A181,$B$17:$B$300,Hilfstabelle!$K$1,$D$17:$D$300,"&lt;&gt;1")+COUNTIFS($A$17:$A$300,A181,$B$17:$B$300,Hilfstabelle!$K$2,$D$17:$D$300,"&lt;&gt;1"))&gt;1,"Fehler: Die reduzierte EEG-Umlage durch Eigenversorgung kann nur von einem Akteur in Anspruch genommen werden.",IF(AND(NOT(ISBLANK(D181)),NOT(ISBLANK(E181))),"Fehler: wenn Spalte E ausgefüllt wird, dann bitte Spalte D leer lassen.","")),"Fehler"))</f>
        <v/>
      </c>
    </row>
    <row r="182" spans="1:7" x14ac:dyDescent="0.2">
      <c r="A182" s="67"/>
      <c r="B182" s="63"/>
      <c r="C182" s="28"/>
      <c r="D182" s="68"/>
      <c r="E182" s="52"/>
      <c r="F182" s="100" t="str">
        <f t="shared" si="2"/>
        <v/>
      </c>
      <c r="G182" s="93" t="str">
        <f>IF(ISBLANK(A182),"",IFERROR(IF((COUNTIFS($A$17:$A$300,A182,$B$17:$B$300,Hilfstabelle!$K$1,$D$17:$D$300,"&lt;&gt;1")+COUNTIFS($A$17:$A$300,A182,$B$17:$B$300,Hilfstabelle!$K$2,$D$17:$D$300,"&lt;&gt;1"))&gt;1,"Fehler: Die reduzierte EEG-Umlage durch Eigenversorgung kann nur von einem Akteur in Anspruch genommen werden.",IF(AND(NOT(ISBLANK(D182)),NOT(ISBLANK(E182))),"Fehler: wenn Spalte E ausgefüllt wird, dann bitte Spalte D leer lassen.","")),"Fehler"))</f>
        <v/>
      </c>
    </row>
    <row r="183" spans="1:7" x14ac:dyDescent="0.2">
      <c r="A183" s="67"/>
      <c r="B183" s="63"/>
      <c r="C183" s="28"/>
      <c r="D183" s="68"/>
      <c r="E183" s="52"/>
      <c r="F183" s="100" t="str">
        <f t="shared" si="2"/>
        <v/>
      </c>
      <c r="G183" s="93" t="str">
        <f>IF(ISBLANK(A183),"",IFERROR(IF((COUNTIFS($A$17:$A$300,A183,$B$17:$B$300,Hilfstabelle!$K$1,$D$17:$D$300,"&lt;&gt;1")+COUNTIFS($A$17:$A$300,A183,$B$17:$B$300,Hilfstabelle!$K$2,$D$17:$D$300,"&lt;&gt;1"))&gt;1,"Fehler: Die reduzierte EEG-Umlage durch Eigenversorgung kann nur von einem Akteur in Anspruch genommen werden.",IF(AND(NOT(ISBLANK(D183)),NOT(ISBLANK(E183))),"Fehler: wenn Spalte E ausgefüllt wird, dann bitte Spalte D leer lassen.","")),"Fehler"))</f>
        <v/>
      </c>
    </row>
    <row r="184" spans="1:7" x14ac:dyDescent="0.2">
      <c r="A184" s="67"/>
      <c r="B184" s="63"/>
      <c r="C184" s="28"/>
      <c r="D184" s="68"/>
      <c r="E184" s="52"/>
      <c r="F184" s="100" t="str">
        <f t="shared" si="2"/>
        <v/>
      </c>
      <c r="G184" s="93" t="str">
        <f>IF(ISBLANK(A184),"",IFERROR(IF((COUNTIFS($A$17:$A$300,A184,$B$17:$B$300,Hilfstabelle!$K$1,$D$17:$D$300,"&lt;&gt;1")+COUNTIFS($A$17:$A$300,A184,$B$17:$B$300,Hilfstabelle!$K$2,$D$17:$D$300,"&lt;&gt;1"))&gt;1,"Fehler: Die reduzierte EEG-Umlage durch Eigenversorgung kann nur von einem Akteur in Anspruch genommen werden.",IF(AND(NOT(ISBLANK(D184)),NOT(ISBLANK(E184))),"Fehler: wenn Spalte E ausgefüllt wird, dann bitte Spalte D leer lassen.","")),"Fehler"))</f>
        <v/>
      </c>
    </row>
    <row r="185" spans="1:7" x14ac:dyDescent="0.2">
      <c r="A185" s="67"/>
      <c r="B185" s="63"/>
      <c r="C185" s="28"/>
      <c r="D185" s="68"/>
      <c r="E185" s="52"/>
      <c r="F185" s="100" t="str">
        <f t="shared" si="2"/>
        <v/>
      </c>
      <c r="G185" s="93" t="str">
        <f>IF(ISBLANK(A185),"",IFERROR(IF((COUNTIFS($A$17:$A$300,A185,$B$17:$B$300,Hilfstabelle!$K$1,$D$17:$D$300,"&lt;&gt;1")+COUNTIFS($A$17:$A$300,A185,$B$17:$B$300,Hilfstabelle!$K$2,$D$17:$D$300,"&lt;&gt;1"))&gt;1,"Fehler: Die reduzierte EEG-Umlage durch Eigenversorgung kann nur von einem Akteur in Anspruch genommen werden.",IF(AND(NOT(ISBLANK(D185)),NOT(ISBLANK(E185))),"Fehler: wenn Spalte E ausgefüllt wird, dann bitte Spalte D leer lassen.","")),"Fehler"))</f>
        <v/>
      </c>
    </row>
    <row r="186" spans="1:7" x14ac:dyDescent="0.2">
      <c r="A186" s="67"/>
      <c r="B186" s="63"/>
      <c r="C186" s="28"/>
      <c r="D186" s="68"/>
      <c r="E186" s="52"/>
      <c r="F186" s="100" t="str">
        <f t="shared" si="2"/>
        <v/>
      </c>
      <c r="G186" s="93" t="str">
        <f>IF(ISBLANK(A186),"",IFERROR(IF((COUNTIFS($A$17:$A$300,A186,$B$17:$B$300,Hilfstabelle!$K$1,$D$17:$D$300,"&lt;&gt;1")+COUNTIFS($A$17:$A$300,A186,$B$17:$B$300,Hilfstabelle!$K$2,$D$17:$D$300,"&lt;&gt;1"))&gt;1,"Fehler: Die reduzierte EEG-Umlage durch Eigenversorgung kann nur von einem Akteur in Anspruch genommen werden.",IF(AND(NOT(ISBLANK(D186)),NOT(ISBLANK(E186))),"Fehler: wenn Spalte E ausgefüllt wird, dann bitte Spalte D leer lassen.","")),"Fehler"))</f>
        <v/>
      </c>
    </row>
    <row r="187" spans="1:7" x14ac:dyDescent="0.2">
      <c r="A187" s="67"/>
      <c r="B187" s="63"/>
      <c r="C187" s="28"/>
      <c r="D187" s="68"/>
      <c r="E187" s="52"/>
      <c r="F187" s="100" t="str">
        <f t="shared" si="2"/>
        <v/>
      </c>
      <c r="G187" s="93" t="str">
        <f>IF(ISBLANK(A187),"",IFERROR(IF((COUNTIFS($A$17:$A$300,A187,$B$17:$B$300,Hilfstabelle!$K$1,$D$17:$D$300,"&lt;&gt;1")+COUNTIFS($A$17:$A$300,A187,$B$17:$B$300,Hilfstabelle!$K$2,$D$17:$D$300,"&lt;&gt;1"))&gt;1,"Fehler: Die reduzierte EEG-Umlage durch Eigenversorgung kann nur von einem Akteur in Anspruch genommen werden.",IF(AND(NOT(ISBLANK(D187)),NOT(ISBLANK(E187))),"Fehler: wenn Spalte E ausgefüllt wird, dann bitte Spalte D leer lassen.","")),"Fehler"))</f>
        <v/>
      </c>
    </row>
    <row r="188" spans="1:7" x14ac:dyDescent="0.2">
      <c r="A188" s="67"/>
      <c r="B188" s="63"/>
      <c r="C188" s="28"/>
      <c r="D188" s="68"/>
      <c r="E188" s="52"/>
      <c r="F188" s="100" t="str">
        <f t="shared" si="2"/>
        <v/>
      </c>
      <c r="G188" s="93" t="str">
        <f>IF(ISBLANK(A188),"",IFERROR(IF((COUNTIFS($A$17:$A$300,A188,$B$17:$B$300,Hilfstabelle!$K$1,$D$17:$D$300,"&lt;&gt;1")+COUNTIFS($A$17:$A$300,A188,$B$17:$B$300,Hilfstabelle!$K$2,$D$17:$D$300,"&lt;&gt;1"))&gt;1,"Fehler: Die reduzierte EEG-Umlage durch Eigenversorgung kann nur von einem Akteur in Anspruch genommen werden.",IF(AND(NOT(ISBLANK(D188)),NOT(ISBLANK(E188))),"Fehler: wenn Spalte E ausgefüllt wird, dann bitte Spalte D leer lassen.","")),"Fehler"))</f>
        <v/>
      </c>
    </row>
    <row r="189" spans="1:7" x14ac:dyDescent="0.2">
      <c r="A189" s="67"/>
      <c r="B189" s="63"/>
      <c r="C189" s="28"/>
      <c r="D189" s="68"/>
      <c r="E189" s="52"/>
      <c r="F189" s="100" t="str">
        <f t="shared" si="2"/>
        <v/>
      </c>
      <c r="G189" s="93" t="str">
        <f>IF(ISBLANK(A189),"",IFERROR(IF((COUNTIFS($A$17:$A$300,A189,$B$17:$B$300,Hilfstabelle!$K$1,$D$17:$D$300,"&lt;&gt;1")+COUNTIFS($A$17:$A$300,A189,$B$17:$B$300,Hilfstabelle!$K$2,$D$17:$D$300,"&lt;&gt;1"))&gt;1,"Fehler: Die reduzierte EEG-Umlage durch Eigenversorgung kann nur von einem Akteur in Anspruch genommen werden.",IF(AND(NOT(ISBLANK(D189)),NOT(ISBLANK(E189))),"Fehler: wenn Spalte E ausgefüllt wird, dann bitte Spalte D leer lassen.","")),"Fehler"))</f>
        <v/>
      </c>
    </row>
    <row r="190" spans="1:7" x14ac:dyDescent="0.2">
      <c r="A190" s="67"/>
      <c r="B190" s="63"/>
      <c r="C190" s="28"/>
      <c r="D190" s="68"/>
      <c r="E190" s="52"/>
      <c r="F190" s="100" t="str">
        <f t="shared" si="2"/>
        <v/>
      </c>
      <c r="G190" s="93" t="str">
        <f>IF(ISBLANK(A190),"",IFERROR(IF((COUNTIFS($A$17:$A$300,A190,$B$17:$B$300,Hilfstabelle!$K$1,$D$17:$D$300,"&lt;&gt;1")+COUNTIFS($A$17:$A$300,A190,$B$17:$B$300,Hilfstabelle!$K$2,$D$17:$D$300,"&lt;&gt;1"))&gt;1,"Fehler: Die reduzierte EEG-Umlage durch Eigenversorgung kann nur von einem Akteur in Anspruch genommen werden.",IF(AND(NOT(ISBLANK(D190)),NOT(ISBLANK(E190))),"Fehler: wenn Spalte E ausgefüllt wird, dann bitte Spalte D leer lassen.","")),"Fehler"))</f>
        <v/>
      </c>
    </row>
    <row r="191" spans="1:7" x14ac:dyDescent="0.2">
      <c r="A191" s="67"/>
      <c r="B191" s="63"/>
      <c r="C191" s="28"/>
      <c r="D191" s="68"/>
      <c r="E191" s="52"/>
      <c r="F191" s="100" t="str">
        <f t="shared" si="2"/>
        <v/>
      </c>
      <c r="G191" s="93" t="str">
        <f>IF(ISBLANK(A191),"",IFERROR(IF((COUNTIFS($A$17:$A$300,A191,$B$17:$B$300,Hilfstabelle!$K$1,$D$17:$D$300,"&lt;&gt;1")+COUNTIFS($A$17:$A$300,A191,$B$17:$B$300,Hilfstabelle!$K$2,$D$17:$D$300,"&lt;&gt;1"))&gt;1,"Fehler: Die reduzierte EEG-Umlage durch Eigenversorgung kann nur von einem Akteur in Anspruch genommen werden.",IF(AND(NOT(ISBLANK(D191)),NOT(ISBLANK(E191))),"Fehler: wenn Spalte E ausgefüllt wird, dann bitte Spalte D leer lassen.","")),"Fehler"))</f>
        <v/>
      </c>
    </row>
    <row r="192" spans="1:7" x14ac:dyDescent="0.2">
      <c r="A192" s="67"/>
      <c r="B192" s="63"/>
      <c r="C192" s="28"/>
      <c r="D192" s="68"/>
      <c r="E192" s="52"/>
      <c r="F192" s="100" t="str">
        <f t="shared" si="2"/>
        <v/>
      </c>
      <c r="G192" s="93" t="str">
        <f>IF(ISBLANK(A192),"",IFERROR(IF((COUNTIFS($A$17:$A$300,A192,$B$17:$B$300,Hilfstabelle!$K$1,$D$17:$D$300,"&lt;&gt;1")+COUNTIFS($A$17:$A$300,A192,$B$17:$B$300,Hilfstabelle!$K$2,$D$17:$D$300,"&lt;&gt;1"))&gt;1,"Fehler: Die reduzierte EEG-Umlage durch Eigenversorgung kann nur von einem Akteur in Anspruch genommen werden.",IF(AND(NOT(ISBLANK(D192)),NOT(ISBLANK(E192))),"Fehler: wenn Spalte E ausgefüllt wird, dann bitte Spalte D leer lassen.","")),"Fehler"))</f>
        <v/>
      </c>
    </row>
    <row r="193" spans="1:7" x14ac:dyDescent="0.2">
      <c r="A193" s="67"/>
      <c r="B193" s="63"/>
      <c r="C193" s="28"/>
      <c r="D193" s="68"/>
      <c r="E193" s="52"/>
      <c r="F193" s="100" t="str">
        <f t="shared" si="2"/>
        <v/>
      </c>
      <c r="G193" s="93" t="str">
        <f>IF(ISBLANK(A193),"",IFERROR(IF((COUNTIFS($A$17:$A$300,A193,$B$17:$B$300,Hilfstabelle!$K$1,$D$17:$D$300,"&lt;&gt;1")+COUNTIFS($A$17:$A$300,A193,$B$17:$B$300,Hilfstabelle!$K$2,$D$17:$D$300,"&lt;&gt;1"))&gt;1,"Fehler: Die reduzierte EEG-Umlage durch Eigenversorgung kann nur von einem Akteur in Anspruch genommen werden.",IF(AND(NOT(ISBLANK(D193)),NOT(ISBLANK(E193))),"Fehler: wenn Spalte E ausgefüllt wird, dann bitte Spalte D leer lassen.","")),"Fehler"))</f>
        <v/>
      </c>
    </row>
    <row r="194" spans="1:7" x14ac:dyDescent="0.2">
      <c r="A194" s="67"/>
      <c r="B194" s="63"/>
      <c r="C194" s="28"/>
      <c r="D194" s="68"/>
      <c r="E194" s="52"/>
      <c r="F194" s="100" t="str">
        <f t="shared" si="2"/>
        <v/>
      </c>
      <c r="G194" s="93" t="str">
        <f>IF(ISBLANK(A194),"",IFERROR(IF((COUNTIFS($A$17:$A$300,A194,$B$17:$B$300,Hilfstabelle!$K$1,$D$17:$D$300,"&lt;&gt;1")+COUNTIFS($A$17:$A$300,A194,$B$17:$B$300,Hilfstabelle!$K$2,$D$17:$D$300,"&lt;&gt;1"))&gt;1,"Fehler: Die reduzierte EEG-Umlage durch Eigenversorgung kann nur von einem Akteur in Anspruch genommen werden.",IF(AND(NOT(ISBLANK(D194)),NOT(ISBLANK(E194))),"Fehler: wenn Spalte E ausgefüllt wird, dann bitte Spalte D leer lassen.","")),"Fehler"))</f>
        <v/>
      </c>
    </row>
    <row r="195" spans="1:7" x14ac:dyDescent="0.2">
      <c r="A195" s="67"/>
      <c r="B195" s="63"/>
      <c r="C195" s="28"/>
      <c r="D195" s="68"/>
      <c r="E195" s="52"/>
      <c r="F195" s="100" t="str">
        <f t="shared" si="2"/>
        <v/>
      </c>
      <c r="G195" s="93" t="str">
        <f>IF(ISBLANK(A195),"",IFERROR(IF((COUNTIFS($A$17:$A$300,A195,$B$17:$B$300,Hilfstabelle!$K$1,$D$17:$D$300,"&lt;&gt;1")+COUNTIFS($A$17:$A$300,A195,$B$17:$B$300,Hilfstabelle!$K$2,$D$17:$D$300,"&lt;&gt;1"))&gt;1,"Fehler: Die reduzierte EEG-Umlage durch Eigenversorgung kann nur von einem Akteur in Anspruch genommen werden.",IF(AND(NOT(ISBLANK(D195)),NOT(ISBLANK(E195))),"Fehler: wenn Spalte E ausgefüllt wird, dann bitte Spalte D leer lassen.","")),"Fehler"))</f>
        <v/>
      </c>
    </row>
    <row r="196" spans="1:7" x14ac:dyDescent="0.2">
      <c r="A196" s="67"/>
      <c r="B196" s="63"/>
      <c r="C196" s="28"/>
      <c r="D196" s="68"/>
      <c r="E196" s="52"/>
      <c r="F196" s="100" t="str">
        <f t="shared" si="2"/>
        <v/>
      </c>
      <c r="G196" s="93" t="str">
        <f>IF(ISBLANK(A196),"",IFERROR(IF((COUNTIFS($A$17:$A$300,A196,$B$17:$B$300,Hilfstabelle!$K$1,$D$17:$D$300,"&lt;&gt;1")+COUNTIFS($A$17:$A$300,A196,$B$17:$B$300,Hilfstabelle!$K$2,$D$17:$D$300,"&lt;&gt;1"))&gt;1,"Fehler: Die reduzierte EEG-Umlage durch Eigenversorgung kann nur von einem Akteur in Anspruch genommen werden.",IF(AND(NOT(ISBLANK(D196)),NOT(ISBLANK(E196))),"Fehler: wenn Spalte E ausgefüllt wird, dann bitte Spalte D leer lassen.","")),"Fehler"))</f>
        <v/>
      </c>
    </row>
    <row r="197" spans="1:7" x14ac:dyDescent="0.2">
      <c r="A197" s="67"/>
      <c r="B197" s="63"/>
      <c r="C197" s="28"/>
      <c r="D197" s="68"/>
      <c r="E197" s="52"/>
      <c r="F197" s="100" t="str">
        <f t="shared" si="2"/>
        <v/>
      </c>
      <c r="G197" s="93" t="str">
        <f>IF(ISBLANK(A197),"",IFERROR(IF((COUNTIFS($A$17:$A$300,A197,$B$17:$B$300,Hilfstabelle!$K$1,$D$17:$D$300,"&lt;&gt;1")+COUNTIFS($A$17:$A$300,A197,$B$17:$B$300,Hilfstabelle!$K$2,$D$17:$D$300,"&lt;&gt;1"))&gt;1,"Fehler: Die reduzierte EEG-Umlage durch Eigenversorgung kann nur von einem Akteur in Anspruch genommen werden.",IF(AND(NOT(ISBLANK(D197)),NOT(ISBLANK(E197))),"Fehler: wenn Spalte E ausgefüllt wird, dann bitte Spalte D leer lassen.","")),"Fehler"))</f>
        <v/>
      </c>
    </row>
    <row r="198" spans="1:7" x14ac:dyDescent="0.2">
      <c r="A198" s="67"/>
      <c r="B198" s="63"/>
      <c r="C198" s="28"/>
      <c r="D198" s="68"/>
      <c r="E198" s="52"/>
      <c r="F198" s="100" t="str">
        <f t="shared" si="2"/>
        <v/>
      </c>
      <c r="G198" s="93" t="str">
        <f>IF(ISBLANK(A198),"",IFERROR(IF((COUNTIFS($A$17:$A$300,A198,$B$17:$B$300,Hilfstabelle!$K$1,$D$17:$D$300,"&lt;&gt;1")+COUNTIFS($A$17:$A$300,A198,$B$17:$B$300,Hilfstabelle!$K$2,$D$17:$D$300,"&lt;&gt;1"))&gt;1,"Fehler: Die reduzierte EEG-Umlage durch Eigenversorgung kann nur von einem Akteur in Anspruch genommen werden.",IF(AND(NOT(ISBLANK(D198)),NOT(ISBLANK(E198))),"Fehler: wenn Spalte E ausgefüllt wird, dann bitte Spalte D leer lassen.","")),"Fehler"))</f>
        <v/>
      </c>
    </row>
    <row r="199" spans="1:7" x14ac:dyDescent="0.2">
      <c r="A199" s="67"/>
      <c r="B199" s="63"/>
      <c r="C199" s="28"/>
      <c r="D199" s="68"/>
      <c r="E199" s="52"/>
      <c r="F199" s="100" t="str">
        <f t="shared" si="2"/>
        <v/>
      </c>
      <c r="G199" s="93" t="str">
        <f>IF(ISBLANK(A199),"",IFERROR(IF((COUNTIFS($A$17:$A$300,A199,$B$17:$B$300,Hilfstabelle!$K$1,$D$17:$D$300,"&lt;&gt;1")+COUNTIFS($A$17:$A$300,A199,$B$17:$B$300,Hilfstabelle!$K$2,$D$17:$D$300,"&lt;&gt;1"))&gt;1,"Fehler: Die reduzierte EEG-Umlage durch Eigenversorgung kann nur von einem Akteur in Anspruch genommen werden.",IF(AND(NOT(ISBLANK(D199)),NOT(ISBLANK(E199))),"Fehler: wenn Spalte E ausgefüllt wird, dann bitte Spalte D leer lassen.","")),"Fehler"))</f>
        <v/>
      </c>
    </row>
    <row r="200" spans="1:7" x14ac:dyDescent="0.2">
      <c r="A200" s="67"/>
      <c r="B200" s="63"/>
      <c r="C200" s="28"/>
      <c r="D200" s="68"/>
      <c r="E200" s="52"/>
      <c r="F200" s="100" t="str">
        <f t="shared" si="2"/>
        <v/>
      </c>
      <c r="G200" s="93" t="str">
        <f>IF(ISBLANK(A200),"",IFERROR(IF((COUNTIFS($A$17:$A$300,A200,$B$17:$B$300,Hilfstabelle!$K$1,$D$17:$D$300,"&lt;&gt;1")+COUNTIFS($A$17:$A$300,A200,$B$17:$B$300,Hilfstabelle!$K$2,$D$17:$D$300,"&lt;&gt;1"))&gt;1,"Fehler: Die reduzierte EEG-Umlage durch Eigenversorgung kann nur von einem Akteur in Anspruch genommen werden.",IF(AND(NOT(ISBLANK(D200)),NOT(ISBLANK(E200))),"Fehler: wenn Spalte E ausgefüllt wird, dann bitte Spalte D leer lassen.","")),"Fehler"))</f>
        <v/>
      </c>
    </row>
    <row r="201" spans="1:7" x14ac:dyDescent="0.2">
      <c r="A201" s="67"/>
      <c r="B201" s="63"/>
      <c r="C201" s="28"/>
      <c r="D201" s="68"/>
      <c r="E201" s="52"/>
      <c r="F201" s="100" t="str">
        <f t="shared" si="2"/>
        <v/>
      </c>
      <c r="G201" s="93" t="str">
        <f>IF(ISBLANK(A201),"",IFERROR(IF((COUNTIFS($A$17:$A$300,A201,$B$17:$B$300,Hilfstabelle!$K$1,$D$17:$D$300,"&lt;&gt;1")+COUNTIFS($A$17:$A$300,A201,$B$17:$B$300,Hilfstabelle!$K$2,$D$17:$D$300,"&lt;&gt;1"))&gt;1,"Fehler: Die reduzierte EEG-Umlage durch Eigenversorgung kann nur von einem Akteur in Anspruch genommen werden.",IF(AND(NOT(ISBLANK(D201)),NOT(ISBLANK(E201))),"Fehler: wenn Spalte E ausgefüllt wird, dann bitte Spalte D leer lassen.","")),"Fehler"))</f>
        <v/>
      </c>
    </row>
    <row r="202" spans="1:7" x14ac:dyDescent="0.2">
      <c r="A202" s="67"/>
      <c r="B202" s="63"/>
      <c r="C202" s="28"/>
      <c r="D202" s="68"/>
      <c r="E202" s="52"/>
      <c r="F202" s="100" t="str">
        <f t="shared" si="2"/>
        <v/>
      </c>
      <c r="G202" s="93" t="str">
        <f>IF(ISBLANK(A202),"",IFERROR(IF((COUNTIFS($A$17:$A$300,A202,$B$17:$B$300,Hilfstabelle!$K$1,$D$17:$D$300,"&lt;&gt;1")+COUNTIFS($A$17:$A$300,A202,$B$17:$B$300,Hilfstabelle!$K$2,$D$17:$D$300,"&lt;&gt;1"))&gt;1,"Fehler: Die reduzierte EEG-Umlage durch Eigenversorgung kann nur von einem Akteur in Anspruch genommen werden.",IF(AND(NOT(ISBLANK(D202)),NOT(ISBLANK(E202))),"Fehler: wenn Spalte E ausgefüllt wird, dann bitte Spalte D leer lassen.","")),"Fehler"))</f>
        <v/>
      </c>
    </row>
    <row r="203" spans="1:7" x14ac:dyDescent="0.2">
      <c r="A203" s="67"/>
      <c r="B203" s="63"/>
      <c r="C203" s="28"/>
      <c r="D203" s="68"/>
      <c r="E203" s="52"/>
      <c r="F203" s="100" t="str">
        <f t="shared" si="2"/>
        <v/>
      </c>
      <c r="G203" s="93" t="str">
        <f>IF(ISBLANK(A203),"",IFERROR(IF((COUNTIFS($A$17:$A$300,A203,$B$17:$B$300,Hilfstabelle!$K$1,$D$17:$D$300,"&lt;&gt;1")+COUNTIFS($A$17:$A$300,A203,$B$17:$B$300,Hilfstabelle!$K$2,$D$17:$D$300,"&lt;&gt;1"))&gt;1,"Fehler: Die reduzierte EEG-Umlage durch Eigenversorgung kann nur von einem Akteur in Anspruch genommen werden.",IF(AND(NOT(ISBLANK(D203)),NOT(ISBLANK(E203))),"Fehler: wenn Spalte E ausgefüllt wird, dann bitte Spalte D leer lassen.","")),"Fehler"))</f>
        <v/>
      </c>
    </row>
    <row r="204" spans="1:7" x14ac:dyDescent="0.2">
      <c r="A204" s="67"/>
      <c r="B204" s="63"/>
      <c r="C204" s="28"/>
      <c r="D204" s="68"/>
      <c r="E204" s="52"/>
      <c r="F204" s="100" t="str">
        <f t="shared" si="2"/>
        <v/>
      </c>
      <c r="G204" s="93" t="str">
        <f>IF(ISBLANK(A204),"",IFERROR(IF((COUNTIFS($A$17:$A$300,A204,$B$17:$B$300,Hilfstabelle!$K$1,$D$17:$D$300,"&lt;&gt;1")+COUNTIFS($A$17:$A$300,A204,$B$17:$B$300,Hilfstabelle!$K$2,$D$17:$D$300,"&lt;&gt;1"))&gt;1,"Fehler: Die reduzierte EEG-Umlage durch Eigenversorgung kann nur von einem Akteur in Anspruch genommen werden.",IF(AND(NOT(ISBLANK(D204)),NOT(ISBLANK(E204))),"Fehler: wenn Spalte E ausgefüllt wird, dann bitte Spalte D leer lassen.","")),"Fehler"))</f>
        <v/>
      </c>
    </row>
    <row r="205" spans="1:7" x14ac:dyDescent="0.2">
      <c r="A205" s="67"/>
      <c r="B205" s="63"/>
      <c r="C205" s="28"/>
      <c r="D205" s="68"/>
      <c r="E205" s="52"/>
      <c r="F205" s="100" t="str">
        <f t="shared" si="2"/>
        <v/>
      </c>
      <c r="G205" s="93" t="str">
        <f>IF(ISBLANK(A205),"",IFERROR(IF((COUNTIFS($A$17:$A$300,A205,$B$17:$B$300,Hilfstabelle!$K$1,$D$17:$D$300,"&lt;&gt;1")+COUNTIFS($A$17:$A$300,A205,$B$17:$B$300,Hilfstabelle!$K$2,$D$17:$D$300,"&lt;&gt;1"))&gt;1,"Fehler: Die reduzierte EEG-Umlage durch Eigenversorgung kann nur von einem Akteur in Anspruch genommen werden.",IF(AND(NOT(ISBLANK(D205)),NOT(ISBLANK(E205))),"Fehler: wenn Spalte E ausgefüllt wird, dann bitte Spalte D leer lassen.","")),"Fehler"))</f>
        <v/>
      </c>
    </row>
    <row r="206" spans="1:7" x14ac:dyDescent="0.2">
      <c r="A206" s="67"/>
      <c r="B206" s="63"/>
      <c r="C206" s="28"/>
      <c r="D206" s="68"/>
      <c r="E206" s="52"/>
      <c r="F206" s="100" t="str">
        <f t="shared" si="2"/>
        <v/>
      </c>
      <c r="G206" s="93" t="str">
        <f>IF(ISBLANK(A206),"",IFERROR(IF((COUNTIFS($A$17:$A$300,A206,$B$17:$B$300,Hilfstabelle!$K$1,$D$17:$D$300,"&lt;&gt;1")+COUNTIFS($A$17:$A$300,A206,$B$17:$B$300,Hilfstabelle!$K$2,$D$17:$D$300,"&lt;&gt;1"))&gt;1,"Fehler: Die reduzierte EEG-Umlage durch Eigenversorgung kann nur von einem Akteur in Anspruch genommen werden.",IF(AND(NOT(ISBLANK(D206)),NOT(ISBLANK(E206))),"Fehler: wenn Spalte E ausgefüllt wird, dann bitte Spalte D leer lassen.","")),"Fehler"))</f>
        <v/>
      </c>
    </row>
    <row r="207" spans="1:7" x14ac:dyDescent="0.2">
      <c r="A207" s="67"/>
      <c r="B207" s="63"/>
      <c r="C207" s="28"/>
      <c r="D207" s="68"/>
      <c r="E207" s="52"/>
      <c r="F207" s="100" t="str">
        <f t="shared" si="2"/>
        <v/>
      </c>
      <c r="G207" s="93" t="str">
        <f>IF(ISBLANK(A207),"",IFERROR(IF((COUNTIFS($A$17:$A$300,A207,$B$17:$B$300,Hilfstabelle!$K$1,$D$17:$D$300,"&lt;&gt;1")+COUNTIFS($A$17:$A$300,A207,$B$17:$B$300,Hilfstabelle!$K$2,$D$17:$D$300,"&lt;&gt;1"))&gt;1,"Fehler: Die reduzierte EEG-Umlage durch Eigenversorgung kann nur von einem Akteur in Anspruch genommen werden.",IF(AND(NOT(ISBLANK(D207)),NOT(ISBLANK(E207))),"Fehler: wenn Spalte E ausgefüllt wird, dann bitte Spalte D leer lassen.","")),"Fehler"))</f>
        <v/>
      </c>
    </row>
    <row r="208" spans="1:7" x14ac:dyDescent="0.2">
      <c r="A208" s="67"/>
      <c r="B208" s="63"/>
      <c r="C208" s="28"/>
      <c r="D208" s="68"/>
      <c r="E208" s="52"/>
      <c r="F208" s="100" t="str">
        <f t="shared" si="2"/>
        <v/>
      </c>
      <c r="G208" s="93" t="str">
        <f>IF(ISBLANK(A208),"",IFERROR(IF((COUNTIFS($A$17:$A$300,A208,$B$17:$B$300,Hilfstabelle!$K$1,$D$17:$D$300,"&lt;&gt;1")+COUNTIFS($A$17:$A$300,A208,$B$17:$B$300,Hilfstabelle!$K$2,$D$17:$D$300,"&lt;&gt;1"))&gt;1,"Fehler: Die reduzierte EEG-Umlage durch Eigenversorgung kann nur von einem Akteur in Anspruch genommen werden.",IF(AND(NOT(ISBLANK(D208)),NOT(ISBLANK(E208))),"Fehler: wenn Spalte E ausgefüllt wird, dann bitte Spalte D leer lassen.","")),"Fehler"))</f>
        <v/>
      </c>
    </row>
    <row r="209" spans="1:7" x14ac:dyDescent="0.2">
      <c r="A209" s="67"/>
      <c r="B209" s="63"/>
      <c r="C209" s="28"/>
      <c r="D209" s="68"/>
      <c r="E209" s="52"/>
      <c r="F209" s="100" t="str">
        <f t="shared" si="2"/>
        <v/>
      </c>
      <c r="G209" s="93" t="str">
        <f>IF(ISBLANK(A209),"",IFERROR(IF((COUNTIFS($A$17:$A$300,A209,$B$17:$B$300,Hilfstabelle!$K$1,$D$17:$D$300,"&lt;&gt;1")+COUNTIFS($A$17:$A$300,A209,$B$17:$B$300,Hilfstabelle!$K$2,$D$17:$D$300,"&lt;&gt;1"))&gt;1,"Fehler: Die reduzierte EEG-Umlage durch Eigenversorgung kann nur von einem Akteur in Anspruch genommen werden.",IF(AND(NOT(ISBLANK(D209)),NOT(ISBLANK(E209))),"Fehler: wenn Spalte E ausgefüllt wird, dann bitte Spalte D leer lassen.","")),"Fehler"))</f>
        <v/>
      </c>
    </row>
    <row r="210" spans="1:7" x14ac:dyDescent="0.2">
      <c r="A210" s="67"/>
      <c r="B210" s="63"/>
      <c r="C210" s="28"/>
      <c r="D210" s="68"/>
      <c r="E210" s="52"/>
      <c r="F210" s="100" t="str">
        <f t="shared" ref="F210:F273" si="3">IF(ISBLANK(A210),"",IF(ISBLANK(E210),IF(ISBLANK(D210),"Bitte Spalte D oder E ausfülen",$B$12*C210*D210/100),E210))</f>
        <v/>
      </c>
      <c r="G210" s="93" t="str">
        <f>IF(ISBLANK(A210),"",IFERROR(IF((COUNTIFS($A$17:$A$300,A210,$B$17:$B$300,Hilfstabelle!$K$1,$D$17:$D$300,"&lt;&gt;1")+COUNTIFS($A$17:$A$300,A210,$B$17:$B$300,Hilfstabelle!$K$2,$D$17:$D$300,"&lt;&gt;1"))&gt;1,"Fehler: Die reduzierte EEG-Umlage durch Eigenversorgung kann nur von einem Akteur in Anspruch genommen werden.",IF(AND(NOT(ISBLANK(D210)),NOT(ISBLANK(E210))),"Fehler: wenn Spalte E ausgefüllt wird, dann bitte Spalte D leer lassen.","")),"Fehler"))</f>
        <v/>
      </c>
    </row>
    <row r="211" spans="1:7" x14ac:dyDescent="0.2">
      <c r="A211" s="67"/>
      <c r="B211" s="63"/>
      <c r="C211" s="28"/>
      <c r="D211" s="68"/>
      <c r="E211" s="52"/>
      <c r="F211" s="100" t="str">
        <f t="shared" si="3"/>
        <v/>
      </c>
      <c r="G211" s="93" t="str">
        <f>IF(ISBLANK(A211),"",IFERROR(IF((COUNTIFS($A$17:$A$300,A211,$B$17:$B$300,Hilfstabelle!$K$1,$D$17:$D$300,"&lt;&gt;1")+COUNTIFS($A$17:$A$300,A211,$B$17:$B$300,Hilfstabelle!$K$2,$D$17:$D$300,"&lt;&gt;1"))&gt;1,"Fehler: Die reduzierte EEG-Umlage durch Eigenversorgung kann nur von einem Akteur in Anspruch genommen werden.",IF(AND(NOT(ISBLANK(D211)),NOT(ISBLANK(E211))),"Fehler: wenn Spalte E ausgefüllt wird, dann bitte Spalte D leer lassen.","")),"Fehler"))</f>
        <v/>
      </c>
    </row>
    <row r="212" spans="1:7" x14ac:dyDescent="0.2">
      <c r="A212" s="67"/>
      <c r="B212" s="63"/>
      <c r="C212" s="28"/>
      <c r="D212" s="68"/>
      <c r="E212" s="52"/>
      <c r="F212" s="100" t="str">
        <f t="shared" si="3"/>
        <v/>
      </c>
      <c r="G212" s="93" t="str">
        <f>IF(ISBLANK(A212),"",IFERROR(IF((COUNTIFS($A$17:$A$300,A212,$B$17:$B$300,Hilfstabelle!$K$1,$D$17:$D$300,"&lt;&gt;1")+COUNTIFS($A$17:$A$300,A212,$B$17:$B$300,Hilfstabelle!$K$2,$D$17:$D$300,"&lt;&gt;1"))&gt;1,"Fehler: Die reduzierte EEG-Umlage durch Eigenversorgung kann nur von einem Akteur in Anspruch genommen werden.",IF(AND(NOT(ISBLANK(D212)),NOT(ISBLANK(E212))),"Fehler: wenn Spalte E ausgefüllt wird, dann bitte Spalte D leer lassen.","")),"Fehler"))</f>
        <v/>
      </c>
    </row>
    <row r="213" spans="1:7" x14ac:dyDescent="0.2">
      <c r="A213" s="67"/>
      <c r="B213" s="63"/>
      <c r="C213" s="28"/>
      <c r="D213" s="68"/>
      <c r="E213" s="52"/>
      <c r="F213" s="100" t="str">
        <f t="shared" si="3"/>
        <v/>
      </c>
      <c r="G213" s="93" t="str">
        <f>IF(ISBLANK(A213),"",IFERROR(IF((COUNTIFS($A$17:$A$300,A213,$B$17:$B$300,Hilfstabelle!$K$1,$D$17:$D$300,"&lt;&gt;1")+COUNTIFS($A$17:$A$300,A213,$B$17:$B$300,Hilfstabelle!$K$2,$D$17:$D$300,"&lt;&gt;1"))&gt;1,"Fehler: Die reduzierte EEG-Umlage durch Eigenversorgung kann nur von einem Akteur in Anspruch genommen werden.",IF(AND(NOT(ISBLANK(D213)),NOT(ISBLANK(E213))),"Fehler: wenn Spalte E ausgefüllt wird, dann bitte Spalte D leer lassen.","")),"Fehler"))</f>
        <v/>
      </c>
    </row>
    <row r="214" spans="1:7" x14ac:dyDescent="0.2">
      <c r="A214" s="67"/>
      <c r="B214" s="63"/>
      <c r="C214" s="28"/>
      <c r="D214" s="68"/>
      <c r="E214" s="52"/>
      <c r="F214" s="100" t="str">
        <f t="shared" si="3"/>
        <v/>
      </c>
      <c r="G214" s="93" t="str">
        <f>IF(ISBLANK(A214),"",IFERROR(IF((COUNTIFS($A$17:$A$300,A214,$B$17:$B$300,Hilfstabelle!$K$1,$D$17:$D$300,"&lt;&gt;1")+COUNTIFS($A$17:$A$300,A214,$B$17:$B$300,Hilfstabelle!$K$2,$D$17:$D$300,"&lt;&gt;1"))&gt;1,"Fehler: Die reduzierte EEG-Umlage durch Eigenversorgung kann nur von einem Akteur in Anspruch genommen werden.",IF(AND(NOT(ISBLANK(D214)),NOT(ISBLANK(E214))),"Fehler: wenn Spalte E ausgefüllt wird, dann bitte Spalte D leer lassen.","")),"Fehler"))</f>
        <v/>
      </c>
    </row>
    <row r="215" spans="1:7" x14ac:dyDescent="0.2">
      <c r="A215" s="67"/>
      <c r="B215" s="63"/>
      <c r="C215" s="28"/>
      <c r="D215" s="68"/>
      <c r="E215" s="52"/>
      <c r="F215" s="100" t="str">
        <f t="shared" si="3"/>
        <v/>
      </c>
      <c r="G215" s="93" t="str">
        <f>IF(ISBLANK(A215),"",IFERROR(IF((COUNTIFS($A$17:$A$300,A215,$B$17:$B$300,Hilfstabelle!$K$1,$D$17:$D$300,"&lt;&gt;1")+COUNTIFS($A$17:$A$300,A215,$B$17:$B$300,Hilfstabelle!$K$2,$D$17:$D$300,"&lt;&gt;1"))&gt;1,"Fehler: Die reduzierte EEG-Umlage durch Eigenversorgung kann nur von einem Akteur in Anspruch genommen werden.",IF(AND(NOT(ISBLANK(D215)),NOT(ISBLANK(E215))),"Fehler: wenn Spalte E ausgefüllt wird, dann bitte Spalte D leer lassen.","")),"Fehler"))</f>
        <v/>
      </c>
    </row>
    <row r="216" spans="1:7" x14ac:dyDescent="0.2">
      <c r="A216" s="67"/>
      <c r="B216" s="63"/>
      <c r="C216" s="28"/>
      <c r="D216" s="68"/>
      <c r="E216" s="52"/>
      <c r="F216" s="100" t="str">
        <f t="shared" si="3"/>
        <v/>
      </c>
      <c r="G216" s="93" t="str">
        <f>IF(ISBLANK(A216),"",IFERROR(IF((COUNTIFS($A$17:$A$300,A216,$B$17:$B$300,Hilfstabelle!$K$1,$D$17:$D$300,"&lt;&gt;1")+COUNTIFS($A$17:$A$300,A216,$B$17:$B$300,Hilfstabelle!$K$2,$D$17:$D$300,"&lt;&gt;1"))&gt;1,"Fehler: Die reduzierte EEG-Umlage durch Eigenversorgung kann nur von einem Akteur in Anspruch genommen werden.",IF(AND(NOT(ISBLANK(D216)),NOT(ISBLANK(E216))),"Fehler: wenn Spalte E ausgefüllt wird, dann bitte Spalte D leer lassen.","")),"Fehler"))</f>
        <v/>
      </c>
    </row>
    <row r="217" spans="1:7" x14ac:dyDescent="0.2">
      <c r="A217" s="67"/>
      <c r="B217" s="63"/>
      <c r="C217" s="28"/>
      <c r="D217" s="68"/>
      <c r="E217" s="52"/>
      <c r="F217" s="100" t="str">
        <f t="shared" si="3"/>
        <v/>
      </c>
      <c r="G217" s="93" t="str">
        <f>IF(ISBLANK(A217),"",IFERROR(IF((COUNTIFS($A$17:$A$300,A217,$B$17:$B$300,Hilfstabelle!$K$1,$D$17:$D$300,"&lt;&gt;1")+COUNTIFS($A$17:$A$300,A217,$B$17:$B$300,Hilfstabelle!$K$2,$D$17:$D$300,"&lt;&gt;1"))&gt;1,"Fehler: Die reduzierte EEG-Umlage durch Eigenversorgung kann nur von einem Akteur in Anspruch genommen werden.",IF(AND(NOT(ISBLANK(D217)),NOT(ISBLANK(E217))),"Fehler: wenn Spalte E ausgefüllt wird, dann bitte Spalte D leer lassen.","")),"Fehler"))</f>
        <v/>
      </c>
    </row>
    <row r="218" spans="1:7" x14ac:dyDescent="0.2">
      <c r="A218" s="67"/>
      <c r="B218" s="63"/>
      <c r="C218" s="28"/>
      <c r="D218" s="68"/>
      <c r="E218" s="52"/>
      <c r="F218" s="100" t="str">
        <f t="shared" si="3"/>
        <v/>
      </c>
      <c r="G218" s="93" t="str">
        <f>IF(ISBLANK(A218),"",IFERROR(IF((COUNTIFS($A$17:$A$300,A218,$B$17:$B$300,Hilfstabelle!$K$1,$D$17:$D$300,"&lt;&gt;1")+COUNTIFS($A$17:$A$300,A218,$B$17:$B$300,Hilfstabelle!$K$2,$D$17:$D$300,"&lt;&gt;1"))&gt;1,"Fehler: Die reduzierte EEG-Umlage durch Eigenversorgung kann nur von einem Akteur in Anspruch genommen werden.",IF(AND(NOT(ISBLANK(D218)),NOT(ISBLANK(E218))),"Fehler: wenn Spalte E ausgefüllt wird, dann bitte Spalte D leer lassen.","")),"Fehler"))</f>
        <v/>
      </c>
    </row>
    <row r="219" spans="1:7" x14ac:dyDescent="0.2">
      <c r="A219" s="67"/>
      <c r="B219" s="63"/>
      <c r="C219" s="28"/>
      <c r="D219" s="68"/>
      <c r="E219" s="52"/>
      <c r="F219" s="100" t="str">
        <f t="shared" si="3"/>
        <v/>
      </c>
      <c r="G219" s="93" t="str">
        <f>IF(ISBLANK(A219),"",IFERROR(IF((COUNTIFS($A$17:$A$300,A219,$B$17:$B$300,Hilfstabelle!$K$1,$D$17:$D$300,"&lt;&gt;1")+COUNTIFS($A$17:$A$300,A219,$B$17:$B$300,Hilfstabelle!$K$2,$D$17:$D$300,"&lt;&gt;1"))&gt;1,"Fehler: Die reduzierte EEG-Umlage durch Eigenversorgung kann nur von einem Akteur in Anspruch genommen werden.",IF(AND(NOT(ISBLANK(D219)),NOT(ISBLANK(E219))),"Fehler: wenn Spalte E ausgefüllt wird, dann bitte Spalte D leer lassen.","")),"Fehler"))</f>
        <v/>
      </c>
    </row>
    <row r="220" spans="1:7" x14ac:dyDescent="0.2">
      <c r="A220" s="67"/>
      <c r="B220" s="63"/>
      <c r="C220" s="28"/>
      <c r="D220" s="68"/>
      <c r="E220" s="52"/>
      <c r="F220" s="100" t="str">
        <f t="shared" si="3"/>
        <v/>
      </c>
      <c r="G220" s="93" t="str">
        <f>IF(ISBLANK(A220),"",IFERROR(IF((COUNTIFS($A$17:$A$300,A220,$B$17:$B$300,Hilfstabelle!$K$1,$D$17:$D$300,"&lt;&gt;1")+COUNTIFS($A$17:$A$300,A220,$B$17:$B$300,Hilfstabelle!$K$2,$D$17:$D$300,"&lt;&gt;1"))&gt;1,"Fehler: Die reduzierte EEG-Umlage durch Eigenversorgung kann nur von einem Akteur in Anspruch genommen werden.",IF(AND(NOT(ISBLANK(D220)),NOT(ISBLANK(E220))),"Fehler: wenn Spalte E ausgefüllt wird, dann bitte Spalte D leer lassen.","")),"Fehler"))</f>
        <v/>
      </c>
    </row>
    <row r="221" spans="1:7" x14ac:dyDescent="0.2">
      <c r="A221" s="67"/>
      <c r="B221" s="63"/>
      <c r="C221" s="28"/>
      <c r="D221" s="68"/>
      <c r="E221" s="52"/>
      <c r="F221" s="100" t="str">
        <f t="shared" si="3"/>
        <v/>
      </c>
      <c r="G221" s="93" t="str">
        <f>IF(ISBLANK(A221),"",IFERROR(IF((COUNTIFS($A$17:$A$300,A221,$B$17:$B$300,Hilfstabelle!$K$1,$D$17:$D$300,"&lt;&gt;1")+COUNTIFS($A$17:$A$300,A221,$B$17:$B$300,Hilfstabelle!$K$2,$D$17:$D$300,"&lt;&gt;1"))&gt;1,"Fehler: Die reduzierte EEG-Umlage durch Eigenversorgung kann nur von einem Akteur in Anspruch genommen werden.",IF(AND(NOT(ISBLANK(D221)),NOT(ISBLANK(E221))),"Fehler: wenn Spalte E ausgefüllt wird, dann bitte Spalte D leer lassen.","")),"Fehler"))</f>
        <v/>
      </c>
    </row>
    <row r="222" spans="1:7" x14ac:dyDescent="0.2">
      <c r="A222" s="67"/>
      <c r="B222" s="63"/>
      <c r="C222" s="28"/>
      <c r="D222" s="68"/>
      <c r="E222" s="52"/>
      <c r="F222" s="100" t="str">
        <f t="shared" si="3"/>
        <v/>
      </c>
      <c r="G222" s="93" t="str">
        <f>IF(ISBLANK(A222),"",IFERROR(IF((COUNTIFS($A$17:$A$300,A222,$B$17:$B$300,Hilfstabelle!$K$1,$D$17:$D$300,"&lt;&gt;1")+COUNTIFS($A$17:$A$300,A222,$B$17:$B$300,Hilfstabelle!$K$2,$D$17:$D$300,"&lt;&gt;1"))&gt;1,"Fehler: Die reduzierte EEG-Umlage durch Eigenversorgung kann nur von einem Akteur in Anspruch genommen werden.",IF(AND(NOT(ISBLANK(D222)),NOT(ISBLANK(E222))),"Fehler: wenn Spalte E ausgefüllt wird, dann bitte Spalte D leer lassen.","")),"Fehler"))</f>
        <v/>
      </c>
    </row>
    <row r="223" spans="1:7" x14ac:dyDescent="0.2">
      <c r="A223" s="67"/>
      <c r="B223" s="63"/>
      <c r="C223" s="28"/>
      <c r="D223" s="68"/>
      <c r="E223" s="52"/>
      <c r="F223" s="100" t="str">
        <f t="shared" si="3"/>
        <v/>
      </c>
      <c r="G223" s="93" t="str">
        <f>IF(ISBLANK(A223),"",IFERROR(IF((COUNTIFS($A$17:$A$300,A223,$B$17:$B$300,Hilfstabelle!$K$1,$D$17:$D$300,"&lt;&gt;1")+COUNTIFS($A$17:$A$300,A223,$B$17:$B$300,Hilfstabelle!$K$2,$D$17:$D$300,"&lt;&gt;1"))&gt;1,"Fehler: Die reduzierte EEG-Umlage durch Eigenversorgung kann nur von einem Akteur in Anspruch genommen werden.",IF(AND(NOT(ISBLANK(D223)),NOT(ISBLANK(E223))),"Fehler: wenn Spalte E ausgefüllt wird, dann bitte Spalte D leer lassen.","")),"Fehler"))</f>
        <v/>
      </c>
    </row>
    <row r="224" spans="1:7" x14ac:dyDescent="0.2">
      <c r="A224" s="67"/>
      <c r="B224" s="63"/>
      <c r="C224" s="28"/>
      <c r="D224" s="68"/>
      <c r="E224" s="52"/>
      <c r="F224" s="100" t="str">
        <f t="shared" si="3"/>
        <v/>
      </c>
      <c r="G224" s="93" t="str">
        <f>IF(ISBLANK(A224),"",IFERROR(IF((COUNTIFS($A$17:$A$300,A224,$B$17:$B$300,Hilfstabelle!$K$1,$D$17:$D$300,"&lt;&gt;1")+COUNTIFS($A$17:$A$300,A224,$B$17:$B$300,Hilfstabelle!$K$2,$D$17:$D$300,"&lt;&gt;1"))&gt;1,"Fehler: Die reduzierte EEG-Umlage durch Eigenversorgung kann nur von einem Akteur in Anspruch genommen werden.",IF(AND(NOT(ISBLANK(D224)),NOT(ISBLANK(E224))),"Fehler: wenn Spalte E ausgefüllt wird, dann bitte Spalte D leer lassen.","")),"Fehler"))</f>
        <v/>
      </c>
    </row>
    <row r="225" spans="1:7" x14ac:dyDescent="0.2">
      <c r="A225" s="67"/>
      <c r="B225" s="63"/>
      <c r="C225" s="28"/>
      <c r="D225" s="68"/>
      <c r="E225" s="52"/>
      <c r="F225" s="100" t="str">
        <f t="shared" si="3"/>
        <v/>
      </c>
      <c r="G225" s="93" t="str">
        <f>IF(ISBLANK(A225),"",IFERROR(IF((COUNTIFS($A$17:$A$300,A225,$B$17:$B$300,Hilfstabelle!$K$1,$D$17:$D$300,"&lt;&gt;1")+COUNTIFS($A$17:$A$300,A225,$B$17:$B$300,Hilfstabelle!$K$2,$D$17:$D$300,"&lt;&gt;1"))&gt;1,"Fehler: Die reduzierte EEG-Umlage durch Eigenversorgung kann nur von einem Akteur in Anspruch genommen werden.",IF(AND(NOT(ISBLANK(D225)),NOT(ISBLANK(E225))),"Fehler: wenn Spalte E ausgefüllt wird, dann bitte Spalte D leer lassen.","")),"Fehler"))</f>
        <v/>
      </c>
    </row>
    <row r="226" spans="1:7" x14ac:dyDescent="0.2">
      <c r="A226" s="67"/>
      <c r="B226" s="63"/>
      <c r="C226" s="28"/>
      <c r="D226" s="68"/>
      <c r="E226" s="52"/>
      <c r="F226" s="100" t="str">
        <f t="shared" si="3"/>
        <v/>
      </c>
      <c r="G226" s="93" t="str">
        <f>IF(ISBLANK(A226),"",IFERROR(IF((COUNTIFS($A$17:$A$300,A226,$B$17:$B$300,Hilfstabelle!$K$1,$D$17:$D$300,"&lt;&gt;1")+COUNTIFS($A$17:$A$300,A226,$B$17:$B$300,Hilfstabelle!$K$2,$D$17:$D$300,"&lt;&gt;1"))&gt;1,"Fehler: Die reduzierte EEG-Umlage durch Eigenversorgung kann nur von einem Akteur in Anspruch genommen werden.",IF(AND(NOT(ISBLANK(D226)),NOT(ISBLANK(E226))),"Fehler: wenn Spalte E ausgefüllt wird, dann bitte Spalte D leer lassen.","")),"Fehler"))</f>
        <v/>
      </c>
    </row>
    <row r="227" spans="1:7" x14ac:dyDescent="0.2">
      <c r="A227" s="67"/>
      <c r="B227" s="63"/>
      <c r="C227" s="28"/>
      <c r="D227" s="68"/>
      <c r="E227" s="52"/>
      <c r="F227" s="100" t="str">
        <f t="shared" si="3"/>
        <v/>
      </c>
      <c r="G227" s="93" t="str">
        <f>IF(ISBLANK(A227),"",IFERROR(IF((COUNTIFS($A$17:$A$300,A227,$B$17:$B$300,Hilfstabelle!$K$1,$D$17:$D$300,"&lt;&gt;1")+COUNTIFS($A$17:$A$300,A227,$B$17:$B$300,Hilfstabelle!$K$2,$D$17:$D$300,"&lt;&gt;1"))&gt;1,"Fehler: Die reduzierte EEG-Umlage durch Eigenversorgung kann nur von einem Akteur in Anspruch genommen werden.",IF(AND(NOT(ISBLANK(D227)),NOT(ISBLANK(E227))),"Fehler: wenn Spalte E ausgefüllt wird, dann bitte Spalte D leer lassen.","")),"Fehler"))</f>
        <v/>
      </c>
    </row>
    <row r="228" spans="1:7" x14ac:dyDescent="0.2">
      <c r="A228" s="67"/>
      <c r="B228" s="63"/>
      <c r="C228" s="28"/>
      <c r="D228" s="68"/>
      <c r="E228" s="52"/>
      <c r="F228" s="100" t="str">
        <f t="shared" si="3"/>
        <v/>
      </c>
      <c r="G228" s="93" t="str">
        <f>IF(ISBLANK(A228),"",IFERROR(IF((COUNTIFS($A$17:$A$300,A228,$B$17:$B$300,Hilfstabelle!$K$1,$D$17:$D$300,"&lt;&gt;1")+COUNTIFS($A$17:$A$300,A228,$B$17:$B$300,Hilfstabelle!$K$2,$D$17:$D$300,"&lt;&gt;1"))&gt;1,"Fehler: Die reduzierte EEG-Umlage durch Eigenversorgung kann nur von einem Akteur in Anspruch genommen werden.",IF(AND(NOT(ISBLANK(D228)),NOT(ISBLANK(E228))),"Fehler: wenn Spalte E ausgefüllt wird, dann bitte Spalte D leer lassen.","")),"Fehler"))</f>
        <v/>
      </c>
    </row>
    <row r="229" spans="1:7" x14ac:dyDescent="0.2">
      <c r="A229" s="67"/>
      <c r="B229" s="63"/>
      <c r="C229" s="28"/>
      <c r="D229" s="68"/>
      <c r="E229" s="52"/>
      <c r="F229" s="100" t="str">
        <f t="shared" si="3"/>
        <v/>
      </c>
      <c r="G229" s="93" t="str">
        <f>IF(ISBLANK(A229),"",IFERROR(IF((COUNTIFS($A$17:$A$300,A229,$B$17:$B$300,Hilfstabelle!$K$1,$D$17:$D$300,"&lt;&gt;1")+COUNTIFS($A$17:$A$300,A229,$B$17:$B$300,Hilfstabelle!$K$2,$D$17:$D$300,"&lt;&gt;1"))&gt;1,"Fehler: Die reduzierte EEG-Umlage durch Eigenversorgung kann nur von einem Akteur in Anspruch genommen werden.",IF(AND(NOT(ISBLANK(D229)),NOT(ISBLANK(E229))),"Fehler: wenn Spalte E ausgefüllt wird, dann bitte Spalte D leer lassen.","")),"Fehler"))</f>
        <v/>
      </c>
    </row>
    <row r="230" spans="1:7" x14ac:dyDescent="0.2">
      <c r="A230" s="67"/>
      <c r="B230" s="63"/>
      <c r="C230" s="28"/>
      <c r="D230" s="68"/>
      <c r="E230" s="52"/>
      <c r="F230" s="100" t="str">
        <f t="shared" si="3"/>
        <v/>
      </c>
      <c r="G230" s="93" t="str">
        <f>IF(ISBLANK(A230),"",IFERROR(IF((COUNTIFS($A$17:$A$300,A230,$B$17:$B$300,Hilfstabelle!$K$1,$D$17:$D$300,"&lt;&gt;1")+COUNTIFS($A$17:$A$300,A230,$B$17:$B$300,Hilfstabelle!$K$2,$D$17:$D$300,"&lt;&gt;1"))&gt;1,"Fehler: Die reduzierte EEG-Umlage durch Eigenversorgung kann nur von einem Akteur in Anspruch genommen werden.",IF(AND(NOT(ISBLANK(D230)),NOT(ISBLANK(E230))),"Fehler: wenn Spalte E ausgefüllt wird, dann bitte Spalte D leer lassen.","")),"Fehler"))</f>
        <v/>
      </c>
    </row>
    <row r="231" spans="1:7" x14ac:dyDescent="0.2">
      <c r="A231" s="67"/>
      <c r="B231" s="63"/>
      <c r="C231" s="28"/>
      <c r="D231" s="68"/>
      <c r="E231" s="52"/>
      <c r="F231" s="100" t="str">
        <f t="shared" si="3"/>
        <v/>
      </c>
      <c r="G231" s="93" t="str">
        <f>IF(ISBLANK(A231),"",IFERROR(IF((COUNTIFS($A$17:$A$300,A231,$B$17:$B$300,Hilfstabelle!$K$1,$D$17:$D$300,"&lt;&gt;1")+COUNTIFS($A$17:$A$300,A231,$B$17:$B$300,Hilfstabelle!$K$2,$D$17:$D$300,"&lt;&gt;1"))&gt;1,"Fehler: Die reduzierte EEG-Umlage durch Eigenversorgung kann nur von einem Akteur in Anspruch genommen werden.",IF(AND(NOT(ISBLANK(D231)),NOT(ISBLANK(E231))),"Fehler: wenn Spalte E ausgefüllt wird, dann bitte Spalte D leer lassen.","")),"Fehler"))</f>
        <v/>
      </c>
    </row>
    <row r="232" spans="1:7" x14ac:dyDescent="0.2">
      <c r="A232" s="67"/>
      <c r="B232" s="63"/>
      <c r="C232" s="28"/>
      <c r="D232" s="68"/>
      <c r="E232" s="52"/>
      <c r="F232" s="100" t="str">
        <f t="shared" si="3"/>
        <v/>
      </c>
      <c r="G232" s="93" t="str">
        <f>IF(ISBLANK(A232),"",IFERROR(IF((COUNTIFS($A$17:$A$300,A232,$B$17:$B$300,Hilfstabelle!$K$1,$D$17:$D$300,"&lt;&gt;1")+COUNTIFS($A$17:$A$300,A232,$B$17:$B$300,Hilfstabelle!$K$2,$D$17:$D$300,"&lt;&gt;1"))&gt;1,"Fehler: Die reduzierte EEG-Umlage durch Eigenversorgung kann nur von einem Akteur in Anspruch genommen werden.",IF(AND(NOT(ISBLANK(D232)),NOT(ISBLANK(E232))),"Fehler: wenn Spalte E ausgefüllt wird, dann bitte Spalte D leer lassen.","")),"Fehler"))</f>
        <v/>
      </c>
    </row>
    <row r="233" spans="1:7" x14ac:dyDescent="0.2">
      <c r="A233" s="67"/>
      <c r="B233" s="63"/>
      <c r="C233" s="28"/>
      <c r="D233" s="68"/>
      <c r="E233" s="52"/>
      <c r="F233" s="100" t="str">
        <f t="shared" si="3"/>
        <v/>
      </c>
      <c r="G233" s="93" t="str">
        <f>IF(ISBLANK(A233),"",IFERROR(IF((COUNTIFS($A$17:$A$300,A233,$B$17:$B$300,Hilfstabelle!$K$1,$D$17:$D$300,"&lt;&gt;1")+COUNTIFS($A$17:$A$300,A233,$B$17:$B$300,Hilfstabelle!$K$2,$D$17:$D$300,"&lt;&gt;1"))&gt;1,"Fehler: Die reduzierte EEG-Umlage durch Eigenversorgung kann nur von einem Akteur in Anspruch genommen werden.",IF(AND(NOT(ISBLANK(D233)),NOT(ISBLANK(E233))),"Fehler: wenn Spalte E ausgefüllt wird, dann bitte Spalte D leer lassen.","")),"Fehler"))</f>
        <v/>
      </c>
    </row>
    <row r="234" spans="1:7" x14ac:dyDescent="0.2">
      <c r="A234" s="67"/>
      <c r="B234" s="63"/>
      <c r="C234" s="28"/>
      <c r="D234" s="68"/>
      <c r="E234" s="52"/>
      <c r="F234" s="100" t="str">
        <f t="shared" si="3"/>
        <v/>
      </c>
      <c r="G234" s="93" t="str">
        <f>IF(ISBLANK(A234),"",IFERROR(IF((COUNTIFS($A$17:$A$300,A234,$B$17:$B$300,Hilfstabelle!$K$1,$D$17:$D$300,"&lt;&gt;1")+COUNTIFS($A$17:$A$300,A234,$B$17:$B$300,Hilfstabelle!$K$2,$D$17:$D$300,"&lt;&gt;1"))&gt;1,"Fehler: Die reduzierte EEG-Umlage durch Eigenversorgung kann nur von einem Akteur in Anspruch genommen werden.",IF(AND(NOT(ISBLANK(D234)),NOT(ISBLANK(E234))),"Fehler: wenn Spalte E ausgefüllt wird, dann bitte Spalte D leer lassen.","")),"Fehler"))</f>
        <v/>
      </c>
    </row>
    <row r="235" spans="1:7" x14ac:dyDescent="0.2">
      <c r="A235" s="67"/>
      <c r="B235" s="63"/>
      <c r="C235" s="28"/>
      <c r="D235" s="68"/>
      <c r="E235" s="52"/>
      <c r="F235" s="100" t="str">
        <f t="shared" si="3"/>
        <v/>
      </c>
      <c r="G235" s="93" t="str">
        <f>IF(ISBLANK(A235),"",IFERROR(IF((COUNTIFS($A$17:$A$300,A235,$B$17:$B$300,Hilfstabelle!$K$1,$D$17:$D$300,"&lt;&gt;1")+COUNTIFS($A$17:$A$300,A235,$B$17:$B$300,Hilfstabelle!$K$2,$D$17:$D$300,"&lt;&gt;1"))&gt;1,"Fehler: Die reduzierte EEG-Umlage durch Eigenversorgung kann nur von einem Akteur in Anspruch genommen werden.",IF(AND(NOT(ISBLANK(D235)),NOT(ISBLANK(E235))),"Fehler: wenn Spalte E ausgefüllt wird, dann bitte Spalte D leer lassen.","")),"Fehler"))</f>
        <v/>
      </c>
    </row>
    <row r="236" spans="1:7" x14ac:dyDescent="0.2">
      <c r="A236" s="67"/>
      <c r="B236" s="63"/>
      <c r="C236" s="28"/>
      <c r="D236" s="68"/>
      <c r="E236" s="52"/>
      <c r="F236" s="100" t="str">
        <f t="shared" si="3"/>
        <v/>
      </c>
      <c r="G236" s="93" t="str">
        <f>IF(ISBLANK(A236),"",IFERROR(IF((COUNTIFS($A$17:$A$300,A236,$B$17:$B$300,Hilfstabelle!$K$1,$D$17:$D$300,"&lt;&gt;1")+COUNTIFS($A$17:$A$300,A236,$B$17:$B$300,Hilfstabelle!$K$2,$D$17:$D$300,"&lt;&gt;1"))&gt;1,"Fehler: Die reduzierte EEG-Umlage durch Eigenversorgung kann nur von einem Akteur in Anspruch genommen werden.",IF(AND(NOT(ISBLANK(D236)),NOT(ISBLANK(E236))),"Fehler: wenn Spalte E ausgefüllt wird, dann bitte Spalte D leer lassen.","")),"Fehler"))</f>
        <v/>
      </c>
    </row>
    <row r="237" spans="1:7" x14ac:dyDescent="0.2">
      <c r="A237" s="67"/>
      <c r="B237" s="63"/>
      <c r="C237" s="28"/>
      <c r="D237" s="68"/>
      <c r="E237" s="52"/>
      <c r="F237" s="100" t="str">
        <f t="shared" si="3"/>
        <v/>
      </c>
      <c r="G237" s="93" t="str">
        <f>IF(ISBLANK(A237),"",IFERROR(IF((COUNTIFS($A$17:$A$300,A237,$B$17:$B$300,Hilfstabelle!$K$1,$D$17:$D$300,"&lt;&gt;1")+COUNTIFS($A$17:$A$300,A237,$B$17:$B$300,Hilfstabelle!$K$2,$D$17:$D$300,"&lt;&gt;1"))&gt;1,"Fehler: Die reduzierte EEG-Umlage durch Eigenversorgung kann nur von einem Akteur in Anspruch genommen werden.",IF(AND(NOT(ISBLANK(D237)),NOT(ISBLANK(E237))),"Fehler: wenn Spalte E ausgefüllt wird, dann bitte Spalte D leer lassen.","")),"Fehler"))</f>
        <v/>
      </c>
    </row>
    <row r="238" spans="1:7" x14ac:dyDescent="0.2">
      <c r="A238" s="67"/>
      <c r="B238" s="63"/>
      <c r="C238" s="28"/>
      <c r="D238" s="68"/>
      <c r="E238" s="52"/>
      <c r="F238" s="100" t="str">
        <f t="shared" si="3"/>
        <v/>
      </c>
      <c r="G238" s="93" t="str">
        <f>IF(ISBLANK(A238),"",IFERROR(IF((COUNTIFS($A$17:$A$300,A238,$B$17:$B$300,Hilfstabelle!$K$1,$D$17:$D$300,"&lt;&gt;1")+COUNTIFS($A$17:$A$300,A238,$B$17:$B$300,Hilfstabelle!$K$2,$D$17:$D$300,"&lt;&gt;1"))&gt;1,"Fehler: Die reduzierte EEG-Umlage durch Eigenversorgung kann nur von einem Akteur in Anspruch genommen werden.",IF(AND(NOT(ISBLANK(D238)),NOT(ISBLANK(E238))),"Fehler: wenn Spalte E ausgefüllt wird, dann bitte Spalte D leer lassen.","")),"Fehler"))</f>
        <v/>
      </c>
    </row>
    <row r="239" spans="1:7" x14ac:dyDescent="0.2">
      <c r="A239" s="67"/>
      <c r="B239" s="63"/>
      <c r="C239" s="28"/>
      <c r="D239" s="68"/>
      <c r="E239" s="52"/>
      <c r="F239" s="100" t="str">
        <f t="shared" si="3"/>
        <v/>
      </c>
      <c r="G239" s="93" t="str">
        <f>IF(ISBLANK(A239),"",IFERROR(IF((COUNTIFS($A$17:$A$300,A239,$B$17:$B$300,Hilfstabelle!$K$1,$D$17:$D$300,"&lt;&gt;1")+COUNTIFS($A$17:$A$300,A239,$B$17:$B$300,Hilfstabelle!$K$2,$D$17:$D$300,"&lt;&gt;1"))&gt;1,"Fehler: Die reduzierte EEG-Umlage durch Eigenversorgung kann nur von einem Akteur in Anspruch genommen werden.",IF(AND(NOT(ISBLANK(D239)),NOT(ISBLANK(E239))),"Fehler: wenn Spalte E ausgefüllt wird, dann bitte Spalte D leer lassen.","")),"Fehler"))</f>
        <v/>
      </c>
    </row>
    <row r="240" spans="1:7" x14ac:dyDescent="0.2">
      <c r="A240" s="67"/>
      <c r="B240" s="63"/>
      <c r="C240" s="28"/>
      <c r="D240" s="68"/>
      <c r="E240" s="52"/>
      <c r="F240" s="100" t="str">
        <f t="shared" si="3"/>
        <v/>
      </c>
      <c r="G240" s="93" t="str">
        <f>IF(ISBLANK(A240),"",IFERROR(IF((COUNTIFS($A$17:$A$300,A240,$B$17:$B$300,Hilfstabelle!$K$1,$D$17:$D$300,"&lt;&gt;1")+COUNTIFS($A$17:$A$300,A240,$B$17:$B$300,Hilfstabelle!$K$2,$D$17:$D$300,"&lt;&gt;1"))&gt;1,"Fehler: Die reduzierte EEG-Umlage durch Eigenversorgung kann nur von einem Akteur in Anspruch genommen werden.",IF(AND(NOT(ISBLANK(D240)),NOT(ISBLANK(E240))),"Fehler: wenn Spalte E ausgefüllt wird, dann bitte Spalte D leer lassen.","")),"Fehler"))</f>
        <v/>
      </c>
    </row>
    <row r="241" spans="1:7" x14ac:dyDescent="0.2">
      <c r="A241" s="67"/>
      <c r="B241" s="63"/>
      <c r="C241" s="28"/>
      <c r="D241" s="68"/>
      <c r="E241" s="52"/>
      <c r="F241" s="100" t="str">
        <f t="shared" si="3"/>
        <v/>
      </c>
      <c r="G241" s="93" t="str">
        <f>IF(ISBLANK(A241),"",IFERROR(IF((COUNTIFS($A$17:$A$300,A241,$B$17:$B$300,Hilfstabelle!$K$1,$D$17:$D$300,"&lt;&gt;1")+COUNTIFS($A$17:$A$300,A241,$B$17:$B$300,Hilfstabelle!$K$2,$D$17:$D$300,"&lt;&gt;1"))&gt;1,"Fehler: Die reduzierte EEG-Umlage durch Eigenversorgung kann nur von einem Akteur in Anspruch genommen werden.",IF(AND(NOT(ISBLANK(D241)),NOT(ISBLANK(E241))),"Fehler: wenn Spalte E ausgefüllt wird, dann bitte Spalte D leer lassen.","")),"Fehler"))</f>
        <v/>
      </c>
    </row>
    <row r="242" spans="1:7" x14ac:dyDescent="0.2">
      <c r="A242" s="67"/>
      <c r="B242" s="63"/>
      <c r="C242" s="28"/>
      <c r="D242" s="68"/>
      <c r="E242" s="52"/>
      <c r="F242" s="100" t="str">
        <f t="shared" si="3"/>
        <v/>
      </c>
      <c r="G242" s="93" t="str">
        <f>IF(ISBLANK(A242),"",IFERROR(IF((COUNTIFS($A$17:$A$300,A242,$B$17:$B$300,Hilfstabelle!$K$1,$D$17:$D$300,"&lt;&gt;1")+COUNTIFS($A$17:$A$300,A242,$B$17:$B$300,Hilfstabelle!$K$2,$D$17:$D$300,"&lt;&gt;1"))&gt;1,"Fehler: Die reduzierte EEG-Umlage durch Eigenversorgung kann nur von einem Akteur in Anspruch genommen werden.",IF(AND(NOT(ISBLANK(D242)),NOT(ISBLANK(E242))),"Fehler: wenn Spalte E ausgefüllt wird, dann bitte Spalte D leer lassen.","")),"Fehler"))</f>
        <v/>
      </c>
    </row>
    <row r="243" spans="1:7" x14ac:dyDescent="0.2">
      <c r="A243" s="67"/>
      <c r="B243" s="63"/>
      <c r="C243" s="28"/>
      <c r="D243" s="68"/>
      <c r="E243" s="52"/>
      <c r="F243" s="100" t="str">
        <f t="shared" si="3"/>
        <v/>
      </c>
      <c r="G243" s="93" t="str">
        <f>IF(ISBLANK(A243),"",IFERROR(IF((COUNTIFS($A$17:$A$300,A243,$B$17:$B$300,Hilfstabelle!$K$1,$D$17:$D$300,"&lt;&gt;1")+COUNTIFS($A$17:$A$300,A243,$B$17:$B$300,Hilfstabelle!$K$2,$D$17:$D$300,"&lt;&gt;1"))&gt;1,"Fehler: Die reduzierte EEG-Umlage durch Eigenversorgung kann nur von einem Akteur in Anspruch genommen werden.",IF(AND(NOT(ISBLANK(D243)),NOT(ISBLANK(E243))),"Fehler: wenn Spalte E ausgefüllt wird, dann bitte Spalte D leer lassen.","")),"Fehler"))</f>
        <v/>
      </c>
    </row>
    <row r="244" spans="1:7" x14ac:dyDescent="0.2">
      <c r="A244" s="67"/>
      <c r="B244" s="63"/>
      <c r="C244" s="28"/>
      <c r="D244" s="68"/>
      <c r="E244" s="52"/>
      <c r="F244" s="100" t="str">
        <f t="shared" si="3"/>
        <v/>
      </c>
      <c r="G244" s="93" t="str">
        <f>IF(ISBLANK(A244),"",IFERROR(IF((COUNTIFS($A$17:$A$300,A244,$B$17:$B$300,Hilfstabelle!$K$1,$D$17:$D$300,"&lt;&gt;1")+COUNTIFS($A$17:$A$300,A244,$B$17:$B$300,Hilfstabelle!$K$2,$D$17:$D$300,"&lt;&gt;1"))&gt;1,"Fehler: Die reduzierte EEG-Umlage durch Eigenversorgung kann nur von einem Akteur in Anspruch genommen werden.",IF(AND(NOT(ISBLANK(D244)),NOT(ISBLANK(E244))),"Fehler: wenn Spalte E ausgefüllt wird, dann bitte Spalte D leer lassen.","")),"Fehler"))</f>
        <v/>
      </c>
    </row>
    <row r="245" spans="1:7" x14ac:dyDescent="0.2">
      <c r="A245" s="67"/>
      <c r="B245" s="63"/>
      <c r="C245" s="28"/>
      <c r="D245" s="68"/>
      <c r="E245" s="52"/>
      <c r="F245" s="100" t="str">
        <f t="shared" si="3"/>
        <v/>
      </c>
      <c r="G245" s="93" t="str">
        <f>IF(ISBLANK(A245),"",IFERROR(IF((COUNTIFS($A$17:$A$300,A245,$B$17:$B$300,Hilfstabelle!$K$1,$D$17:$D$300,"&lt;&gt;1")+COUNTIFS($A$17:$A$300,A245,$B$17:$B$300,Hilfstabelle!$K$2,$D$17:$D$300,"&lt;&gt;1"))&gt;1,"Fehler: Die reduzierte EEG-Umlage durch Eigenversorgung kann nur von einem Akteur in Anspruch genommen werden.",IF(AND(NOT(ISBLANK(D245)),NOT(ISBLANK(E245))),"Fehler: wenn Spalte E ausgefüllt wird, dann bitte Spalte D leer lassen.","")),"Fehler"))</f>
        <v/>
      </c>
    </row>
    <row r="246" spans="1:7" x14ac:dyDescent="0.2">
      <c r="A246" s="67"/>
      <c r="B246" s="63"/>
      <c r="C246" s="28"/>
      <c r="D246" s="68"/>
      <c r="E246" s="52"/>
      <c r="F246" s="100" t="str">
        <f t="shared" si="3"/>
        <v/>
      </c>
      <c r="G246" s="93" t="str">
        <f>IF(ISBLANK(A246),"",IFERROR(IF((COUNTIFS($A$17:$A$300,A246,$B$17:$B$300,Hilfstabelle!$K$1,$D$17:$D$300,"&lt;&gt;1")+COUNTIFS($A$17:$A$300,A246,$B$17:$B$300,Hilfstabelle!$K$2,$D$17:$D$300,"&lt;&gt;1"))&gt;1,"Fehler: Die reduzierte EEG-Umlage durch Eigenversorgung kann nur von einem Akteur in Anspruch genommen werden.",IF(AND(NOT(ISBLANK(D246)),NOT(ISBLANK(E246))),"Fehler: wenn Spalte E ausgefüllt wird, dann bitte Spalte D leer lassen.","")),"Fehler"))</f>
        <v/>
      </c>
    </row>
    <row r="247" spans="1:7" x14ac:dyDescent="0.2">
      <c r="A247" s="67"/>
      <c r="B247" s="63"/>
      <c r="C247" s="28"/>
      <c r="D247" s="68"/>
      <c r="E247" s="52"/>
      <c r="F247" s="100" t="str">
        <f t="shared" si="3"/>
        <v/>
      </c>
      <c r="G247" s="93" t="str">
        <f>IF(ISBLANK(A247),"",IFERROR(IF((COUNTIFS($A$17:$A$300,A247,$B$17:$B$300,Hilfstabelle!$K$1,$D$17:$D$300,"&lt;&gt;1")+COUNTIFS($A$17:$A$300,A247,$B$17:$B$300,Hilfstabelle!$K$2,$D$17:$D$300,"&lt;&gt;1"))&gt;1,"Fehler: Die reduzierte EEG-Umlage durch Eigenversorgung kann nur von einem Akteur in Anspruch genommen werden.",IF(AND(NOT(ISBLANK(D247)),NOT(ISBLANK(E247))),"Fehler: wenn Spalte E ausgefüllt wird, dann bitte Spalte D leer lassen.","")),"Fehler"))</f>
        <v/>
      </c>
    </row>
    <row r="248" spans="1:7" x14ac:dyDescent="0.2">
      <c r="A248" s="67"/>
      <c r="B248" s="63"/>
      <c r="C248" s="28"/>
      <c r="D248" s="68"/>
      <c r="E248" s="52"/>
      <c r="F248" s="100" t="str">
        <f t="shared" si="3"/>
        <v/>
      </c>
      <c r="G248" s="93" t="str">
        <f>IF(ISBLANK(A248),"",IFERROR(IF((COUNTIFS($A$17:$A$300,A248,$B$17:$B$300,Hilfstabelle!$K$1,$D$17:$D$300,"&lt;&gt;1")+COUNTIFS($A$17:$A$300,A248,$B$17:$B$300,Hilfstabelle!$K$2,$D$17:$D$300,"&lt;&gt;1"))&gt;1,"Fehler: Die reduzierte EEG-Umlage durch Eigenversorgung kann nur von einem Akteur in Anspruch genommen werden.",IF(AND(NOT(ISBLANK(D248)),NOT(ISBLANK(E248))),"Fehler: wenn Spalte E ausgefüllt wird, dann bitte Spalte D leer lassen.","")),"Fehler"))</f>
        <v/>
      </c>
    </row>
    <row r="249" spans="1:7" x14ac:dyDescent="0.2">
      <c r="A249" s="67"/>
      <c r="B249" s="63"/>
      <c r="C249" s="28"/>
      <c r="D249" s="68"/>
      <c r="E249" s="52"/>
      <c r="F249" s="100" t="str">
        <f t="shared" si="3"/>
        <v/>
      </c>
      <c r="G249" s="93" t="str">
        <f>IF(ISBLANK(A249),"",IFERROR(IF((COUNTIFS($A$17:$A$300,A249,$B$17:$B$300,Hilfstabelle!$K$1,$D$17:$D$300,"&lt;&gt;1")+COUNTIFS($A$17:$A$300,A249,$B$17:$B$300,Hilfstabelle!$K$2,$D$17:$D$300,"&lt;&gt;1"))&gt;1,"Fehler: Die reduzierte EEG-Umlage durch Eigenversorgung kann nur von einem Akteur in Anspruch genommen werden.",IF(AND(NOT(ISBLANK(D249)),NOT(ISBLANK(E249))),"Fehler: wenn Spalte E ausgefüllt wird, dann bitte Spalte D leer lassen.","")),"Fehler"))</f>
        <v/>
      </c>
    </row>
    <row r="250" spans="1:7" x14ac:dyDescent="0.2">
      <c r="A250" s="67"/>
      <c r="B250" s="63"/>
      <c r="C250" s="28"/>
      <c r="D250" s="68"/>
      <c r="E250" s="52"/>
      <c r="F250" s="100" t="str">
        <f t="shared" si="3"/>
        <v/>
      </c>
      <c r="G250" s="93" t="str">
        <f>IF(ISBLANK(A250),"",IFERROR(IF((COUNTIFS($A$17:$A$300,A250,$B$17:$B$300,Hilfstabelle!$K$1,$D$17:$D$300,"&lt;&gt;1")+COUNTIFS($A$17:$A$300,A250,$B$17:$B$300,Hilfstabelle!$K$2,$D$17:$D$300,"&lt;&gt;1"))&gt;1,"Fehler: Die reduzierte EEG-Umlage durch Eigenversorgung kann nur von einem Akteur in Anspruch genommen werden.",IF(AND(NOT(ISBLANK(D250)),NOT(ISBLANK(E250))),"Fehler: wenn Spalte E ausgefüllt wird, dann bitte Spalte D leer lassen.","")),"Fehler"))</f>
        <v/>
      </c>
    </row>
    <row r="251" spans="1:7" x14ac:dyDescent="0.2">
      <c r="A251" s="67"/>
      <c r="B251" s="63"/>
      <c r="C251" s="28"/>
      <c r="D251" s="68"/>
      <c r="E251" s="52"/>
      <c r="F251" s="100" t="str">
        <f t="shared" si="3"/>
        <v/>
      </c>
      <c r="G251" s="93" t="str">
        <f>IF(ISBLANK(A251),"",IFERROR(IF((COUNTIFS($A$17:$A$300,A251,$B$17:$B$300,Hilfstabelle!$K$1,$D$17:$D$300,"&lt;&gt;1")+COUNTIFS($A$17:$A$300,A251,$B$17:$B$300,Hilfstabelle!$K$2,$D$17:$D$300,"&lt;&gt;1"))&gt;1,"Fehler: Die reduzierte EEG-Umlage durch Eigenversorgung kann nur von einem Akteur in Anspruch genommen werden.",IF(AND(NOT(ISBLANK(D251)),NOT(ISBLANK(E251))),"Fehler: wenn Spalte E ausgefüllt wird, dann bitte Spalte D leer lassen.","")),"Fehler"))</f>
        <v/>
      </c>
    </row>
    <row r="252" spans="1:7" x14ac:dyDescent="0.2">
      <c r="A252" s="67"/>
      <c r="B252" s="63"/>
      <c r="C252" s="28"/>
      <c r="D252" s="68"/>
      <c r="E252" s="52"/>
      <c r="F252" s="100" t="str">
        <f t="shared" si="3"/>
        <v/>
      </c>
      <c r="G252" s="93" t="str">
        <f>IF(ISBLANK(A252),"",IFERROR(IF((COUNTIFS($A$17:$A$300,A252,$B$17:$B$300,Hilfstabelle!$K$1,$D$17:$D$300,"&lt;&gt;1")+COUNTIFS($A$17:$A$300,A252,$B$17:$B$300,Hilfstabelle!$K$2,$D$17:$D$300,"&lt;&gt;1"))&gt;1,"Fehler: Die reduzierte EEG-Umlage durch Eigenversorgung kann nur von einem Akteur in Anspruch genommen werden.",IF(AND(NOT(ISBLANK(D252)),NOT(ISBLANK(E252))),"Fehler: wenn Spalte E ausgefüllt wird, dann bitte Spalte D leer lassen.","")),"Fehler"))</f>
        <v/>
      </c>
    </row>
    <row r="253" spans="1:7" x14ac:dyDescent="0.2">
      <c r="A253" s="67"/>
      <c r="B253" s="63"/>
      <c r="C253" s="28"/>
      <c r="D253" s="68"/>
      <c r="E253" s="52"/>
      <c r="F253" s="100" t="str">
        <f t="shared" si="3"/>
        <v/>
      </c>
      <c r="G253" s="93" t="str">
        <f>IF(ISBLANK(A253),"",IFERROR(IF((COUNTIFS($A$17:$A$300,A253,$B$17:$B$300,Hilfstabelle!$K$1,$D$17:$D$300,"&lt;&gt;1")+COUNTIFS($A$17:$A$300,A253,$B$17:$B$300,Hilfstabelle!$K$2,$D$17:$D$300,"&lt;&gt;1"))&gt;1,"Fehler: Die reduzierte EEG-Umlage durch Eigenversorgung kann nur von einem Akteur in Anspruch genommen werden.",IF(AND(NOT(ISBLANK(D253)),NOT(ISBLANK(E253))),"Fehler: wenn Spalte E ausgefüllt wird, dann bitte Spalte D leer lassen.","")),"Fehler"))</f>
        <v/>
      </c>
    </row>
    <row r="254" spans="1:7" x14ac:dyDescent="0.2">
      <c r="A254" s="67"/>
      <c r="B254" s="63"/>
      <c r="C254" s="28"/>
      <c r="D254" s="68"/>
      <c r="E254" s="52"/>
      <c r="F254" s="100" t="str">
        <f t="shared" si="3"/>
        <v/>
      </c>
      <c r="G254" s="93" t="str">
        <f>IF(ISBLANK(A254),"",IFERROR(IF((COUNTIFS($A$17:$A$300,A254,$B$17:$B$300,Hilfstabelle!$K$1,$D$17:$D$300,"&lt;&gt;1")+COUNTIFS($A$17:$A$300,A254,$B$17:$B$300,Hilfstabelle!$K$2,$D$17:$D$300,"&lt;&gt;1"))&gt;1,"Fehler: Die reduzierte EEG-Umlage durch Eigenversorgung kann nur von einem Akteur in Anspruch genommen werden.",IF(AND(NOT(ISBLANK(D254)),NOT(ISBLANK(E254))),"Fehler: wenn Spalte E ausgefüllt wird, dann bitte Spalte D leer lassen.","")),"Fehler"))</f>
        <v/>
      </c>
    </row>
    <row r="255" spans="1:7" x14ac:dyDescent="0.2">
      <c r="A255" s="67"/>
      <c r="B255" s="63"/>
      <c r="C255" s="28"/>
      <c r="D255" s="68"/>
      <c r="E255" s="52"/>
      <c r="F255" s="100" t="str">
        <f t="shared" si="3"/>
        <v/>
      </c>
      <c r="G255" s="93" t="str">
        <f>IF(ISBLANK(A255),"",IFERROR(IF((COUNTIFS($A$17:$A$300,A255,$B$17:$B$300,Hilfstabelle!$K$1,$D$17:$D$300,"&lt;&gt;1")+COUNTIFS($A$17:$A$300,A255,$B$17:$B$300,Hilfstabelle!$K$2,$D$17:$D$300,"&lt;&gt;1"))&gt;1,"Fehler: Die reduzierte EEG-Umlage durch Eigenversorgung kann nur von einem Akteur in Anspruch genommen werden.",IF(AND(NOT(ISBLANK(D255)),NOT(ISBLANK(E255))),"Fehler: wenn Spalte E ausgefüllt wird, dann bitte Spalte D leer lassen.","")),"Fehler"))</f>
        <v/>
      </c>
    </row>
    <row r="256" spans="1:7" x14ac:dyDescent="0.2">
      <c r="A256" s="67"/>
      <c r="B256" s="63"/>
      <c r="C256" s="28"/>
      <c r="D256" s="68"/>
      <c r="E256" s="52"/>
      <c r="F256" s="100" t="str">
        <f t="shared" si="3"/>
        <v/>
      </c>
      <c r="G256" s="93" t="str">
        <f>IF(ISBLANK(A256),"",IFERROR(IF((COUNTIFS($A$17:$A$300,A256,$B$17:$B$300,Hilfstabelle!$K$1,$D$17:$D$300,"&lt;&gt;1")+COUNTIFS($A$17:$A$300,A256,$B$17:$B$300,Hilfstabelle!$K$2,$D$17:$D$300,"&lt;&gt;1"))&gt;1,"Fehler: Die reduzierte EEG-Umlage durch Eigenversorgung kann nur von einem Akteur in Anspruch genommen werden.",IF(AND(NOT(ISBLANK(D256)),NOT(ISBLANK(E256))),"Fehler: wenn Spalte E ausgefüllt wird, dann bitte Spalte D leer lassen.","")),"Fehler"))</f>
        <v/>
      </c>
    </row>
    <row r="257" spans="1:7" x14ac:dyDescent="0.2">
      <c r="A257" s="67"/>
      <c r="B257" s="63"/>
      <c r="C257" s="28"/>
      <c r="D257" s="68"/>
      <c r="E257" s="52"/>
      <c r="F257" s="100" t="str">
        <f t="shared" si="3"/>
        <v/>
      </c>
      <c r="G257" s="93" t="str">
        <f>IF(ISBLANK(A257),"",IFERROR(IF((COUNTIFS($A$17:$A$300,A257,$B$17:$B$300,Hilfstabelle!$K$1,$D$17:$D$300,"&lt;&gt;1")+COUNTIFS($A$17:$A$300,A257,$B$17:$B$300,Hilfstabelle!$K$2,$D$17:$D$300,"&lt;&gt;1"))&gt;1,"Fehler: Die reduzierte EEG-Umlage durch Eigenversorgung kann nur von einem Akteur in Anspruch genommen werden.",IF(AND(NOT(ISBLANK(D257)),NOT(ISBLANK(E257))),"Fehler: wenn Spalte E ausgefüllt wird, dann bitte Spalte D leer lassen.","")),"Fehler"))</f>
        <v/>
      </c>
    </row>
    <row r="258" spans="1:7" x14ac:dyDescent="0.2">
      <c r="A258" s="67"/>
      <c r="B258" s="63"/>
      <c r="C258" s="28"/>
      <c r="D258" s="68"/>
      <c r="E258" s="52"/>
      <c r="F258" s="100" t="str">
        <f t="shared" si="3"/>
        <v/>
      </c>
      <c r="G258" s="93" t="str">
        <f>IF(ISBLANK(A258),"",IFERROR(IF((COUNTIFS($A$17:$A$300,A258,$B$17:$B$300,Hilfstabelle!$K$1,$D$17:$D$300,"&lt;&gt;1")+COUNTIFS($A$17:$A$300,A258,$B$17:$B$300,Hilfstabelle!$K$2,$D$17:$D$300,"&lt;&gt;1"))&gt;1,"Fehler: Die reduzierte EEG-Umlage durch Eigenversorgung kann nur von einem Akteur in Anspruch genommen werden.",IF(AND(NOT(ISBLANK(D258)),NOT(ISBLANK(E258))),"Fehler: wenn Spalte E ausgefüllt wird, dann bitte Spalte D leer lassen.","")),"Fehler"))</f>
        <v/>
      </c>
    </row>
    <row r="259" spans="1:7" x14ac:dyDescent="0.2">
      <c r="A259" s="67"/>
      <c r="B259" s="63"/>
      <c r="C259" s="28"/>
      <c r="D259" s="68"/>
      <c r="E259" s="52"/>
      <c r="F259" s="100" t="str">
        <f t="shared" si="3"/>
        <v/>
      </c>
      <c r="G259" s="93" t="str">
        <f>IF(ISBLANK(A259),"",IFERROR(IF((COUNTIFS($A$17:$A$300,A259,$B$17:$B$300,Hilfstabelle!$K$1,$D$17:$D$300,"&lt;&gt;1")+COUNTIFS($A$17:$A$300,A259,$B$17:$B$300,Hilfstabelle!$K$2,$D$17:$D$300,"&lt;&gt;1"))&gt;1,"Fehler: Die reduzierte EEG-Umlage durch Eigenversorgung kann nur von einem Akteur in Anspruch genommen werden.",IF(AND(NOT(ISBLANK(D259)),NOT(ISBLANK(E259))),"Fehler: wenn Spalte E ausgefüllt wird, dann bitte Spalte D leer lassen.","")),"Fehler"))</f>
        <v/>
      </c>
    </row>
    <row r="260" spans="1:7" x14ac:dyDescent="0.2">
      <c r="A260" s="67"/>
      <c r="B260" s="63"/>
      <c r="C260" s="28"/>
      <c r="D260" s="68"/>
      <c r="E260" s="52"/>
      <c r="F260" s="100" t="str">
        <f t="shared" si="3"/>
        <v/>
      </c>
      <c r="G260" s="93" t="str">
        <f>IF(ISBLANK(A260),"",IFERROR(IF((COUNTIFS($A$17:$A$300,A260,$B$17:$B$300,Hilfstabelle!$K$1,$D$17:$D$300,"&lt;&gt;1")+COUNTIFS($A$17:$A$300,A260,$B$17:$B$300,Hilfstabelle!$K$2,$D$17:$D$300,"&lt;&gt;1"))&gt;1,"Fehler: Die reduzierte EEG-Umlage durch Eigenversorgung kann nur von einem Akteur in Anspruch genommen werden.",IF(AND(NOT(ISBLANK(D260)),NOT(ISBLANK(E260))),"Fehler: wenn Spalte E ausgefüllt wird, dann bitte Spalte D leer lassen.","")),"Fehler"))</f>
        <v/>
      </c>
    </row>
    <row r="261" spans="1:7" x14ac:dyDescent="0.2">
      <c r="A261" s="67"/>
      <c r="B261" s="63"/>
      <c r="C261" s="28"/>
      <c r="D261" s="68"/>
      <c r="E261" s="52"/>
      <c r="F261" s="100" t="str">
        <f t="shared" si="3"/>
        <v/>
      </c>
      <c r="G261" s="93" t="str">
        <f>IF(ISBLANK(A261),"",IFERROR(IF((COUNTIFS($A$17:$A$300,A261,$B$17:$B$300,Hilfstabelle!$K$1,$D$17:$D$300,"&lt;&gt;1")+COUNTIFS($A$17:$A$300,A261,$B$17:$B$300,Hilfstabelle!$K$2,$D$17:$D$300,"&lt;&gt;1"))&gt;1,"Fehler: Die reduzierte EEG-Umlage durch Eigenversorgung kann nur von einem Akteur in Anspruch genommen werden.",IF(AND(NOT(ISBLANK(D261)),NOT(ISBLANK(E261))),"Fehler: wenn Spalte E ausgefüllt wird, dann bitte Spalte D leer lassen.","")),"Fehler"))</f>
        <v/>
      </c>
    </row>
    <row r="262" spans="1:7" x14ac:dyDescent="0.2">
      <c r="A262" s="67"/>
      <c r="B262" s="63"/>
      <c r="C262" s="28"/>
      <c r="D262" s="68"/>
      <c r="E262" s="52"/>
      <c r="F262" s="100" t="str">
        <f t="shared" si="3"/>
        <v/>
      </c>
      <c r="G262" s="93" t="str">
        <f>IF(ISBLANK(A262),"",IFERROR(IF((COUNTIFS($A$17:$A$300,A262,$B$17:$B$300,Hilfstabelle!$K$1,$D$17:$D$300,"&lt;&gt;1")+COUNTIFS($A$17:$A$300,A262,$B$17:$B$300,Hilfstabelle!$K$2,$D$17:$D$300,"&lt;&gt;1"))&gt;1,"Fehler: Die reduzierte EEG-Umlage durch Eigenversorgung kann nur von einem Akteur in Anspruch genommen werden.",IF(AND(NOT(ISBLANK(D262)),NOT(ISBLANK(E262))),"Fehler: wenn Spalte E ausgefüllt wird, dann bitte Spalte D leer lassen.","")),"Fehler"))</f>
        <v/>
      </c>
    </row>
    <row r="263" spans="1:7" x14ac:dyDescent="0.2">
      <c r="A263" s="67"/>
      <c r="B263" s="63"/>
      <c r="C263" s="28"/>
      <c r="D263" s="68"/>
      <c r="E263" s="52"/>
      <c r="F263" s="100" t="str">
        <f t="shared" si="3"/>
        <v/>
      </c>
      <c r="G263" s="93" t="str">
        <f>IF(ISBLANK(A263),"",IFERROR(IF((COUNTIFS($A$17:$A$300,A263,$B$17:$B$300,Hilfstabelle!$K$1,$D$17:$D$300,"&lt;&gt;1")+COUNTIFS($A$17:$A$300,A263,$B$17:$B$300,Hilfstabelle!$K$2,$D$17:$D$300,"&lt;&gt;1"))&gt;1,"Fehler: Die reduzierte EEG-Umlage durch Eigenversorgung kann nur von einem Akteur in Anspruch genommen werden.",IF(AND(NOT(ISBLANK(D263)),NOT(ISBLANK(E263))),"Fehler: wenn Spalte E ausgefüllt wird, dann bitte Spalte D leer lassen.","")),"Fehler"))</f>
        <v/>
      </c>
    </row>
    <row r="264" spans="1:7" x14ac:dyDescent="0.2">
      <c r="A264" s="67"/>
      <c r="B264" s="63"/>
      <c r="C264" s="28"/>
      <c r="D264" s="68"/>
      <c r="E264" s="52"/>
      <c r="F264" s="100" t="str">
        <f t="shared" si="3"/>
        <v/>
      </c>
      <c r="G264" s="93" t="str">
        <f>IF(ISBLANK(A264),"",IFERROR(IF((COUNTIFS($A$17:$A$300,A264,$B$17:$B$300,Hilfstabelle!$K$1,$D$17:$D$300,"&lt;&gt;1")+COUNTIFS($A$17:$A$300,A264,$B$17:$B$300,Hilfstabelle!$K$2,$D$17:$D$300,"&lt;&gt;1"))&gt;1,"Fehler: Die reduzierte EEG-Umlage durch Eigenversorgung kann nur von einem Akteur in Anspruch genommen werden.",IF(AND(NOT(ISBLANK(D264)),NOT(ISBLANK(E264))),"Fehler: wenn Spalte E ausgefüllt wird, dann bitte Spalte D leer lassen.","")),"Fehler"))</f>
        <v/>
      </c>
    </row>
    <row r="265" spans="1:7" x14ac:dyDescent="0.2">
      <c r="A265" s="67"/>
      <c r="B265" s="63"/>
      <c r="C265" s="28"/>
      <c r="D265" s="68"/>
      <c r="E265" s="52"/>
      <c r="F265" s="100" t="str">
        <f t="shared" si="3"/>
        <v/>
      </c>
      <c r="G265" s="93" t="str">
        <f>IF(ISBLANK(A265),"",IFERROR(IF((COUNTIFS($A$17:$A$300,A265,$B$17:$B$300,Hilfstabelle!$K$1,$D$17:$D$300,"&lt;&gt;1")+COUNTIFS($A$17:$A$300,A265,$B$17:$B$300,Hilfstabelle!$K$2,$D$17:$D$300,"&lt;&gt;1"))&gt;1,"Fehler: Die reduzierte EEG-Umlage durch Eigenversorgung kann nur von einem Akteur in Anspruch genommen werden.",IF(AND(NOT(ISBLANK(D265)),NOT(ISBLANK(E265))),"Fehler: wenn Spalte E ausgefüllt wird, dann bitte Spalte D leer lassen.","")),"Fehler"))</f>
        <v/>
      </c>
    </row>
    <row r="266" spans="1:7" x14ac:dyDescent="0.2">
      <c r="A266" s="67"/>
      <c r="B266" s="63"/>
      <c r="C266" s="28"/>
      <c r="D266" s="68"/>
      <c r="E266" s="52"/>
      <c r="F266" s="100" t="str">
        <f t="shared" si="3"/>
        <v/>
      </c>
      <c r="G266" s="93" t="str">
        <f>IF(ISBLANK(A266),"",IFERROR(IF((COUNTIFS($A$17:$A$300,A266,$B$17:$B$300,Hilfstabelle!$K$1,$D$17:$D$300,"&lt;&gt;1")+COUNTIFS($A$17:$A$300,A266,$B$17:$B$300,Hilfstabelle!$K$2,$D$17:$D$300,"&lt;&gt;1"))&gt;1,"Fehler: Die reduzierte EEG-Umlage durch Eigenversorgung kann nur von einem Akteur in Anspruch genommen werden.",IF(AND(NOT(ISBLANK(D266)),NOT(ISBLANK(E266))),"Fehler: wenn Spalte E ausgefüllt wird, dann bitte Spalte D leer lassen.","")),"Fehler"))</f>
        <v/>
      </c>
    </row>
    <row r="267" spans="1:7" x14ac:dyDescent="0.2">
      <c r="A267" s="67"/>
      <c r="B267" s="63"/>
      <c r="C267" s="28"/>
      <c r="D267" s="68"/>
      <c r="E267" s="52"/>
      <c r="F267" s="100" t="str">
        <f t="shared" si="3"/>
        <v/>
      </c>
      <c r="G267" s="93" t="str">
        <f>IF(ISBLANK(A267),"",IFERROR(IF((COUNTIFS($A$17:$A$300,A267,$B$17:$B$300,Hilfstabelle!$K$1,$D$17:$D$300,"&lt;&gt;1")+COUNTIFS($A$17:$A$300,A267,$B$17:$B$300,Hilfstabelle!$K$2,$D$17:$D$300,"&lt;&gt;1"))&gt;1,"Fehler: Die reduzierte EEG-Umlage durch Eigenversorgung kann nur von einem Akteur in Anspruch genommen werden.",IF(AND(NOT(ISBLANK(D267)),NOT(ISBLANK(E267))),"Fehler: wenn Spalte E ausgefüllt wird, dann bitte Spalte D leer lassen.","")),"Fehler"))</f>
        <v/>
      </c>
    </row>
    <row r="268" spans="1:7" x14ac:dyDescent="0.2">
      <c r="A268" s="67"/>
      <c r="B268" s="63"/>
      <c r="C268" s="28"/>
      <c r="D268" s="68"/>
      <c r="E268" s="52"/>
      <c r="F268" s="100" t="str">
        <f t="shared" si="3"/>
        <v/>
      </c>
      <c r="G268" s="93" t="str">
        <f>IF(ISBLANK(A268),"",IFERROR(IF((COUNTIFS($A$17:$A$300,A268,$B$17:$B$300,Hilfstabelle!$K$1,$D$17:$D$300,"&lt;&gt;1")+COUNTIFS($A$17:$A$300,A268,$B$17:$B$300,Hilfstabelle!$K$2,$D$17:$D$300,"&lt;&gt;1"))&gt;1,"Fehler: Die reduzierte EEG-Umlage durch Eigenversorgung kann nur von einem Akteur in Anspruch genommen werden.",IF(AND(NOT(ISBLANK(D268)),NOT(ISBLANK(E268))),"Fehler: wenn Spalte E ausgefüllt wird, dann bitte Spalte D leer lassen.","")),"Fehler"))</f>
        <v/>
      </c>
    </row>
    <row r="269" spans="1:7" x14ac:dyDescent="0.2">
      <c r="A269" s="67"/>
      <c r="B269" s="63"/>
      <c r="C269" s="28"/>
      <c r="D269" s="68"/>
      <c r="E269" s="52"/>
      <c r="F269" s="100" t="str">
        <f t="shared" si="3"/>
        <v/>
      </c>
      <c r="G269" s="93" t="str">
        <f>IF(ISBLANK(A269),"",IFERROR(IF((COUNTIFS($A$17:$A$300,A269,$B$17:$B$300,Hilfstabelle!$K$1,$D$17:$D$300,"&lt;&gt;1")+COUNTIFS($A$17:$A$300,A269,$B$17:$B$300,Hilfstabelle!$K$2,$D$17:$D$300,"&lt;&gt;1"))&gt;1,"Fehler: Die reduzierte EEG-Umlage durch Eigenversorgung kann nur von einem Akteur in Anspruch genommen werden.",IF(AND(NOT(ISBLANK(D269)),NOT(ISBLANK(E269))),"Fehler: wenn Spalte E ausgefüllt wird, dann bitte Spalte D leer lassen.","")),"Fehler"))</f>
        <v/>
      </c>
    </row>
    <row r="270" spans="1:7" x14ac:dyDescent="0.2">
      <c r="A270" s="67"/>
      <c r="B270" s="63"/>
      <c r="C270" s="28"/>
      <c r="D270" s="68"/>
      <c r="E270" s="52"/>
      <c r="F270" s="100" t="str">
        <f t="shared" si="3"/>
        <v/>
      </c>
      <c r="G270" s="93" t="str">
        <f>IF(ISBLANK(A270),"",IFERROR(IF((COUNTIFS($A$17:$A$300,A270,$B$17:$B$300,Hilfstabelle!$K$1,$D$17:$D$300,"&lt;&gt;1")+COUNTIFS($A$17:$A$300,A270,$B$17:$B$300,Hilfstabelle!$K$2,$D$17:$D$300,"&lt;&gt;1"))&gt;1,"Fehler: Die reduzierte EEG-Umlage durch Eigenversorgung kann nur von einem Akteur in Anspruch genommen werden.",IF(AND(NOT(ISBLANK(D270)),NOT(ISBLANK(E270))),"Fehler: wenn Spalte E ausgefüllt wird, dann bitte Spalte D leer lassen.","")),"Fehler"))</f>
        <v/>
      </c>
    </row>
    <row r="271" spans="1:7" x14ac:dyDescent="0.2">
      <c r="A271" s="67"/>
      <c r="B271" s="63"/>
      <c r="C271" s="28"/>
      <c r="D271" s="68"/>
      <c r="E271" s="52"/>
      <c r="F271" s="100" t="str">
        <f t="shared" si="3"/>
        <v/>
      </c>
      <c r="G271" s="93" t="str">
        <f>IF(ISBLANK(A271),"",IFERROR(IF((COUNTIFS($A$17:$A$300,A271,$B$17:$B$300,Hilfstabelle!$K$1,$D$17:$D$300,"&lt;&gt;1")+COUNTIFS($A$17:$A$300,A271,$B$17:$B$300,Hilfstabelle!$K$2,$D$17:$D$300,"&lt;&gt;1"))&gt;1,"Fehler: Die reduzierte EEG-Umlage durch Eigenversorgung kann nur von einem Akteur in Anspruch genommen werden.",IF(AND(NOT(ISBLANK(D271)),NOT(ISBLANK(E271))),"Fehler: wenn Spalte E ausgefüllt wird, dann bitte Spalte D leer lassen.","")),"Fehler"))</f>
        <v/>
      </c>
    </row>
    <row r="272" spans="1:7" x14ac:dyDescent="0.2">
      <c r="A272" s="67"/>
      <c r="B272" s="63"/>
      <c r="C272" s="28"/>
      <c r="D272" s="68"/>
      <c r="E272" s="52"/>
      <c r="F272" s="100" t="str">
        <f t="shared" si="3"/>
        <v/>
      </c>
      <c r="G272" s="93" t="str">
        <f>IF(ISBLANK(A272),"",IFERROR(IF((COUNTIFS($A$17:$A$300,A272,$B$17:$B$300,Hilfstabelle!$K$1,$D$17:$D$300,"&lt;&gt;1")+COUNTIFS($A$17:$A$300,A272,$B$17:$B$300,Hilfstabelle!$K$2,$D$17:$D$300,"&lt;&gt;1"))&gt;1,"Fehler: Die reduzierte EEG-Umlage durch Eigenversorgung kann nur von einem Akteur in Anspruch genommen werden.",IF(AND(NOT(ISBLANK(D272)),NOT(ISBLANK(E272))),"Fehler: wenn Spalte E ausgefüllt wird, dann bitte Spalte D leer lassen.","")),"Fehler"))</f>
        <v/>
      </c>
    </row>
    <row r="273" spans="1:7" x14ac:dyDescent="0.2">
      <c r="A273" s="67"/>
      <c r="B273" s="63"/>
      <c r="C273" s="28"/>
      <c r="D273" s="68"/>
      <c r="E273" s="52"/>
      <c r="F273" s="100" t="str">
        <f t="shared" si="3"/>
        <v/>
      </c>
      <c r="G273" s="93" t="str">
        <f>IF(ISBLANK(A273),"",IFERROR(IF((COUNTIFS($A$17:$A$300,A273,$B$17:$B$300,Hilfstabelle!$K$1,$D$17:$D$300,"&lt;&gt;1")+COUNTIFS($A$17:$A$300,A273,$B$17:$B$300,Hilfstabelle!$K$2,$D$17:$D$300,"&lt;&gt;1"))&gt;1,"Fehler: Die reduzierte EEG-Umlage durch Eigenversorgung kann nur von einem Akteur in Anspruch genommen werden.",IF(AND(NOT(ISBLANK(D273)),NOT(ISBLANK(E273))),"Fehler: wenn Spalte E ausgefüllt wird, dann bitte Spalte D leer lassen.","")),"Fehler"))</f>
        <v/>
      </c>
    </row>
    <row r="274" spans="1:7" x14ac:dyDescent="0.2">
      <c r="A274" s="67"/>
      <c r="B274" s="63"/>
      <c r="C274" s="28"/>
      <c r="D274" s="68"/>
      <c r="E274" s="52"/>
      <c r="F274" s="100" t="str">
        <f t="shared" ref="F274:F300" si="4">IF(ISBLANK(A274),"",IF(ISBLANK(E274),IF(ISBLANK(D274),"Bitte Spalte D oder E ausfülen",$B$12*C274*D274/100),E274))</f>
        <v/>
      </c>
      <c r="G274" s="93" t="str">
        <f>IF(ISBLANK(A274),"",IFERROR(IF((COUNTIFS($A$17:$A$300,A274,$B$17:$B$300,Hilfstabelle!$K$1,$D$17:$D$300,"&lt;&gt;1")+COUNTIFS($A$17:$A$300,A274,$B$17:$B$300,Hilfstabelle!$K$2,$D$17:$D$300,"&lt;&gt;1"))&gt;1,"Fehler: Die reduzierte EEG-Umlage durch Eigenversorgung kann nur von einem Akteur in Anspruch genommen werden.",IF(AND(NOT(ISBLANK(D274)),NOT(ISBLANK(E274))),"Fehler: wenn Spalte E ausgefüllt wird, dann bitte Spalte D leer lassen.","")),"Fehler"))</f>
        <v/>
      </c>
    </row>
    <row r="275" spans="1:7" x14ac:dyDescent="0.2">
      <c r="A275" s="67"/>
      <c r="B275" s="63"/>
      <c r="C275" s="28"/>
      <c r="D275" s="68"/>
      <c r="E275" s="52"/>
      <c r="F275" s="100" t="str">
        <f t="shared" si="4"/>
        <v/>
      </c>
      <c r="G275" s="93" t="str">
        <f>IF(ISBLANK(A275),"",IFERROR(IF((COUNTIFS($A$17:$A$300,A275,$B$17:$B$300,Hilfstabelle!$K$1,$D$17:$D$300,"&lt;&gt;1")+COUNTIFS($A$17:$A$300,A275,$B$17:$B$300,Hilfstabelle!$K$2,$D$17:$D$300,"&lt;&gt;1"))&gt;1,"Fehler: Die reduzierte EEG-Umlage durch Eigenversorgung kann nur von einem Akteur in Anspruch genommen werden.",IF(AND(NOT(ISBLANK(D275)),NOT(ISBLANK(E275))),"Fehler: wenn Spalte E ausgefüllt wird, dann bitte Spalte D leer lassen.","")),"Fehler"))</f>
        <v/>
      </c>
    </row>
    <row r="276" spans="1:7" x14ac:dyDescent="0.2">
      <c r="A276" s="67"/>
      <c r="B276" s="63"/>
      <c r="C276" s="28"/>
      <c r="D276" s="68"/>
      <c r="E276" s="52"/>
      <c r="F276" s="100" t="str">
        <f t="shared" si="4"/>
        <v/>
      </c>
      <c r="G276" s="93" t="str">
        <f>IF(ISBLANK(A276),"",IFERROR(IF((COUNTIFS($A$17:$A$300,A276,$B$17:$B$300,Hilfstabelle!$K$1,$D$17:$D$300,"&lt;&gt;1")+COUNTIFS($A$17:$A$300,A276,$B$17:$B$300,Hilfstabelle!$K$2,$D$17:$D$300,"&lt;&gt;1"))&gt;1,"Fehler: Die reduzierte EEG-Umlage durch Eigenversorgung kann nur von einem Akteur in Anspruch genommen werden.",IF(AND(NOT(ISBLANK(D276)),NOT(ISBLANK(E276))),"Fehler: wenn Spalte E ausgefüllt wird, dann bitte Spalte D leer lassen.","")),"Fehler"))</f>
        <v/>
      </c>
    </row>
    <row r="277" spans="1:7" x14ac:dyDescent="0.2">
      <c r="A277" s="67"/>
      <c r="B277" s="63"/>
      <c r="C277" s="28"/>
      <c r="D277" s="68"/>
      <c r="E277" s="52"/>
      <c r="F277" s="100" t="str">
        <f t="shared" si="4"/>
        <v/>
      </c>
      <c r="G277" s="93" t="str">
        <f>IF(ISBLANK(A277),"",IFERROR(IF((COUNTIFS($A$17:$A$300,A277,$B$17:$B$300,Hilfstabelle!$K$1,$D$17:$D$300,"&lt;&gt;1")+COUNTIFS($A$17:$A$300,A277,$B$17:$B$300,Hilfstabelle!$K$2,$D$17:$D$300,"&lt;&gt;1"))&gt;1,"Fehler: Die reduzierte EEG-Umlage durch Eigenversorgung kann nur von einem Akteur in Anspruch genommen werden.",IF(AND(NOT(ISBLANK(D277)),NOT(ISBLANK(E277))),"Fehler: wenn Spalte E ausgefüllt wird, dann bitte Spalte D leer lassen.","")),"Fehler"))</f>
        <v/>
      </c>
    </row>
    <row r="278" spans="1:7" x14ac:dyDescent="0.2">
      <c r="A278" s="67"/>
      <c r="B278" s="63"/>
      <c r="C278" s="28"/>
      <c r="D278" s="68"/>
      <c r="E278" s="52"/>
      <c r="F278" s="100" t="str">
        <f t="shared" si="4"/>
        <v/>
      </c>
      <c r="G278" s="93" t="str">
        <f>IF(ISBLANK(A278),"",IFERROR(IF((COUNTIFS($A$17:$A$300,A278,$B$17:$B$300,Hilfstabelle!$K$1,$D$17:$D$300,"&lt;&gt;1")+COUNTIFS($A$17:$A$300,A278,$B$17:$B$300,Hilfstabelle!$K$2,$D$17:$D$300,"&lt;&gt;1"))&gt;1,"Fehler: Die reduzierte EEG-Umlage durch Eigenversorgung kann nur von einem Akteur in Anspruch genommen werden.",IF(AND(NOT(ISBLANK(D278)),NOT(ISBLANK(E278))),"Fehler: wenn Spalte E ausgefüllt wird, dann bitte Spalte D leer lassen.","")),"Fehler"))</f>
        <v/>
      </c>
    </row>
    <row r="279" spans="1:7" x14ac:dyDescent="0.2">
      <c r="A279" s="67"/>
      <c r="B279" s="63"/>
      <c r="C279" s="28"/>
      <c r="D279" s="68"/>
      <c r="E279" s="52"/>
      <c r="F279" s="100" t="str">
        <f t="shared" si="4"/>
        <v/>
      </c>
      <c r="G279" s="93" t="str">
        <f>IF(ISBLANK(A279),"",IFERROR(IF((COUNTIFS($A$17:$A$300,A279,$B$17:$B$300,Hilfstabelle!$K$1,$D$17:$D$300,"&lt;&gt;1")+COUNTIFS($A$17:$A$300,A279,$B$17:$B$300,Hilfstabelle!$K$2,$D$17:$D$300,"&lt;&gt;1"))&gt;1,"Fehler: Die reduzierte EEG-Umlage durch Eigenversorgung kann nur von einem Akteur in Anspruch genommen werden.",IF(AND(NOT(ISBLANK(D279)),NOT(ISBLANK(E279))),"Fehler: wenn Spalte E ausgefüllt wird, dann bitte Spalte D leer lassen.","")),"Fehler"))</f>
        <v/>
      </c>
    </row>
    <row r="280" spans="1:7" x14ac:dyDescent="0.2">
      <c r="A280" s="67"/>
      <c r="B280" s="63"/>
      <c r="C280" s="28"/>
      <c r="D280" s="68"/>
      <c r="E280" s="52"/>
      <c r="F280" s="100" t="str">
        <f t="shared" si="4"/>
        <v/>
      </c>
      <c r="G280" s="93" t="str">
        <f>IF(ISBLANK(A280),"",IFERROR(IF((COUNTIFS($A$17:$A$300,A280,$B$17:$B$300,Hilfstabelle!$K$1,$D$17:$D$300,"&lt;&gt;1")+COUNTIFS($A$17:$A$300,A280,$B$17:$B$300,Hilfstabelle!$K$2,$D$17:$D$300,"&lt;&gt;1"))&gt;1,"Fehler: Die reduzierte EEG-Umlage durch Eigenversorgung kann nur von einem Akteur in Anspruch genommen werden.",IF(AND(NOT(ISBLANK(D280)),NOT(ISBLANK(E280))),"Fehler: wenn Spalte E ausgefüllt wird, dann bitte Spalte D leer lassen.","")),"Fehler"))</f>
        <v/>
      </c>
    </row>
    <row r="281" spans="1:7" x14ac:dyDescent="0.2">
      <c r="A281" s="67"/>
      <c r="B281" s="63"/>
      <c r="C281" s="28"/>
      <c r="D281" s="68"/>
      <c r="E281" s="52"/>
      <c r="F281" s="100" t="str">
        <f t="shared" si="4"/>
        <v/>
      </c>
      <c r="G281" s="93" t="str">
        <f>IF(ISBLANK(A281),"",IFERROR(IF((COUNTIFS($A$17:$A$300,A281,$B$17:$B$300,Hilfstabelle!$K$1,$D$17:$D$300,"&lt;&gt;1")+COUNTIFS($A$17:$A$300,A281,$B$17:$B$300,Hilfstabelle!$K$2,$D$17:$D$300,"&lt;&gt;1"))&gt;1,"Fehler: Die reduzierte EEG-Umlage durch Eigenversorgung kann nur von einem Akteur in Anspruch genommen werden.",IF(AND(NOT(ISBLANK(D281)),NOT(ISBLANK(E281))),"Fehler: wenn Spalte E ausgefüllt wird, dann bitte Spalte D leer lassen.","")),"Fehler"))</f>
        <v/>
      </c>
    </row>
    <row r="282" spans="1:7" x14ac:dyDescent="0.2">
      <c r="A282" s="67"/>
      <c r="B282" s="63"/>
      <c r="C282" s="28"/>
      <c r="D282" s="68"/>
      <c r="E282" s="52"/>
      <c r="F282" s="100" t="str">
        <f t="shared" si="4"/>
        <v/>
      </c>
      <c r="G282" s="93" t="str">
        <f>IF(ISBLANK(A282),"",IFERROR(IF((COUNTIFS($A$17:$A$300,A282,$B$17:$B$300,Hilfstabelle!$K$1,$D$17:$D$300,"&lt;&gt;1")+COUNTIFS($A$17:$A$300,A282,$B$17:$B$300,Hilfstabelle!$K$2,$D$17:$D$300,"&lt;&gt;1"))&gt;1,"Fehler: Die reduzierte EEG-Umlage durch Eigenversorgung kann nur von einem Akteur in Anspruch genommen werden.",IF(AND(NOT(ISBLANK(D282)),NOT(ISBLANK(E282))),"Fehler: wenn Spalte E ausgefüllt wird, dann bitte Spalte D leer lassen.","")),"Fehler"))</f>
        <v/>
      </c>
    </row>
    <row r="283" spans="1:7" x14ac:dyDescent="0.2">
      <c r="A283" s="67"/>
      <c r="B283" s="63"/>
      <c r="C283" s="28"/>
      <c r="D283" s="68"/>
      <c r="E283" s="52"/>
      <c r="F283" s="100" t="str">
        <f t="shared" si="4"/>
        <v/>
      </c>
      <c r="G283" s="93" t="str">
        <f>IF(ISBLANK(A283),"",IFERROR(IF((COUNTIFS($A$17:$A$300,A283,$B$17:$B$300,Hilfstabelle!$K$1,$D$17:$D$300,"&lt;&gt;1")+COUNTIFS($A$17:$A$300,A283,$B$17:$B$300,Hilfstabelle!$K$2,$D$17:$D$300,"&lt;&gt;1"))&gt;1,"Fehler: Die reduzierte EEG-Umlage durch Eigenversorgung kann nur von einem Akteur in Anspruch genommen werden.",IF(AND(NOT(ISBLANK(D283)),NOT(ISBLANK(E283))),"Fehler: wenn Spalte E ausgefüllt wird, dann bitte Spalte D leer lassen.","")),"Fehler"))</f>
        <v/>
      </c>
    </row>
    <row r="284" spans="1:7" x14ac:dyDescent="0.2">
      <c r="A284" s="67"/>
      <c r="B284" s="63"/>
      <c r="C284" s="28"/>
      <c r="D284" s="68"/>
      <c r="E284" s="52"/>
      <c r="F284" s="100" t="str">
        <f t="shared" si="4"/>
        <v/>
      </c>
      <c r="G284" s="93" t="str">
        <f>IF(ISBLANK(A284),"",IFERROR(IF((COUNTIFS($A$17:$A$300,A284,$B$17:$B$300,Hilfstabelle!$K$1,$D$17:$D$300,"&lt;&gt;1")+COUNTIFS($A$17:$A$300,A284,$B$17:$B$300,Hilfstabelle!$K$2,$D$17:$D$300,"&lt;&gt;1"))&gt;1,"Fehler: Die reduzierte EEG-Umlage durch Eigenversorgung kann nur von einem Akteur in Anspruch genommen werden.",IF(AND(NOT(ISBLANK(D284)),NOT(ISBLANK(E284))),"Fehler: wenn Spalte E ausgefüllt wird, dann bitte Spalte D leer lassen.","")),"Fehler"))</f>
        <v/>
      </c>
    </row>
    <row r="285" spans="1:7" x14ac:dyDescent="0.2">
      <c r="A285" s="67"/>
      <c r="B285" s="63"/>
      <c r="C285" s="28"/>
      <c r="D285" s="68"/>
      <c r="E285" s="52"/>
      <c r="F285" s="100" t="str">
        <f t="shared" si="4"/>
        <v/>
      </c>
      <c r="G285" s="93" t="str">
        <f>IF(ISBLANK(A285),"",IFERROR(IF((COUNTIFS($A$17:$A$300,A285,$B$17:$B$300,Hilfstabelle!$K$1,$D$17:$D$300,"&lt;&gt;1")+COUNTIFS($A$17:$A$300,A285,$B$17:$B$300,Hilfstabelle!$K$2,$D$17:$D$300,"&lt;&gt;1"))&gt;1,"Fehler: Die reduzierte EEG-Umlage durch Eigenversorgung kann nur von einem Akteur in Anspruch genommen werden.",IF(AND(NOT(ISBLANK(D285)),NOT(ISBLANK(E285))),"Fehler: wenn Spalte E ausgefüllt wird, dann bitte Spalte D leer lassen.","")),"Fehler"))</f>
        <v/>
      </c>
    </row>
    <row r="286" spans="1:7" x14ac:dyDescent="0.2">
      <c r="A286" s="67"/>
      <c r="B286" s="63"/>
      <c r="C286" s="28"/>
      <c r="D286" s="68"/>
      <c r="E286" s="52"/>
      <c r="F286" s="100" t="str">
        <f t="shared" si="4"/>
        <v/>
      </c>
      <c r="G286" s="93" t="str">
        <f>IF(ISBLANK(A286),"",IFERROR(IF((COUNTIFS($A$17:$A$300,A286,$B$17:$B$300,Hilfstabelle!$K$1,$D$17:$D$300,"&lt;&gt;1")+COUNTIFS($A$17:$A$300,A286,$B$17:$B$300,Hilfstabelle!$K$2,$D$17:$D$300,"&lt;&gt;1"))&gt;1,"Fehler: Die reduzierte EEG-Umlage durch Eigenversorgung kann nur von einem Akteur in Anspruch genommen werden.",IF(AND(NOT(ISBLANK(D286)),NOT(ISBLANK(E286))),"Fehler: wenn Spalte E ausgefüllt wird, dann bitte Spalte D leer lassen.","")),"Fehler"))</f>
        <v/>
      </c>
    </row>
    <row r="287" spans="1:7" x14ac:dyDescent="0.2">
      <c r="A287" s="67"/>
      <c r="B287" s="63"/>
      <c r="C287" s="28"/>
      <c r="D287" s="68"/>
      <c r="E287" s="52"/>
      <c r="F287" s="100" t="str">
        <f t="shared" si="4"/>
        <v/>
      </c>
      <c r="G287" s="93" t="str">
        <f>IF(ISBLANK(A287),"",IFERROR(IF((COUNTIFS($A$17:$A$300,A287,$B$17:$B$300,Hilfstabelle!$K$1,$D$17:$D$300,"&lt;&gt;1")+COUNTIFS($A$17:$A$300,A287,$B$17:$B$300,Hilfstabelle!$K$2,$D$17:$D$300,"&lt;&gt;1"))&gt;1,"Fehler: Die reduzierte EEG-Umlage durch Eigenversorgung kann nur von einem Akteur in Anspruch genommen werden.",IF(AND(NOT(ISBLANK(D287)),NOT(ISBLANK(E287))),"Fehler: wenn Spalte E ausgefüllt wird, dann bitte Spalte D leer lassen.","")),"Fehler"))</f>
        <v/>
      </c>
    </row>
    <row r="288" spans="1:7" x14ac:dyDescent="0.2">
      <c r="A288" s="67"/>
      <c r="B288" s="63"/>
      <c r="C288" s="28"/>
      <c r="D288" s="68"/>
      <c r="E288" s="52"/>
      <c r="F288" s="100" t="str">
        <f t="shared" si="4"/>
        <v/>
      </c>
      <c r="G288" s="93" t="str">
        <f>IF(ISBLANK(A288),"",IFERROR(IF((COUNTIFS($A$17:$A$300,A288,$B$17:$B$300,Hilfstabelle!$K$1,$D$17:$D$300,"&lt;&gt;1")+COUNTIFS($A$17:$A$300,A288,$B$17:$B$300,Hilfstabelle!$K$2,$D$17:$D$300,"&lt;&gt;1"))&gt;1,"Fehler: Die reduzierte EEG-Umlage durch Eigenversorgung kann nur von einem Akteur in Anspruch genommen werden.",IF(AND(NOT(ISBLANK(D288)),NOT(ISBLANK(E288))),"Fehler: wenn Spalte E ausgefüllt wird, dann bitte Spalte D leer lassen.","")),"Fehler"))</f>
        <v/>
      </c>
    </row>
    <row r="289" spans="1:7" x14ac:dyDescent="0.2">
      <c r="A289" s="67"/>
      <c r="B289" s="63"/>
      <c r="C289" s="28"/>
      <c r="D289" s="68"/>
      <c r="E289" s="52"/>
      <c r="F289" s="100" t="str">
        <f t="shared" si="4"/>
        <v/>
      </c>
      <c r="G289" s="93" t="str">
        <f>IF(ISBLANK(A289),"",IFERROR(IF((COUNTIFS($A$17:$A$300,A289,$B$17:$B$300,Hilfstabelle!$K$1,$D$17:$D$300,"&lt;&gt;1")+COUNTIFS($A$17:$A$300,A289,$B$17:$B$300,Hilfstabelle!$K$2,$D$17:$D$300,"&lt;&gt;1"))&gt;1,"Fehler: Die reduzierte EEG-Umlage durch Eigenversorgung kann nur von einem Akteur in Anspruch genommen werden.",IF(AND(NOT(ISBLANK(D289)),NOT(ISBLANK(E289))),"Fehler: wenn Spalte E ausgefüllt wird, dann bitte Spalte D leer lassen.","")),"Fehler"))</f>
        <v/>
      </c>
    </row>
    <row r="290" spans="1:7" x14ac:dyDescent="0.2">
      <c r="A290" s="67"/>
      <c r="B290" s="63"/>
      <c r="C290" s="28"/>
      <c r="D290" s="68"/>
      <c r="E290" s="52"/>
      <c r="F290" s="100" t="str">
        <f t="shared" si="4"/>
        <v/>
      </c>
      <c r="G290" s="93" t="str">
        <f>IF(ISBLANK(A290),"",IFERROR(IF((COUNTIFS($A$17:$A$300,A290,$B$17:$B$300,Hilfstabelle!$K$1,$D$17:$D$300,"&lt;&gt;1")+COUNTIFS($A$17:$A$300,A290,$B$17:$B$300,Hilfstabelle!$K$2,$D$17:$D$300,"&lt;&gt;1"))&gt;1,"Fehler: Die reduzierte EEG-Umlage durch Eigenversorgung kann nur von einem Akteur in Anspruch genommen werden.",IF(AND(NOT(ISBLANK(D290)),NOT(ISBLANK(E290))),"Fehler: wenn Spalte E ausgefüllt wird, dann bitte Spalte D leer lassen.","")),"Fehler"))</f>
        <v/>
      </c>
    </row>
    <row r="291" spans="1:7" x14ac:dyDescent="0.2">
      <c r="A291" s="67"/>
      <c r="B291" s="63"/>
      <c r="C291" s="28"/>
      <c r="D291" s="68"/>
      <c r="E291" s="52"/>
      <c r="F291" s="100" t="str">
        <f t="shared" si="4"/>
        <v/>
      </c>
      <c r="G291" s="93" t="str">
        <f>IF(ISBLANK(A291),"",IFERROR(IF((COUNTIFS($A$17:$A$300,A291,$B$17:$B$300,Hilfstabelle!$K$1,$D$17:$D$300,"&lt;&gt;1")+COUNTIFS($A$17:$A$300,A291,$B$17:$B$300,Hilfstabelle!$K$2,$D$17:$D$300,"&lt;&gt;1"))&gt;1,"Fehler: Die reduzierte EEG-Umlage durch Eigenversorgung kann nur von einem Akteur in Anspruch genommen werden.",IF(AND(NOT(ISBLANK(D291)),NOT(ISBLANK(E291))),"Fehler: wenn Spalte E ausgefüllt wird, dann bitte Spalte D leer lassen.","")),"Fehler"))</f>
        <v/>
      </c>
    </row>
    <row r="292" spans="1:7" x14ac:dyDescent="0.2">
      <c r="A292" s="67"/>
      <c r="B292" s="63"/>
      <c r="C292" s="28"/>
      <c r="D292" s="68"/>
      <c r="E292" s="52"/>
      <c r="F292" s="100" t="str">
        <f t="shared" si="4"/>
        <v/>
      </c>
      <c r="G292" s="93" t="str">
        <f>IF(ISBLANK(A292),"",IFERROR(IF((COUNTIFS($A$17:$A$300,A292,$B$17:$B$300,Hilfstabelle!$K$1,$D$17:$D$300,"&lt;&gt;1")+COUNTIFS($A$17:$A$300,A292,$B$17:$B$300,Hilfstabelle!$K$2,$D$17:$D$300,"&lt;&gt;1"))&gt;1,"Fehler: Die reduzierte EEG-Umlage durch Eigenversorgung kann nur von einem Akteur in Anspruch genommen werden.",IF(AND(NOT(ISBLANK(D292)),NOT(ISBLANK(E292))),"Fehler: wenn Spalte E ausgefüllt wird, dann bitte Spalte D leer lassen.","")),"Fehler"))</f>
        <v/>
      </c>
    </row>
    <row r="293" spans="1:7" x14ac:dyDescent="0.2">
      <c r="A293" s="67"/>
      <c r="B293" s="63"/>
      <c r="C293" s="28"/>
      <c r="D293" s="68"/>
      <c r="E293" s="52"/>
      <c r="F293" s="100" t="str">
        <f t="shared" si="4"/>
        <v/>
      </c>
      <c r="G293" s="93" t="str">
        <f>IF(ISBLANK(A293),"",IFERROR(IF((COUNTIFS($A$17:$A$300,A293,$B$17:$B$300,Hilfstabelle!$K$1,$D$17:$D$300,"&lt;&gt;1")+COUNTIFS($A$17:$A$300,A293,$B$17:$B$300,Hilfstabelle!$K$2,$D$17:$D$300,"&lt;&gt;1"))&gt;1,"Fehler: Die reduzierte EEG-Umlage durch Eigenversorgung kann nur von einem Akteur in Anspruch genommen werden.",IF(AND(NOT(ISBLANK(D293)),NOT(ISBLANK(E293))),"Fehler: wenn Spalte E ausgefüllt wird, dann bitte Spalte D leer lassen.","")),"Fehler"))</f>
        <v/>
      </c>
    </row>
    <row r="294" spans="1:7" x14ac:dyDescent="0.2">
      <c r="A294" s="67"/>
      <c r="B294" s="63"/>
      <c r="C294" s="28"/>
      <c r="D294" s="68"/>
      <c r="E294" s="52"/>
      <c r="F294" s="100" t="str">
        <f t="shared" si="4"/>
        <v/>
      </c>
      <c r="G294" s="93" t="str">
        <f>IF(ISBLANK(A294),"",IFERROR(IF((COUNTIFS($A$17:$A$300,A294,$B$17:$B$300,Hilfstabelle!$K$1,$D$17:$D$300,"&lt;&gt;1")+COUNTIFS($A$17:$A$300,A294,$B$17:$B$300,Hilfstabelle!$K$2,$D$17:$D$300,"&lt;&gt;1"))&gt;1,"Fehler: Die reduzierte EEG-Umlage durch Eigenversorgung kann nur von einem Akteur in Anspruch genommen werden.",IF(AND(NOT(ISBLANK(D294)),NOT(ISBLANK(E294))),"Fehler: wenn Spalte E ausgefüllt wird, dann bitte Spalte D leer lassen.","")),"Fehler"))</f>
        <v/>
      </c>
    </row>
    <row r="295" spans="1:7" x14ac:dyDescent="0.2">
      <c r="A295" s="67"/>
      <c r="B295" s="63"/>
      <c r="C295" s="28"/>
      <c r="D295" s="68"/>
      <c r="E295" s="52"/>
      <c r="F295" s="100" t="str">
        <f t="shared" si="4"/>
        <v/>
      </c>
      <c r="G295" s="93" t="str">
        <f>IF(ISBLANK(A295),"",IFERROR(IF((COUNTIFS($A$17:$A$300,A295,$B$17:$B$300,Hilfstabelle!$K$1,$D$17:$D$300,"&lt;&gt;1")+COUNTIFS($A$17:$A$300,A295,$B$17:$B$300,Hilfstabelle!$K$2,$D$17:$D$300,"&lt;&gt;1"))&gt;1,"Fehler: Die reduzierte EEG-Umlage durch Eigenversorgung kann nur von einem Akteur in Anspruch genommen werden.",IF(AND(NOT(ISBLANK(D295)),NOT(ISBLANK(E295))),"Fehler: wenn Spalte E ausgefüllt wird, dann bitte Spalte D leer lassen.","")),"Fehler"))</f>
        <v/>
      </c>
    </row>
    <row r="296" spans="1:7" x14ac:dyDescent="0.2">
      <c r="A296" s="67"/>
      <c r="B296" s="63"/>
      <c r="C296" s="28"/>
      <c r="D296" s="68"/>
      <c r="E296" s="52"/>
      <c r="F296" s="100" t="str">
        <f t="shared" si="4"/>
        <v/>
      </c>
      <c r="G296" s="93" t="str">
        <f>IF(ISBLANK(A296),"",IFERROR(IF((COUNTIFS($A$17:$A$300,A296,$B$17:$B$300,Hilfstabelle!$K$1,$D$17:$D$300,"&lt;&gt;1")+COUNTIFS($A$17:$A$300,A296,$B$17:$B$300,Hilfstabelle!$K$2,$D$17:$D$300,"&lt;&gt;1"))&gt;1,"Fehler: Die reduzierte EEG-Umlage durch Eigenversorgung kann nur von einem Akteur in Anspruch genommen werden.",IF(AND(NOT(ISBLANK(D296)),NOT(ISBLANK(E296))),"Fehler: wenn Spalte E ausgefüllt wird, dann bitte Spalte D leer lassen.","")),"Fehler"))</f>
        <v/>
      </c>
    </row>
    <row r="297" spans="1:7" x14ac:dyDescent="0.2">
      <c r="A297" s="67"/>
      <c r="B297" s="63"/>
      <c r="C297" s="28"/>
      <c r="D297" s="68"/>
      <c r="E297" s="52"/>
      <c r="F297" s="100" t="str">
        <f t="shared" si="4"/>
        <v/>
      </c>
      <c r="G297" s="93" t="str">
        <f>IF(ISBLANK(A297),"",IFERROR(IF((COUNTIFS($A$17:$A$300,A297,$B$17:$B$300,Hilfstabelle!$K$1,$D$17:$D$300,"&lt;&gt;1")+COUNTIFS($A$17:$A$300,A297,$B$17:$B$300,Hilfstabelle!$K$2,$D$17:$D$300,"&lt;&gt;1"))&gt;1,"Fehler: Die reduzierte EEG-Umlage durch Eigenversorgung kann nur von einem Akteur in Anspruch genommen werden.",IF(AND(NOT(ISBLANK(D297)),NOT(ISBLANK(E297))),"Fehler: wenn Spalte E ausgefüllt wird, dann bitte Spalte D leer lassen.","")),"Fehler"))</f>
        <v/>
      </c>
    </row>
    <row r="298" spans="1:7" x14ac:dyDescent="0.2">
      <c r="A298" s="67"/>
      <c r="B298" s="63"/>
      <c r="C298" s="28"/>
      <c r="D298" s="68"/>
      <c r="E298" s="52"/>
      <c r="F298" s="100" t="str">
        <f t="shared" si="4"/>
        <v/>
      </c>
      <c r="G298" s="93" t="str">
        <f>IF(ISBLANK(A298),"",IFERROR(IF((COUNTIFS($A$17:$A$300,A298,$B$17:$B$300,Hilfstabelle!$K$1,$D$17:$D$300,"&lt;&gt;1")+COUNTIFS($A$17:$A$300,A298,$B$17:$B$300,Hilfstabelle!$K$2,$D$17:$D$300,"&lt;&gt;1"))&gt;1,"Fehler: Die reduzierte EEG-Umlage durch Eigenversorgung kann nur von einem Akteur in Anspruch genommen werden.",IF(AND(NOT(ISBLANK(D298)),NOT(ISBLANK(E298))),"Fehler: wenn Spalte E ausgefüllt wird, dann bitte Spalte D leer lassen.","")),"Fehler"))</f>
        <v/>
      </c>
    </row>
    <row r="299" spans="1:7" x14ac:dyDescent="0.2">
      <c r="A299" s="67"/>
      <c r="B299" s="63"/>
      <c r="C299" s="28"/>
      <c r="D299" s="68"/>
      <c r="E299" s="52"/>
      <c r="F299" s="100" t="str">
        <f t="shared" si="4"/>
        <v/>
      </c>
      <c r="G299" s="93" t="str">
        <f>IF(ISBLANK(A299),"",IFERROR(IF((COUNTIFS($A$17:$A$300,A299,$B$17:$B$300,Hilfstabelle!$K$1,$D$17:$D$300,"&lt;&gt;1")+COUNTIFS($A$17:$A$300,A299,$B$17:$B$300,Hilfstabelle!$K$2,$D$17:$D$300,"&lt;&gt;1"))&gt;1,"Fehler: Die reduzierte EEG-Umlage durch Eigenversorgung kann nur von einem Akteur in Anspruch genommen werden.",IF(AND(NOT(ISBLANK(D299)),NOT(ISBLANK(E299))),"Fehler: wenn Spalte E ausgefüllt wird, dann bitte Spalte D leer lassen.","")),"Fehler"))</f>
        <v/>
      </c>
    </row>
    <row r="300" spans="1:7" ht="15" thickBot="1" x14ac:dyDescent="0.25">
      <c r="A300" s="9"/>
      <c r="B300" s="77"/>
      <c r="C300" s="80"/>
      <c r="D300" s="81"/>
      <c r="E300" s="82"/>
      <c r="F300" s="100" t="str">
        <f t="shared" si="4"/>
        <v/>
      </c>
      <c r="G300" s="93" t="str">
        <f>IF(ISBLANK(A300),"",IFERROR(IF((COUNTIFS($A$17:$A$300,A300,$B$17:$B$300,Hilfstabelle!$K$1,$D$17:$D$300,"&lt;&gt;1")+COUNTIFS($A$17:$A$300,A300,$B$17:$B$300,Hilfstabelle!$K$2,$D$17:$D$300,"&lt;&gt;1"))&gt;1,"Fehler: Die reduzierte EEG-Umlage durch Eigenversorgung kann nur von einem Akteur in Anspruch genommen werden.",IF(AND(NOT(ISBLANK(D300)),NOT(ISBLANK(E300))),"Fehler: wenn Spalte E ausgefüllt wird, dann bitte Spalte D leer lassen.","")),"Fehler"))</f>
        <v/>
      </c>
    </row>
  </sheetData>
  <sheetProtection algorithmName="SHA-512" hashValue="SF+qPvYLrs4pXIsXP2TehrTr8unMPkA73lIhsuKlPfedz4uRFjGMbHpOLMpWRHkzCTauIYLcQpVcspxb1HYv4A==" saltValue="onvAw1IWw5v+ZnbjJpKnOg==" spinCount="100000" sheet="1" selectLockedCells="1"/>
  <mergeCells count="5">
    <mergeCell ref="A3:B3"/>
    <mergeCell ref="C15:D15"/>
    <mergeCell ref="B14:F14"/>
    <mergeCell ref="G14:G16"/>
    <mergeCell ref="A15:A16"/>
  </mergeCells>
  <pageMargins left="0.7" right="0.7" top="0.78740157499999996" bottom="0.78740157499999996" header="0.3" footer="0.3"/>
  <pageSetup paperSize="9" orientation="portrait" r:id="rId1"/>
  <customProperties>
    <customPr name="EpmWorksheetKeyString_GUID" r:id="rId2"/>
  </customProperties>
  <cellWatches>
    <cellWatch r="E17"/>
    <cellWatch r="F17"/>
    <cellWatch r="G17"/>
    <cellWatch r="E18"/>
    <cellWatch r="F18"/>
    <cellWatch r="G18"/>
  </cellWatches>
  <extLst>
    <ext xmlns:x14="http://schemas.microsoft.com/office/spreadsheetml/2009/9/main" uri="{78C0D931-6437-407d-A8EE-F0AAD7539E65}">
      <x14:conditionalFormattings>
        <x14:conditionalFormatting xmlns:xm="http://schemas.microsoft.com/office/excel/2006/main">
          <x14:cfRule type="beginsWith" priority="1" operator="beginsWith" id="{BD3FC14B-6EBB-40C6-A6C2-DA67E86FFC20}">
            <xm:f>LEFT(G17,LEN("Fehler"))="Fehler"</xm:f>
            <xm:f>"Fehler"</xm:f>
            <x14:dxf>
              <font>
                <color rgb="FF9C0006"/>
              </font>
              <fill>
                <patternFill>
                  <bgColor rgb="FFFFC7CE"/>
                </patternFill>
              </fill>
            </x14:dxf>
          </x14:cfRule>
          <xm:sqref>G17:G300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Stammdaten!$A$17:$A$5252</xm:f>
          </x14:formula1>
          <xm:sqref>A17:A300</xm:sqref>
        </x14:dataValidation>
        <x14:dataValidation type="list" allowBlank="1" showInputMessage="1" showErrorMessage="1" xr:uid="{00000000-0002-0000-0200-000001000000}">
          <x14:formula1>
            <xm:f>Hilfstabelle!$K$1:$K$2</xm:f>
          </x14:formula1>
          <xm:sqref>B17:B300</xm:sqref>
        </x14:dataValidation>
        <x14:dataValidation type="list" allowBlank="1" showInputMessage="1" showErrorMessage="1" xr:uid="{00000000-0002-0000-0200-000002000000}">
          <x14:formula1>
            <xm:f>Hilfstabelle!$D$1:$D$6</xm:f>
          </x14:formula1>
          <xm:sqref>D17:D300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G300"/>
  <sheetViews>
    <sheetView zoomScale="80" zoomScaleNormal="80" workbookViewId="0">
      <selection activeCell="A29" sqref="A29"/>
    </sheetView>
  </sheetViews>
  <sheetFormatPr baseColWidth="10" defaultColWidth="11" defaultRowHeight="14.25" x14ac:dyDescent="0.2"/>
  <cols>
    <col min="1" max="1" width="32.625" style="89" customWidth="1"/>
    <col min="2" max="2" width="50.875" style="89" bestFit="1" customWidth="1"/>
    <col min="3" max="3" width="12.625" style="89" customWidth="1"/>
    <col min="4" max="4" width="13.25" style="89" customWidth="1"/>
    <col min="5" max="5" width="16" style="89" customWidth="1"/>
    <col min="6" max="6" width="46.125" style="89" customWidth="1"/>
    <col min="7" max="7" width="54.125" style="89" customWidth="1"/>
    <col min="8" max="16384" width="11" style="89"/>
  </cols>
  <sheetData>
    <row r="2" spans="1:7" ht="15" thickBot="1" x14ac:dyDescent="0.25"/>
    <row r="3" spans="1:7" ht="15" thickBot="1" x14ac:dyDescent="0.25">
      <c r="A3" s="201" t="s">
        <v>0</v>
      </c>
      <c r="B3" s="202"/>
    </row>
    <row r="4" spans="1:7" ht="15" thickBot="1" x14ac:dyDescent="0.25">
      <c r="A4" s="27" t="s">
        <v>51</v>
      </c>
      <c r="B4" s="95" t="str">
        <f>IF(Stammdaten!B4="","",Stammdaten!B4)</f>
        <v/>
      </c>
    </row>
    <row r="5" spans="1:7" ht="15" thickBot="1" x14ac:dyDescent="0.25">
      <c r="A5" s="6" t="s">
        <v>1</v>
      </c>
      <c r="B5" s="95" t="str">
        <f>IF(Stammdaten!B5="","",Stammdaten!B5)</f>
        <v/>
      </c>
    </row>
    <row r="6" spans="1:7" ht="15" thickBot="1" x14ac:dyDescent="0.25">
      <c r="A6" s="6" t="s">
        <v>5</v>
      </c>
      <c r="B6" s="152" t="str">
        <f>IF(Stammdaten!B6="","",Stammdaten!B6)</f>
        <v/>
      </c>
    </row>
    <row r="7" spans="1:7" ht="15" thickBot="1" x14ac:dyDescent="0.25">
      <c r="A7" s="6" t="s">
        <v>2</v>
      </c>
      <c r="B7" s="152" t="str">
        <f>IF(Stammdaten!B7="","",Stammdaten!B7)</f>
        <v/>
      </c>
    </row>
    <row r="8" spans="1:7" ht="15" thickBot="1" x14ac:dyDescent="0.25">
      <c r="A8" s="6" t="s">
        <v>3</v>
      </c>
      <c r="B8" s="95" t="str">
        <f>IF(Stammdaten!B8="","",Stammdaten!B8)</f>
        <v/>
      </c>
    </row>
    <row r="9" spans="1:7" ht="15" thickBot="1" x14ac:dyDescent="0.25">
      <c r="A9" s="7" t="s">
        <v>6</v>
      </c>
      <c r="B9" s="153" t="str">
        <f>IF(Stammdaten!B9="","",Stammdaten!B9)</f>
        <v/>
      </c>
    </row>
    <row r="10" spans="1:7" ht="15" thickBot="1" x14ac:dyDescent="0.25">
      <c r="A10" s="26"/>
      <c r="B10" s="89" t="str">
        <f>IF(Stammdaten!B10="","",Stammdaten!B10)</f>
        <v/>
      </c>
    </row>
    <row r="11" spans="1:7" ht="15" thickBot="1" x14ac:dyDescent="0.25">
      <c r="A11" s="38" t="s">
        <v>62</v>
      </c>
      <c r="B11" s="150" t="str">
        <f>IF(Stammdaten!B11="","",Stammdaten!B11)</f>
        <v>2022 (Kalkulatorische Umlage mit Ganzjahresbetrachtung)</v>
      </c>
    </row>
    <row r="12" spans="1:7" ht="15" thickBot="1" x14ac:dyDescent="0.25">
      <c r="A12" s="39" t="s">
        <v>63</v>
      </c>
      <c r="B12" s="196">
        <f>IF(Stammdaten!B12="","",Stammdaten!B12)</f>
        <v>1.8614999999999999</v>
      </c>
    </row>
    <row r="13" spans="1:7" ht="15" thickBot="1" x14ac:dyDescent="0.25"/>
    <row r="14" spans="1:7" ht="15" thickBot="1" x14ac:dyDescent="0.25">
      <c r="A14" s="84" t="s">
        <v>46</v>
      </c>
      <c r="B14" s="207" t="s">
        <v>56</v>
      </c>
      <c r="C14" s="208"/>
      <c r="D14" s="208"/>
      <c r="E14" s="208"/>
      <c r="F14" s="208"/>
      <c r="G14" s="214"/>
    </row>
    <row r="15" spans="1:7" ht="25.5" customHeight="1" x14ac:dyDescent="0.2">
      <c r="A15" s="217" t="s">
        <v>8</v>
      </c>
      <c r="B15" s="50" t="s">
        <v>48</v>
      </c>
      <c r="C15" s="215" t="s">
        <v>72</v>
      </c>
      <c r="D15" s="216"/>
      <c r="E15" s="155" t="s">
        <v>71</v>
      </c>
      <c r="F15" s="32" t="s">
        <v>73</v>
      </c>
      <c r="G15" s="204" t="s">
        <v>91</v>
      </c>
    </row>
    <row r="16" spans="1:7" ht="15" thickBot="1" x14ac:dyDescent="0.25">
      <c r="A16" s="213"/>
      <c r="B16" s="20" t="s">
        <v>16</v>
      </c>
      <c r="C16" s="15" t="s">
        <v>12</v>
      </c>
      <c r="D16" s="12" t="s">
        <v>47</v>
      </c>
      <c r="E16" s="15" t="s">
        <v>15</v>
      </c>
      <c r="F16" s="73" t="s">
        <v>15</v>
      </c>
      <c r="G16" s="206"/>
    </row>
    <row r="17" spans="1:7" x14ac:dyDescent="0.2">
      <c r="A17" s="71"/>
      <c r="B17" s="70"/>
      <c r="C17" s="74"/>
      <c r="D17" s="33"/>
      <c r="E17" s="51"/>
      <c r="F17" s="101" t="str">
        <f t="shared" ref="F17:F80" si="0">IF(ISBLANK(A17),"",IF(AND(ISBLANK(D17),ISBLANK(E17)),"Bitte Spalte D oder E ausfüllen. Bei 'Sondersachverhalten' ist Spalte D leer zu lassen und Spalte E auszufüllen.",IF(NOT(ISBLANK(D17)),$B$12*C17*D17/100,E17)))</f>
        <v/>
      </c>
      <c r="G17" s="93" t="str">
        <f>IF(ISBLANK(A17),"",IFERROR(IF(OR(AND(NOT(OR(ISBLANK(D17),B17=Hilfstabelle!$H$3,B17=Hilfstabelle!$H$6)),'Entladung des Speichers'!D17&lt;&gt;1)),"Fehler: Reduzierte EEG-Umlage ist für diesen Sachverhalt nicht möglich.",IF(AND(NOT(ISBLANK(D17)),C17*D17*$B$12/100&lt;&gt;F17,ISBLANK(E17)),"Hinweis: Falscher Umlagesatz wurde ausgewählt.",IF(AND(NOT(ISBLANK(D17)),NOT(ISBLANK(E17))),"Fehler: wenn Spalte E ausgefüllt wird, dann bitte Spalte D leer lassen.",""))),"Fehler"))</f>
        <v/>
      </c>
    </row>
    <row r="18" spans="1:7" x14ac:dyDescent="0.2">
      <c r="A18" s="71"/>
      <c r="B18" s="70"/>
      <c r="C18" s="74"/>
      <c r="D18" s="75"/>
      <c r="E18" s="51"/>
      <c r="F18" s="101" t="str">
        <f t="shared" si="0"/>
        <v/>
      </c>
      <c r="G18" s="93" t="str">
        <f>IF(ISBLANK(A18),"",IFERROR(IF(OR(AND(NOT(OR(ISBLANK(D18),B18=Hilfstabelle!$H$3,B18=Hilfstabelle!$H$6)),'Entladung des Speichers'!D18&lt;&gt;1)),"Fehler: Reduzierte EEG-Umlage ist für diesen Sachverhalt nicht möglich.",IF(AND(NOT(ISBLANK(D18)),C18*D18*$B$12/100&lt;&gt;F18,ISBLANK(E18)),"Hinweis: Falscher Umlagesatz wurde ausgewählt.",IF(AND(NOT(ISBLANK(D18)),NOT(ISBLANK(E18))),"Fehler: wenn Spalte E ausgefüllt wird, dann bitte Spalte D leer lassen.",""))),"Fehler"))</f>
        <v/>
      </c>
    </row>
    <row r="19" spans="1:7" x14ac:dyDescent="0.2">
      <c r="A19" s="71"/>
      <c r="B19" s="70"/>
      <c r="C19" s="74"/>
      <c r="D19" s="75"/>
      <c r="E19" s="51"/>
      <c r="F19" s="101" t="str">
        <f t="shared" si="0"/>
        <v/>
      </c>
      <c r="G19" s="93" t="str">
        <f>IF(ISBLANK(A19),"",IFERROR(IF(OR(AND(NOT(OR(ISBLANK(D19),B19=Hilfstabelle!$H$3,B19=Hilfstabelle!$H$6)),'Entladung des Speichers'!D19&lt;&gt;1)),"Fehler: Reduzierte EEG-Umlage ist für diesen Sachverhalt nicht möglich.",IF(AND(NOT(ISBLANK(D19)),C19*D19*$B$12/100&lt;&gt;F19,ISBLANK(E19)),"Hinweis: Falscher Umlagesatz wurde ausgewählt.",IF(AND(NOT(ISBLANK(D19)),NOT(ISBLANK(E19))),"Fehler: wenn Spalte E ausgefüllt wird, dann bitte Spalte D leer lassen.",""))),"Fehler"))</f>
        <v/>
      </c>
    </row>
    <row r="20" spans="1:7" x14ac:dyDescent="0.2">
      <c r="A20" s="71"/>
      <c r="B20" s="70"/>
      <c r="C20" s="74"/>
      <c r="D20" s="75"/>
      <c r="E20" s="51"/>
      <c r="F20" s="101" t="str">
        <f t="shared" si="0"/>
        <v/>
      </c>
      <c r="G20" s="93" t="str">
        <f>IF(ISBLANK(A20),"",IFERROR(IF(OR(AND(NOT(OR(ISBLANK(D20),B20=Hilfstabelle!$H$3,B20=Hilfstabelle!$H$6)),'Entladung des Speichers'!D20&lt;&gt;1)),"Fehler: Reduzierte EEG-Umlage ist für diesen Sachverhalt nicht möglich.",IF(AND(NOT(ISBLANK(D20)),C20*D20*$B$12/100&lt;&gt;F20,ISBLANK(E20)),"Hinweis: Falscher Umlagesatz wurde ausgewählt.",IF(AND(NOT(ISBLANK(D20)),NOT(ISBLANK(E20))),"Fehler: wenn Spalte E ausgefüllt wird, dann bitte Spalte D leer lassen.",""))),"Fehler"))</f>
        <v/>
      </c>
    </row>
    <row r="21" spans="1:7" x14ac:dyDescent="0.2">
      <c r="A21" s="71"/>
      <c r="B21" s="70"/>
      <c r="C21" s="74"/>
      <c r="D21" s="75"/>
      <c r="E21" s="51"/>
      <c r="F21" s="101" t="str">
        <f t="shared" si="0"/>
        <v/>
      </c>
      <c r="G21" s="93" t="str">
        <f>IF(ISBLANK(A21),"",IFERROR(IF(OR(AND(NOT(OR(ISBLANK(D21),B21=Hilfstabelle!$H$3,B21=Hilfstabelle!$H$6)),'Entladung des Speichers'!D21&lt;&gt;1)),"Fehler: Reduzierte EEG-Umlage ist für diesen Sachverhalt nicht möglich.",IF(AND(NOT(ISBLANK(D21)),C21*D21*$B$12/100&lt;&gt;F21,ISBLANK(E21)),"Hinweis: Falscher Umlagesatz wurde ausgewählt.",IF(AND(NOT(ISBLANK(D21)),NOT(ISBLANK(E21))),"Fehler: wenn Spalte E ausgefüllt wird, dann bitte Spalte D leer lassen.",""))),"Fehler"))</f>
        <v/>
      </c>
    </row>
    <row r="22" spans="1:7" x14ac:dyDescent="0.2">
      <c r="A22" s="71"/>
      <c r="B22" s="70"/>
      <c r="C22" s="74"/>
      <c r="D22" s="75"/>
      <c r="E22" s="51"/>
      <c r="F22" s="101" t="str">
        <f t="shared" si="0"/>
        <v/>
      </c>
      <c r="G22" s="93" t="str">
        <f>IF(ISBLANK(A22),"",IFERROR(IF(OR(AND(NOT(OR(ISBLANK(D22),B22=Hilfstabelle!$H$3,B22=Hilfstabelle!$H$6)),'Entladung des Speichers'!D22&lt;&gt;1)),"Fehler: Reduzierte EEG-Umlage ist für diesen Sachverhalt nicht möglich.",IF(AND(NOT(ISBLANK(D22)),C22*D22*$B$12/100&lt;&gt;F22,ISBLANK(E22)),"Hinweis: Falscher Umlagesatz wurde ausgewählt.",IF(AND(NOT(ISBLANK(D22)),NOT(ISBLANK(E22))),"Fehler: wenn Spalte E ausgefüllt wird, dann bitte Spalte D leer lassen.",""))),"Fehler"))</f>
        <v/>
      </c>
    </row>
    <row r="23" spans="1:7" x14ac:dyDescent="0.2">
      <c r="A23" s="71"/>
      <c r="B23" s="70"/>
      <c r="C23" s="74"/>
      <c r="D23" s="75"/>
      <c r="E23" s="51"/>
      <c r="F23" s="101" t="str">
        <f t="shared" si="0"/>
        <v/>
      </c>
      <c r="G23" s="93" t="str">
        <f>IF(ISBLANK(A23),"",IFERROR(IF(OR(AND(NOT(OR(ISBLANK(D23),B23=Hilfstabelle!$H$3,B23=Hilfstabelle!$H$6)),'Entladung des Speichers'!D23&lt;&gt;1)),"Fehler: Reduzierte EEG-Umlage ist für diesen Sachverhalt nicht möglich.",IF(AND(NOT(ISBLANK(D23)),C23*D23*$B$12/100&lt;&gt;F23,ISBLANK(E23)),"Hinweis: Falscher Umlagesatz wurde ausgewählt.",IF(AND(NOT(ISBLANK(D23)),NOT(ISBLANK(E23))),"Fehler: wenn Spalte E ausgefüllt wird, dann bitte Spalte D leer lassen.",""))),"Fehler"))</f>
        <v/>
      </c>
    </row>
    <row r="24" spans="1:7" x14ac:dyDescent="0.2">
      <c r="A24" s="71"/>
      <c r="B24" s="70"/>
      <c r="C24" s="74"/>
      <c r="D24" s="75"/>
      <c r="E24" s="51"/>
      <c r="F24" s="101" t="str">
        <f t="shared" si="0"/>
        <v/>
      </c>
      <c r="G24" s="93" t="str">
        <f>IF(ISBLANK(A24),"",IFERROR(IF(OR(AND(NOT(OR(ISBLANK(D24),B24=Hilfstabelle!$H$3,B24=Hilfstabelle!$H$6)),'Entladung des Speichers'!D24&lt;&gt;1)),"Fehler: Reduzierte EEG-Umlage ist für diesen Sachverhalt nicht möglich.",IF(AND(NOT(ISBLANK(D24)),C24*D24*$B$12/100&lt;&gt;F24,ISBLANK(E24)),"Hinweis: Falscher Umlagesatz wurde ausgewählt.",IF(AND(NOT(ISBLANK(D24)),NOT(ISBLANK(E24))),"Fehler: wenn Spalte E ausgefüllt wird, dann bitte Spalte D leer lassen.",""))),"Fehler"))</f>
        <v/>
      </c>
    </row>
    <row r="25" spans="1:7" x14ac:dyDescent="0.2">
      <c r="A25" s="71"/>
      <c r="B25" s="70"/>
      <c r="C25" s="74"/>
      <c r="D25" s="75"/>
      <c r="E25" s="51"/>
      <c r="F25" s="101" t="str">
        <f t="shared" si="0"/>
        <v/>
      </c>
      <c r="G25" s="93" t="str">
        <f>IF(ISBLANK(A25),"",IFERROR(IF(OR(AND(NOT(OR(ISBLANK(D25),B25=Hilfstabelle!$H$3,B25=Hilfstabelle!$H$6)),'Entladung des Speichers'!D25&lt;&gt;1)),"Fehler: Reduzierte EEG-Umlage ist für diesen Sachverhalt nicht möglich.",IF(AND(NOT(ISBLANK(D25)),C25*D25*$B$12/100&lt;&gt;F25,ISBLANK(E25)),"Hinweis: Falscher Umlagesatz wurde ausgewählt.",IF(AND(NOT(ISBLANK(D25)),NOT(ISBLANK(E25))),"Fehler: wenn Spalte E ausgefüllt wird, dann bitte Spalte D leer lassen.",""))),"Fehler"))</f>
        <v/>
      </c>
    </row>
    <row r="26" spans="1:7" x14ac:dyDescent="0.2">
      <c r="A26" s="71"/>
      <c r="B26" s="70"/>
      <c r="C26" s="74"/>
      <c r="D26" s="75"/>
      <c r="E26" s="51"/>
      <c r="F26" s="101" t="str">
        <f t="shared" si="0"/>
        <v/>
      </c>
      <c r="G26" s="93" t="str">
        <f>IF(ISBLANK(A26),"",IFERROR(IF(OR(AND(NOT(OR(ISBLANK(D26),B26=Hilfstabelle!$H$3,B26=Hilfstabelle!$H$6)),'Entladung des Speichers'!D26&lt;&gt;1)),"Fehler: Reduzierte EEG-Umlage ist für diesen Sachverhalt nicht möglich.",IF(AND(NOT(ISBLANK(D26)),C26*D26*$B$12/100&lt;&gt;F26,ISBLANK(E26)),"Hinweis: Falscher Umlagesatz wurde ausgewählt.",IF(AND(NOT(ISBLANK(D26)),NOT(ISBLANK(E26))),"Fehler: wenn Spalte E ausgefüllt wird, dann bitte Spalte D leer lassen.",""))),"Fehler"))</f>
        <v/>
      </c>
    </row>
    <row r="27" spans="1:7" x14ac:dyDescent="0.2">
      <c r="A27" s="71"/>
      <c r="B27" s="70"/>
      <c r="C27" s="74"/>
      <c r="D27" s="75"/>
      <c r="E27" s="51"/>
      <c r="F27" s="101" t="str">
        <f t="shared" si="0"/>
        <v/>
      </c>
      <c r="G27" s="93" t="str">
        <f>IF(ISBLANK(A27),"",IFERROR(IF(OR(AND(NOT(OR(ISBLANK(D27),B27=Hilfstabelle!$H$3,B27=Hilfstabelle!$H$6)),'Entladung des Speichers'!D27&lt;&gt;1)),"Fehler: Reduzierte EEG-Umlage ist für diesen Sachverhalt nicht möglich.",IF(AND(NOT(ISBLANK(D27)),C27*D27*$B$12/100&lt;&gt;F27,ISBLANK(E27)),"Hinweis: Falscher Umlagesatz wurde ausgewählt.",IF(AND(NOT(ISBLANK(D27)),NOT(ISBLANK(E27))),"Fehler: wenn Spalte E ausgefüllt wird, dann bitte Spalte D leer lassen.",""))),"Fehler"))</f>
        <v/>
      </c>
    </row>
    <row r="28" spans="1:7" x14ac:dyDescent="0.2">
      <c r="A28" s="71"/>
      <c r="B28" s="70"/>
      <c r="C28" s="74"/>
      <c r="D28" s="75"/>
      <c r="E28" s="51"/>
      <c r="F28" s="101" t="str">
        <f t="shared" si="0"/>
        <v/>
      </c>
      <c r="G28" s="93" t="str">
        <f>IF(ISBLANK(A28),"",IFERROR(IF(OR(AND(NOT(OR(ISBLANK(D28),B28=Hilfstabelle!$H$3,B28=Hilfstabelle!$H$6)),'Entladung des Speichers'!D28&lt;&gt;1)),"Fehler: Reduzierte EEG-Umlage ist für diesen Sachverhalt nicht möglich.",IF(AND(NOT(ISBLANK(D28)),C28*D28*$B$12/100&lt;&gt;F28,ISBLANK(E28)),"Hinweis: Falscher Umlagesatz wurde ausgewählt.",IF(AND(NOT(ISBLANK(D28)),NOT(ISBLANK(E28))),"Fehler: wenn Spalte E ausgefüllt wird, dann bitte Spalte D leer lassen.",""))),"Fehler"))</f>
        <v/>
      </c>
    </row>
    <row r="29" spans="1:7" x14ac:dyDescent="0.2">
      <c r="A29" s="71"/>
      <c r="B29" s="70"/>
      <c r="C29" s="74"/>
      <c r="D29" s="75"/>
      <c r="E29" s="51"/>
      <c r="F29" s="101" t="str">
        <f t="shared" si="0"/>
        <v/>
      </c>
      <c r="G29" s="93" t="str">
        <f>IF(ISBLANK(A29),"",IFERROR(IF(OR(AND(NOT(OR(ISBLANK(D29),B29=Hilfstabelle!$H$3,B29=Hilfstabelle!$H$6)),'Entladung des Speichers'!D29&lt;&gt;1)),"Fehler: Reduzierte EEG-Umlage ist für diesen Sachverhalt nicht möglich.",IF(AND(NOT(ISBLANK(D29)),C29*D29*$B$12/100&lt;&gt;F29,ISBLANK(E29)),"Hinweis: Falscher Umlagesatz wurde ausgewählt.",IF(AND(NOT(ISBLANK(D29)),NOT(ISBLANK(E29))),"Fehler: wenn Spalte E ausgefüllt wird, dann bitte Spalte D leer lassen.",""))),"Fehler"))</f>
        <v/>
      </c>
    </row>
    <row r="30" spans="1:7" x14ac:dyDescent="0.2">
      <c r="A30" s="71"/>
      <c r="B30" s="70"/>
      <c r="C30" s="74"/>
      <c r="D30" s="75"/>
      <c r="E30" s="51"/>
      <c r="F30" s="101" t="str">
        <f t="shared" si="0"/>
        <v/>
      </c>
      <c r="G30" s="93" t="str">
        <f>IF(ISBLANK(A30),"",IFERROR(IF(OR(AND(NOT(OR(ISBLANK(D30),B30=Hilfstabelle!$H$3,B30=Hilfstabelle!$H$6)),'Entladung des Speichers'!D30&lt;&gt;1)),"Fehler: Reduzierte EEG-Umlage ist für diesen Sachverhalt nicht möglich.",IF(AND(NOT(ISBLANK(D30)),C30*D30*$B$12/100&lt;&gt;F30,ISBLANK(E30)),"Hinweis: Falscher Umlagesatz wurde ausgewählt.",IF(AND(NOT(ISBLANK(D30)),NOT(ISBLANK(E30))),"Fehler: wenn Spalte E ausgefüllt wird, dann bitte Spalte D leer lassen.",""))),"Fehler"))</f>
        <v/>
      </c>
    </row>
    <row r="31" spans="1:7" x14ac:dyDescent="0.2">
      <c r="A31" s="71"/>
      <c r="B31" s="70"/>
      <c r="C31" s="74"/>
      <c r="D31" s="75"/>
      <c r="E31" s="51"/>
      <c r="F31" s="101" t="str">
        <f t="shared" si="0"/>
        <v/>
      </c>
      <c r="G31" s="93" t="str">
        <f>IF(ISBLANK(A31),"",IFERROR(IF(OR(AND(NOT(OR(ISBLANK(D31),B31=Hilfstabelle!$H$3,B31=Hilfstabelle!$H$6)),'Entladung des Speichers'!D31&lt;&gt;1)),"Fehler: Reduzierte EEG-Umlage ist für diesen Sachverhalt nicht möglich.",IF(AND(NOT(ISBLANK(D31)),C31*D31*$B$12/100&lt;&gt;F31,ISBLANK(E31)),"Hinweis: Falscher Umlagesatz wurde ausgewählt.",IF(AND(NOT(ISBLANK(D31)),NOT(ISBLANK(E31))),"Fehler: wenn Spalte E ausgefüllt wird, dann bitte Spalte D leer lassen.",""))),"Fehler"))</f>
        <v/>
      </c>
    </row>
    <row r="32" spans="1:7" x14ac:dyDescent="0.2">
      <c r="A32" s="71"/>
      <c r="B32" s="70"/>
      <c r="C32" s="74"/>
      <c r="D32" s="75"/>
      <c r="E32" s="51"/>
      <c r="F32" s="101" t="str">
        <f t="shared" si="0"/>
        <v/>
      </c>
      <c r="G32" s="93" t="str">
        <f>IF(ISBLANK(A32),"",IFERROR(IF(OR(AND(NOT(OR(ISBLANK(D32),B32=Hilfstabelle!$H$3,B32=Hilfstabelle!$H$6)),'Entladung des Speichers'!D32&lt;&gt;1)),"Fehler: Reduzierte EEG-Umlage ist für diesen Sachverhalt nicht möglich.",IF(AND(NOT(ISBLANK(D32)),C32*D32*$B$12/100&lt;&gt;F32,ISBLANK(E32)),"Hinweis: Falscher Umlagesatz wurde ausgewählt.",IF(AND(NOT(ISBLANK(D32)),NOT(ISBLANK(E32))),"Fehler: wenn Spalte E ausgefüllt wird, dann bitte Spalte D leer lassen.",""))),"Fehler"))</f>
        <v/>
      </c>
    </row>
    <row r="33" spans="1:7" x14ac:dyDescent="0.2">
      <c r="A33" s="71"/>
      <c r="B33" s="70"/>
      <c r="C33" s="74"/>
      <c r="D33" s="75"/>
      <c r="E33" s="51"/>
      <c r="F33" s="101" t="str">
        <f t="shared" si="0"/>
        <v/>
      </c>
      <c r="G33" s="93" t="str">
        <f>IF(ISBLANK(A33),"",IFERROR(IF(OR(AND(NOT(OR(ISBLANK(D33),B33=Hilfstabelle!$H$3,B33=Hilfstabelle!$H$6)),'Entladung des Speichers'!D33&lt;&gt;1)),"Fehler: Reduzierte EEG-Umlage ist für diesen Sachverhalt nicht möglich.",IF(AND(NOT(ISBLANK(D33)),C33*D33*$B$12/100&lt;&gt;F33,ISBLANK(E33)),"Hinweis: Falscher Umlagesatz wurde ausgewählt.",IF(AND(NOT(ISBLANK(D33)),NOT(ISBLANK(E33))),"Fehler: wenn Spalte E ausgefüllt wird, dann bitte Spalte D leer lassen.",""))),"Fehler"))</f>
        <v/>
      </c>
    </row>
    <row r="34" spans="1:7" x14ac:dyDescent="0.2">
      <c r="A34" s="71"/>
      <c r="B34" s="70"/>
      <c r="C34" s="74"/>
      <c r="D34" s="75"/>
      <c r="E34" s="51"/>
      <c r="F34" s="101" t="str">
        <f t="shared" si="0"/>
        <v/>
      </c>
      <c r="G34" s="93" t="str">
        <f>IF(ISBLANK(A34),"",IFERROR(IF(OR(AND(NOT(OR(ISBLANK(D34),B34=Hilfstabelle!$H$3,B34=Hilfstabelle!$H$6)),'Entladung des Speichers'!D34&lt;&gt;1)),"Fehler: Reduzierte EEG-Umlage ist für diesen Sachverhalt nicht möglich.",IF(AND(NOT(ISBLANK(D34)),C34*D34*$B$12/100&lt;&gt;F34,ISBLANK(E34)),"Hinweis: Falscher Umlagesatz wurde ausgewählt.",IF(AND(NOT(ISBLANK(D34)),NOT(ISBLANK(E34))),"Fehler: wenn Spalte E ausgefüllt wird, dann bitte Spalte D leer lassen.",""))),"Fehler"))</f>
        <v/>
      </c>
    </row>
    <row r="35" spans="1:7" x14ac:dyDescent="0.2">
      <c r="A35" s="71"/>
      <c r="B35" s="70"/>
      <c r="C35" s="74"/>
      <c r="D35" s="75"/>
      <c r="E35" s="51"/>
      <c r="F35" s="101" t="str">
        <f t="shared" si="0"/>
        <v/>
      </c>
      <c r="G35" s="93" t="str">
        <f>IF(ISBLANK(A35),"",IFERROR(IF(OR(AND(NOT(OR(ISBLANK(D35),B35=Hilfstabelle!$H$3,B35=Hilfstabelle!$H$6)),'Entladung des Speichers'!D35&lt;&gt;1)),"Fehler: Reduzierte EEG-Umlage ist für diesen Sachverhalt nicht möglich.",IF(AND(NOT(ISBLANK(D35)),C35*D35*$B$12/100&lt;&gt;F35,ISBLANK(E35)),"Hinweis: Falscher Umlagesatz wurde ausgewählt.",IF(AND(NOT(ISBLANK(D35)),NOT(ISBLANK(E35))),"Fehler: wenn Spalte E ausgefüllt wird, dann bitte Spalte D leer lassen.",""))),"Fehler"))</f>
        <v/>
      </c>
    </row>
    <row r="36" spans="1:7" x14ac:dyDescent="0.2">
      <c r="A36" s="71"/>
      <c r="B36" s="70"/>
      <c r="C36" s="74"/>
      <c r="D36" s="75"/>
      <c r="E36" s="51"/>
      <c r="F36" s="101" t="str">
        <f t="shared" si="0"/>
        <v/>
      </c>
      <c r="G36" s="93" t="str">
        <f>IF(ISBLANK(A36),"",IFERROR(IF(OR(AND(NOT(OR(ISBLANK(D36),B36=Hilfstabelle!$H$3,B36=Hilfstabelle!$H$6)),'Entladung des Speichers'!D36&lt;&gt;1)),"Fehler: Reduzierte EEG-Umlage ist für diesen Sachverhalt nicht möglich.",IF(AND(NOT(ISBLANK(D36)),C36*D36*$B$12/100&lt;&gt;F36,ISBLANK(E36)),"Hinweis: Falscher Umlagesatz wurde ausgewählt.",IF(AND(NOT(ISBLANK(D36)),NOT(ISBLANK(E36))),"Fehler: wenn Spalte E ausgefüllt wird, dann bitte Spalte D leer lassen.",""))),"Fehler"))</f>
        <v/>
      </c>
    </row>
    <row r="37" spans="1:7" x14ac:dyDescent="0.2">
      <c r="A37" s="71"/>
      <c r="B37" s="70"/>
      <c r="C37" s="74"/>
      <c r="D37" s="75"/>
      <c r="E37" s="51"/>
      <c r="F37" s="101" t="str">
        <f t="shared" si="0"/>
        <v/>
      </c>
      <c r="G37" s="93" t="str">
        <f>IF(ISBLANK(A37),"",IFERROR(IF(OR(AND(NOT(OR(ISBLANK(D37),B37=Hilfstabelle!$H$3,B37=Hilfstabelle!$H$6)),'Entladung des Speichers'!D37&lt;&gt;1)),"Fehler: Reduzierte EEG-Umlage ist für diesen Sachverhalt nicht möglich.",IF(AND(NOT(ISBLANK(D37)),C37*D37*$B$12/100&lt;&gt;F37,ISBLANK(E37)),"Hinweis: Falscher Umlagesatz wurde ausgewählt.",IF(AND(NOT(ISBLANK(D37)),NOT(ISBLANK(E37))),"Fehler: wenn Spalte E ausgefüllt wird, dann bitte Spalte D leer lassen.",""))),"Fehler"))</f>
        <v/>
      </c>
    </row>
    <row r="38" spans="1:7" x14ac:dyDescent="0.2">
      <c r="A38" s="71"/>
      <c r="B38" s="70"/>
      <c r="C38" s="74"/>
      <c r="D38" s="75"/>
      <c r="E38" s="51"/>
      <c r="F38" s="101" t="str">
        <f t="shared" si="0"/>
        <v/>
      </c>
      <c r="G38" s="93" t="str">
        <f>IF(ISBLANK(A38),"",IFERROR(IF(OR(AND(NOT(OR(ISBLANK(D38),B38=Hilfstabelle!$H$3,B38=Hilfstabelle!$H$6)),'Entladung des Speichers'!D38&lt;&gt;1)),"Fehler: Reduzierte EEG-Umlage ist für diesen Sachverhalt nicht möglich.",IF(AND(NOT(ISBLANK(D38)),C38*D38*$B$12/100&lt;&gt;F38,ISBLANK(E38)),"Hinweis: Falscher Umlagesatz wurde ausgewählt.",IF(AND(NOT(ISBLANK(D38)),NOT(ISBLANK(E38))),"Fehler: wenn Spalte E ausgefüllt wird, dann bitte Spalte D leer lassen.",""))),"Fehler"))</f>
        <v/>
      </c>
    </row>
    <row r="39" spans="1:7" x14ac:dyDescent="0.2">
      <c r="A39" s="71"/>
      <c r="B39" s="70"/>
      <c r="C39" s="74"/>
      <c r="D39" s="75"/>
      <c r="E39" s="51"/>
      <c r="F39" s="101" t="str">
        <f t="shared" si="0"/>
        <v/>
      </c>
      <c r="G39" s="93" t="str">
        <f>IF(ISBLANK(A39),"",IFERROR(IF(OR(AND(NOT(OR(ISBLANK(D39),B39=Hilfstabelle!$H$3,B39=Hilfstabelle!$H$6)),'Entladung des Speichers'!D39&lt;&gt;1)),"Fehler: Reduzierte EEG-Umlage ist für diesen Sachverhalt nicht möglich.",IF(AND(NOT(ISBLANK(D39)),C39*D39*$B$12/100&lt;&gt;F39,ISBLANK(E39)),"Hinweis: Falscher Umlagesatz wurde ausgewählt.",IF(AND(NOT(ISBLANK(D39)),NOT(ISBLANK(E39))),"Fehler: wenn Spalte E ausgefüllt wird, dann bitte Spalte D leer lassen.",""))),"Fehler"))</f>
        <v/>
      </c>
    </row>
    <row r="40" spans="1:7" x14ac:dyDescent="0.2">
      <c r="A40" s="71"/>
      <c r="B40" s="70"/>
      <c r="C40" s="74"/>
      <c r="D40" s="75"/>
      <c r="E40" s="51"/>
      <c r="F40" s="101" t="str">
        <f t="shared" si="0"/>
        <v/>
      </c>
      <c r="G40" s="93" t="str">
        <f>IF(ISBLANK(A40),"",IFERROR(IF(OR(AND(NOT(OR(ISBLANK(D40),B40=Hilfstabelle!$H$3,B40=Hilfstabelle!$H$6)),'Entladung des Speichers'!D40&lt;&gt;1)),"Fehler: Reduzierte EEG-Umlage ist für diesen Sachverhalt nicht möglich.",IF(AND(NOT(ISBLANK(D40)),C40*D40*$B$12/100&lt;&gt;F40,ISBLANK(E40)),"Hinweis: Falscher Umlagesatz wurde ausgewählt.",IF(AND(NOT(ISBLANK(D40)),NOT(ISBLANK(E40))),"Fehler: wenn Spalte E ausgefüllt wird, dann bitte Spalte D leer lassen.",""))),"Fehler"))</f>
        <v/>
      </c>
    </row>
    <row r="41" spans="1:7" x14ac:dyDescent="0.2">
      <c r="A41" s="71"/>
      <c r="B41" s="70"/>
      <c r="C41" s="74"/>
      <c r="D41" s="75"/>
      <c r="E41" s="51"/>
      <c r="F41" s="101" t="str">
        <f t="shared" si="0"/>
        <v/>
      </c>
      <c r="G41" s="93" t="str">
        <f>IF(ISBLANK(A41),"",IFERROR(IF(OR(AND(NOT(OR(ISBLANK(D41),B41=Hilfstabelle!$H$3,B41=Hilfstabelle!$H$6)),'Entladung des Speichers'!D41&lt;&gt;1)),"Fehler: Reduzierte EEG-Umlage ist für diesen Sachverhalt nicht möglich.",IF(AND(NOT(ISBLANK(D41)),C41*D41*$B$12/100&lt;&gt;F41,ISBLANK(E41)),"Hinweis: Falscher Umlagesatz wurde ausgewählt.",IF(AND(NOT(ISBLANK(D41)),NOT(ISBLANK(E41))),"Fehler: wenn Spalte E ausgefüllt wird, dann bitte Spalte D leer lassen.",""))),"Fehler"))</f>
        <v/>
      </c>
    </row>
    <row r="42" spans="1:7" x14ac:dyDescent="0.2">
      <c r="A42" s="71"/>
      <c r="B42" s="70"/>
      <c r="C42" s="74"/>
      <c r="D42" s="75"/>
      <c r="E42" s="51"/>
      <c r="F42" s="101" t="str">
        <f t="shared" si="0"/>
        <v/>
      </c>
      <c r="G42" s="93" t="str">
        <f>IF(ISBLANK(A42),"",IFERROR(IF(OR(AND(NOT(OR(ISBLANK(D42),B42=Hilfstabelle!$H$3,B42=Hilfstabelle!$H$6)),'Entladung des Speichers'!D42&lt;&gt;1)),"Fehler: Reduzierte EEG-Umlage ist für diesen Sachverhalt nicht möglich.",IF(AND(NOT(ISBLANK(D42)),C42*D42*$B$12/100&lt;&gt;F42,ISBLANK(E42)),"Hinweis: Falscher Umlagesatz wurde ausgewählt.",IF(AND(NOT(ISBLANK(D42)),NOT(ISBLANK(E42))),"Fehler: wenn Spalte E ausgefüllt wird, dann bitte Spalte D leer lassen.",""))),"Fehler"))</f>
        <v/>
      </c>
    </row>
    <row r="43" spans="1:7" x14ac:dyDescent="0.2">
      <c r="A43" s="71"/>
      <c r="B43" s="70"/>
      <c r="C43" s="74"/>
      <c r="D43" s="75"/>
      <c r="E43" s="51"/>
      <c r="F43" s="101" t="str">
        <f t="shared" si="0"/>
        <v/>
      </c>
      <c r="G43" s="93" t="str">
        <f>IF(ISBLANK(A43),"",IFERROR(IF(OR(AND(NOT(OR(ISBLANK(D43),B43=Hilfstabelle!$H$3,B43=Hilfstabelle!$H$6)),'Entladung des Speichers'!D43&lt;&gt;1)),"Fehler: Reduzierte EEG-Umlage ist für diesen Sachverhalt nicht möglich.",IF(AND(NOT(ISBLANK(D43)),C43*D43*$B$12/100&lt;&gt;F43,ISBLANK(E43)),"Hinweis: Falscher Umlagesatz wurde ausgewählt.",IF(AND(NOT(ISBLANK(D43)),NOT(ISBLANK(E43))),"Fehler: wenn Spalte E ausgefüllt wird, dann bitte Spalte D leer lassen.",""))),"Fehler"))</f>
        <v/>
      </c>
    </row>
    <row r="44" spans="1:7" x14ac:dyDescent="0.2">
      <c r="A44" s="71"/>
      <c r="B44" s="70"/>
      <c r="C44" s="74"/>
      <c r="D44" s="75"/>
      <c r="E44" s="51"/>
      <c r="F44" s="101" t="str">
        <f t="shared" si="0"/>
        <v/>
      </c>
      <c r="G44" s="93" t="str">
        <f>IF(ISBLANK(A44),"",IFERROR(IF(OR(AND(NOT(OR(ISBLANK(D44),B44=Hilfstabelle!$H$3,B44=Hilfstabelle!$H$6)),'Entladung des Speichers'!D44&lt;&gt;1)),"Fehler: Reduzierte EEG-Umlage ist für diesen Sachverhalt nicht möglich.",IF(AND(NOT(ISBLANK(D44)),C44*D44*$B$12/100&lt;&gt;F44,ISBLANK(E44)),"Hinweis: Falscher Umlagesatz wurde ausgewählt.",IF(AND(NOT(ISBLANK(D44)),NOT(ISBLANK(E44))),"Fehler: wenn Spalte E ausgefüllt wird, dann bitte Spalte D leer lassen.",""))),"Fehler"))</f>
        <v/>
      </c>
    </row>
    <row r="45" spans="1:7" x14ac:dyDescent="0.2">
      <c r="A45" s="71"/>
      <c r="B45" s="70"/>
      <c r="C45" s="74"/>
      <c r="D45" s="75"/>
      <c r="E45" s="51"/>
      <c r="F45" s="101" t="str">
        <f t="shared" si="0"/>
        <v/>
      </c>
      <c r="G45" s="93" t="str">
        <f>IF(ISBLANK(A45),"",IFERROR(IF(OR(AND(NOT(OR(ISBLANK(D45),B45=Hilfstabelle!$H$3,B45=Hilfstabelle!$H$6)),'Entladung des Speichers'!D45&lt;&gt;1)),"Fehler: Reduzierte EEG-Umlage ist für diesen Sachverhalt nicht möglich.",IF(AND(NOT(ISBLANK(D45)),C45*D45*$B$12/100&lt;&gt;F45,ISBLANK(E45)),"Hinweis: Falscher Umlagesatz wurde ausgewählt.",IF(AND(NOT(ISBLANK(D45)),NOT(ISBLANK(E45))),"Fehler: wenn Spalte E ausgefüllt wird, dann bitte Spalte D leer lassen.",""))),"Fehler"))</f>
        <v/>
      </c>
    </row>
    <row r="46" spans="1:7" x14ac:dyDescent="0.2">
      <c r="A46" s="71"/>
      <c r="B46" s="70"/>
      <c r="C46" s="74"/>
      <c r="D46" s="75"/>
      <c r="E46" s="51"/>
      <c r="F46" s="101" t="str">
        <f t="shared" si="0"/>
        <v/>
      </c>
      <c r="G46" s="93" t="str">
        <f>IF(ISBLANK(A46),"",IFERROR(IF(OR(AND(NOT(OR(ISBLANK(D46),B46=Hilfstabelle!$H$3,B46=Hilfstabelle!$H$6)),'Entladung des Speichers'!D46&lt;&gt;1)),"Fehler: Reduzierte EEG-Umlage ist für diesen Sachverhalt nicht möglich.",IF(AND(NOT(ISBLANK(D46)),C46*D46*$B$12/100&lt;&gt;F46,ISBLANK(E46)),"Hinweis: Falscher Umlagesatz wurde ausgewählt.",IF(AND(NOT(ISBLANK(D46)),NOT(ISBLANK(E46))),"Fehler: wenn Spalte E ausgefüllt wird, dann bitte Spalte D leer lassen.",""))),"Fehler"))</f>
        <v/>
      </c>
    </row>
    <row r="47" spans="1:7" x14ac:dyDescent="0.2">
      <c r="A47" s="71"/>
      <c r="B47" s="70"/>
      <c r="C47" s="74"/>
      <c r="D47" s="75"/>
      <c r="E47" s="51"/>
      <c r="F47" s="101" t="str">
        <f t="shared" si="0"/>
        <v/>
      </c>
      <c r="G47" s="93" t="str">
        <f>IF(ISBLANK(A47),"",IFERROR(IF(OR(AND(NOT(OR(ISBLANK(D47),B47=Hilfstabelle!$H$3,B47=Hilfstabelle!$H$6)),'Entladung des Speichers'!D47&lt;&gt;1)),"Fehler: Reduzierte EEG-Umlage ist für diesen Sachverhalt nicht möglich.",IF(AND(NOT(ISBLANK(D47)),C47*D47*$B$12/100&lt;&gt;F47,ISBLANK(E47)),"Hinweis: Falscher Umlagesatz wurde ausgewählt.",IF(AND(NOT(ISBLANK(D47)),NOT(ISBLANK(E47))),"Fehler: wenn Spalte E ausgefüllt wird, dann bitte Spalte D leer lassen.",""))),"Fehler"))</f>
        <v/>
      </c>
    </row>
    <row r="48" spans="1:7" x14ac:dyDescent="0.2">
      <c r="A48" s="71"/>
      <c r="B48" s="70"/>
      <c r="C48" s="74"/>
      <c r="D48" s="75"/>
      <c r="E48" s="51"/>
      <c r="F48" s="101" t="str">
        <f t="shared" si="0"/>
        <v/>
      </c>
      <c r="G48" s="93" t="str">
        <f>IF(ISBLANK(A48),"",IFERROR(IF(OR(AND(NOT(OR(ISBLANK(D48),B48=Hilfstabelle!$H$3,B48=Hilfstabelle!$H$6)),'Entladung des Speichers'!D48&lt;&gt;1)),"Fehler: Reduzierte EEG-Umlage ist für diesen Sachverhalt nicht möglich.",IF(AND(NOT(ISBLANK(D48)),C48*D48*$B$12/100&lt;&gt;F48,ISBLANK(E48)),"Hinweis: Falscher Umlagesatz wurde ausgewählt.",IF(AND(NOT(ISBLANK(D48)),NOT(ISBLANK(E48))),"Fehler: wenn Spalte E ausgefüllt wird, dann bitte Spalte D leer lassen.",""))),"Fehler"))</f>
        <v/>
      </c>
    </row>
    <row r="49" spans="1:7" x14ac:dyDescent="0.2">
      <c r="A49" s="71"/>
      <c r="B49" s="70"/>
      <c r="C49" s="74"/>
      <c r="D49" s="75"/>
      <c r="E49" s="51"/>
      <c r="F49" s="101" t="str">
        <f t="shared" si="0"/>
        <v/>
      </c>
      <c r="G49" s="93" t="str">
        <f>IF(ISBLANK(A49),"",IFERROR(IF(OR(AND(NOT(OR(ISBLANK(D49),B49=Hilfstabelle!$H$3,B49=Hilfstabelle!$H$6)),'Entladung des Speichers'!D49&lt;&gt;1)),"Fehler: Reduzierte EEG-Umlage ist für diesen Sachverhalt nicht möglich.",IF(AND(NOT(ISBLANK(D49)),C49*D49*$B$12/100&lt;&gt;F49,ISBLANK(E49)),"Hinweis: Falscher Umlagesatz wurde ausgewählt.",IF(AND(NOT(ISBLANK(D49)),NOT(ISBLANK(E49))),"Fehler: wenn Spalte E ausgefüllt wird, dann bitte Spalte D leer lassen.",""))),"Fehler"))</f>
        <v/>
      </c>
    </row>
    <row r="50" spans="1:7" x14ac:dyDescent="0.2">
      <c r="A50" s="71"/>
      <c r="B50" s="70"/>
      <c r="C50" s="74"/>
      <c r="D50" s="75"/>
      <c r="E50" s="51"/>
      <c r="F50" s="101" t="str">
        <f t="shared" si="0"/>
        <v/>
      </c>
      <c r="G50" s="93" t="str">
        <f>IF(ISBLANK(A50),"",IFERROR(IF(OR(AND(NOT(OR(ISBLANK(D50),B50=Hilfstabelle!$H$3,B50=Hilfstabelle!$H$6)),'Entladung des Speichers'!D50&lt;&gt;1)),"Fehler: Reduzierte EEG-Umlage ist für diesen Sachverhalt nicht möglich.",IF(AND(NOT(ISBLANK(D50)),C50*D50*$B$12/100&lt;&gt;F50,ISBLANK(E50)),"Hinweis: Falscher Umlagesatz wurde ausgewählt.",IF(AND(NOT(ISBLANK(D50)),NOT(ISBLANK(E50))),"Fehler: wenn Spalte E ausgefüllt wird, dann bitte Spalte D leer lassen.",""))),"Fehler"))</f>
        <v/>
      </c>
    </row>
    <row r="51" spans="1:7" x14ac:dyDescent="0.2">
      <c r="A51" s="71"/>
      <c r="B51" s="70"/>
      <c r="C51" s="74"/>
      <c r="D51" s="75"/>
      <c r="E51" s="51"/>
      <c r="F51" s="101" t="str">
        <f t="shared" si="0"/>
        <v/>
      </c>
      <c r="G51" s="93" t="str">
        <f>IF(ISBLANK(A51),"",IFERROR(IF(OR(AND(NOT(OR(ISBLANK(D51),B51=Hilfstabelle!$H$3,B51=Hilfstabelle!$H$6)),'Entladung des Speichers'!D51&lt;&gt;1)),"Fehler: Reduzierte EEG-Umlage ist für diesen Sachverhalt nicht möglich.",IF(AND(NOT(ISBLANK(D51)),C51*D51*$B$12/100&lt;&gt;F51,ISBLANK(E51)),"Hinweis: Falscher Umlagesatz wurde ausgewählt.",IF(AND(NOT(ISBLANK(D51)),NOT(ISBLANK(E51))),"Fehler: wenn Spalte E ausgefüllt wird, dann bitte Spalte D leer lassen.",""))),"Fehler"))</f>
        <v/>
      </c>
    </row>
    <row r="52" spans="1:7" x14ac:dyDescent="0.2">
      <c r="A52" s="71"/>
      <c r="B52" s="70"/>
      <c r="C52" s="74"/>
      <c r="D52" s="75"/>
      <c r="E52" s="51"/>
      <c r="F52" s="101" t="str">
        <f t="shared" si="0"/>
        <v/>
      </c>
      <c r="G52" s="93" t="str">
        <f>IF(ISBLANK(A52),"",IFERROR(IF(OR(AND(NOT(OR(ISBLANK(D52),B52=Hilfstabelle!$H$3,B52=Hilfstabelle!$H$6)),'Entladung des Speichers'!D52&lt;&gt;1)),"Fehler: Reduzierte EEG-Umlage ist für diesen Sachverhalt nicht möglich.",IF(AND(NOT(ISBLANK(D52)),C52*D52*$B$12/100&lt;&gt;F52,ISBLANK(E52)),"Hinweis: Falscher Umlagesatz wurde ausgewählt.",IF(AND(NOT(ISBLANK(D52)),NOT(ISBLANK(E52))),"Fehler: wenn Spalte E ausgefüllt wird, dann bitte Spalte D leer lassen.",""))),"Fehler"))</f>
        <v/>
      </c>
    </row>
    <row r="53" spans="1:7" x14ac:dyDescent="0.2">
      <c r="A53" s="71"/>
      <c r="B53" s="70"/>
      <c r="C53" s="74"/>
      <c r="D53" s="75"/>
      <c r="E53" s="51"/>
      <c r="F53" s="101" t="str">
        <f t="shared" si="0"/>
        <v/>
      </c>
      <c r="G53" s="93" t="str">
        <f>IF(ISBLANK(A53),"",IFERROR(IF(OR(AND(NOT(OR(ISBLANK(D53),B53=Hilfstabelle!$H$3,B53=Hilfstabelle!$H$6)),'Entladung des Speichers'!D53&lt;&gt;1)),"Fehler: Reduzierte EEG-Umlage ist für diesen Sachverhalt nicht möglich.",IF(AND(NOT(ISBLANK(D53)),C53*D53*$B$12/100&lt;&gt;F53,ISBLANK(E53)),"Hinweis: Falscher Umlagesatz wurde ausgewählt.",IF(AND(NOT(ISBLANK(D53)),NOT(ISBLANK(E53))),"Fehler: wenn Spalte E ausgefüllt wird, dann bitte Spalte D leer lassen.",""))),"Fehler"))</f>
        <v/>
      </c>
    </row>
    <row r="54" spans="1:7" x14ac:dyDescent="0.2">
      <c r="A54" s="71"/>
      <c r="B54" s="70"/>
      <c r="C54" s="74"/>
      <c r="D54" s="75"/>
      <c r="E54" s="51"/>
      <c r="F54" s="101" t="str">
        <f t="shared" si="0"/>
        <v/>
      </c>
      <c r="G54" s="93" t="str">
        <f>IF(ISBLANK(A54),"",IFERROR(IF(OR(AND(NOT(OR(ISBLANK(D54),B54=Hilfstabelle!$H$3,B54=Hilfstabelle!$H$6)),'Entladung des Speichers'!D54&lt;&gt;1)),"Fehler: Reduzierte EEG-Umlage ist für diesen Sachverhalt nicht möglich.",IF(AND(NOT(ISBLANK(D54)),C54*D54*$B$12/100&lt;&gt;F54,ISBLANK(E54)),"Hinweis: Falscher Umlagesatz wurde ausgewählt.",IF(AND(NOT(ISBLANK(D54)),NOT(ISBLANK(E54))),"Fehler: wenn Spalte E ausgefüllt wird, dann bitte Spalte D leer lassen.",""))),"Fehler"))</f>
        <v/>
      </c>
    </row>
    <row r="55" spans="1:7" x14ac:dyDescent="0.2">
      <c r="A55" s="71"/>
      <c r="B55" s="70"/>
      <c r="C55" s="74"/>
      <c r="D55" s="75"/>
      <c r="E55" s="51"/>
      <c r="F55" s="101" t="str">
        <f t="shared" si="0"/>
        <v/>
      </c>
      <c r="G55" s="93" t="str">
        <f>IF(ISBLANK(A55),"",IFERROR(IF(OR(AND(NOT(OR(ISBLANK(D55),B55=Hilfstabelle!$H$3,B55=Hilfstabelle!$H$6)),'Entladung des Speichers'!D55&lt;&gt;1)),"Fehler: Reduzierte EEG-Umlage ist für diesen Sachverhalt nicht möglich.",IF(AND(NOT(ISBLANK(D55)),C55*D55*$B$12/100&lt;&gt;F55,ISBLANK(E55)),"Hinweis: Falscher Umlagesatz wurde ausgewählt.",IF(AND(NOT(ISBLANK(D55)),NOT(ISBLANK(E55))),"Fehler: wenn Spalte E ausgefüllt wird, dann bitte Spalte D leer lassen.",""))),"Fehler"))</f>
        <v/>
      </c>
    </row>
    <row r="56" spans="1:7" x14ac:dyDescent="0.2">
      <c r="A56" s="71"/>
      <c r="B56" s="70"/>
      <c r="C56" s="74"/>
      <c r="D56" s="75"/>
      <c r="E56" s="51"/>
      <c r="F56" s="101" t="str">
        <f t="shared" si="0"/>
        <v/>
      </c>
      <c r="G56" s="93" t="str">
        <f>IF(ISBLANK(A56),"",IFERROR(IF(OR(AND(NOT(OR(ISBLANK(D56),B56=Hilfstabelle!$H$3,B56=Hilfstabelle!$H$6)),'Entladung des Speichers'!D56&lt;&gt;1)),"Fehler: Reduzierte EEG-Umlage ist für diesen Sachverhalt nicht möglich.",IF(AND(NOT(ISBLANK(D56)),C56*D56*$B$12/100&lt;&gt;F56,ISBLANK(E56)),"Hinweis: Falscher Umlagesatz wurde ausgewählt.",IF(AND(NOT(ISBLANK(D56)),NOT(ISBLANK(E56))),"Fehler: wenn Spalte E ausgefüllt wird, dann bitte Spalte D leer lassen.",""))),"Fehler"))</f>
        <v/>
      </c>
    </row>
    <row r="57" spans="1:7" x14ac:dyDescent="0.2">
      <c r="A57" s="71"/>
      <c r="B57" s="70"/>
      <c r="C57" s="74"/>
      <c r="D57" s="75"/>
      <c r="E57" s="51"/>
      <c r="F57" s="101" t="str">
        <f t="shared" si="0"/>
        <v/>
      </c>
      <c r="G57" s="93" t="str">
        <f>IF(ISBLANK(A57),"",IFERROR(IF(OR(AND(NOT(OR(ISBLANK(D57),B57=Hilfstabelle!$H$3,B57=Hilfstabelle!$H$6)),'Entladung des Speichers'!D57&lt;&gt;1)),"Fehler: Reduzierte EEG-Umlage ist für diesen Sachverhalt nicht möglich.",IF(AND(NOT(ISBLANK(D57)),C57*D57*$B$12/100&lt;&gt;F57,ISBLANK(E57)),"Hinweis: Falscher Umlagesatz wurde ausgewählt.",IF(AND(NOT(ISBLANK(D57)),NOT(ISBLANK(E57))),"Fehler: wenn Spalte E ausgefüllt wird, dann bitte Spalte D leer lassen.",""))),"Fehler"))</f>
        <v/>
      </c>
    </row>
    <row r="58" spans="1:7" x14ac:dyDescent="0.2">
      <c r="A58" s="71"/>
      <c r="B58" s="70"/>
      <c r="C58" s="74"/>
      <c r="D58" s="75"/>
      <c r="E58" s="51"/>
      <c r="F58" s="101" t="str">
        <f t="shared" si="0"/>
        <v/>
      </c>
      <c r="G58" s="93" t="str">
        <f>IF(ISBLANK(A58),"",IFERROR(IF(OR(AND(NOT(OR(ISBLANK(D58),B58=Hilfstabelle!$H$3,B58=Hilfstabelle!$H$6)),'Entladung des Speichers'!D58&lt;&gt;1)),"Fehler: Reduzierte EEG-Umlage ist für diesen Sachverhalt nicht möglich.",IF(AND(NOT(ISBLANK(D58)),C58*D58*$B$12/100&lt;&gt;F58,ISBLANK(E58)),"Hinweis: Falscher Umlagesatz wurde ausgewählt.",IF(AND(NOT(ISBLANK(D58)),NOT(ISBLANK(E58))),"Fehler: wenn Spalte E ausgefüllt wird, dann bitte Spalte D leer lassen.",""))),"Fehler"))</f>
        <v/>
      </c>
    </row>
    <row r="59" spans="1:7" x14ac:dyDescent="0.2">
      <c r="A59" s="71"/>
      <c r="B59" s="70"/>
      <c r="C59" s="74"/>
      <c r="D59" s="75"/>
      <c r="E59" s="51"/>
      <c r="F59" s="101" t="str">
        <f t="shared" si="0"/>
        <v/>
      </c>
      <c r="G59" s="93" t="str">
        <f>IF(ISBLANK(A59),"",IFERROR(IF(OR(AND(NOT(OR(ISBLANK(D59),B59=Hilfstabelle!$H$3,B59=Hilfstabelle!$H$6)),'Entladung des Speichers'!D59&lt;&gt;1)),"Fehler: Reduzierte EEG-Umlage ist für diesen Sachverhalt nicht möglich.",IF(AND(NOT(ISBLANK(D59)),C59*D59*$B$12/100&lt;&gt;F59,ISBLANK(E59)),"Hinweis: Falscher Umlagesatz wurde ausgewählt.",IF(AND(NOT(ISBLANK(D59)),NOT(ISBLANK(E59))),"Fehler: wenn Spalte E ausgefüllt wird, dann bitte Spalte D leer lassen.",""))),"Fehler"))</f>
        <v/>
      </c>
    </row>
    <row r="60" spans="1:7" x14ac:dyDescent="0.2">
      <c r="A60" s="71"/>
      <c r="B60" s="70"/>
      <c r="C60" s="74"/>
      <c r="D60" s="75"/>
      <c r="E60" s="51"/>
      <c r="F60" s="101" t="str">
        <f t="shared" si="0"/>
        <v/>
      </c>
      <c r="G60" s="93" t="str">
        <f>IF(ISBLANK(A60),"",IFERROR(IF(OR(AND(NOT(OR(ISBLANK(D60),B60=Hilfstabelle!$H$3,B60=Hilfstabelle!$H$6)),'Entladung des Speichers'!D60&lt;&gt;1)),"Fehler: Reduzierte EEG-Umlage ist für diesen Sachverhalt nicht möglich.",IF(AND(NOT(ISBLANK(D60)),C60*D60*$B$12/100&lt;&gt;F60,ISBLANK(E60)),"Hinweis: Falscher Umlagesatz wurde ausgewählt.",IF(AND(NOT(ISBLANK(D60)),NOT(ISBLANK(E60))),"Fehler: wenn Spalte E ausgefüllt wird, dann bitte Spalte D leer lassen.",""))),"Fehler"))</f>
        <v/>
      </c>
    </row>
    <row r="61" spans="1:7" x14ac:dyDescent="0.2">
      <c r="A61" s="71"/>
      <c r="B61" s="70"/>
      <c r="C61" s="74"/>
      <c r="D61" s="75"/>
      <c r="E61" s="51"/>
      <c r="F61" s="101" t="str">
        <f t="shared" si="0"/>
        <v/>
      </c>
      <c r="G61" s="93" t="str">
        <f>IF(ISBLANK(A61),"",IFERROR(IF(OR(AND(NOT(OR(ISBLANK(D61),B61=Hilfstabelle!$H$3,B61=Hilfstabelle!$H$6)),'Entladung des Speichers'!D61&lt;&gt;1)),"Fehler: Reduzierte EEG-Umlage ist für diesen Sachverhalt nicht möglich.",IF(AND(NOT(ISBLANK(D61)),C61*D61*$B$12/100&lt;&gt;F61,ISBLANK(E61)),"Hinweis: Falscher Umlagesatz wurde ausgewählt.",IF(AND(NOT(ISBLANK(D61)),NOT(ISBLANK(E61))),"Fehler: wenn Spalte E ausgefüllt wird, dann bitte Spalte D leer lassen.",""))),"Fehler"))</f>
        <v/>
      </c>
    </row>
    <row r="62" spans="1:7" x14ac:dyDescent="0.2">
      <c r="A62" s="71"/>
      <c r="B62" s="70"/>
      <c r="C62" s="74"/>
      <c r="D62" s="75"/>
      <c r="E62" s="51"/>
      <c r="F62" s="101" t="str">
        <f t="shared" si="0"/>
        <v/>
      </c>
      <c r="G62" s="93" t="str">
        <f>IF(ISBLANK(A62),"",IFERROR(IF(OR(AND(NOT(OR(ISBLANK(D62),B62=Hilfstabelle!$H$3,B62=Hilfstabelle!$H$6)),'Entladung des Speichers'!D62&lt;&gt;1)),"Fehler: Reduzierte EEG-Umlage ist für diesen Sachverhalt nicht möglich.",IF(AND(NOT(ISBLANK(D62)),C62*D62*$B$12/100&lt;&gt;F62,ISBLANK(E62)),"Hinweis: Falscher Umlagesatz wurde ausgewählt.",IF(AND(NOT(ISBLANK(D62)),NOT(ISBLANK(E62))),"Fehler: wenn Spalte E ausgefüllt wird, dann bitte Spalte D leer lassen.",""))),"Fehler"))</f>
        <v/>
      </c>
    </row>
    <row r="63" spans="1:7" x14ac:dyDescent="0.2">
      <c r="A63" s="71"/>
      <c r="B63" s="70"/>
      <c r="C63" s="74"/>
      <c r="D63" s="75"/>
      <c r="E63" s="51"/>
      <c r="F63" s="101" t="str">
        <f t="shared" si="0"/>
        <v/>
      </c>
      <c r="G63" s="93" t="str">
        <f>IF(ISBLANK(A63),"",IFERROR(IF(OR(AND(NOT(OR(ISBLANK(D63),B63=Hilfstabelle!$H$3,B63=Hilfstabelle!$H$6)),'Entladung des Speichers'!D63&lt;&gt;1)),"Fehler: Reduzierte EEG-Umlage ist für diesen Sachverhalt nicht möglich.",IF(AND(NOT(ISBLANK(D63)),C63*D63*$B$12/100&lt;&gt;F63,ISBLANK(E63)),"Hinweis: Falscher Umlagesatz wurde ausgewählt.",IF(AND(NOT(ISBLANK(D63)),NOT(ISBLANK(E63))),"Fehler: wenn Spalte E ausgefüllt wird, dann bitte Spalte D leer lassen.",""))),"Fehler"))</f>
        <v/>
      </c>
    </row>
    <row r="64" spans="1:7" x14ac:dyDescent="0.2">
      <c r="A64" s="71"/>
      <c r="B64" s="70"/>
      <c r="C64" s="74"/>
      <c r="D64" s="75"/>
      <c r="E64" s="51"/>
      <c r="F64" s="101" t="str">
        <f t="shared" si="0"/>
        <v/>
      </c>
      <c r="G64" s="93" t="str">
        <f>IF(ISBLANK(A64),"",IFERROR(IF(OR(AND(NOT(OR(ISBLANK(D64),B64=Hilfstabelle!$H$3,B64=Hilfstabelle!$H$6)),'Entladung des Speichers'!D64&lt;&gt;1)),"Fehler: Reduzierte EEG-Umlage ist für diesen Sachverhalt nicht möglich.",IF(AND(NOT(ISBLANK(D64)),C64*D64*$B$12/100&lt;&gt;F64,ISBLANK(E64)),"Hinweis: Falscher Umlagesatz wurde ausgewählt.",IF(AND(NOT(ISBLANK(D64)),NOT(ISBLANK(E64))),"Fehler: wenn Spalte E ausgefüllt wird, dann bitte Spalte D leer lassen.",""))),"Fehler"))</f>
        <v/>
      </c>
    </row>
    <row r="65" spans="1:7" x14ac:dyDescent="0.2">
      <c r="A65" s="71"/>
      <c r="B65" s="70"/>
      <c r="C65" s="74"/>
      <c r="D65" s="75"/>
      <c r="E65" s="51"/>
      <c r="F65" s="101" t="str">
        <f t="shared" si="0"/>
        <v/>
      </c>
      <c r="G65" s="93" t="str">
        <f>IF(ISBLANK(A65),"",IFERROR(IF(OR(AND(NOT(OR(ISBLANK(D65),B65=Hilfstabelle!$H$3,B65=Hilfstabelle!$H$6)),'Entladung des Speichers'!D65&lt;&gt;1)),"Fehler: Reduzierte EEG-Umlage ist für diesen Sachverhalt nicht möglich.",IF(AND(NOT(ISBLANK(D65)),C65*D65*$B$12/100&lt;&gt;F65,ISBLANK(E65)),"Hinweis: Falscher Umlagesatz wurde ausgewählt.",IF(AND(NOT(ISBLANK(D65)),NOT(ISBLANK(E65))),"Fehler: wenn Spalte E ausgefüllt wird, dann bitte Spalte D leer lassen.",""))),"Fehler"))</f>
        <v/>
      </c>
    </row>
    <row r="66" spans="1:7" x14ac:dyDescent="0.2">
      <c r="A66" s="71"/>
      <c r="B66" s="70"/>
      <c r="C66" s="74"/>
      <c r="D66" s="75"/>
      <c r="E66" s="51"/>
      <c r="F66" s="101" t="str">
        <f t="shared" si="0"/>
        <v/>
      </c>
      <c r="G66" s="93" t="str">
        <f>IF(ISBLANK(A66),"",IFERROR(IF(OR(AND(NOT(OR(ISBLANK(D66),B66=Hilfstabelle!$H$3,B66=Hilfstabelle!$H$6)),'Entladung des Speichers'!D66&lt;&gt;1)),"Fehler: Reduzierte EEG-Umlage ist für diesen Sachverhalt nicht möglich.",IF(AND(NOT(ISBLANK(D66)),C66*D66*$B$12/100&lt;&gt;F66,ISBLANK(E66)),"Hinweis: Falscher Umlagesatz wurde ausgewählt.",IF(AND(NOT(ISBLANK(D66)),NOT(ISBLANK(E66))),"Fehler: wenn Spalte E ausgefüllt wird, dann bitte Spalte D leer lassen.",""))),"Fehler"))</f>
        <v/>
      </c>
    </row>
    <row r="67" spans="1:7" x14ac:dyDescent="0.2">
      <c r="A67" s="71"/>
      <c r="B67" s="70"/>
      <c r="C67" s="74"/>
      <c r="D67" s="75"/>
      <c r="E67" s="51"/>
      <c r="F67" s="101" t="str">
        <f t="shared" si="0"/>
        <v/>
      </c>
      <c r="G67" s="93" t="str">
        <f>IF(ISBLANK(A67),"",IFERROR(IF(OR(AND(NOT(OR(ISBLANK(D67),B67=Hilfstabelle!$H$3,B67=Hilfstabelle!$H$6)),'Entladung des Speichers'!D67&lt;&gt;1)),"Fehler: Reduzierte EEG-Umlage ist für diesen Sachverhalt nicht möglich.",IF(AND(NOT(ISBLANK(D67)),C67*D67*$B$12/100&lt;&gt;F67,ISBLANK(E67)),"Hinweis: Falscher Umlagesatz wurde ausgewählt.",IF(AND(NOT(ISBLANK(D67)),NOT(ISBLANK(E67))),"Fehler: wenn Spalte E ausgefüllt wird, dann bitte Spalte D leer lassen.",""))),"Fehler"))</f>
        <v/>
      </c>
    </row>
    <row r="68" spans="1:7" x14ac:dyDescent="0.2">
      <c r="A68" s="71"/>
      <c r="B68" s="70"/>
      <c r="C68" s="74"/>
      <c r="D68" s="75"/>
      <c r="E68" s="51"/>
      <c r="F68" s="101" t="str">
        <f t="shared" si="0"/>
        <v/>
      </c>
      <c r="G68" s="93" t="str">
        <f>IF(ISBLANK(A68),"",IFERROR(IF(OR(AND(NOT(OR(ISBLANK(D68),B68=Hilfstabelle!$H$3,B68=Hilfstabelle!$H$6)),'Entladung des Speichers'!D68&lt;&gt;1)),"Fehler: Reduzierte EEG-Umlage ist für diesen Sachverhalt nicht möglich.",IF(AND(NOT(ISBLANK(D68)),C68*D68*$B$12/100&lt;&gt;F68,ISBLANK(E68)),"Hinweis: Falscher Umlagesatz wurde ausgewählt.",IF(AND(NOT(ISBLANK(D68)),NOT(ISBLANK(E68))),"Fehler: wenn Spalte E ausgefüllt wird, dann bitte Spalte D leer lassen.",""))),"Fehler"))</f>
        <v/>
      </c>
    </row>
    <row r="69" spans="1:7" x14ac:dyDescent="0.2">
      <c r="A69" s="71"/>
      <c r="B69" s="70"/>
      <c r="C69" s="74"/>
      <c r="D69" s="75"/>
      <c r="E69" s="51"/>
      <c r="F69" s="101" t="str">
        <f t="shared" si="0"/>
        <v/>
      </c>
      <c r="G69" s="93" t="str">
        <f>IF(ISBLANK(A69),"",IFERROR(IF(OR(AND(NOT(OR(ISBLANK(D69),B69=Hilfstabelle!$H$3,B69=Hilfstabelle!$H$6)),'Entladung des Speichers'!D69&lt;&gt;1)),"Fehler: Reduzierte EEG-Umlage ist für diesen Sachverhalt nicht möglich.",IF(AND(NOT(ISBLANK(D69)),C69*D69*$B$12/100&lt;&gt;F69,ISBLANK(E69)),"Hinweis: Falscher Umlagesatz wurde ausgewählt.",IF(AND(NOT(ISBLANK(D69)),NOT(ISBLANK(E69))),"Fehler: wenn Spalte E ausgefüllt wird, dann bitte Spalte D leer lassen.",""))),"Fehler"))</f>
        <v/>
      </c>
    </row>
    <row r="70" spans="1:7" x14ac:dyDescent="0.2">
      <c r="A70" s="71"/>
      <c r="B70" s="70"/>
      <c r="C70" s="74"/>
      <c r="D70" s="75"/>
      <c r="E70" s="51"/>
      <c r="F70" s="101" t="str">
        <f t="shared" si="0"/>
        <v/>
      </c>
      <c r="G70" s="93" t="str">
        <f>IF(ISBLANK(A70),"",IFERROR(IF(OR(AND(NOT(OR(ISBLANK(D70),B70=Hilfstabelle!$H$3,B70=Hilfstabelle!$H$6)),'Entladung des Speichers'!D70&lt;&gt;1)),"Fehler: Reduzierte EEG-Umlage ist für diesen Sachverhalt nicht möglich.",IF(AND(NOT(ISBLANK(D70)),C70*D70*$B$12/100&lt;&gt;F70,ISBLANK(E70)),"Hinweis: Falscher Umlagesatz wurde ausgewählt.",IF(AND(NOT(ISBLANK(D70)),NOT(ISBLANK(E70))),"Fehler: wenn Spalte E ausgefüllt wird, dann bitte Spalte D leer lassen.",""))),"Fehler"))</f>
        <v/>
      </c>
    </row>
    <row r="71" spans="1:7" x14ac:dyDescent="0.2">
      <c r="A71" s="71"/>
      <c r="B71" s="70"/>
      <c r="C71" s="74"/>
      <c r="D71" s="75"/>
      <c r="E71" s="51"/>
      <c r="F71" s="101" t="str">
        <f t="shared" si="0"/>
        <v/>
      </c>
      <c r="G71" s="93" t="str">
        <f>IF(ISBLANK(A71),"",IFERROR(IF(OR(AND(NOT(OR(ISBLANK(D71),B71=Hilfstabelle!$H$3,B71=Hilfstabelle!$H$6)),'Entladung des Speichers'!D71&lt;&gt;1)),"Fehler: Reduzierte EEG-Umlage ist für diesen Sachverhalt nicht möglich.",IF(AND(NOT(ISBLANK(D71)),C71*D71*$B$12/100&lt;&gt;F71,ISBLANK(E71)),"Hinweis: Falscher Umlagesatz wurde ausgewählt.",IF(AND(NOT(ISBLANK(D71)),NOT(ISBLANK(E71))),"Fehler: wenn Spalte E ausgefüllt wird, dann bitte Spalte D leer lassen.",""))),"Fehler"))</f>
        <v/>
      </c>
    </row>
    <row r="72" spans="1:7" x14ac:dyDescent="0.2">
      <c r="A72" s="71"/>
      <c r="B72" s="70"/>
      <c r="C72" s="74"/>
      <c r="D72" s="75"/>
      <c r="E72" s="51"/>
      <c r="F72" s="101" t="str">
        <f t="shared" si="0"/>
        <v/>
      </c>
      <c r="G72" s="93" t="str">
        <f>IF(ISBLANK(A72),"",IFERROR(IF(OR(AND(NOT(OR(ISBLANK(D72),B72=Hilfstabelle!$H$3,B72=Hilfstabelle!$H$6)),'Entladung des Speichers'!D72&lt;&gt;1)),"Fehler: Reduzierte EEG-Umlage ist für diesen Sachverhalt nicht möglich.",IF(AND(NOT(ISBLANK(D72)),C72*D72*$B$12/100&lt;&gt;F72,ISBLANK(E72)),"Hinweis: Falscher Umlagesatz wurde ausgewählt.",IF(AND(NOT(ISBLANK(D72)),NOT(ISBLANK(E72))),"Fehler: wenn Spalte E ausgefüllt wird, dann bitte Spalte D leer lassen.",""))),"Fehler"))</f>
        <v/>
      </c>
    </row>
    <row r="73" spans="1:7" x14ac:dyDescent="0.2">
      <c r="A73" s="71"/>
      <c r="B73" s="70"/>
      <c r="C73" s="74"/>
      <c r="D73" s="75"/>
      <c r="E73" s="51"/>
      <c r="F73" s="101" t="str">
        <f t="shared" si="0"/>
        <v/>
      </c>
      <c r="G73" s="93" t="str">
        <f>IF(ISBLANK(A73),"",IFERROR(IF(OR(AND(NOT(OR(ISBLANK(D73),B73=Hilfstabelle!$H$3,B73=Hilfstabelle!$H$6)),'Entladung des Speichers'!D73&lt;&gt;1)),"Fehler: Reduzierte EEG-Umlage ist für diesen Sachverhalt nicht möglich.",IF(AND(NOT(ISBLANK(D73)),C73*D73*$B$12/100&lt;&gt;F73,ISBLANK(E73)),"Hinweis: Falscher Umlagesatz wurde ausgewählt.",IF(AND(NOT(ISBLANK(D73)),NOT(ISBLANK(E73))),"Fehler: wenn Spalte E ausgefüllt wird, dann bitte Spalte D leer lassen.",""))),"Fehler"))</f>
        <v/>
      </c>
    </row>
    <row r="74" spans="1:7" x14ac:dyDescent="0.2">
      <c r="A74" s="71"/>
      <c r="B74" s="70"/>
      <c r="C74" s="74"/>
      <c r="D74" s="75"/>
      <c r="E74" s="51"/>
      <c r="F74" s="101" t="str">
        <f t="shared" si="0"/>
        <v/>
      </c>
      <c r="G74" s="93" t="str">
        <f>IF(ISBLANK(A74),"",IFERROR(IF(OR(AND(NOT(OR(ISBLANK(D74),B74=Hilfstabelle!$H$3,B74=Hilfstabelle!$H$6)),'Entladung des Speichers'!D74&lt;&gt;1)),"Fehler: Reduzierte EEG-Umlage ist für diesen Sachverhalt nicht möglich.",IF(AND(NOT(ISBLANK(D74)),C74*D74*$B$12/100&lt;&gt;F74,ISBLANK(E74)),"Hinweis: Falscher Umlagesatz wurde ausgewählt.",IF(AND(NOT(ISBLANK(D74)),NOT(ISBLANK(E74))),"Fehler: wenn Spalte E ausgefüllt wird, dann bitte Spalte D leer lassen.",""))),"Fehler"))</f>
        <v/>
      </c>
    </row>
    <row r="75" spans="1:7" x14ac:dyDescent="0.2">
      <c r="A75" s="71"/>
      <c r="B75" s="70"/>
      <c r="C75" s="74"/>
      <c r="D75" s="75"/>
      <c r="E75" s="51"/>
      <c r="F75" s="101" t="str">
        <f t="shared" si="0"/>
        <v/>
      </c>
      <c r="G75" s="93" t="str">
        <f>IF(ISBLANK(A75),"",IFERROR(IF(OR(AND(NOT(OR(ISBLANK(D75),B75=Hilfstabelle!$H$3,B75=Hilfstabelle!$H$6)),'Entladung des Speichers'!D75&lt;&gt;1)),"Fehler: Reduzierte EEG-Umlage ist für diesen Sachverhalt nicht möglich.",IF(AND(NOT(ISBLANK(D75)),C75*D75*$B$12/100&lt;&gt;F75,ISBLANK(E75)),"Hinweis: Falscher Umlagesatz wurde ausgewählt.",IF(AND(NOT(ISBLANK(D75)),NOT(ISBLANK(E75))),"Fehler: wenn Spalte E ausgefüllt wird, dann bitte Spalte D leer lassen.",""))),"Fehler"))</f>
        <v/>
      </c>
    </row>
    <row r="76" spans="1:7" x14ac:dyDescent="0.2">
      <c r="A76" s="71"/>
      <c r="B76" s="70"/>
      <c r="C76" s="74"/>
      <c r="D76" s="75"/>
      <c r="E76" s="51"/>
      <c r="F76" s="101" t="str">
        <f t="shared" si="0"/>
        <v/>
      </c>
      <c r="G76" s="93" t="str">
        <f>IF(ISBLANK(A76),"",IFERROR(IF(OR(AND(NOT(OR(ISBLANK(D76),B76=Hilfstabelle!$H$3,B76=Hilfstabelle!$H$6)),'Entladung des Speichers'!D76&lt;&gt;1)),"Fehler: Reduzierte EEG-Umlage ist für diesen Sachverhalt nicht möglich.",IF(AND(NOT(ISBLANK(D76)),C76*D76*$B$12/100&lt;&gt;F76,ISBLANK(E76)),"Hinweis: Falscher Umlagesatz wurde ausgewählt.",IF(AND(NOT(ISBLANK(D76)),NOT(ISBLANK(E76))),"Fehler: wenn Spalte E ausgefüllt wird, dann bitte Spalte D leer lassen.",""))),"Fehler"))</f>
        <v/>
      </c>
    </row>
    <row r="77" spans="1:7" x14ac:dyDescent="0.2">
      <c r="A77" s="71"/>
      <c r="B77" s="70"/>
      <c r="C77" s="74"/>
      <c r="D77" s="75"/>
      <c r="E77" s="51"/>
      <c r="F77" s="101" t="str">
        <f t="shared" si="0"/>
        <v/>
      </c>
      <c r="G77" s="93" t="str">
        <f>IF(ISBLANK(A77),"",IFERROR(IF(OR(AND(NOT(OR(ISBLANK(D77),B77=Hilfstabelle!$H$3,B77=Hilfstabelle!$H$6)),'Entladung des Speichers'!D77&lt;&gt;1)),"Fehler: Reduzierte EEG-Umlage ist für diesen Sachverhalt nicht möglich.",IF(AND(NOT(ISBLANK(D77)),C77*D77*$B$12/100&lt;&gt;F77,ISBLANK(E77)),"Hinweis: Falscher Umlagesatz wurde ausgewählt.",IF(AND(NOT(ISBLANK(D77)),NOT(ISBLANK(E77))),"Fehler: wenn Spalte E ausgefüllt wird, dann bitte Spalte D leer lassen.",""))),"Fehler"))</f>
        <v/>
      </c>
    </row>
    <row r="78" spans="1:7" x14ac:dyDescent="0.2">
      <c r="A78" s="71"/>
      <c r="B78" s="70"/>
      <c r="C78" s="74"/>
      <c r="D78" s="75"/>
      <c r="E78" s="51"/>
      <c r="F78" s="101" t="str">
        <f t="shared" si="0"/>
        <v/>
      </c>
      <c r="G78" s="93" t="str">
        <f>IF(ISBLANK(A78),"",IFERROR(IF(OR(AND(NOT(OR(ISBLANK(D78),B78=Hilfstabelle!$H$3,B78=Hilfstabelle!$H$6)),'Entladung des Speichers'!D78&lt;&gt;1)),"Fehler: Reduzierte EEG-Umlage ist für diesen Sachverhalt nicht möglich.",IF(AND(NOT(ISBLANK(D78)),C78*D78*$B$12/100&lt;&gt;F78,ISBLANK(E78)),"Hinweis: Falscher Umlagesatz wurde ausgewählt.",IF(AND(NOT(ISBLANK(D78)),NOT(ISBLANK(E78))),"Fehler: wenn Spalte E ausgefüllt wird, dann bitte Spalte D leer lassen.",""))),"Fehler"))</f>
        <v/>
      </c>
    </row>
    <row r="79" spans="1:7" x14ac:dyDescent="0.2">
      <c r="A79" s="71"/>
      <c r="B79" s="70"/>
      <c r="C79" s="74"/>
      <c r="D79" s="75"/>
      <c r="E79" s="51"/>
      <c r="F79" s="101" t="str">
        <f t="shared" si="0"/>
        <v/>
      </c>
      <c r="G79" s="93" t="str">
        <f>IF(ISBLANK(A79),"",IFERROR(IF(OR(AND(NOT(OR(ISBLANK(D79),B79=Hilfstabelle!$H$3,B79=Hilfstabelle!$H$6)),'Entladung des Speichers'!D79&lt;&gt;1)),"Fehler: Reduzierte EEG-Umlage ist für diesen Sachverhalt nicht möglich.",IF(AND(NOT(ISBLANK(D79)),C79*D79*$B$12/100&lt;&gt;F79,ISBLANK(E79)),"Hinweis: Falscher Umlagesatz wurde ausgewählt.",IF(AND(NOT(ISBLANK(D79)),NOT(ISBLANK(E79))),"Fehler: wenn Spalte E ausgefüllt wird, dann bitte Spalte D leer lassen.",""))),"Fehler"))</f>
        <v/>
      </c>
    </row>
    <row r="80" spans="1:7" x14ac:dyDescent="0.2">
      <c r="A80" s="71"/>
      <c r="B80" s="70"/>
      <c r="C80" s="74"/>
      <c r="D80" s="75"/>
      <c r="E80" s="51"/>
      <c r="F80" s="101" t="str">
        <f t="shared" si="0"/>
        <v/>
      </c>
      <c r="G80" s="93" t="str">
        <f>IF(ISBLANK(A80),"",IFERROR(IF(OR(AND(NOT(OR(ISBLANK(D80),B80=Hilfstabelle!$H$3,B80=Hilfstabelle!$H$6)),'Entladung des Speichers'!D80&lt;&gt;1)),"Fehler: Reduzierte EEG-Umlage ist für diesen Sachverhalt nicht möglich.",IF(AND(NOT(ISBLANK(D80)),C80*D80*$B$12/100&lt;&gt;F80,ISBLANK(E80)),"Hinweis: Falscher Umlagesatz wurde ausgewählt.",IF(AND(NOT(ISBLANK(D80)),NOT(ISBLANK(E80))),"Fehler: wenn Spalte E ausgefüllt wird, dann bitte Spalte D leer lassen.",""))),"Fehler"))</f>
        <v/>
      </c>
    </row>
    <row r="81" spans="1:7" x14ac:dyDescent="0.2">
      <c r="A81" s="71"/>
      <c r="B81" s="70"/>
      <c r="C81" s="74"/>
      <c r="D81" s="75"/>
      <c r="E81" s="51"/>
      <c r="F81" s="101" t="str">
        <f t="shared" ref="F81:F144" si="1">IF(ISBLANK(A81),"",IF(AND(ISBLANK(D81),ISBLANK(E81)),"Bitte Spalte D oder E ausfüllen. Bei 'Sondersachverhalten' ist Spalte D leer zu lassen und Spalte E auszufüllen.",IF(NOT(ISBLANK(D81)),$B$12*C81*D81/100,E81)))</f>
        <v/>
      </c>
      <c r="G81" s="93" t="str">
        <f>IF(ISBLANK(A81),"",IFERROR(IF(OR(AND(NOT(OR(ISBLANK(D81),B81=Hilfstabelle!$H$3,B81=Hilfstabelle!$H$6)),'Entladung des Speichers'!D81&lt;&gt;1)),"Fehler: Reduzierte EEG-Umlage ist für diesen Sachverhalt nicht möglich.",IF(AND(NOT(ISBLANK(D81)),C81*D81*$B$12/100&lt;&gt;F81,ISBLANK(E81)),"Hinweis: Falscher Umlagesatz wurde ausgewählt.",IF(AND(NOT(ISBLANK(D81)),NOT(ISBLANK(E81))),"Fehler: wenn Spalte E ausgefüllt wird, dann bitte Spalte D leer lassen.",""))),"Fehler"))</f>
        <v/>
      </c>
    </row>
    <row r="82" spans="1:7" x14ac:dyDescent="0.2">
      <c r="A82" s="71"/>
      <c r="B82" s="70"/>
      <c r="C82" s="74"/>
      <c r="D82" s="75"/>
      <c r="E82" s="51"/>
      <c r="F82" s="101" t="str">
        <f t="shared" si="1"/>
        <v/>
      </c>
      <c r="G82" s="93" t="str">
        <f>IF(ISBLANK(A82),"",IFERROR(IF(OR(AND(NOT(OR(ISBLANK(D82),B82=Hilfstabelle!$H$3,B82=Hilfstabelle!$H$6)),'Entladung des Speichers'!D82&lt;&gt;1)),"Fehler: Reduzierte EEG-Umlage ist für diesen Sachverhalt nicht möglich.",IF(AND(NOT(ISBLANK(D82)),C82*D82*$B$12/100&lt;&gt;F82,ISBLANK(E82)),"Hinweis: Falscher Umlagesatz wurde ausgewählt.",IF(AND(NOT(ISBLANK(D82)),NOT(ISBLANK(E82))),"Fehler: wenn Spalte E ausgefüllt wird, dann bitte Spalte D leer lassen.",""))),"Fehler"))</f>
        <v/>
      </c>
    </row>
    <row r="83" spans="1:7" x14ac:dyDescent="0.2">
      <c r="A83" s="71"/>
      <c r="B83" s="70"/>
      <c r="C83" s="74"/>
      <c r="D83" s="75"/>
      <c r="E83" s="51"/>
      <c r="F83" s="101" t="str">
        <f t="shared" si="1"/>
        <v/>
      </c>
      <c r="G83" s="93" t="str">
        <f>IF(ISBLANK(A83),"",IFERROR(IF(OR(AND(NOT(OR(ISBLANK(D83),B83=Hilfstabelle!$H$3,B83=Hilfstabelle!$H$6)),'Entladung des Speichers'!D83&lt;&gt;1)),"Fehler: Reduzierte EEG-Umlage ist für diesen Sachverhalt nicht möglich.",IF(AND(NOT(ISBLANK(D83)),C83*D83*$B$12/100&lt;&gt;F83,ISBLANK(E83)),"Hinweis: Falscher Umlagesatz wurde ausgewählt.",IF(AND(NOT(ISBLANK(D83)),NOT(ISBLANK(E83))),"Fehler: wenn Spalte E ausgefüllt wird, dann bitte Spalte D leer lassen.",""))),"Fehler"))</f>
        <v/>
      </c>
    </row>
    <row r="84" spans="1:7" x14ac:dyDescent="0.2">
      <c r="A84" s="71"/>
      <c r="B84" s="70"/>
      <c r="C84" s="74"/>
      <c r="D84" s="75"/>
      <c r="E84" s="51"/>
      <c r="F84" s="101" t="str">
        <f t="shared" si="1"/>
        <v/>
      </c>
      <c r="G84" s="93" t="str">
        <f>IF(ISBLANK(A84),"",IFERROR(IF(OR(AND(NOT(OR(ISBLANK(D84),B84=Hilfstabelle!$H$3,B84=Hilfstabelle!$H$6)),'Entladung des Speichers'!D84&lt;&gt;1)),"Fehler: Reduzierte EEG-Umlage ist für diesen Sachverhalt nicht möglich.",IF(AND(NOT(ISBLANK(D84)),C84*D84*$B$12/100&lt;&gt;F84,ISBLANK(E84)),"Hinweis: Falscher Umlagesatz wurde ausgewählt.",IF(AND(NOT(ISBLANK(D84)),NOT(ISBLANK(E84))),"Fehler: wenn Spalte E ausgefüllt wird, dann bitte Spalte D leer lassen.",""))),"Fehler"))</f>
        <v/>
      </c>
    </row>
    <row r="85" spans="1:7" x14ac:dyDescent="0.2">
      <c r="A85" s="71"/>
      <c r="B85" s="70"/>
      <c r="C85" s="74"/>
      <c r="D85" s="75"/>
      <c r="E85" s="51"/>
      <c r="F85" s="101" t="str">
        <f t="shared" si="1"/>
        <v/>
      </c>
      <c r="G85" s="93" t="str">
        <f>IF(ISBLANK(A85),"",IFERROR(IF(OR(AND(NOT(OR(ISBLANK(D85),B85=Hilfstabelle!$H$3,B85=Hilfstabelle!$H$6)),'Entladung des Speichers'!D85&lt;&gt;1)),"Fehler: Reduzierte EEG-Umlage ist für diesen Sachverhalt nicht möglich.",IF(AND(NOT(ISBLANK(D85)),C85*D85*$B$12/100&lt;&gt;F85,ISBLANK(E85)),"Hinweis: Falscher Umlagesatz wurde ausgewählt.",IF(AND(NOT(ISBLANK(D85)),NOT(ISBLANK(E85))),"Fehler: wenn Spalte E ausgefüllt wird, dann bitte Spalte D leer lassen.",""))),"Fehler"))</f>
        <v/>
      </c>
    </row>
    <row r="86" spans="1:7" x14ac:dyDescent="0.2">
      <c r="A86" s="71"/>
      <c r="B86" s="70"/>
      <c r="C86" s="74"/>
      <c r="D86" s="75"/>
      <c r="E86" s="51"/>
      <c r="F86" s="101" t="str">
        <f t="shared" si="1"/>
        <v/>
      </c>
      <c r="G86" s="93" t="str">
        <f>IF(ISBLANK(A86),"",IFERROR(IF(OR(AND(NOT(OR(ISBLANK(D86),B86=Hilfstabelle!$H$3,B86=Hilfstabelle!$H$6)),'Entladung des Speichers'!D86&lt;&gt;1)),"Fehler: Reduzierte EEG-Umlage ist für diesen Sachverhalt nicht möglich.",IF(AND(NOT(ISBLANK(D86)),C86*D86*$B$12/100&lt;&gt;F86,ISBLANK(E86)),"Hinweis: Falscher Umlagesatz wurde ausgewählt.",IF(AND(NOT(ISBLANK(D86)),NOT(ISBLANK(E86))),"Fehler: wenn Spalte E ausgefüllt wird, dann bitte Spalte D leer lassen.",""))),"Fehler"))</f>
        <v/>
      </c>
    </row>
    <row r="87" spans="1:7" x14ac:dyDescent="0.2">
      <c r="A87" s="71"/>
      <c r="B87" s="70"/>
      <c r="C87" s="74"/>
      <c r="D87" s="75"/>
      <c r="E87" s="51"/>
      <c r="F87" s="101" t="str">
        <f t="shared" si="1"/>
        <v/>
      </c>
      <c r="G87" s="93" t="str">
        <f>IF(ISBLANK(A87),"",IFERROR(IF(OR(AND(NOT(OR(ISBLANK(D87),B87=Hilfstabelle!$H$3,B87=Hilfstabelle!$H$6)),'Entladung des Speichers'!D87&lt;&gt;1)),"Fehler: Reduzierte EEG-Umlage ist für diesen Sachverhalt nicht möglich.",IF(AND(NOT(ISBLANK(D87)),C87*D87*$B$12/100&lt;&gt;F87,ISBLANK(E87)),"Hinweis: Falscher Umlagesatz wurde ausgewählt.",IF(AND(NOT(ISBLANK(D87)),NOT(ISBLANK(E87))),"Fehler: wenn Spalte E ausgefüllt wird, dann bitte Spalte D leer lassen.",""))),"Fehler"))</f>
        <v/>
      </c>
    </row>
    <row r="88" spans="1:7" x14ac:dyDescent="0.2">
      <c r="A88" s="71"/>
      <c r="B88" s="70"/>
      <c r="C88" s="74"/>
      <c r="D88" s="75"/>
      <c r="E88" s="51"/>
      <c r="F88" s="101" t="str">
        <f t="shared" si="1"/>
        <v/>
      </c>
      <c r="G88" s="93" t="str">
        <f>IF(ISBLANK(A88),"",IFERROR(IF(OR(AND(NOT(OR(ISBLANK(D88),B88=Hilfstabelle!$H$3,B88=Hilfstabelle!$H$6)),'Entladung des Speichers'!D88&lt;&gt;1)),"Fehler: Reduzierte EEG-Umlage ist für diesen Sachverhalt nicht möglich.",IF(AND(NOT(ISBLANK(D88)),C88*D88*$B$12/100&lt;&gt;F88,ISBLANK(E88)),"Hinweis: Falscher Umlagesatz wurde ausgewählt.",IF(AND(NOT(ISBLANK(D88)),NOT(ISBLANK(E88))),"Fehler: wenn Spalte E ausgefüllt wird, dann bitte Spalte D leer lassen.",""))),"Fehler"))</f>
        <v/>
      </c>
    </row>
    <row r="89" spans="1:7" x14ac:dyDescent="0.2">
      <c r="A89" s="71"/>
      <c r="B89" s="70"/>
      <c r="C89" s="74"/>
      <c r="D89" s="75"/>
      <c r="E89" s="51"/>
      <c r="F89" s="101" t="str">
        <f t="shared" si="1"/>
        <v/>
      </c>
      <c r="G89" s="93" t="str">
        <f>IF(ISBLANK(A89),"",IFERROR(IF(OR(AND(NOT(OR(ISBLANK(D89),B89=Hilfstabelle!$H$3,B89=Hilfstabelle!$H$6)),'Entladung des Speichers'!D89&lt;&gt;1)),"Fehler: Reduzierte EEG-Umlage ist für diesen Sachverhalt nicht möglich.",IF(AND(NOT(ISBLANK(D89)),C89*D89*$B$12/100&lt;&gt;F89,ISBLANK(E89)),"Hinweis: Falscher Umlagesatz wurde ausgewählt.",IF(AND(NOT(ISBLANK(D89)),NOT(ISBLANK(E89))),"Fehler: wenn Spalte E ausgefüllt wird, dann bitte Spalte D leer lassen.",""))),"Fehler"))</f>
        <v/>
      </c>
    </row>
    <row r="90" spans="1:7" x14ac:dyDescent="0.2">
      <c r="A90" s="71"/>
      <c r="B90" s="70"/>
      <c r="C90" s="74"/>
      <c r="D90" s="75"/>
      <c r="E90" s="51"/>
      <c r="F90" s="101" t="str">
        <f t="shared" si="1"/>
        <v/>
      </c>
      <c r="G90" s="93" t="str">
        <f>IF(ISBLANK(A90),"",IFERROR(IF(OR(AND(NOT(OR(ISBLANK(D90),B90=Hilfstabelle!$H$3,B90=Hilfstabelle!$H$6)),'Entladung des Speichers'!D90&lt;&gt;1)),"Fehler: Reduzierte EEG-Umlage ist für diesen Sachverhalt nicht möglich.",IF(AND(NOT(ISBLANK(D90)),C90*D90*$B$12/100&lt;&gt;F90,ISBLANK(E90)),"Hinweis: Falscher Umlagesatz wurde ausgewählt.",IF(AND(NOT(ISBLANK(D90)),NOT(ISBLANK(E90))),"Fehler: wenn Spalte E ausgefüllt wird, dann bitte Spalte D leer lassen.",""))),"Fehler"))</f>
        <v/>
      </c>
    </row>
    <row r="91" spans="1:7" x14ac:dyDescent="0.2">
      <c r="A91" s="71"/>
      <c r="B91" s="70"/>
      <c r="C91" s="74"/>
      <c r="D91" s="75"/>
      <c r="E91" s="51"/>
      <c r="F91" s="101" t="str">
        <f t="shared" si="1"/>
        <v/>
      </c>
      <c r="G91" s="93" t="str">
        <f>IF(ISBLANK(A91),"",IFERROR(IF(OR(AND(NOT(OR(ISBLANK(D91),B91=Hilfstabelle!$H$3,B91=Hilfstabelle!$H$6)),'Entladung des Speichers'!D91&lt;&gt;1)),"Fehler: Reduzierte EEG-Umlage ist für diesen Sachverhalt nicht möglich.",IF(AND(NOT(ISBLANK(D91)),C91*D91*$B$12/100&lt;&gt;F91,ISBLANK(E91)),"Hinweis: Falscher Umlagesatz wurde ausgewählt.",IF(AND(NOT(ISBLANK(D91)),NOT(ISBLANK(E91))),"Fehler: wenn Spalte E ausgefüllt wird, dann bitte Spalte D leer lassen.",""))),"Fehler"))</f>
        <v/>
      </c>
    </row>
    <row r="92" spans="1:7" x14ac:dyDescent="0.2">
      <c r="A92" s="71"/>
      <c r="B92" s="70"/>
      <c r="C92" s="74"/>
      <c r="D92" s="75"/>
      <c r="E92" s="51"/>
      <c r="F92" s="101" t="str">
        <f t="shared" si="1"/>
        <v/>
      </c>
      <c r="G92" s="93" t="str">
        <f>IF(ISBLANK(A92),"",IFERROR(IF(OR(AND(NOT(OR(ISBLANK(D92),B92=Hilfstabelle!$H$3,B92=Hilfstabelle!$H$6)),'Entladung des Speichers'!D92&lt;&gt;1)),"Fehler: Reduzierte EEG-Umlage ist für diesen Sachverhalt nicht möglich.",IF(AND(NOT(ISBLANK(D92)),C92*D92*$B$12/100&lt;&gt;F92,ISBLANK(E92)),"Hinweis: Falscher Umlagesatz wurde ausgewählt.",IF(AND(NOT(ISBLANK(D92)),NOT(ISBLANK(E92))),"Fehler: wenn Spalte E ausgefüllt wird, dann bitte Spalte D leer lassen.",""))),"Fehler"))</f>
        <v/>
      </c>
    </row>
    <row r="93" spans="1:7" x14ac:dyDescent="0.2">
      <c r="A93" s="71"/>
      <c r="B93" s="70"/>
      <c r="C93" s="74"/>
      <c r="D93" s="75"/>
      <c r="E93" s="51"/>
      <c r="F93" s="101" t="str">
        <f t="shared" si="1"/>
        <v/>
      </c>
      <c r="G93" s="93" t="str">
        <f>IF(ISBLANK(A93),"",IFERROR(IF(OR(AND(NOT(OR(ISBLANK(D93),B93=Hilfstabelle!$H$3,B93=Hilfstabelle!$H$6)),'Entladung des Speichers'!D93&lt;&gt;1)),"Fehler: Reduzierte EEG-Umlage ist für diesen Sachverhalt nicht möglich.",IF(AND(NOT(ISBLANK(D93)),C93*D93*$B$12/100&lt;&gt;F93,ISBLANK(E93)),"Hinweis: Falscher Umlagesatz wurde ausgewählt.",IF(AND(NOT(ISBLANK(D93)),NOT(ISBLANK(E93))),"Fehler: wenn Spalte E ausgefüllt wird, dann bitte Spalte D leer lassen.",""))),"Fehler"))</f>
        <v/>
      </c>
    </row>
    <row r="94" spans="1:7" x14ac:dyDescent="0.2">
      <c r="A94" s="71"/>
      <c r="B94" s="70"/>
      <c r="C94" s="74"/>
      <c r="D94" s="75"/>
      <c r="E94" s="51"/>
      <c r="F94" s="101" t="str">
        <f t="shared" si="1"/>
        <v/>
      </c>
      <c r="G94" s="93" t="str">
        <f>IF(ISBLANK(A94),"",IFERROR(IF(OR(AND(NOT(OR(ISBLANK(D94),B94=Hilfstabelle!$H$3,B94=Hilfstabelle!$H$6)),'Entladung des Speichers'!D94&lt;&gt;1)),"Fehler: Reduzierte EEG-Umlage ist für diesen Sachverhalt nicht möglich.",IF(AND(NOT(ISBLANK(D94)),C94*D94*$B$12/100&lt;&gt;F94,ISBLANK(E94)),"Hinweis: Falscher Umlagesatz wurde ausgewählt.",IF(AND(NOT(ISBLANK(D94)),NOT(ISBLANK(E94))),"Fehler: wenn Spalte E ausgefüllt wird, dann bitte Spalte D leer lassen.",""))),"Fehler"))</f>
        <v/>
      </c>
    </row>
    <row r="95" spans="1:7" x14ac:dyDescent="0.2">
      <c r="A95" s="71"/>
      <c r="B95" s="70"/>
      <c r="C95" s="74"/>
      <c r="D95" s="75"/>
      <c r="E95" s="51"/>
      <c r="F95" s="101" t="str">
        <f t="shared" si="1"/>
        <v/>
      </c>
      <c r="G95" s="93" t="str">
        <f>IF(ISBLANK(A95),"",IFERROR(IF(OR(AND(NOT(OR(ISBLANK(D95),B95=Hilfstabelle!$H$3,B95=Hilfstabelle!$H$6)),'Entladung des Speichers'!D95&lt;&gt;1)),"Fehler: Reduzierte EEG-Umlage ist für diesen Sachverhalt nicht möglich.",IF(AND(NOT(ISBLANK(D95)),C95*D95*$B$12/100&lt;&gt;F95,ISBLANK(E95)),"Hinweis: Falscher Umlagesatz wurde ausgewählt.",IF(AND(NOT(ISBLANK(D95)),NOT(ISBLANK(E95))),"Fehler: wenn Spalte E ausgefüllt wird, dann bitte Spalte D leer lassen.",""))),"Fehler"))</f>
        <v/>
      </c>
    </row>
    <row r="96" spans="1:7" x14ac:dyDescent="0.2">
      <c r="A96" s="71"/>
      <c r="B96" s="70"/>
      <c r="C96" s="74"/>
      <c r="D96" s="75"/>
      <c r="E96" s="51"/>
      <c r="F96" s="101" t="str">
        <f t="shared" si="1"/>
        <v/>
      </c>
      <c r="G96" s="93" t="str">
        <f>IF(ISBLANK(A96),"",IFERROR(IF(OR(AND(NOT(OR(ISBLANK(D96),B96=Hilfstabelle!$H$3,B96=Hilfstabelle!$H$6)),'Entladung des Speichers'!D96&lt;&gt;1)),"Fehler: Reduzierte EEG-Umlage ist für diesen Sachverhalt nicht möglich.",IF(AND(NOT(ISBLANK(D96)),C96*D96*$B$12/100&lt;&gt;F96,ISBLANK(E96)),"Hinweis: Falscher Umlagesatz wurde ausgewählt.",IF(AND(NOT(ISBLANK(D96)),NOT(ISBLANK(E96))),"Fehler: wenn Spalte E ausgefüllt wird, dann bitte Spalte D leer lassen.",""))),"Fehler"))</f>
        <v/>
      </c>
    </row>
    <row r="97" spans="1:7" x14ac:dyDescent="0.2">
      <c r="A97" s="71"/>
      <c r="B97" s="70"/>
      <c r="C97" s="74"/>
      <c r="D97" s="75"/>
      <c r="E97" s="51"/>
      <c r="F97" s="101" t="str">
        <f t="shared" si="1"/>
        <v/>
      </c>
      <c r="G97" s="93" t="str">
        <f>IF(ISBLANK(A97),"",IFERROR(IF(OR(AND(NOT(OR(ISBLANK(D97),B97=Hilfstabelle!$H$3,B97=Hilfstabelle!$H$6)),'Entladung des Speichers'!D97&lt;&gt;1)),"Fehler: Reduzierte EEG-Umlage ist für diesen Sachverhalt nicht möglich.",IF(AND(NOT(ISBLANK(D97)),C97*D97*$B$12/100&lt;&gt;F97,ISBLANK(E97)),"Hinweis: Falscher Umlagesatz wurde ausgewählt.",IF(AND(NOT(ISBLANK(D97)),NOT(ISBLANK(E97))),"Fehler: wenn Spalte E ausgefüllt wird, dann bitte Spalte D leer lassen.",""))),"Fehler"))</f>
        <v/>
      </c>
    </row>
    <row r="98" spans="1:7" x14ac:dyDescent="0.2">
      <c r="A98" s="71"/>
      <c r="B98" s="70"/>
      <c r="C98" s="74"/>
      <c r="D98" s="75"/>
      <c r="E98" s="51"/>
      <c r="F98" s="101" t="str">
        <f t="shared" si="1"/>
        <v/>
      </c>
      <c r="G98" s="93" t="str">
        <f>IF(ISBLANK(A98),"",IFERROR(IF(OR(AND(NOT(OR(ISBLANK(D98),B98=Hilfstabelle!$H$3,B98=Hilfstabelle!$H$6)),'Entladung des Speichers'!D98&lt;&gt;1)),"Fehler: Reduzierte EEG-Umlage ist für diesen Sachverhalt nicht möglich.",IF(AND(NOT(ISBLANK(D98)),C98*D98*$B$12/100&lt;&gt;F98,ISBLANK(E98)),"Hinweis: Falscher Umlagesatz wurde ausgewählt.",IF(AND(NOT(ISBLANK(D98)),NOT(ISBLANK(E98))),"Fehler: wenn Spalte E ausgefüllt wird, dann bitte Spalte D leer lassen.",""))),"Fehler"))</f>
        <v/>
      </c>
    </row>
    <row r="99" spans="1:7" x14ac:dyDescent="0.2">
      <c r="A99" s="71"/>
      <c r="B99" s="70"/>
      <c r="C99" s="74"/>
      <c r="D99" s="75"/>
      <c r="E99" s="51"/>
      <c r="F99" s="101" t="str">
        <f t="shared" si="1"/>
        <v/>
      </c>
      <c r="G99" s="93" t="str">
        <f>IF(ISBLANK(A99),"",IFERROR(IF(OR(AND(NOT(OR(ISBLANK(D99),B99=Hilfstabelle!$H$3,B99=Hilfstabelle!$H$6)),'Entladung des Speichers'!D99&lt;&gt;1)),"Fehler: Reduzierte EEG-Umlage ist für diesen Sachverhalt nicht möglich.",IF(AND(NOT(ISBLANK(D99)),C99*D99*$B$12/100&lt;&gt;F99,ISBLANK(E99)),"Hinweis: Falscher Umlagesatz wurde ausgewählt.",IF(AND(NOT(ISBLANK(D99)),NOT(ISBLANK(E99))),"Fehler: wenn Spalte E ausgefüllt wird, dann bitte Spalte D leer lassen.",""))),"Fehler"))</f>
        <v/>
      </c>
    </row>
    <row r="100" spans="1:7" x14ac:dyDescent="0.2">
      <c r="A100" s="71"/>
      <c r="B100" s="70"/>
      <c r="C100" s="74"/>
      <c r="D100" s="75"/>
      <c r="E100" s="51"/>
      <c r="F100" s="101" t="str">
        <f t="shared" si="1"/>
        <v/>
      </c>
      <c r="G100" s="93" t="str">
        <f>IF(ISBLANK(A100),"",IFERROR(IF(OR(AND(NOT(OR(ISBLANK(D100),B100=Hilfstabelle!$H$3,B100=Hilfstabelle!$H$6)),'Entladung des Speichers'!D100&lt;&gt;1)),"Fehler: Reduzierte EEG-Umlage ist für diesen Sachverhalt nicht möglich.",IF(AND(NOT(ISBLANK(D100)),C100*D100*$B$12/100&lt;&gt;F100,ISBLANK(E100)),"Hinweis: Falscher Umlagesatz wurde ausgewählt.",IF(AND(NOT(ISBLANK(D100)),NOT(ISBLANK(E100))),"Fehler: wenn Spalte E ausgefüllt wird, dann bitte Spalte D leer lassen.",""))),"Fehler"))</f>
        <v/>
      </c>
    </row>
    <row r="101" spans="1:7" x14ac:dyDescent="0.2">
      <c r="A101" s="71"/>
      <c r="B101" s="70"/>
      <c r="C101" s="74"/>
      <c r="D101" s="75"/>
      <c r="E101" s="51"/>
      <c r="F101" s="101" t="str">
        <f t="shared" si="1"/>
        <v/>
      </c>
      <c r="G101" s="93" t="str">
        <f>IF(ISBLANK(A101),"",IFERROR(IF(OR(AND(NOT(OR(ISBLANK(D101),B101=Hilfstabelle!$H$3,B101=Hilfstabelle!$H$6)),'Entladung des Speichers'!D101&lt;&gt;1)),"Fehler: Reduzierte EEG-Umlage ist für diesen Sachverhalt nicht möglich.",IF(AND(NOT(ISBLANK(D101)),C101*D101*$B$12/100&lt;&gt;F101,ISBLANK(E101)),"Hinweis: Falscher Umlagesatz wurde ausgewählt.",IF(AND(NOT(ISBLANK(D101)),NOT(ISBLANK(E101))),"Fehler: wenn Spalte E ausgefüllt wird, dann bitte Spalte D leer lassen.",""))),"Fehler"))</f>
        <v/>
      </c>
    </row>
    <row r="102" spans="1:7" x14ac:dyDescent="0.2">
      <c r="A102" s="71"/>
      <c r="B102" s="70"/>
      <c r="C102" s="74"/>
      <c r="D102" s="75"/>
      <c r="E102" s="51"/>
      <c r="F102" s="101" t="str">
        <f t="shared" si="1"/>
        <v/>
      </c>
      <c r="G102" s="93" t="str">
        <f>IF(ISBLANK(A102),"",IFERROR(IF(OR(AND(NOT(OR(ISBLANK(D102),B102=Hilfstabelle!$H$3,B102=Hilfstabelle!$H$6)),'Entladung des Speichers'!D102&lt;&gt;1)),"Fehler: Reduzierte EEG-Umlage ist für diesen Sachverhalt nicht möglich.",IF(AND(NOT(ISBLANK(D102)),C102*D102*$B$12/100&lt;&gt;F102,ISBLANK(E102)),"Hinweis: Falscher Umlagesatz wurde ausgewählt.",IF(AND(NOT(ISBLANK(D102)),NOT(ISBLANK(E102))),"Fehler: wenn Spalte E ausgefüllt wird, dann bitte Spalte D leer lassen.",""))),"Fehler"))</f>
        <v/>
      </c>
    </row>
    <row r="103" spans="1:7" x14ac:dyDescent="0.2">
      <c r="A103" s="71"/>
      <c r="B103" s="70"/>
      <c r="C103" s="74"/>
      <c r="D103" s="75"/>
      <c r="E103" s="51"/>
      <c r="F103" s="101" t="str">
        <f t="shared" si="1"/>
        <v/>
      </c>
      <c r="G103" s="93" t="str">
        <f>IF(ISBLANK(A103),"",IFERROR(IF(OR(AND(NOT(OR(ISBLANK(D103),B103=Hilfstabelle!$H$3,B103=Hilfstabelle!$H$6)),'Entladung des Speichers'!D103&lt;&gt;1)),"Fehler: Reduzierte EEG-Umlage ist für diesen Sachverhalt nicht möglich.",IF(AND(NOT(ISBLANK(D103)),C103*D103*$B$12/100&lt;&gt;F103,ISBLANK(E103)),"Hinweis: Falscher Umlagesatz wurde ausgewählt.",IF(AND(NOT(ISBLANK(D103)),NOT(ISBLANK(E103))),"Fehler: wenn Spalte E ausgefüllt wird, dann bitte Spalte D leer lassen.",""))),"Fehler"))</f>
        <v/>
      </c>
    </row>
    <row r="104" spans="1:7" x14ac:dyDescent="0.2">
      <c r="A104" s="71"/>
      <c r="B104" s="70"/>
      <c r="C104" s="74"/>
      <c r="D104" s="75"/>
      <c r="E104" s="51"/>
      <c r="F104" s="101" t="str">
        <f t="shared" si="1"/>
        <v/>
      </c>
      <c r="G104" s="93" t="str">
        <f>IF(ISBLANK(A104),"",IFERROR(IF(OR(AND(NOT(OR(ISBLANK(D104),B104=Hilfstabelle!$H$3,B104=Hilfstabelle!$H$6)),'Entladung des Speichers'!D104&lt;&gt;1)),"Fehler: Reduzierte EEG-Umlage ist für diesen Sachverhalt nicht möglich.",IF(AND(NOT(ISBLANK(D104)),C104*D104*$B$12/100&lt;&gt;F104,ISBLANK(E104)),"Hinweis: Falscher Umlagesatz wurde ausgewählt.",IF(AND(NOT(ISBLANK(D104)),NOT(ISBLANK(E104))),"Fehler: wenn Spalte E ausgefüllt wird, dann bitte Spalte D leer lassen.",""))),"Fehler"))</f>
        <v/>
      </c>
    </row>
    <row r="105" spans="1:7" x14ac:dyDescent="0.2">
      <c r="A105" s="71"/>
      <c r="B105" s="70"/>
      <c r="C105" s="74"/>
      <c r="D105" s="75"/>
      <c r="E105" s="51"/>
      <c r="F105" s="101" t="str">
        <f t="shared" si="1"/>
        <v/>
      </c>
      <c r="G105" s="93" t="str">
        <f>IF(ISBLANK(A105),"",IFERROR(IF(OR(AND(NOT(OR(ISBLANK(D105),B105=Hilfstabelle!$H$3,B105=Hilfstabelle!$H$6)),'Entladung des Speichers'!D105&lt;&gt;1)),"Fehler: Reduzierte EEG-Umlage ist für diesen Sachverhalt nicht möglich.",IF(AND(NOT(ISBLANK(D105)),C105*D105*$B$12/100&lt;&gt;F105,ISBLANK(E105)),"Hinweis: Falscher Umlagesatz wurde ausgewählt.",IF(AND(NOT(ISBLANK(D105)),NOT(ISBLANK(E105))),"Fehler: wenn Spalte E ausgefüllt wird, dann bitte Spalte D leer lassen.",""))),"Fehler"))</f>
        <v/>
      </c>
    </row>
    <row r="106" spans="1:7" x14ac:dyDescent="0.2">
      <c r="A106" s="71"/>
      <c r="B106" s="70"/>
      <c r="C106" s="74"/>
      <c r="D106" s="75"/>
      <c r="E106" s="51"/>
      <c r="F106" s="101" t="str">
        <f t="shared" si="1"/>
        <v/>
      </c>
      <c r="G106" s="93" t="str">
        <f>IF(ISBLANK(A106),"",IFERROR(IF(OR(AND(NOT(OR(ISBLANK(D106),B106=Hilfstabelle!$H$3,B106=Hilfstabelle!$H$6)),'Entladung des Speichers'!D106&lt;&gt;1)),"Fehler: Reduzierte EEG-Umlage ist für diesen Sachverhalt nicht möglich.",IF(AND(NOT(ISBLANK(D106)),C106*D106*$B$12/100&lt;&gt;F106,ISBLANK(E106)),"Hinweis: Falscher Umlagesatz wurde ausgewählt.",IF(AND(NOT(ISBLANK(D106)),NOT(ISBLANK(E106))),"Fehler: wenn Spalte E ausgefüllt wird, dann bitte Spalte D leer lassen.",""))),"Fehler"))</f>
        <v/>
      </c>
    </row>
    <row r="107" spans="1:7" x14ac:dyDescent="0.2">
      <c r="A107" s="71"/>
      <c r="B107" s="70"/>
      <c r="C107" s="74"/>
      <c r="D107" s="75"/>
      <c r="E107" s="51"/>
      <c r="F107" s="101" t="str">
        <f t="shared" si="1"/>
        <v/>
      </c>
      <c r="G107" s="93" t="str">
        <f>IF(ISBLANK(A107),"",IFERROR(IF(OR(AND(NOT(OR(ISBLANK(D107),B107=Hilfstabelle!$H$3,B107=Hilfstabelle!$H$6)),'Entladung des Speichers'!D107&lt;&gt;1)),"Fehler: Reduzierte EEG-Umlage ist für diesen Sachverhalt nicht möglich.",IF(AND(NOT(ISBLANK(D107)),C107*D107*$B$12/100&lt;&gt;F107,ISBLANK(E107)),"Hinweis: Falscher Umlagesatz wurde ausgewählt.",IF(AND(NOT(ISBLANK(D107)),NOT(ISBLANK(E107))),"Fehler: wenn Spalte E ausgefüllt wird, dann bitte Spalte D leer lassen.",""))),"Fehler"))</f>
        <v/>
      </c>
    </row>
    <row r="108" spans="1:7" x14ac:dyDescent="0.2">
      <c r="A108" s="71"/>
      <c r="B108" s="70"/>
      <c r="C108" s="74"/>
      <c r="D108" s="75"/>
      <c r="E108" s="51"/>
      <c r="F108" s="101" t="str">
        <f t="shared" si="1"/>
        <v/>
      </c>
      <c r="G108" s="93" t="str">
        <f>IF(ISBLANK(A108),"",IFERROR(IF(OR(AND(NOT(OR(ISBLANK(D108),B108=Hilfstabelle!$H$3,B108=Hilfstabelle!$H$6)),'Entladung des Speichers'!D108&lt;&gt;1)),"Fehler: Reduzierte EEG-Umlage ist für diesen Sachverhalt nicht möglich.",IF(AND(NOT(ISBLANK(D108)),C108*D108*$B$12/100&lt;&gt;F108,ISBLANK(E108)),"Hinweis: Falscher Umlagesatz wurde ausgewählt.",IF(AND(NOT(ISBLANK(D108)),NOT(ISBLANK(E108))),"Fehler: wenn Spalte E ausgefüllt wird, dann bitte Spalte D leer lassen.",""))),"Fehler"))</f>
        <v/>
      </c>
    </row>
    <row r="109" spans="1:7" x14ac:dyDescent="0.2">
      <c r="A109" s="71"/>
      <c r="B109" s="70"/>
      <c r="C109" s="74"/>
      <c r="D109" s="75"/>
      <c r="E109" s="51"/>
      <c r="F109" s="101" t="str">
        <f t="shared" si="1"/>
        <v/>
      </c>
      <c r="G109" s="93" t="str">
        <f>IF(ISBLANK(A109),"",IFERROR(IF(OR(AND(NOT(OR(ISBLANK(D109),B109=Hilfstabelle!$H$3,B109=Hilfstabelle!$H$6)),'Entladung des Speichers'!D109&lt;&gt;1)),"Fehler: Reduzierte EEG-Umlage ist für diesen Sachverhalt nicht möglich.",IF(AND(NOT(ISBLANK(D109)),C109*D109*$B$12/100&lt;&gt;F109,ISBLANK(E109)),"Hinweis: Falscher Umlagesatz wurde ausgewählt.",IF(AND(NOT(ISBLANK(D109)),NOT(ISBLANK(E109))),"Fehler: wenn Spalte E ausgefüllt wird, dann bitte Spalte D leer lassen.",""))),"Fehler"))</f>
        <v/>
      </c>
    </row>
    <row r="110" spans="1:7" x14ac:dyDescent="0.2">
      <c r="A110" s="71"/>
      <c r="B110" s="70"/>
      <c r="C110" s="74"/>
      <c r="D110" s="75"/>
      <c r="E110" s="51"/>
      <c r="F110" s="101" t="str">
        <f t="shared" si="1"/>
        <v/>
      </c>
      <c r="G110" s="93" t="str">
        <f>IF(ISBLANK(A110),"",IFERROR(IF(OR(AND(NOT(OR(ISBLANK(D110),B110=Hilfstabelle!$H$3,B110=Hilfstabelle!$H$6)),'Entladung des Speichers'!D110&lt;&gt;1)),"Fehler: Reduzierte EEG-Umlage ist für diesen Sachverhalt nicht möglich.",IF(AND(NOT(ISBLANK(D110)),C110*D110*$B$12/100&lt;&gt;F110,ISBLANK(E110)),"Hinweis: Falscher Umlagesatz wurde ausgewählt.",IF(AND(NOT(ISBLANK(D110)),NOT(ISBLANK(E110))),"Fehler: wenn Spalte E ausgefüllt wird, dann bitte Spalte D leer lassen.",""))),"Fehler"))</f>
        <v/>
      </c>
    </row>
    <row r="111" spans="1:7" x14ac:dyDescent="0.2">
      <c r="A111" s="71"/>
      <c r="B111" s="70"/>
      <c r="C111" s="74"/>
      <c r="D111" s="75"/>
      <c r="E111" s="51"/>
      <c r="F111" s="101" t="str">
        <f t="shared" si="1"/>
        <v/>
      </c>
      <c r="G111" s="93" t="str">
        <f>IF(ISBLANK(A111),"",IFERROR(IF(OR(AND(NOT(OR(ISBLANK(D111),B111=Hilfstabelle!$H$3,B111=Hilfstabelle!$H$6)),'Entladung des Speichers'!D111&lt;&gt;1)),"Fehler: Reduzierte EEG-Umlage ist für diesen Sachverhalt nicht möglich.",IF(AND(NOT(ISBLANK(D111)),C111*D111*$B$12/100&lt;&gt;F111,ISBLANK(E111)),"Hinweis: Falscher Umlagesatz wurde ausgewählt.",IF(AND(NOT(ISBLANK(D111)),NOT(ISBLANK(E111))),"Fehler: wenn Spalte E ausgefüllt wird, dann bitte Spalte D leer lassen.",""))),"Fehler"))</f>
        <v/>
      </c>
    </row>
    <row r="112" spans="1:7" x14ac:dyDescent="0.2">
      <c r="A112" s="71"/>
      <c r="B112" s="70"/>
      <c r="C112" s="74"/>
      <c r="D112" s="75"/>
      <c r="E112" s="51"/>
      <c r="F112" s="101" t="str">
        <f t="shared" si="1"/>
        <v/>
      </c>
      <c r="G112" s="93" t="str">
        <f>IF(ISBLANK(A112),"",IFERROR(IF(OR(AND(NOT(OR(ISBLANK(D112),B112=Hilfstabelle!$H$3,B112=Hilfstabelle!$H$6)),'Entladung des Speichers'!D112&lt;&gt;1)),"Fehler: Reduzierte EEG-Umlage ist für diesen Sachverhalt nicht möglich.",IF(AND(NOT(ISBLANK(D112)),C112*D112*$B$12/100&lt;&gt;F112,ISBLANK(E112)),"Hinweis: Falscher Umlagesatz wurde ausgewählt.",IF(AND(NOT(ISBLANK(D112)),NOT(ISBLANK(E112))),"Fehler: wenn Spalte E ausgefüllt wird, dann bitte Spalte D leer lassen.",""))),"Fehler"))</f>
        <v/>
      </c>
    </row>
    <row r="113" spans="1:7" x14ac:dyDescent="0.2">
      <c r="A113" s="71"/>
      <c r="B113" s="70"/>
      <c r="C113" s="74"/>
      <c r="D113" s="75"/>
      <c r="E113" s="51"/>
      <c r="F113" s="101" t="str">
        <f t="shared" si="1"/>
        <v/>
      </c>
      <c r="G113" s="93" t="str">
        <f>IF(ISBLANK(A113),"",IFERROR(IF(OR(AND(NOT(OR(ISBLANK(D113),B113=Hilfstabelle!$H$3,B113=Hilfstabelle!$H$6)),'Entladung des Speichers'!D113&lt;&gt;1)),"Fehler: Reduzierte EEG-Umlage ist für diesen Sachverhalt nicht möglich.",IF(AND(NOT(ISBLANK(D113)),C113*D113*$B$12/100&lt;&gt;F113,ISBLANK(E113)),"Hinweis: Falscher Umlagesatz wurde ausgewählt.",IF(AND(NOT(ISBLANK(D113)),NOT(ISBLANK(E113))),"Fehler: wenn Spalte E ausgefüllt wird, dann bitte Spalte D leer lassen.",""))),"Fehler"))</f>
        <v/>
      </c>
    </row>
    <row r="114" spans="1:7" x14ac:dyDescent="0.2">
      <c r="A114" s="71"/>
      <c r="B114" s="70"/>
      <c r="C114" s="74"/>
      <c r="D114" s="75"/>
      <c r="E114" s="51"/>
      <c r="F114" s="101" t="str">
        <f t="shared" si="1"/>
        <v/>
      </c>
      <c r="G114" s="93" t="str">
        <f>IF(ISBLANK(A114),"",IFERROR(IF(OR(AND(NOT(OR(ISBLANK(D114),B114=Hilfstabelle!$H$3,B114=Hilfstabelle!$H$6)),'Entladung des Speichers'!D114&lt;&gt;1)),"Fehler: Reduzierte EEG-Umlage ist für diesen Sachverhalt nicht möglich.",IF(AND(NOT(ISBLANK(D114)),C114*D114*$B$12/100&lt;&gt;F114,ISBLANK(E114)),"Hinweis: Falscher Umlagesatz wurde ausgewählt.",IF(AND(NOT(ISBLANK(D114)),NOT(ISBLANK(E114))),"Fehler: wenn Spalte E ausgefüllt wird, dann bitte Spalte D leer lassen.",""))),"Fehler"))</f>
        <v/>
      </c>
    </row>
    <row r="115" spans="1:7" x14ac:dyDescent="0.2">
      <c r="A115" s="71"/>
      <c r="B115" s="70"/>
      <c r="C115" s="74"/>
      <c r="D115" s="75"/>
      <c r="E115" s="51"/>
      <c r="F115" s="101" t="str">
        <f t="shared" si="1"/>
        <v/>
      </c>
      <c r="G115" s="93" t="str">
        <f>IF(ISBLANK(A115),"",IFERROR(IF(OR(AND(NOT(OR(ISBLANK(D115),B115=Hilfstabelle!$H$3,B115=Hilfstabelle!$H$6)),'Entladung des Speichers'!D115&lt;&gt;1)),"Fehler: Reduzierte EEG-Umlage ist für diesen Sachverhalt nicht möglich.",IF(AND(NOT(ISBLANK(D115)),C115*D115*$B$12/100&lt;&gt;F115,ISBLANK(E115)),"Hinweis: Falscher Umlagesatz wurde ausgewählt.",IF(AND(NOT(ISBLANK(D115)),NOT(ISBLANK(E115))),"Fehler: wenn Spalte E ausgefüllt wird, dann bitte Spalte D leer lassen.",""))),"Fehler"))</f>
        <v/>
      </c>
    </row>
    <row r="116" spans="1:7" x14ac:dyDescent="0.2">
      <c r="A116" s="71"/>
      <c r="B116" s="70"/>
      <c r="C116" s="74"/>
      <c r="D116" s="75"/>
      <c r="E116" s="51"/>
      <c r="F116" s="101" t="str">
        <f t="shared" si="1"/>
        <v/>
      </c>
      <c r="G116" s="93" t="str">
        <f>IF(ISBLANK(A116),"",IFERROR(IF(OR(AND(NOT(OR(ISBLANK(D116),B116=Hilfstabelle!$H$3,B116=Hilfstabelle!$H$6)),'Entladung des Speichers'!D116&lt;&gt;1)),"Fehler: Reduzierte EEG-Umlage ist für diesen Sachverhalt nicht möglich.",IF(AND(NOT(ISBLANK(D116)),C116*D116*$B$12/100&lt;&gt;F116,ISBLANK(E116)),"Hinweis: Falscher Umlagesatz wurde ausgewählt.",IF(AND(NOT(ISBLANK(D116)),NOT(ISBLANK(E116))),"Fehler: wenn Spalte E ausgefüllt wird, dann bitte Spalte D leer lassen.",""))),"Fehler"))</f>
        <v/>
      </c>
    </row>
    <row r="117" spans="1:7" x14ac:dyDescent="0.2">
      <c r="A117" s="71"/>
      <c r="B117" s="70"/>
      <c r="C117" s="74"/>
      <c r="D117" s="75"/>
      <c r="E117" s="51"/>
      <c r="F117" s="101" t="str">
        <f t="shared" si="1"/>
        <v/>
      </c>
      <c r="G117" s="93" t="str">
        <f>IF(ISBLANK(A117),"",IFERROR(IF(OR(AND(NOT(OR(ISBLANK(D117),B117=Hilfstabelle!$H$3,B117=Hilfstabelle!$H$6)),'Entladung des Speichers'!D117&lt;&gt;1)),"Fehler: Reduzierte EEG-Umlage ist für diesen Sachverhalt nicht möglich.",IF(AND(NOT(ISBLANK(D117)),C117*D117*$B$12/100&lt;&gt;F117,ISBLANK(E117)),"Hinweis: Falscher Umlagesatz wurde ausgewählt.",IF(AND(NOT(ISBLANK(D117)),NOT(ISBLANK(E117))),"Fehler: wenn Spalte E ausgefüllt wird, dann bitte Spalte D leer lassen.",""))),"Fehler"))</f>
        <v/>
      </c>
    </row>
    <row r="118" spans="1:7" x14ac:dyDescent="0.2">
      <c r="A118" s="71"/>
      <c r="B118" s="70"/>
      <c r="C118" s="74"/>
      <c r="D118" s="75"/>
      <c r="E118" s="51"/>
      <c r="F118" s="101" t="str">
        <f t="shared" si="1"/>
        <v/>
      </c>
      <c r="G118" s="93" t="str">
        <f>IF(ISBLANK(A118),"",IFERROR(IF(OR(AND(NOT(OR(ISBLANK(D118),B118=Hilfstabelle!$H$3,B118=Hilfstabelle!$H$6)),'Entladung des Speichers'!D118&lt;&gt;1)),"Fehler: Reduzierte EEG-Umlage ist für diesen Sachverhalt nicht möglich.",IF(AND(NOT(ISBLANK(D118)),C118*D118*$B$12/100&lt;&gt;F118,ISBLANK(E118)),"Hinweis: Falscher Umlagesatz wurde ausgewählt.",IF(AND(NOT(ISBLANK(D118)),NOT(ISBLANK(E118))),"Fehler: wenn Spalte E ausgefüllt wird, dann bitte Spalte D leer lassen.",""))),"Fehler"))</f>
        <v/>
      </c>
    </row>
    <row r="119" spans="1:7" x14ac:dyDescent="0.2">
      <c r="A119" s="71"/>
      <c r="B119" s="70"/>
      <c r="C119" s="74"/>
      <c r="D119" s="75"/>
      <c r="E119" s="51"/>
      <c r="F119" s="101" t="str">
        <f t="shared" si="1"/>
        <v/>
      </c>
      <c r="G119" s="93" t="str">
        <f>IF(ISBLANK(A119),"",IFERROR(IF(OR(AND(NOT(OR(ISBLANK(D119),B119=Hilfstabelle!$H$3,B119=Hilfstabelle!$H$6)),'Entladung des Speichers'!D119&lt;&gt;1)),"Fehler: Reduzierte EEG-Umlage ist für diesen Sachverhalt nicht möglich.",IF(AND(NOT(ISBLANK(D119)),C119*D119*$B$12/100&lt;&gt;F119,ISBLANK(E119)),"Hinweis: Falscher Umlagesatz wurde ausgewählt.",IF(AND(NOT(ISBLANK(D119)),NOT(ISBLANK(E119))),"Fehler: wenn Spalte E ausgefüllt wird, dann bitte Spalte D leer lassen.",""))),"Fehler"))</f>
        <v/>
      </c>
    </row>
    <row r="120" spans="1:7" x14ac:dyDescent="0.2">
      <c r="A120" s="71"/>
      <c r="B120" s="70"/>
      <c r="C120" s="74"/>
      <c r="D120" s="75"/>
      <c r="E120" s="51"/>
      <c r="F120" s="101" t="str">
        <f t="shared" si="1"/>
        <v/>
      </c>
      <c r="G120" s="93" t="str">
        <f>IF(ISBLANK(A120),"",IFERROR(IF(OR(AND(NOT(OR(ISBLANK(D120),B120=Hilfstabelle!$H$3,B120=Hilfstabelle!$H$6)),'Entladung des Speichers'!D120&lt;&gt;1)),"Fehler: Reduzierte EEG-Umlage ist für diesen Sachverhalt nicht möglich.",IF(AND(NOT(ISBLANK(D120)),C120*D120*$B$12/100&lt;&gt;F120,ISBLANK(E120)),"Hinweis: Falscher Umlagesatz wurde ausgewählt.",IF(AND(NOT(ISBLANK(D120)),NOT(ISBLANK(E120))),"Fehler: wenn Spalte E ausgefüllt wird, dann bitte Spalte D leer lassen.",""))),"Fehler"))</f>
        <v/>
      </c>
    </row>
    <row r="121" spans="1:7" x14ac:dyDescent="0.2">
      <c r="A121" s="71"/>
      <c r="B121" s="70"/>
      <c r="C121" s="74"/>
      <c r="D121" s="75"/>
      <c r="E121" s="51"/>
      <c r="F121" s="101" t="str">
        <f t="shared" si="1"/>
        <v/>
      </c>
      <c r="G121" s="93" t="str">
        <f>IF(ISBLANK(A121),"",IFERROR(IF(OR(AND(NOT(OR(ISBLANK(D121),B121=Hilfstabelle!$H$3,B121=Hilfstabelle!$H$6)),'Entladung des Speichers'!D121&lt;&gt;1)),"Fehler: Reduzierte EEG-Umlage ist für diesen Sachverhalt nicht möglich.",IF(AND(NOT(ISBLANK(D121)),C121*D121*$B$12/100&lt;&gt;F121,ISBLANK(E121)),"Hinweis: Falscher Umlagesatz wurde ausgewählt.",IF(AND(NOT(ISBLANK(D121)),NOT(ISBLANK(E121))),"Fehler: wenn Spalte E ausgefüllt wird, dann bitte Spalte D leer lassen.",""))),"Fehler"))</f>
        <v/>
      </c>
    </row>
    <row r="122" spans="1:7" x14ac:dyDescent="0.2">
      <c r="A122" s="71"/>
      <c r="B122" s="70"/>
      <c r="C122" s="74"/>
      <c r="D122" s="75"/>
      <c r="E122" s="51"/>
      <c r="F122" s="101" t="str">
        <f t="shared" si="1"/>
        <v/>
      </c>
      <c r="G122" s="93" t="str">
        <f>IF(ISBLANK(A122),"",IFERROR(IF(OR(AND(NOT(OR(ISBLANK(D122),B122=Hilfstabelle!$H$3,B122=Hilfstabelle!$H$6)),'Entladung des Speichers'!D122&lt;&gt;1)),"Fehler: Reduzierte EEG-Umlage ist für diesen Sachverhalt nicht möglich.",IF(AND(NOT(ISBLANK(D122)),C122*D122*$B$12/100&lt;&gt;F122,ISBLANK(E122)),"Hinweis: Falscher Umlagesatz wurde ausgewählt.",IF(AND(NOT(ISBLANK(D122)),NOT(ISBLANK(E122))),"Fehler: wenn Spalte E ausgefüllt wird, dann bitte Spalte D leer lassen.",""))),"Fehler"))</f>
        <v/>
      </c>
    </row>
    <row r="123" spans="1:7" x14ac:dyDescent="0.2">
      <c r="A123" s="71"/>
      <c r="B123" s="70"/>
      <c r="C123" s="74"/>
      <c r="D123" s="75"/>
      <c r="E123" s="51"/>
      <c r="F123" s="101" t="str">
        <f t="shared" si="1"/>
        <v/>
      </c>
      <c r="G123" s="93" t="str">
        <f>IF(ISBLANK(A123),"",IFERROR(IF(OR(AND(NOT(OR(ISBLANK(D123),B123=Hilfstabelle!$H$3,B123=Hilfstabelle!$H$6)),'Entladung des Speichers'!D123&lt;&gt;1)),"Fehler: Reduzierte EEG-Umlage ist für diesen Sachverhalt nicht möglich.",IF(AND(NOT(ISBLANK(D123)),C123*D123*$B$12/100&lt;&gt;F123,ISBLANK(E123)),"Hinweis: Falscher Umlagesatz wurde ausgewählt.",IF(AND(NOT(ISBLANK(D123)),NOT(ISBLANK(E123))),"Fehler: wenn Spalte E ausgefüllt wird, dann bitte Spalte D leer lassen.",""))),"Fehler"))</f>
        <v/>
      </c>
    </row>
    <row r="124" spans="1:7" x14ac:dyDescent="0.2">
      <c r="A124" s="71"/>
      <c r="B124" s="70"/>
      <c r="C124" s="74"/>
      <c r="D124" s="75"/>
      <c r="E124" s="51"/>
      <c r="F124" s="101" t="str">
        <f t="shared" si="1"/>
        <v/>
      </c>
      <c r="G124" s="93" t="str">
        <f>IF(ISBLANK(A124),"",IFERROR(IF(OR(AND(NOT(OR(ISBLANK(D124),B124=Hilfstabelle!$H$3,B124=Hilfstabelle!$H$6)),'Entladung des Speichers'!D124&lt;&gt;1)),"Fehler: Reduzierte EEG-Umlage ist für diesen Sachverhalt nicht möglich.",IF(AND(NOT(ISBLANK(D124)),C124*D124*$B$12/100&lt;&gt;F124,ISBLANK(E124)),"Hinweis: Falscher Umlagesatz wurde ausgewählt.",IF(AND(NOT(ISBLANK(D124)),NOT(ISBLANK(E124))),"Fehler: wenn Spalte E ausgefüllt wird, dann bitte Spalte D leer lassen.",""))),"Fehler"))</f>
        <v/>
      </c>
    </row>
    <row r="125" spans="1:7" x14ac:dyDescent="0.2">
      <c r="A125" s="71"/>
      <c r="B125" s="70"/>
      <c r="C125" s="74"/>
      <c r="D125" s="75"/>
      <c r="E125" s="51"/>
      <c r="F125" s="101" t="str">
        <f t="shared" si="1"/>
        <v/>
      </c>
      <c r="G125" s="93" t="str">
        <f>IF(ISBLANK(A125),"",IFERROR(IF(OR(AND(NOT(OR(ISBLANK(D125),B125=Hilfstabelle!$H$3,B125=Hilfstabelle!$H$6)),'Entladung des Speichers'!D125&lt;&gt;1)),"Fehler: Reduzierte EEG-Umlage ist für diesen Sachverhalt nicht möglich.",IF(AND(NOT(ISBLANK(D125)),C125*D125*$B$12/100&lt;&gt;F125,ISBLANK(E125)),"Hinweis: Falscher Umlagesatz wurde ausgewählt.",IF(AND(NOT(ISBLANK(D125)),NOT(ISBLANK(E125))),"Fehler: wenn Spalte E ausgefüllt wird, dann bitte Spalte D leer lassen.",""))),"Fehler"))</f>
        <v/>
      </c>
    </row>
    <row r="126" spans="1:7" x14ac:dyDescent="0.2">
      <c r="A126" s="71"/>
      <c r="B126" s="70"/>
      <c r="C126" s="74"/>
      <c r="D126" s="75"/>
      <c r="E126" s="51"/>
      <c r="F126" s="101" t="str">
        <f t="shared" si="1"/>
        <v/>
      </c>
      <c r="G126" s="93" t="str">
        <f>IF(ISBLANK(A126),"",IFERROR(IF(OR(AND(NOT(OR(ISBLANK(D126),B126=Hilfstabelle!$H$3,B126=Hilfstabelle!$H$6)),'Entladung des Speichers'!D126&lt;&gt;1)),"Fehler: Reduzierte EEG-Umlage ist für diesen Sachverhalt nicht möglich.",IF(AND(NOT(ISBLANK(D126)),C126*D126*$B$12/100&lt;&gt;F126,ISBLANK(E126)),"Hinweis: Falscher Umlagesatz wurde ausgewählt.",IF(AND(NOT(ISBLANK(D126)),NOT(ISBLANK(E126))),"Fehler: wenn Spalte E ausgefüllt wird, dann bitte Spalte D leer lassen.",""))),"Fehler"))</f>
        <v/>
      </c>
    </row>
    <row r="127" spans="1:7" x14ac:dyDescent="0.2">
      <c r="A127" s="71"/>
      <c r="B127" s="70"/>
      <c r="C127" s="74"/>
      <c r="D127" s="75"/>
      <c r="E127" s="51"/>
      <c r="F127" s="101" t="str">
        <f t="shared" si="1"/>
        <v/>
      </c>
      <c r="G127" s="93" t="str">
        <f>IF(ISBLANK(A127),"",IFERROR(IF(OR(AND(NOT(OR(ISBLANK(D127),B127=Hilfstabelle!$H$3,B127=Hilfstabelle!$H$6)),'Entladung des Speichers'!D127&lt;&gt;1)),"Fehler: Reduzierte EEG-Umlage ist für diesen Sachverhalt nicht möglich.",IF(AND(NOT(ISBLANK(D127)),C127*D127*$B$12/100&lt;&gt;F127,ISBLANK(E127)),"Hinweis: Falscher Umlagesatz wurde ausgewählt.",IF(AND(NOT(ISBLANK(D127)),NOT(ISBLANK(E127))),"Fehler: wenn Spalte E ausgefüllt wird, dann bitte Spalte D leer lassen.",""))),"Fehler"))</f>
        <v/>
      </c>
    </row>
    <row r="128" spans="1:7" x14ac:dyDescent="0.2">
      <c r="A128" s="71"/>
      <c r="B128" s="70"/>
      <c r="C128" s="74"/>
      <c r="D128" s="75"/>
      <c r="E128" s="51"/>
      <c r="F128" s="101" t="str">
        <f t="shared" si="1"/>
        <v/>
      </c>
      <c r="G128" s="93" t="str">
        <f>IF(ISBLANK(A128),"",IFERROR(IF(OR(AND(NOT(OR(ISBLANK(D128),B128=Hilfstabelle!$H$3,B128=Hilfstabelle!$H$6)),'Entladung des Speichers'!D128&lt;&gt;1)),"Fehler: Reduzierte EEG-Umlage ist für diesen Sachverhalt nicht möglich.",IF(AND(NOT(ISBLANK(D128)),C128*D128*$B$12/100&lt;&gt;F128,ISBLANK(E128)),"Hinweis: Falscher Umlagesatz wurde ausgewählt.",IF(AND(NOT(ISBLANK(D128)),NOT(ISBLANK(E128))),"Fehler: wenn Spalte E ausgefüllt wird, dann bitte Spalte D leer lassen.",""))),"Fehler"))</f>
        <v/>
      </c>
    </row>
    <row r="129" spans="1:7" x14ac:dyDescent="0.2">
      <c r="A129" s="71"/>
      <c r="B129" s="70"/>
      <c r="C129" s="74"/>
      <c r="D129" s="75"/>
      <c r="E129" s="51"/>
      <c r="F129" s="101" t="str">
        <f t="shared" si="1"/>
        <v/>
      </c>
      <c r="G129" s="93" t="str">
        <f>IF(ISBLANK(A129),"",IFERROR(IF(OR(AND(NOT(OR(ISBLANK(D129),B129=Hilfstabelle!$H$3,B129=Hilfstabelle!$H$6)),'Entladung des Speichers'!D129&lt;&gt;1)),"Fehler: Reduzierte EEG-Umlage ist für diesen Sachverhalt nicht möglich.",IF(AND(NOT(ISBLANK(D129)),C129*D129*$B$12/100&lt;&gt;F129,ISBLANK(E129)),"Hinweis: Falscher Umlagesatz wurde ausgewählt.",IF(AND(NOT(ISBLANK(D129)),NOT(ISBLANK(E129))),"Fehler: wenn Spalte E ausgefüllt wird, dann bitte Spalte D leer lassen.",""))),"Fehler"))</f>
        <v/>
      </c>
    </row>
    <row r="130" spans="1:7" x14ac:dyDescent="0.2">
      <c r="A130" s="71"/>
      <c r="B130" s="70"/>
      <c r="C130" s="74"/>
      <c r="D130" s="75"/>
      <c r="E130" s="51"/>
      <c r="F130" s="101" t="str">
        <f t="shared" si="1"/>
        <v/>
      </c>
      <c r="G130" s="93" t="str">
        <f>IF(ISBLANK(A130),"",IFERROR(IF(OR(AND(NOT(OR(ISBLANK(D130),B130=Hilfstabelle!$H$3,B130=Hilfstabelle!$H$6)),'Entladung des Speichers'!D130&lt;&gt;1)),"Fehler: Reduzierte EEG-Umlage ist für diesen Sachverhalt nicht möglich.",IF(AND(NOT(ISBLANK(D130)),C130*D130*$B$12/100&lt;&gt;F130,ISBLANK(E130)),"Hinweis: Falscher Umlagesatz wurde ausgewählt.",IF(AND(NOT(ISBLANK(D130)),NOT(ISBLANK(E130))),"Fehler: wenn Spalte E ausgefüllt wird, dann bitte Spalte D leer lassen.",""))),"Fehler"))</f>
        <v/>
      </c>
    </row>
    <row r="131" spans="1:7" x14ac:dyDescent="0.2">
      <c r="A131" s="71"/>
      <c r="B131" s="70"/>
      <c r="C131" s="74"/>
      <c r="D131" s="75"/>
      <c r="E131" s="51"/>
      <c r="F131" s="101" t="str">
        <f t="shared" si="1"/>
        <v/>
      </c>
      <c r="G131" s="93" t="str">
        <f>IF(ISBLANK(A131),"",IFERROR(IF(OR(AND(NOT(OR(ISBLANK(D131),B131=Hilfstabelle!$H$3,B131=Hilfstabelle!$H$6)),'Entladung des Speichers'!D131&lt;&gt;1)),"Fehler: Reduzierte EEG-Umlage ist für diesen Sachverhalt nicht möglich.",IF(AND(NOT(ISBLANK(D131)),C131*D131*$B$12/100&lt;&gt;F131,ISBLANK(E131)),"Hinweis: Falscher Umlagesatz wurde ausgewählt.",IF(AND(NOT(ISBLANK(D131)),NOT(ISBLANK(E131))),"Fehler: wenn Spalte E ausgefüllt wird, dann bitte Spalte D leer lassen.",""))),"Fehler"))</f>
        <v/>
      </c>
    </row>
    <row r="132" spans="1:7" x14ac:dyDescent="0.2">
      <c r="A132" s="71"/>
      <c r="B132" s="70"/>
      <c r="C132" s="74"/>
      <c r="D132" s="75"/>
      <c r="E132" s="51"/>
      <c r="F132" s="101" t="str">
        <f t="shared" si="1"/>
        <v/>
      </c>
      <c r="G132" s="93" t="str">
        <f>IF(ISBLANK(A132),"",IFERROR(IF(OR(AND(NOT(OR(ISBLANK(D132),B132=Hilfstabelle!$H$3,B132=Hilfstabelle!$H$6)),'Entladung des Speichers'!D132&lt;&gt;1)),"Fehler: Reduzierte EEG-Umlage ist für diesen Sachverhalt nicht möglich.",IF(AND(NOT(ISBLANK(D132)),C132*D132*$B$12/100&lt;&gt;F132,ISBLANK(E132)),"Hinweis: Falscher Umlagesatz wurde ausgewählt.",IF(AND(NOT(ISBLANK(D132)),NOT(ISBLANK(E132))),"Fehler: wenn Spalte E ausgefüllt wird, dann bitte Spalte D leer lassen.",""))),"Fehler"))</f>
        <v/>
      </c>
    </row>
    <row r="133" spans="1:7" x14ac:dyDescent="0.2">
      <c r="A133" s="71"/>
      <c r="B133" s="70"/>
      <c r="C133" s="74"/>
      <c r="D133" s="75"/>
      <c r="E133" s="51"/>
      <c r="F133" s="101" t="str">
        <f t="shared" si="1"/>
        <v/>
      </c>
      <c r="G133" s="93" t="str">
        <f>IF(ISBLANK(A133),"",IFERROR(IF(OR(AND(NOT(OR(ISBLANK(D133),B133=Hilfstabelle!$H$3,B133=Hilfstabelle!$H$6)),'Entladung des Speichers'!D133&lt;&gt;1)),"Fehler: Reduzierte EEG-Umlage ist für diesen Sachverhalt nicht möglich.",IF(AND(NOT(ISBLANK(D133)),C133*D133*$B$12/100&lt;&gt;F133,ISBLANK(E133)),"Hinweis: Falscher Umlagesatz wurde ausgewählt.",IF(AND(NOT(ISBLANK(D133)),NOT(ISBLANK(E133))),"Fehler: wenn Spalte E ausgefüllt wird, dann bitte Spalte D leer lassen.",""))),"Fehler"))</f>
        <v/>
      </c>
    </row>
    <row r="134" spans="1:7" x14ac:dyDescent="0.2">
      <c r="A134" s="71"/>
      <c r="B134" s="70"/>
      <c r="C134" s="74"/>
      <c r="D134" s="75"/>
      <c r="E134" s="51"/>
      <c r="F134" s="101" t="str">
        <f t="shared" si="1"/>
        <v/>
      </c>
      <c r="G134" s="93" t="str">
        <f>IF(ISBLANK(A134),"",IFERROR(IF(OR(AND(NOT(OR(ISBLANK(D134),B134=Hilfstabelle!$H$3,B134=Hilfstabelle!$H$6)),'Entladung des Speichers'!D134&lt;&gt;1)),"Fehler: Reduzierte EEG-Umlage ist für diesen Sachverhalt nicht möglich.",IF(AND(NOT(ISBLANK(D134)),C134*D134*$B$12/100&lt;&gt;F134,ISBLANK(E134)),"Hinweis: Falscher Umlagesatz wurde ausgewählt.",IF(AND(NOT(ISBLANK(D134)),NOT(ISBLANK(E134))),"Fehler: wenn Spalte E ausgefüllt wird, dann bitte Spalte D leer lassen.",""))),"Fehler"))</f>
        <v/>
      </c>
    </row>
    <row r="135" spans="1:7" x14ac:dyDescent="0.2">
      <c r="A135" s="71"/>
      <c r="B135" s="70"/>
      <c r="C135" s="74"/>
      <c r="D135" s="75"/>
      <c r="E135" s="51"/>
      <c r="F135" s="101" t="str">
        <f t="shared" si="1"/>
        <v/>
      </c>
      <c r="G135" s="93" t="str">
        <f>IF(ISBLANK(A135),"",IFERROR(IF(OR(AND(NOT(OR(ISBLANK(D135),B135=Hilfstabelle!$H$3,B135=Hilfstabelle!$H$6)),'Entladung des Speichers'!D135&lt;&gt;1)),"Fehler: Reduzierte EEG-Umlage ist für diesen Sachverhalt nicht möglich.",IF(AND(NOT(ISBLANK(D135)),C135*D135*$B$12/100&lt;&gt;F135,ISBLANK(E135)),"Hinweis: Falscher Umlagesatz wurde ausgewählt.",IF(AND(NOT(ISBLANK(D135)),NOT(ISBLANK(E135))),"Fehler: wenn Spalte E ausgefüllt wird, dann bitte Spalte D leer lassen.",""))),"Fehler"))</f>
        <v/>
      </c>
    </row>
    <row r="136" spans="1:7" x14ac:dyDescent="0.2">
      <c r="A136" s="71"/>
      <c r="B136" s="70"/>
      <c r="C136" s="74"/>
      <c r="D136" s="75"/>
      <c r="E136" s="51"/>
      <c r="F136" s="101" t="str">
        <f t="shared" si="1"/>
        <v/>
      </c>
      <c r="G136" s="93" t="str">
        <f>IF(ISBLANK(A136),"",IFERROR(IF(OR(AND(NOT(OR(ISBLANK(D136),B136=Hilfstabelle!$H$3,B136=Hilfstabelle!$H$6)),'Entladung des Speichers'!D136&lt;&gt;1)),"Fehler: Reduzierte EEG-Umlage ist für diesen Sachverhalt nicht möglich.",IF(AND(NOT(ISBLANK(D136)),C136*D136*$B$12/100&lt;&gt;F136,ISBLANK(E136)),"Hinweis: Falscher Umlagesatz wurde ausgewählt.",IF(AND(NOT(ISBLANK(D136)),NOT(ISBLANK(E136))),"Fehler: wenn Spalte E ausgefüllt wird, dann bitte Spalte D leer lassen.",""))),"Fehler"))</f>
        <v/>
      </c>
    </row>
    <row r="137" spans="1:7" x14ac:dyDescent="0.2">
      <c r="A137" s="71"/>
      <c r="B137" s="70"/>
      <c r="C137" s="74"/>
      <c r="D137" s="75"/>
      <c r="E137" s="51"/>
      <c r="F137" s="101" t="str">
        <f t="shared" si="1"/>
        <v/>
      </c>
      <c r="G137" s="93" t="str">
        <f>IF(ISBLANK(A137),"",IFERROR(IF(OR(AND(NOT(OR(ISBLANK(D137),B137=Hilfstabelle!$H$3,B137=Hilfstabelle!$H$6)),'Entladung des Speichers'!D137&lt;&gt;1)),"Fehler: Reduzierte EEG-Umlage ist für diesen Sachverhalt nicht möglich.",IF(AND(NOT(ISBLANK(D137)),C137*D137*$B$12/100&lt;&gt;F137,ISBLANK(E137)),"Hinweis: Falscher Umlagesatz wurde ausgewählt.",IF(AND(NOT(ISBLANK(D137)),NOT(ISBLANK(E137))),"Fehler: wenn Spalte E ausgefüllt wird, dann bitte Spalte D leer lassen.",""))),"Fehler"))</f>
        <v/>
      </c>
    </row>
    <row r="138" spans="1:7" x14ac:dyDescent="0.2">
      <c r="A138" s="71"/>
      <c r="B138" s="70"/>
      <c r="C138" s="74"/>
      <c r="D138" s="75"/>
      <c r="E138" s="51"/>
      <c r="F138" s="101" t="str">
        <f t="shared" si="1"/>
        <v/>
      </c>
      <c r="G138" s="93" t="str">
        <f>IF(ISBLANK(A138),"",IFERROR(IF(OR(AND(NOT(OR(ISBLANK(D138),B138=Hilfstabelle!$H$3,B138=Hilfstabelle!$H$6)),'Entladung des Speichers'!D138&lt;&gt;1)),"Fehler: Reduzierte EEG-Umlage ist für diesen Sachverhalt nicht möglich.",IF(AND(NOT(ISBLANK(D138)),C138*D138*$B$12/100&lt;&gt;F138,ISBLANK(E138)),"Hinweis: Falscher Umlagesatz wurde ausgewählt.",IF(AND(NOT(ISBLANK(D138)),NOT(ISBLANK(E138))),"Fehler: wenn Spalte E ausgefüllt wird, dann bitte Spalte D leer lassen.",""))),"Fehler"))</f>
        <v/>
      </c>
    </row>
    <row r="139" spans="1:7" x14ac:dyDescent="0.2">
      <c r="A139" s="71"/>
      <c r="B139" s="70"/>
      <c r="C139" s="74"/>
      <c r="D139" s="75"/>
      <c r="E139" s="51"/>
      <c r="F139" s="101" t="str">
        <f t="shared" si="1"/>
        <v/>
      </c>
      <c r="G139" s="93" t="str">
        <f>IF(ISBLANK(A139),"",IFERROR(IF(OR(AND(NOT(OR(ISBLANK(D139),B139=Hilfstabelle!$H$3,B139=Hilfstabelle!$H$6)),'Entladung des Speichers'!D139&lt;&gt;1)),"Fehler: Reduzierte EEG-Umlage ist für diesen Sachverhalt nicht möglich.",IF(AND(NOT(ISBLANK(D139)),C139*D139*$B$12/100&lt;&gt;F139,ISBLANK(E139)),"Hinweis: Falscher Umlagesatz wurde ausgewählt.",IF(AND(NOT(ISBLANK(D139)),NOT(ISBLANK(E139))),"Fehler: wenn Spalte E ausgefüllt wird, dann bitte Spalte D leer lassen.",""))),"Fehler"))</f>
        <v/>
      </c>
    </row>
    <row r="140" spans="1:7" x14ac:dyDescent="0.2">
      <c r="A140" s="71"/>
      <c r="B140" s="70"/>
      <c r="C140" s="74"/>
      <c r="D140" s="75"/>
      <c r="E140" s="51"/>
      <c r="F140" s="101" t="str">
        <f t="shared" si="1"/>
        <v/>
      </c>
      <c r="G140" s="93" t="str">
        <f>IF(ISBLANK(A140),"",IFERROR(IF(OR(AND(NOT(OR(ISBLANK(D140),B140=Hilfstabelle!$H$3,B140=Hilfstabelle!$H$6)),'Entladung des Speichers'!D140&lt;&gt;1)),"Fehler: Reduzierte EEG-Umlage ist für diesen Sachverhalt nicht möglich.",IF(AND(NOT(ISBLANK(D140)),C140*D140*$B$12/100&lt;&gt;F140,ISBLANK(E140)),"Hinweis: Falscher Umlagesatz wurde ausgewählt.",IF(AND(NOT(ISBLANK(D140)),NOT(ISBLANK(E140))),"Fehler: wenn Spalte E ausgefüllt wird, dann bitte Spalte D leer lassen.",""))),"Fehler"))</f>
        <v/>
      </c>
    </row>
    <row r="141" spans="1:7" x14ac:dyDescent="0.2">
      <c r="A141" s="71"/>
      <c r="B141" s="70"/>
      <c r="C141" s="74"/>
      <c r="D141" s="75"/>
      <c r="E141" s="51"/>
      <c r="F141" s="101" t="str">
        <f t="shared" si="1"/>
        <v/>
      </c>
      <c r="G141" s="93" t="str">
        <f>IF(ISBLANK(A141),"",IFERROR(IF(OR(AND(NOT(OR(ISBLANK(D141),B141=Hilfstabelle!$H$3,B141=Hilfstabelle!$H$6)),'Entladung des Speichers'!D141&lt;&gt;1)),"Fehler: Reduzierte EEG-Umlage ist für diesen Sachverhalt nicht möglich.",IF(AND(NOT(ISBLANK(D141)),C141*D141*$B$12/100&lt;&gt;F141,ISBLANK(E141)),"Hinweis: Falscher Umlagesatz wurde ausgewählt.",IF(AND(NOT(ISBLANK(D141)),NOT(ISBLANK(E141))),"Fehler: wenn Spalte E ausgefüllt wird, dann bitte Spalte D leer lassen.",""))),"Fehler"))</f>
        <v/>
      </c>
    </row>
    <row r="142" spans="1:7" x14ac:dyDescent="0.2">
      <c r="A142" s="71"/>
      <c r="B142" s="70"/>
      <c r="C142" s="74"/>
      <c r="D142" s="75"/>
      <c r="E142" s="51"/>
      <c r="F142" s="101" t="str">
        <f t="shared" si="1"/>
        <v/>
      </c>
      <c r="G142" s="93" t="str">
        <f>IF(ISBLANK(A142),"",IFERROR(IF(OR(AND(NOT(OR(ISBLANK(D142),B142=Hilfstabelle!$H$3,B142=Hilfstabelle!$H$6)),'Entladung des Speichers'!D142&lt;&gt;1)),"Fehler: Reduzierte EEG-Umlage ist für diesen Sachverhalt nicht möglich.",IF(AND(NOT(ISBLANK(D142)),C142*D142*$B$12/100&lt;&gt;F142,ISBLANK(E142)),"Hinweis: Falscher Umlagesatz wurde ausgewählt.",IF(AND(NOT(ISBLANK(D142)),NOT(ISBLANK(E142))),"Fehler: wenn Spalte E ausgefüllt wird, dann bitte Spalte D leer lassen.",""))),"Fehler"))</f>
        <v/>
      </c>
    </row>
    <row r="143" spans="1:7" x14ac:dyDescent="0.2">
      <c r="A143" s="71"/>
      <c r="B143" s="70"/>
      <c r="C143" s="74"/>
      <c r="D143" s="75"/>
      <c r="E143" s="51"/>
      <c r="F143" s="101" t="str">
        <f t="shared" si="1"/>
        <v/>
      </c>
      <c r="G143" s="93" t="str">
        <f>IF(ISBLANK(A143),"",IFERROR(IF(OR(AND(NOT(OR(ISBLANK(D143),B143=Hilfstabelle!$H$3,B143=Hilfstabelle!$H$6)),'Entladung des Speichers'!D143&lt;&gt;1)),"Fehler: Reduzierte EEG-Umlage ist für diesen Sachverhalt nicht möglich.",IF(AND(NOT(ISBLANK(D143)),C143*D143*$B$12/100&lt;&gt;F143,ISBLANK(E143)),"Hinweis: Falscher Umlagesatz wurde ausgewählt.",IF(AND(NOT(ISBLANK(D143)),NOT(ISBLANK(E143))),"Fehler: wenn Spalte E ausgefüllt wird, dann bitte Spalte D leer lassen.",""))),"Fehler"))</f>
        <v/>
      </c>
    </row>
    <row r="144" spans="1:7" x14ac:dyDescent="0.2">
      <c r="A144" s="71"/>
      <c r="B144" s="70"/>
      <c r="C144" s="74"/>
      <c r="D144" s="75"/>
      <c r="E144" s="51"/>
      <c r="F144" s="101" t="str">
        <f t="shared" si="1"/>
        <v/>
      </c>
      <c r="G144" s="93" t="str">
        <f>IF(ISBLANK(A144),"",IFERROR(IF(OR(AND(NOT(OR(ISBLANK(D144),B144=Hilfstabelle!$H$3,B144=Hilfstabelle!$H$6)),'Entladung des Speichers'!D144&lt;&gt;1)),"Fehler: Reduzierte EEG-Umlage ist für diesen Sachverhalt nicht möglich.",IF(AND(NOT(ISBLANK(D144)),C144*D144*$B$12/100&lt;&gt;F144,ISBLANK(E144)),"Hinweis: Falscher Umlagesatz wurde ausgewählt.",IF(AND(NOT(ISBLANK(D144)),NOT(ISBLANK(E144))),"Fehler: wenn Spalte E ausgefüllt wird, dann bitte Spalte D leer lassen.",""))),"Fehler"))</f>
        <v/>
      </c>
    </row>
    <row r="145" spans="1:7" x14ac:dyDescent="0.2">
      <c r="A145" s="71"/>
      <c r="B145" s="70"/>
      <c r="C145" s="74"/>
      <c r="D145" s="75"/>
      <c r="E145" s="51"/>
      <c r="F145" s="101" t="str">
        <f t="shared" ref="F145:F208" si="2">IF(ISBLANK(A145),"",IF(AND(ISBLANK(D145),ISBLANK(E145)),"Bitte Spalte D oder E ausfüllen. Bei 'Sondersachverhalten' ist Spalte D leer zu lassen und Spalte E auszufüllen.",IF(NOT(ISBLANK(D145)),$B$12*C145*D145/100,E145)))</f>
        <v/>
      </c>
      <c r="G145" s="93" t="str">
        <f>IF(ISBLANK(A145),"",IFERROR(IF(OR(AND(NOT(OR(ISBLANK(D145),B145=Hilfstabelle!$H$3,B145=Hilfstabelle!$H$6)),'Entladung des Speichers'!D145&lt;&gt;1)),"Fehler: Reduzierte EEG-Umlage ist für diesen Sachverhalt nicht möglich.",IF(AND(NOT(ISBLANK(D145)),C145*D145*$B$12/100&lt;&gt;F145,ISBLANK(E145)),"Hinweis: Falscher Umlagesatz wurde ausgewählt.",IF(AND(NOT(ISBLANK(D145)),NOT(ISBLANK(E145))),"Fehler: wenn Spalte E ausgefüllt wird, dann bitte Spalte D leer lassen.",""))),"Fehler"))</f>
        <v/>
      </c>
    </row>
    <row r="146" spans="1:7" x14ac:dyDescent="0.2">
      <c r="A146" s="71"/>
      <c r="B146" s="70"/>
      <c r="C146" s="74"/>
      <c r="D146" s="75"/>
      <c r="E146" s="51"/>
      <c r="F146" s="101" t="str">
        <f t="shared" si="2"/>
        <v/>
      </c>
      <c r="G146" s="93" t="str">
        <f>IF(ISBLANK(A146),"",IFERROR(IF(OR(AND(NOT(OR(ISBLANK(D146),B146=Hilfstabelle!$H$3,B146=Hilfstabelle!$H$6)),'Entladung des Speichers'!D146&lt;&gt;1)),"Fehler: Reduzierte EEG-Umlage ist für diesen Sachverhalt nicht möglich.",IF(AND(NOT(ISBLANK(D146)),C146*D146*$B$12/100&lt;&gt;F146,ISBLANK(E146)),"Hinweis: Falscher Umlagesatz wurde ausgewählt.",IF(AND(NOT(ISBLANK(D146)),NOT(ISBLANK(E146))),"Fehler: wenn Spalte E ausgefüllt wird, dann bitte Spalte D leer lassen.",""))),"Fehler"))</f>
        <v/>
      </c>
    </row>
    <row r="147" spans="1:7" x14ac:dyDescent="0.2">
      <c r="A147" s="71"/>
      <c r="B147" s="70"/>
      <c r="C147" s="74"/>
      <c r="D147" s="75"/>
      <c r="E147" s="51"/>
      <c r="F147" s="101" t="str">
        <f t="shared" si="2"/>
        <v/>
      </c>
      <c r="G147" s="93" t="str">
        <f>IF(ISBLANK(A147),"",IFERROR(IF(OR(AND(NOT(OR(ISBLANK(D147),B147=Hilfstabelle!$H$3,B147=Hilfstabelle!$H$6)),'Entladung des Speichers'!D147&lt;&gt;1)),"Fehler: Reduzierte EEG-Umlage ist für diesen Sachverhalt nicht möglich.",IF(AND(NOT(ISBLANK(D147)),C147*D147*$B$12/100&lt;&gt;F147,ISBLANK(E147)),"Hinweis: Falscher Umlagesatz wurde ausgewählt.",IF(AND(NOT(ISBLANK(D147)),NOT(ISBLANK(E147))),"Fehler: wenn Spalte E ausgefüllt wird, dann bitte Spalte D leer lassen.",""))),"Fehler"))</f>
        <v/>
      </c>
    </row>
    <row r="148" spans="1:7" x14ac:dyDescent="0.2">
      <c r="A148" s="71"/>
      <c r="B148" s="70"/>
      <c r="C148" s="74"/>
      <c r="D148" s="75"/>
      <c r="E148" s="51"/>
      <c r="F148" s="101" t="str">
        <f t="shared" si="2"/>
        <v/>
      </c>
      <c r="G148" s="93" t="str">
        <f>IF(ISBLANK(A148),"",IFERROR(IF(OR(AND(NOT(OR(ISBLANK(D148),B148=Hilfstabelle!$H$3,B148=Hilfstabelle!$H$6)),'Entladung des Speichers'!D148&lt;&gt;1)),"Fehler: Reduzierte EEG-Umlage ist für diesen Sachverhalt nicht möglich.",IF(AND(NOT(ISBLANK(D148)),C148*D148*$B$12/100&lt;&gt;F148,ISBLANK(E148)),"Hinweis: Falscher Umlagesatz wurde ausgewählt.",IF(AND(NOT(ISBLANK(D148)),NOT(ISBLANK(E148))),"Fehler: wenn Spalte E ausgefüllt wird, dann bitte Spalte D leer lassen.",""))),"Fehler"))</f>
        <v/>
      </c>
    </row>
    <row r="149" spans="1:7" x14ac:dyDescent="0.2">
      <c r="A149" s="71"/>
      <c r="B149" s="70"/>
      <c r="C149" s="74"/>
      <c r="D149" s="75"/>
      <c r="E149" s="51"/>
      <c r="F149" s="101" t="str">
        <f t="shared" si="2"/>
        <v/>
      </c>
      <c r="G149" s="93" t="str">
        <f>IF(ISBLANK(A149),"",IFERROR(IF(OR(AND(NOT(OR(ISBLANK(D149),B149=Hilfstabelle!$H$3,B149=Hilfstabelle!$H$6)),'Entladung des Speichers'!D149&lt;&gt;1)),"Fehler: Reduzierte EEG-Umlage ist für diesen Sachverhalt nicht möglich.",IF(AND(NOT(ISBLANK(D149)),C149*D149*$B$12/100&lt;&gt;F149,ISBLANK(E149)),"Hinweis: Falscher Umlagesatz wurde ausgewählt.",IF(AND(NOT(ISBLANK(D149)),NOT(ISBLANK(E149))),"Fehler: wenn Spalte E ausgefüllt wird, dann bitte Spalte D leer lassen.",""))),"Fehler"))</f>
        <v/>
      </c>
    </row>
    <row r="150" spans="1:7" x14ac:dyDescent="0.2">
      <c r="A150" s="71"/>
      <c r="B150" s="70"/>
      <c r="C150" s="74"/>
      <c r="D150" s="75"/>
      <c r="E150" s="51"/>
      <c r="F150" s="101" t="str">
        <f t="shared" si="2"/>
        <v/>
      </c>
      <c r="G150" s="93" t="str">
        <f>IF(ISBLANK(A150),"",IFERROR(IF(OR(AND(NOT(OR(ISBLANK(D150),B150=Hilfstabelle!$H$3,B150=Hilfstabelle!$H$6)),'Entladung des Speichers'!D150&lt;&gt;1)),"Fehler: Reduzierte EEG-Umlage ist für diesen Sachverhalt nicht möglich.",IF(AND(NOT(ISBLANK(D150)),C150*D150*$B$12/100&lt;&gt;F150,ISBLANK(E150)),"Hinweis: Falscher Umlagesatz wurde ausgewählt.",IF(AND(NOT(ISBLANK(D150)),NOT(ISBLANK(E150))),"Fehler: wenn Spalte E ausgefüllt wird, dann bitte Spalte D leer lassen.",""))),"Fehler"))</f>
        <v/>
      </c>
    </row>
    <row r="151" spans="1:7" x14ac:dyDescent="0.2">
      <c r="A151" s="71"/>
      <c r="B151" s="70"/>
      <c r="C151" s="74"/>
      <c r="D151" s="75"/>
      <c r="E151" s="51"/>
      <c r="F151" s="101" t="str">
        <f t="shared" si="2"/>
        <v/>
      </c>
      <c r="G151" s="93" t="str">
        <f>IF(ISBLANK(A151),"",IFERROR(IF(OR(AND(NOT(OR(ISBLANK(D151),B151=Hilfstabelle!$H$3,B151=Hilfstabelle!$H$6)),'Entladung des Speichers'!D151&lt;&gt;1)),"Fehler: Reduzierte EEG-Umlage ist für diesen Sachverhalt nicht möglich.",IF(AND(NOT(ISBLANK(D151)),C151*D151*$B$12/100&lt;&gt;F151,ISBLANK(E151)),"Hinweis: Falscher Umlagesatz wurde ausgewählt.",IF(AND(NOT(ISBLANK(D151)),NOT(ISBLANK(E151))),"Fehler: wenn Spalte E ausgefüllt wird, dann bitte Spalte D leer lassen.",""))),"Fehler"))</f>
        <v/>
      </c>
    </row>
    <row r="152" spans="1:7" x14ac:dyDescent="0.2">
      <c r="A152" s="71"/>
      <c r="B152" s="70"/>
      <c r="C152" s="74"/>
      <c r="D152" s="75"/>
      <c r="E152" s="51"/>
      <c r="F152" s="101" t="str">
        <f t="shared" si="2"/>
        <v/>
      </c>
      <c r="G152" s="93" t="str">
        <f>IF(ISBLANK(A152),"",IFERROR(IF(OR(AND(NOT(OR(ISBLANK(D152),B152=Hilfstabelle!$H$3,B152=Hilfstabelle!$H$6)),'Entladung des Speichers'!D152&lt;&gt;1)),"Fehler: Reduzierte EEG-Umlage ist für diesen Sachverhalt nicht möglich.",IF(AND(NOT(ISBLANK(D152)),C152*D152*$B$12/100&lt;&gt;F152,ISBLANK(E152)),"Hinweis: Falscher Umlagesatz wurde ausgewählt.",IF(AND(NOT(ISBLANK(D152)),NOT(ISBLANK(E152))),"Fehler: wenn Spalte E ausgefüllt wird, dann bitte Spalte D leer lassen.",""))),"Fehler"))</f>
        <v/>
      </c>
    </row>
    <row r="153" spans="1:7" x14ac:dyDescent="0.2">
      <c r="A153" s="71"/>
      <c r="B153" s="70"/>
      <c r="C153" s="74"/>
      <c r="D153" s="75"/>
      <c r="E153" s="51"/>
      <c r="F153" s="101" t="str">
        <f t="shared" si="2"/>
        <v/>
      </c>
      <c r="G153" s="93" t="str">
        <f>IF(ISBLANK(A153),"",IFERROR(IF(OR(AND(NOT(OR(ISBLANK(D153),B153=Hilfstabelle!$H$3,B153=Hilfstabelle!$H$6)),'Entladung des Speichers'!D153&lt;&gt;1)),"Fehler: Reduzierte EEG-Umlage ist für diesen Sachverhalt nicht möglich.",IF(AND(NOT(ISBLANK(D153)),C153*D153*$B$12/100&lt;&gt;F153,ISBLANK(E153)),"Hinweis: Falscher Umlagesatz wurde ausgewählt.",IF(AND(NOT(ISBLANK(D153)),NOT(ISBLANK(E153))),"Fehler: wenn Spalte E ausgefüllt wird, dann bitte Spalte D leer lassen.",""))),"Fehler"))</f>
        <v/>
      </c>
    </row>
    <row r="154" spans="1:7" x14ac:dyDescent="0.2">
      <c r="A154" s="71"/>
      <c r="B154" s="70"/>
      <c r="C154" s="74"/>
      <c r="D154" s="75"/>
      <c r="E154" s="51"/>
      <c r="F154" s="101" t="str">
        <f t="shared" si="2"/>
        <v/>
      </c>
      <c r="G154" s="93" t="str">
        <f>IF(ISBLANK(A154),"",IFERROR(IF(OR(AND(NOT(OR(ISBLANK(D154),B154=Hilfstabelle!$H$3,B154=Hilfstabelle!$H$6)),'Entladung des Speichers'!D154&lt;&gt;1)),"Fehler: Reduzierte EEG-Umlage ist für diesen Sachverhalt nicht möglich.",IF(AND(NOT(ISBLANK(D154)),C154*D154*$B$12/100&lt;&gt;F154,ISBLANK(E154)),"Hinweis: Falscher Umlagesatz wurde ausgewählt.",IF(AND(NOT(ISBLANK(D154)),NOT(ISBLANK(E154))),"Fehler: wenn Spalte E ausgefüllt wird, dann bitte Spalte D leer lassen.",""))),"Fehler"))</f>
        <v/>
      </c>
    </row>
    <row r="155" spans="1:7" x14ac:dyDescent="0.2">
      <c r="A155" s="71"/>
      <c r="B155" s="70"/>
      <c r="C155" s="74"/>
      <c r="D155" s="75"/>
      <c r="E155" s="51"/>
      <c r="F155" s="101" t="str">
        <f t="shared" si="2"/>
        <v/>
      </c>
      <c r="G155" s="93" t="str">
        <f>IF(ISBLANK(A155),"",IFERROR(IF(OR(AND(NOT(OR(ISBLANK(D155),B155=Hilfstabelle!$H$3,B155=Hilfstabelle!$H$6)),'Entladung des Speichers'!D155&lt;&gt;1)),"Fehler: Reduzierte EEG-Umlage ist für diesen Sachverhalt nicht möglich.",IF(AND(NOT(ISBLANK(D155)),C155*D155*$B$12/100&lt;&gt;F155,ISBLANK(E155)),"Hinweis: Falscher Umlagesatz wurde ausgewählt.",IF(AND(NOT(ISBLANK(D155)),NOT(ISBLANK(E155))),"Fehler: wenn Spalte E ausgefüllt wird, dann bitte Spalte D leer lassen.",""))),"Fehler"))</f>
        <v/>
      </c>
    </row>
    <row r="156" spans="1:7" x14ac:dyDescent="0.2">
      <c r="A156" s="71"/>
      <c r="B156" s="70"/>
      <c r="C156" s="74"/>
      <c r="D156" s="75"/>
      <c r="E156" s="51"/>
      <c r="F156" s="101" t="str">
        <f t="shared" si="2"/>
        <v/>
      </c>
      <c r="G156" s="93" t="str">
        <f>IF(ISBLANK(A156),"",IFERROR(IF(OR(AND(NOT(OR(ISBLANK(D156),B156=Hilfstabelle!$H$3,B156=Hilfstabelle!$H$6)),'Entladung des Speichers'!D156&lt;&gt;1)),"Fehler: Reduzierte EEG-Umlage ist für diesen Sachverhalt nicht möglich.",IF(AND(NOT(ISBLANK(D156)),C156*D156*$B$12/100&lt;&gt;F156,ISBLANK(E156)),"Hinweis: Falscher Umlagesatz wurde ausgewählt.",IF(AND(NOT(ISBLANK(D156)),NOT(ISBLANK(E156))),"Fehler: wenn Spalte E ausgefüllt wird, dann bitte Spalte D leer lassen.",""))),"Fehler"))</f>
        <v/>
      </c>
    </row>
    <row r="157" spans="1:7" x14ac:dyDescent="0.2">
      <c r="A157" s="71"/>
      <c r="B157" s="70"/>
      <c r="C157" s="74"/>
      <c r="D157" s="75"/>
      <c r="E157" s="51"/>
      <c r="F157" s="101" t="str">
        <f t="shared" si="2"/>
        <v/>
      </c>
      <c r="G157" s="93" t="str">
        <f>IF(ISBLANK(A157),"",IFERROR(IF(OR(AND(NOT(OR(ISBLANK(D157),B157=Hilfstabelle!$H$3,B157=Hilfstabelle!$H$6)),'Entladung des Speichers'!D157&lt;&gt;1)),"Fehler: Reduzierte EEG-Umlage ist für diesen Sachverhalt nicht möglich.",IF(AND(NOT(ISBLANK(D157)),C157*D157*$B$12/100&lt;&gt;F157,ISBLANK(E157)),"Hinweis: Falscher Umlagesatz wurde ausgewählt.",IF(AND(NOT(ISBLANK(D157)),NOT(ISBLANK(E157))),"Fehler: wenn Spalte E ausgefüllt wird, dann bitte Spalte D leer lassen.",""))),"Fehler"))</f>
        <v/>
      </c>
    </row>
    <row r="158" spans="1:7" x14ac:dyDescent="0.2">
      <c r="A158" s="71"/>
      <c r="B158" s="70"/>
      <c r="C158" s="74"/>
      <c r="D158" s="75"/>
      <c r="E158" s="51"/>
      <c r="F158" s="101" t="str">
        <f t="shared" si="2"/>
        <v/>
      </c>
      <c r="G158" s="93" t="str">
        <f>IF(ISBLANK(A158),"",IFERROR(IF(OR(AND(NOT(OR(ISBLANK(D158),B158=Hilfstabelle!$H$3,B158=Hilfstabelle!$H$6)),'Entladung des Speichers'!D158&lt;&gt;1)),"Fehler: Reduzierte EEG-Umlage ist für diesen Sachverhalt nicht möglich.",IF(AND(NOT(ISBLANK(D158)),C158*D158*$B$12/100&lt;&gt;F158,ISBLANK(E158)),"Hinweis: Falscher Umlagesatz wurde ausgewählt.",IF(AND(NOT(ISBLANK(D158)),NOT(ISBLANK(E158))),"Fehler: wenn Spalte E ausgefüllt wird, dann bitte Spalte D leer lassen.",""))),"Fehler"))</f>
        <v/>
      </c>
    </row>
    <row r="159" spans="1:7" x14ac:dyDescent="0.2">
      <c r="A159" s="71"/>
      <c r="B159" s="70"/>
      <c r="C159" s="74"/>
      <c r="D159" s="75"/>
      <c r="E159" s="51"/>
      <c r="F159" s="101" t="str">
        <f t="shared" si="2"/>
        <v/>
      </c>
      <c r="G159" s="93" t="str">
        <f>IF(ISBLANK(A159),"",IFERROR(IF(OR(AND(NOT(OR(ISBLANK(D159),B159=Hilfstabelle!$H$3,B159=Hilfstabelle!$H$6)),'Entladung des Speichers'!D159&lt;&gt;1)),"Fehler: Reduzierte EEG-Umlage ist für diesen Sachverhalt nicht möglich.",IF(AND(NOT(ISBLANK(D159)),C159*D159*$B$12/100&lt;&gt;F159,ISBLANK(E159)),"Hinweis: Falscher Umlagesatz wurde ausgewählt.",IF(AND(NOT(ISBLANK(D159)),NOT(ISBLANK(E159))),"Fehler: wenn Spalte E ausgefüllt wird, dann bitte Spalte D leer lassen.",""))),"Fehler"))</f>
        <v/>
      </c>
    </row>
    <row r="160" spans="1:7" x14ac:dyDescent="0.2">
      <c r="A160" s="71"/>
      <c r="B160" s="70"/>
      <c r="C160" s="74"/>
      <c r="D160" s="75"/>
      <c r="E160" s="51"/>
      <c r="F160" s="101" t="str">
        <f t="shared" si="2"/>
        <v/>
      </c>
      <c r="G160" s="93" t="str">
        <f>IF(ISBLANK(A160),"",IFERROR(IF(OR(AND(NOT(OR(ISBLANK(D160),B160=Hilfstabelle!$H$3,B160=Hilfstabelle!$H$6)),'Entladung des Speichers'!D160&lt;&gt;1)),"Fehler: Reduzierte EEG-Umlage ist für diesen Sachverhalt nicht möglich.",IF(AND(NOT(ISBLANK(D160)),C160*D160*$B$12/100&lt;&gt;F160,ISBLANK(E160)),"Hinweis: Falscher Umlagesatz wurde ausgewählt.",IF(AND(NOT(ISBLANK(D160)),NOT(ISBLANK(E160))),"Fehler: wenn Spalte E ausgefüllt wird, dann bitte Spalte D leer lassen.",""))),"Fehler"))</f>
        <v/>
      </c>
    </row>
    <row r="161" spans="1:7" x14ac:dyDescent="0.2">
      <c r="A161" s="71"/>
      <c r="B161" s="70"/>
      <c r="C161" s="74"/>
      <c r="D161" s="75"/>
      <c r="E161" s="51"/>
      <c r="F161" s="101" t="str">
        <f t="shared" si="2"/>
        <v/>
      </c>
      <c r="G161" s="93" t="str">
        <f>IF(ISBLANK(A161),"",IFERROR(IF(OR(AND(NOT(OR(ISBLANK(D161),B161=Hilfstabelle!$H$3,B161=Hilfstabelle!$H$6)),'Entladung des Speichers'!D161&lt;&gt;1)),"Fehler: Reduzierte EEG-Umlage ist für diesen Sachverhalt nicht möglich.",IF(AND(NOT(ISBLANK(D161)),C161*D161*$B$12/100&lt;&gt;F161,ISBLANK(E161)),"Hinweis: Falscher Umlagesatz wurde ausgewählt.",IF(AND(NOT(ISBLANK(D161)),NOT(ISBLANK(E161))),"Fehler: wenn Spalte E ausgefüllt wird, dann bitte Spalte D leer lassen.",""))),"Fehler"))</f>
        <v/>
      </c>
    </row>
    <row r="162" spans="1:7" x14ac:dyDescent="0.2">
      <c r="A162" s="71"/>
      <c r="B162" s="70"/>
      <c r="C162" s="74"/>
      <c r="D162" s="75"/>
      <c r="E162" s="51"/>
      <c r="F162" s="101" t="str">
        <f t="shared" si="2"/>
        <v/>
      </c>
      <c r="G162" s="93" t="str">
        <f>IF(ISBLANK(A162),"",IFERROR(IF(OR(AND(NOT(OR(ISBLANK(D162),B162=Hilfstabelle!$H$3,B162=Hilfstabelle!$H$6)),'Entladung des Speichers'!D162&lt;&gt;1)),"Fehler: Reduzierte EEG-Umlage ist für diesen Sachverhalt nicht möglich.",IF(AND(NOT(ISBLANK(D162)),C162*D162*$B$12/100&lt;&gt;F162,ISBLANK(E162)),"Hinweis: Falscher Umlagesatz wurde ausgewählt.",IF(AND(NOT(ISBLANK(D162)),NOT(ISBLANK(E162))),"Fehler: wenn Spalte E ausgefüllt wird, dann bitte Spalte D leer lassen.",""))),"Fehler"))</f>
        <v/>
      </c>
    </row>
    <row r="163" spans="1:7" x14ac:dyDescent="0.2">
      <c r="A163" s="71"/>
      <c r="B163" s="70"/>
      <c r="C163" s="74"/>
      <c r="D163" s="75"/>
      <c r="E163" s="51"/>
      <c r="F163" s="101" t="str">
        <f t="shared" si="2"/>
        <v/>
      </c>
      <c r="G163" s="93" t="str">
        <f>IF(ISBLANK(A163),"",IFERROR(IF(OR(AND(NOT(OR(ISBLANK(D163),B163=Hilfstabelle!$H$3,B163=Hilfstabelle!$H$6)),'Entladung des Speichers'!D163&lt;&gt;1)),"Fehler: Reduzierte EEG-Umlage ist für diesen Sachverhalt nicht möglich.",IF(AND(NOT(ISBLANK(D163)),C163*D163*$B$12/100&lt;&gt;F163,ISBLANK(E163)),"Hinweis: Falscher Umlagesatz wurde ausgewählt.",IF(AND(NOT(ISBLANK(D163)),NOT(ISBLANK(E163))),"Fehler: wenn Spalte E ausgefüllt wird, dann bitte Spalte D leer lassen.",""))),"Fehler"))</f>
        <v/>
      </c>
    </row>
    <row r="164" spans="1:7" x14ac:dyDescent="0.2">
      <c r="A164" s="71"/>
      <c r="B164" s="70"/>
      <c r="C164" s="74"/>
      <c r="D164" s="75"/>
      <c r="E164" s="51"/>
      <c r="F164" s="101" t="str">
        <f t="shared" si="2"/>
        <v/>
      </c>
      <c r="G164" s="93" t="str">
        <f>IF(ISBLANK(A164),"",IFERROR(IF(OR(AND(NOT(OR(ISBLANK(D164),B164=Hilfstabelle!$H$3,B164=Hilfstabelle!$H$6)),'Entladung des Speichers'!D164&lt;&gt;1)),"Fehler: Reduzierte EEG-Umlage ist für diesen Sachverhalt nicht möglich.",IF(AND(NOT(ISBLANK(D164)),C164*D164*$B$12/100&lt;&gt;F164,ISBLANK(E164)),"Hinweis: Falscher Umlagesatz wurde ausgewählt.",IF(AND(NOT(ISBLANK(D164)),NOT(ISBLANK(E164))),"Fehler: wenn Spalte E ausgefüllt wird, dann bitte Spalte D leer lassen.",""))),"Fehler"))</f>
        <v/>
      </c>
    </row>
    <row r="165" spans="1:7" x14ac:dyDescent="0.2">
      <c r="A165" s="71"/>
      <c r="B165" s="70"/>
      <c r="C165" s="74"/>
      <c r="D165" s="75"/>
      <c r="E165" s="51"/>
      <c r="F165" s="101" t="str">
        <f t="shared" si="2"/>
        <v/>
      </c>
      <c r="G165" s="93" t="str">
        <f>IF(ISBLANK(A165),"",IFERROR(IF(OR(AND(NOT(OR(ISBLANK(D165),B165=Hilfstabelle!$H$3,B165=Hilfstabelle!$H$6)),'Entladung des Speichers'!D165&lt;&gt;1)),"Fehler: Reduzierte EEG-Umlage ist für diesen Sachverhalt nicht möglich.",IF(AND(NOT(ISBLANK(D165)),C165*D165*$B$12/100&lt;&gt;F165,ISBLANK(E165)),"Hinweis: Falscher Umlagesatz wurde ausgewählt.",IF(AND(NOT(ISBLANK(D165)),NOT(ISBLANK(E165))),"Fehler: wenn Spalte E ausgefüllt wird, dann bitte Spalte D leer lassen.",""))),"Fehler"))</f>
        <v/>
      </c>
    </row>
    <row r="166" spans="1:7" x14ac:dyDescent="0.2">
      <c r="A166" s="71"/>
      <c r="B166" s="70"/>
      <c r="C166" s="74"/>
      <c r="D166" s="75"/>
      <c r="E166" s="51"/>
      <c r="F166" s="101" t="str">
        <f t="shared" si="2"/>
        <v/>
      </c>
      <c r="G166" s="93" t="str">
        <f>IF(ISBLANK(A166),"",IFERROR(IF(OR(AND(NOT(OR(ISBLANK(D166),B166=Hilfstabelle!$H$3,B166=Hilfstabelle!$H$6)),'Entladung des Speichers'!D166&lt;&gt;1)),"Fehler: Reduzierte EEG-Umlage ist für diesen Sachverhalt nicht möglich.",IF(AND(NOT(ISBLANK(D166)),C166*D166*$B$12/100&lt;&gt;F166,ISBLANK(E166)),"Hinweis: Falscher Umlagesatz wurde ausgewählt.",IF(AND(NOT(ISBLANK(D166)),NOT(ISBLANK(E166))),"Fehler: wenn Spalte E ausgefüllt wird, dann bitte Spalte D leer lassen.",""))),"Fehler"))</f>
        <v/>
      </c>
    </row>
    <row r="167" spans="1:7" x14ac:dyDescent="0.2">
      <c r="A167" s="71"/>
      <c r="B167" s="70"/>
      <c r="C167" s="74"/>
      <c r="D167" s="75"/>
      <c r="E167" s="51"/>
      <c r="F167" s="101" t="str">
        <f t="shared" si="2"/>
        <v/>
      </c>
      <c r="G167" s="93" t="str">
        <f>IF(ISBLANK(A167),"",IFERROR(IF(OR(AND(NOT(OR(ISBLANK(D167),B167=Hilfstabelle!$H$3,B167=Hilfstabelle!$H$6)),'Entladung des Speichers'!D167&lt;&gt;1)),"Fehler: Reduzierte EEG-Umlage ist für diesen Sachverhalt nicht möglich.",IF(AND(NOT(ISBLANK(D167)),C167*D167*$B$12/100&lt;&gt;F167,ISBLANK(E167)),"Hinweis: Falscher Umlagesatz wurde ausgewählt.",IF(AND(NOT(ISBLANK(D167)),NOT(ISBLANK(E167))),"Fehler: wenn Spalte E ausgefüllt wird, dann bitte Spalte D leer lassen.",""))),"Fehler"))</f>
        <v/>
      </c>
    </row>
    <row r="168" spans="1:7" x14ac:dyDescent="0.2">
      <c r="A168" s="71"/>
      <c r="B168" s="70"/>
      <c r="C168" s="74"/>
      <c r="D168" s="75"/>
      <c r="E168" s="51"/>
      <c r="F168" s="101" t="str">
        <f t="shared" si="2"/>
        <v/>
      </c>
      <c r="G168" s="93" t="str">
        <f>IF(ISBLANK(A168),"",IFERROR(IF(OR(AND(NOT(OR(ISBLANK(D168),B168=Hilfstabelle!$H$3,B168=Hilfstabelle!$H$6)),'Entladung des Speichers'!D168&lt;&gt;1)),"Fehler: Reduzierte EEG-Umlage ist für diesen Sachverhalt nicht möglich.",IF(AND(NOT(ISBLANK(D168)),C168*D168*$B$12/100&lt;&gt;F168,ISBLANK(E168)),"Hinweis: Falscher Umlagesatz wurde ausgewählt.",IF(AND(NOT(ISBLANK(D168)),NOT(ISBLANK(E168))),"Fehler: wenn Spalte E ausgefüllt wird, dann bitte Spalte D leer lassen.",""))),"Fehler"))</f>
        <v/>
      </c>
    </row>
    <row r="169" spans="1:7" x14ac:dyDescent="0.2">
      <c r="A169" s="71"/>
      <c r="B169" s="70"/>
      <c r="C169" s="74"/>
      <c r="D169" s="75"/>
      <c r="E169" s="51"/>
      <c r="F169" s="101" t="str">
        <f t="shared" si="2"/>
        <v/>
      </c>
      <c r="G169" s="93" t="str">
        <f>IF(ISBLANK(A169),"",IFERROR(IF(OR(AND(NOT(OR(ISBLANK(D169),B169=Hilfstabelle!$H$3,B169=Hilfstabelle!$H$6)),'Entladung des Speichers'!D169&lt;&gt;1)),"Fehler: Reduzierte EEG-Umlage ist für diesen Sachverhalt nicht möglich.",IF(AND(NOT(ISBLANK(D169)),C169*D169*$B$12/100&lt;&gt;F169,ISBLANK(E169)),"Hinweis: Falscher Umlagesatz wurde ausgewählt.",IF(AND(NOT(ISBLANK(D169)),NOT(ISBLANK(E169))),"Fehler: wenn Spalte E ausgefüllt wird, dann bitte Spalte D leer lassen.",""))),"Fehler"))</f>
        <v/>
      </c>
    </row>
    <row r="170" spans="1:7" x14ac:dyDescent="0.2">
      <c r="A170" s="71"/>
      <c r="B170" s="70"/>
      <c r="C170" s="74"/>
      <c r="D170" s="75"/>
      <c r="E170" s="51"/>
      <c r="F170" s="101" t="str">
        <f t="shared" si="2"/>
        <v/>
      </c>
      <c r="G170" s="93" t="str">
        <f>IF(ISBLANK(A170),"",IFERROR(IF(OR(AND(NOT(OR(ISBLANK(D170),B170=Hilfstabelle!$H$3,B170=Hilfstabelle!$H$6)),'Entladung des Speichers'!D170&lt;&gt;1)),"Fehler: Reduzierte EEG-Umlage ist für diesen Sachverhalt nicht möglich.",IF(AND(NOT(ISBLANK(D170)),C170*D170*$B$12/100&lt;&gt;F170,ISBLANK(E170)),"Hinweis: Falscher Umlagesatz wurde ausgewählt.",IF(AND(NOT(ISBLANK(D170)),NOT(ISBLANK(E170))),"Fehler: wenn Spalte E ausgefüllt wird, dann bitte Spalte D leer lassen.",""))),"Fehler"))</f>
        <v/>
      </c>
    </row>
    <row r="171" spans="1:7" x14ac:dyDescent="0.2">
      <c r="A171" s="71"/>
      <c r="B171" s="70"/>
      <c r="C171" s="74"/>
      <c r="D171" s="75"/>
      <c r="E171" s="51"/>
      <c r="F171" s="101" t="str">
        <f t="shared" si="2"/>
        <v/>
      </c>
      <c r="G171" s="93" t="str">
        <f>IF(ISBLANK(A171),"",IFERROR(IF(OR(AND(NOT(OR(ISBLANK(D171),B171=Hilfstabelle!$H$3,B171=Hilfstabelle!$H$6)),'Entladung des Speichers'!D171&lt;&gt;1)),"Fehler: Reduzierte EEG-Umlage ist für diesen Sachverhalt nicht möglich.",IF(AND(NOT(ISBLANK(D171)),C171*D171*$B$12/100&lt;&gt;F171,ISBLANK(E171)),"Hinweis: Falscher Umlagesatz wurde ausgewählt.",IF(AND(NOT(ISBLANK(D171)),NOT(ISBLANK(E171))),"Fehler: wenn Spalte E ausgefüllt wird, dann bitte Spalte D leer lassen.",""))),"Fehler"))</f>
        <v/>
      </c>
    </row>
    <row r="172" spans="1:7" x14ac:dyDescent="0.2">
      <c r="A172" s="71"/>
      <c r="B172" s="70"/>
      <c r="C172" s="74"/>
      <c r="D172" s="75"/>
      <c r="E172" s="51"/>
      <c r="F172" s="101" t="str">
        <f t="shared" si="2"/>
        <v/>
      </c>
      <c r="G172" s="93" t="str">
        <f>IF(ISBLANK(A172),"",IFERROR(IF(OR(AND(NOT(OR(ISBLANK(D172),B172=Hilfstabelle!$H$3,B172=Hilfstabelle!$H$6)),'Entladung des Speichers'!D172&lt;&gt;1)),"Fehler: Reduzierte EEG-Umlage ist für diesen Sachverhalt nicht möglich.",IF(AND(NOT(ISBLANK(D172)),C172*D172*$B$12/100&lt;&gt;F172,ISBLANK(E172)),"Hinweis: Falscher Umlagesatz wurde ausgewählt.",IF(AND(NOT(ISBLANK(D172)),NOT(ISBLANK(E172))),"Fehler: wenn Spalte E ausgefüllt wird, dann bitte Spalte D leer lassen.",""))),"Fehler"))</f>
        <v/>
      </c>
    </row>
    <row r="173" spans="1:7" x14ac:dyDescent="0.2">
      <c r="A173" s="71"/>
      <c r="B173" s="70"/>
      <c r="C173" s="74"/>
      <c r="D173" s="75"/>
      <c r="E173" s="51"/>
      <c r="F173" s="101" t="str">
        <f t="shared" si="2"/>
        <v/>
      </c>
      <c r="G173" s="93" t="str">
        <f>IF(ISBLANK(A173),"",IFERROR(IF(OR(AND(NOT(OR(ISBLANK(D173),B173=Hilfstabelle!$H$3,B173=Hilfstabelle!$H$6)),'Entladung des Speichers'!D173&lt;&gt;1)),"Fehler: Reduzierte EEG-Umlage ist für diesen Sachverhalt nicht möglich.",IF(AND(NOT(ISBLANK(D173)),C173*D173*$B$12/100&lt;&gt;F173,ISBLANK(E173)),"Hinweis: Falscher Umlagesatz wurde ausgewählt.",IF(AND(NOT(ISBLANK(D173)),NOT(ISBLANK(E173))),"Fehler: wenn Spalte E ausgefüllt wird, dann bitte Spalte D leer lassen.",""))),"Fehler"))</f>
        <v/>
      </c>
    </row>
    <row r="174" spans="1:7" x14ac:dyDescent="0.2">
      <c r="A174" s="71"/>
      <c r="B174" s="70"/>
      <c r="C174" s="74"/>
      <c r="D174" s="75"/>
      <c r="E174" s="51"/>
      <c r="F174" s="101" t="str">
        <f t="shared" si="2"/>
        <v/>
      </c>
      <c r="G174" s="93" t="str">
        <f>IF(ISBLANK(A174),"",IFERROR(IF(OR(AND(NOT(OR(ISBLANK(D174),B174=Hilfstabelle!$H$3,B174=Hilfstabelle!$H$6)),'Entladung des Speichers'!D174&lt;&gt;1)),"Fehler: Reduzierte EEG-Umlage ist für diesen Sachverhalt nicht möglich.",IF(AND(NOT(ISBLANK(D174)),C174*D174*$B$12/100&lt;&gt;F174,ISBLANK(E174)),"Hinweis: Falscher Umlagesatz wurde ausgewählt.",IF(AND(NOT(ISBLANK(D174)),NOT(ISBLANK(E174))),"Fehler: wenn Spalte E ausgefüllt wird, dann bitte Spalte D leer lassen.",""))),"Fehler"))</f>
        <v/>
      </c>
    </row>
    <row r="175" spans="1:7" x14ac:dyDescent="0.2">
      <c r="A175" s="71"/>
      <c r="B175" s="70"/>
      <c r="C175" s="74"/>
      <c r="D175" s="75"/>
      <c r="E175" s="51"/>
      <c r="F175" s="101" t="str">
        <f t="shared" si="2"/>
        <v/>
      </c>
      <c r="G175" s="93" t="str">
        <f>IF(ISBLANK(A175),"",IFERROR(IF(OR(AND(NOT(OR(ISBLANK(D175),B175=Hilfstabelle!$H$3,B175=Hilfstabelle!$H$6)),'Entladung des Speichers'!D175&lt;&gt;1)),"Fehler: Reduzierte EEG-Umlage ist für diesen Sachverhalt nicht möglich.",IF(AND(NOT(ISBLANK(D175)),C175*D175*$B$12/100&lt;&gt;F175,ISBLANK(E175)),"Hinweis: Falscher Umlagesatz wurde ausgewählt.",IF(AND(NOT(ISBLANK(D175)),NOT(ISBLANK(E175))),"Fehler: wenn Spalte E ausgefüllt wird, dann bitte Spalte D leer lassen.",""))),"Fehler"))</f>
        <v/>
      </c>
    </row>
    <row r="176" spans="1:7" x14ac:dyDescent="0.2">
      <c r="A176" s="71"/>
      <c r="B176" s="70"/>
      <c r="C176" s="74"/>
      <c r="D176" s="75"/>
      <c r="E176" s="51"/>
      <c r="F176" s="101" t="str">
        <f t="shared" si="2"/>
        <v/>
      </c>
      <c r="G176" s="93" t="str">
        <f>IF(ISBLANK(A176),"",IFERROR(IF(OR(AND(NOT(OR(ISBLANK(D176),B176=Hilfstabelle!$H$3,B176=Hilfstabelle!$H$6)),'Entladung des Speichers'!D176&lt;&gt;1)),"Fehler: Reduzierte EEG-Umlage ist für diesen Sachverhalt nicht möglich.",IF(AND(NOT(ISBLANK(D176)),C176*D176*$B$12/100&lt;&gt;F176,ISBLANK(E176)),"Hinweis: Falscher Umlagesatz wurde ausgewählt.",IF(AND(NOT(ISBLANK(D176)),NOT(ISBLANK(E176))),"Fehler: wenn Spalte E ausgefüllt wird, dann bitte Spalte D leer lassen.",""))),"Fehler"))</f>
        <v/>
      </c>
    </row>
    <row r="177" spans="1:7" x14ac:dyDescent="0.2">
      <c r="A177" s="71"/>
      <c r="B177" s="70"/>
      <c r="C177" s="74"/>
      <c r="D177" s="75"/>
      <c r="E177" s="51"/>
      <c r="F177" s="101" t="str">
        <f t="shared" si="2"/>
        <v/>
      </c>
      <c r="G177" s="93" t="str">
        <f>IF(ISBLANK(A177),"",IFERROR(IF(OR(AND(NOT(OR(ISBLANK(D177),B177=Hilfstabelle!$H$3,B177=Hilfstabelle!$H$6)),'Entladung des Speichers'!D177&lt;&gt;1)),"Fehler: Reduzierte EEG-Umlage ist für diesen Sachverhalt nicht möglich.",IF(AND(NOT(ISBLANK(D177)),C177*D177*$B$12/100&lt;&gt;F177,ISBLANK(E177)),"Hinweis: Falscher Umlagesatz wurde ausgewählt.",IF(AND(NOT(ISBLANK(D177)),NOT(ISBLANK(E177))),"Fehler: wenn Spalte E ausgefüllt wird, dann bitte Spalte D leer lassen.",""))),"Fehler"))</f>
        <v/>
      </c>
    </row>
    <row r="178" spans="1:7" x14ac:dyDescent="0.2">
      <c r="A178" s="71"/>
      <c r="B178" s="70"/>
      <c r="C178" s="74"/>
      <c r="D178" s="75"/>
      <c r="E178" s="51"/>
      <c r="F178" s="101" t="str">
        <f t="shared" si="2"/>
        <v/>
      </c>
      <c r="G178" s="93" t="str">
        <f>IF(ISBLANK(A178),"",IFERROR(IF(OR(AND(NOT(OR(ISBLANK(D178),B178=Hilfstabelle!$H$3,B178=Hilfstabelle!$H$6)),'Entladung des Speichers'!D178&lt;&gt;1)),"Fehler: Reduzierte EEG-Umlage ist für diesen Sachverhalt nicht möglich.",IF(AND(NOT(ISBLANK(D178)),C178*D178*$B$12/100&lt;&gt;F178,ISBLANK(E178)),"Hinweis: Falscher Umlagesatz wurde ausgewählt.",IF(AND(NOT(ISBLANK(D178)),NOT(ISBLANK(E178))),"Fehler: wenn Spalte E ausgefüllt wird, dann bitte Spalte D leer lassen.",""))),"Fehler"))</f>
        <v/>
      </c>
    </row>
    <row r="179" spans="1:7" x14ac:dyDescent="0.2">
      <c r="A179" s="71"/>
      <c r="B179" s="70"/>
      <c r="C179" s="74"/>
      <c r="D179" s="75"/>
      <c r="E179" s="51"/>
      <c r="F179" s="101" t="str">
        <f t="shared" si="2"/>
        <v/>
      </c>
      <c r="G179" s="93" t="str">
        <f>IF(ISBLANK(A179),"",IFERROR(IF(OR(AND(NOT(OR(ISBLANK(D179),B179=Hilfstabelle!$H$3,B179=Hilfstabelle!$H$6)),'Entladung des Speichers'!D179&lt;&gt;1)),"Fehler: Reduzierte EEG-Umlage ist für diesen Sachverhalt nicht möglich.",IF(AND(NOT(ISBLANK(D179)),C179*D179*$B$12/100&lt;&gt;F179,ISBLANK(E179)),"Hinweis: Falscher Umlagesatz wurde ausgewählt.",IF(AND(NOT(ISBLANK(D179)),NOT(ISBLANK(E179))),"Fehler: wenn Spalte E ausgefüllt wird, dann bitte Spalte D leer lassen.",""))),"Fehler"))</f>
        <v/>
      </c>
    </row>
    <row r="180" spans="1:7" x14ac:dyDescent="0.2">
      <c r="A180" s="71"/>
      <c r="B180" s="70"/>
      <c r="C180" s="74"/>
      <c r="D180" s="75"/>
      <c r="E180" s="51"/>
      <c r="F180" s="101" t="str">
        <f t="shared" si="2"/>
        <v/>
      </c>
      <c r="G180" s="93" t="str">
        <f>IF(ISBLANK(A180),"",IFERROR(IF(OR(AND(NOT(OR(ISBLANK(D180),B180=Hilfstabelle!$H$3,B180=Hilfstabelle!$H$6)),'Entladung des Speichers'!D180&lt;&gt;1)),"Fehler: Reduzierte EEG-Umlage ist für diesen Sachverhalt nicht möglich.",IF(AND(NOT(ISBLANK(D180)),C180*D180*$B$12/100&lt;&gt;F180,ISBLANK(E180)),"Hinweis: Falscher Umlagesatz wurde ausgewählt.",IF(AND(NOT(ISBLANK(D180)),NOT(ISBLANK(E180))),"Fehler: wenn Spalte E ausgefüllt wird, dann bitte Spalte D leer lassen.",""))),"Fehler"))</f>
        <v/>
      </c>
    </row>
    <row r="181" spans="1:7" x14ac:dyDescent="0.2">
      <c r="A181" s="71"/>
      <c r="B181" s="70"/>
      <c r="C181" s="74"/>
      <c r="D181" s="75"/>
      <c r="E181" s="51"/>
      <c r="F181" s="101" t="str">
        <f t="shared" si="2"/>
        <v/>
      </c>
      <c r="G181" s="93" t="str">
        <f>IF(ISBLANK(A181),"",IFERROR(IF(OR(AND(NOT(OR(ISBLANK(D181),B181=Hilfstabelle!$H$3,B181=Hilfstabelle!$H$6)),'Entladung des Speichers'!D181&lt;&gt;1)),"Fehler: Reduzierte EEG-Umlage ist für diesen Sachverhalt nicht möglich.",IF(AND(NOT(ISBLANK(D181)),C181*D181*$B$12/100&lt;&gt;F181,ISBLANK(E181)),"Hinweis: Falscher Umlagesatz wurde ausgewählt.",IF(AND(NOT(ISBLANK(D181)),NOT(ISBLANK(E181))),"Fehler: wenn Spalte E ausgefüllt wird, dann bitte Spalte D leer lassen.",""))),"Fehler"))</f>
        <v/>
      </c>
    </row>
    <row r="182" spans="1:7" x14ac:dyDescent="0.2">
      <c r="A182" s="71"/>
      <c r="B182" s="70"/>
      <c r="C182" s="74"/>
      <c r="D182" s="75"/>
      <c r="E182" s="51"/>
      <c r="F182" s="101" t="str">
        <f t="shared" si="2"/>
        <v/>
      </c>
      <c r="G182" s="93" t="str">
        <f>IF(ISBLANK(A182),"",IFERROR(IF(OR(AND(NOT(OR(ISBLANK(D182),B182=Hilfstabelle!$H$3,B182=Hilfstabelle!$H$6)),'Entladung des Speichers'!D182&lt;&gt;1)),"Fehler: Reduzierte EEG-Umlage ist für diesen Sachverhalt nicht möglich.",IF(AND(NOT(ISBLANK(D182)),C182*D182*$B$12/100&lt;&gt;F182,ISBLANK(E182)),"Hinweis: Falscher Umlagesatz wurde ausgewählt.",IF(AND(NOT(ISBLANK(D182)),NOT(ISBLANK(E182))),"Fehler: wenn Spalte E ausgefüllt wird, dann bitte Spalte D leer lassen.",""))),"Fehler"))</f>
        <v/>
      </c>
    </row>
    <row r="183" spans="1:7" x14ac:dyDescent="0.2">
      <c r="A183" s="71"/>
      <c r="B183" s="70"/>
      <c r="C183" s="74"/>
      <c r="D183" s="75"/>
      <c r="E183" s="51"/>
      <c r="F183" s="101" t="str">
        <f t="shared" si="2"/>
        <v/>
      </c>
      <c r="G183" s="93" t="str">
        <f>IF(ISBLANK(A183),"",IFERROR(IF(OR(AND(NOT(OR(ISBLANK(D183),B183=Hilfstabelle!$H$3,B183=Hilfstabelle!$H$6)),'Entladung des Speichers'!D183&lt;&gt;1)),"Fehler: Reduzierte EEG-Umlage ist für diesen Sachverhalt nicht möglich.",IF(AND(NOT(ISBLANK(D183)),C183*D183*$B$12/100&lt;&gt;F183,ISBLANK(E183)),"Hinweis: Falscher Umlagesatz wurde ausgewählt.",IF(AND(NOT(ISBLANK(D183)),NOT(ISBLANK(E183))),"Fehler: wenn Spalte E ausgefüllt wird, dann bitte Spalte D leer lassen.",""))),"Fehler"))</f>
        <v/>
      </c>
    </row>
    <row r="184" spans="1:7" x14ac:dyDescent="0.2">
      <c r="A184" s="71"/>
      <c r="B184" s="70"/>
      <c r="C184" s="74"/>
      <c r="D184" s="75"/>
      <c r="E184" s="51"/>
      <c r="F184" s="101" t="str">
        <f t="shared" si="2"/>
        <v/>
      </c>
      <c r="G184" s="93" t="str">
        <f>IF(ISBLANK(A184),"",IFERROR(IF(OR(AND(NOT(OR(ISBLANK(D184),B184=Hilfstabelle!$H$3,B184=Hilfstabelle!$H$6)),'Entladung des Speichers'!D184&lt;&gt;1)),"Fehler: Reduzierte EEG-Umlage ist für diesen Sachverhalt nicht möglich.",IF(AND(NOT(ISBLANK(D184)),C184*D184*$B$12/100&lt;&gt;F184,ISBLANK(E184)),"Hinweis: Falscher Umlagesatz wurde ausgewählt.",IF(AND(NOT(ISBLANK(D184)),NOT(ISBLANK(E184))),"Fehler: wenn Spalte E ausgefüllt wird, dann bitte Spalte D leer lassen.",""))),"Fehler"))</f>
        <v/>
      </c>
    </row>
    <row r="185" spans="1:7" x14ac:dyDescent="0.2">
      <c r="A185" s="71"/>
      <c r="B185" s="70"/>
      <c r="C185" s="74"/>
      <c r="D185" s="75"/>
      <c r="E185" s="51"/>
      <c r="F185" s="101" t="str">
        <f t="shared" si="2"/>
        <v/>
      </c>
      <c r="G185" s="93" t="str">
        <f>IF(ISBLANK(A185),"",IFERROR(IF(OR(AND(NOT(OR(ISBLANK(D185),B185=Hilfstabelle!$H$3,B185=Hilfstabelle!$H$6)),'Entladung des Speichers'!D185&lt;&gt;1)),"Fehler: Reduzierte EEG-Umlage ist für diesen Sachverhalt nicht möglich.",IF(AND(NOT(ISBLANK(D185)),C185*D185*$B$12/100&lt;&gt;F185,ISBLANK(E185)),"Hinweis: Falscher Umlagesatz wurde ausgewählt.",IF(AND(NOT(ISBLANK(D185)),NOT(ISBLANK(E185))),"Fehler: wenn Spalte E ausgefüllt wird, dann bitte Spalte D leer lassen.",""))),"Fehler"))</f>
        <v/>
      </c>
    </row>
    <row r="186" spans="1:7" x14ac:dyDescent="0.2">
      <c r="A186" s="71"/>
      <c r="B186" s="70"/>
      <c r="C186" s="74"/>
      <c r="D186" s="75"/>
      <c r="E186" s="51"/>
      <c r="F186" s="101" t="str">
        <f t="shared" si="2"/>
        <v/>
      </c>
      <c r="G186" s="93" t="str">
        <f>IF(ISBLANK(A186),"",IFERROR(IF(OR(AND(NOT(OR(ISBLANK(D186),B186=Hilfstabelle!$H$3,B186=Hilfstabelle!$H$6)),'Entladung des Speichers'!D186&lt;&gt;1)),"Fehler: Reduzierte EEG-Umlage ist für diesen Sachverhalt nicht möglich.",IF(AND(NOT(ISBLANK(D186)),C186*D186*$B$12/100&lt;&gt;F186,ISBLANK(E186)),"Hinweis: Falscher Umlagesatz wurde ausgewählt.",IF(AND(NOT(ISBLANK(D186)),NOT(ISBLANK(E186))),"Fehler: wenn Spalte E ausgefüllt wird, dann bitte Spalte D leer lassen.",""))),"Fehler"))</f>
        <v/>
      </c>
    </row>
    <row r="187" spans="1:7" x14ac:dyDescent="0.2">
      <c r="A187" s="71"/>
      <c r="B187" s="70"/>
      <c r="C187" s="74"/>
      <c r="D187" s="75"/>
      <c r="E187" s="51"/>
      <c r="F187" s="101" t="str">
        <f t="shared" si="2"/>
        <v/>
      </c>
      <c r="G187" s="93" t="str">
        <f>IF(ISBLANK(A187),"",IFERROR(IF(OR(AND(NOT(OR(ISBLANK(D187),B187=Hilfstabelle!$H$3,B187=Hilfstabelle!$H$6)),'Entladung des Speichers'!D187&lt;&gt;1)),"Fehler: Reduzierte EEG-Umlage ist für diesen Sachverhalt nicht möglich.",IF(AND(NOT(ISBLANK(D187)),C187*D187*$B$12/100&lt;&gt;F187,ISBLANK(E187)),"Hinweis: Falscher Umlagesatz wurde ausgewählt.",IF(AND(NOT(ISBLANK(D187)),NOT(ISBLANK(E187))),"Fehler: wenn Spalte E ausgefüllt wird, dann bitte Spalte D leer lassen.",""))),"Fehler"))</f>
        <v/>
      </c>
    </row>
    <row r="188" spans="1:7" x14ac:dyDescent="0.2">
      <c r="A188" s="71"/>
      <c r="B188" s="70"/>
      <c r="C188" s="74"/>
      <c r="D188" s="75"/>
      <c r="E188" s="51"/>
      <c r="F188" s="101" t="str">
        <f t="shared" si="2"/>
        <v/>
      </c>
      <c r="G188" s="93" t="str">
        <f>IF(ISBLANK(A188),"",IFERROR(IF(OR(AND(NOT(OR(ISBLANK(D188),B188=Hilfstabelle!$H$3,B188=Hilfstabelle!$H$6)),'Entladung des Speichers'!D188&lt;&gt;1)),"Fehler: Reduzierte EEG-Umlage ist für diesen Sachverhalt nicht möglich.",IF(AND(NOT(ISBLANK(D188)),C188*D188*$B$12/100&lt;&gt;F188,ISBLANK(E188)),"Hinweis: Falscher Umlagesatz wurde ausgewählt.",IF(AND(NOT(ISBLANK(D188)),NOT(ISBLANK(E188))),"Fehler: wenn Spalte E ausgefüllt wird, dann bitte Spalte D leer lassen.",""))),"Fehler"))</f>
        <v/>
      </c>
    </row>
    <row r="189" spans="1:7" x14ac:dyDescent="0.2">
      <c r="A189" s="71"/>
      <c r="B189" s="70"/>
      <c r="C189" s="74"/>
      <c r="D189" s="75"/>
      <c r="E189" s="51"/>
      <c r="F189" s="101" t="str">
        <f t="shared" si="2"/>
        <v/>
      </c>
      <c r="G189" s="93" t="str">
        <f>IF(ISBLANK(A189),"",IFERROR(IF(OR(AND(NOT(OR(ISBLANK(D189),B189=Hilfstabelle!$H$3,B189=Hilfstabelle!$H$6)),'Entladung des Speichers'!D189&lt;&gt;1)),"Fehler: Reduzierte EEG-Umlage ist für diesen Sachverhalt nicht möglich.",IF(AND(NOT(ISBLANK(D189)),C189*D189*$B$12/100&lt;&gt;F189,ISBLANK(E189)),"Hinweis: Falscher Umlagesatz wurde ausgewählt.",IF(AND(NOT(ISBLANK(D189)),NOT(ISBLANK(E189))),"Fehler: wenn Spalte E ausgefüllt wird, dann bitte Spalte D leer lassen.",""))),"Fehler"))</f>
        <v/>
      </c>
    </row>
    <row r="190" spans="1:7" x14ac:dyDescent="0.2">
      <c r="A190" s="71"/>
      <c r="B190" s="70"/>
      <c r="C190" s="74"/>
      <c r="D190" s="75"/>
      <c r="E190" s="51"/>
      <c r="F190" s="101" t="str">
        <f t="shared" si="2"/>
        <v/>
      </c>
      <c r="G190" s="93" t="str">
        <f>IF(ISBLANK(A190),"",IFERROR(IF(OR(AND(NOT(OR(ISBLANK(D190),B190=Hilfstabelle!$H$3,B190=Hilfstabelle!$H$6)),'Entladung des Speichers'!D190&lt;&gt;1)),"Fehler: Reduzierte EEG-Umlage ist für diesen Sachverhalt nicht möglich.",IF(AND(NOT(ISBLANK(D190)),C190*D190*$B$12/100&lt;&gt;F190,ISBLANK(E190)),"Hinweis: Falscher Umlagesatz wurde ausgewählt.",IF(AND(NOT(ISBLANK(D190)),NOT(ISBLANK(E190))),"Fehler: wenn Spalte E ausgefüllt wird, dann bitte Spalte D leer lassen.",""))),"Fehler"))</f>
        <v/>
      </c>
    </row>
    <row r="191" spans="1:7" x14ac:dyDescent="0.2">
      <c r="A191" s="71"/>
      <c r="B191" s="70"/>
      <c r="C191" s="74"/>
      <c r="D191" s="75"/>
      <c r="E191" s="51"/>
      <c r="F191" s="101" t="str">
        <f t="shared" si="2"/>
        <v/>
      </c>
      <c r="G191" s="93" t="str">
        <f>IF(ISBLANK(A191),"",IFERROR(IF(OR(AND(NOT(OR(ISBLANK(D191),B191=Hilfstabelle!$H$3,B191=Hilfstabelle!$H$6)),'Entladung des Speichers'!D191&lt;&gt;1)),"Fehler: Reduzierte EEG-Umlage ist für diesen Sachverhalt nicht möglich.",IF(AND(NOT(ISBLANK(D191)),C191*D191*$B$12/100&lt;&gt;F191,ISBLANK(E191)),"Hinweis: Falscher Umlagesatz wurde ausgewählt.",IF(AND(NOT(ISBLANK(D191)),NOT(ISBLANK(E191))),"Fehler: wenn Spalte E ausgefüllt wird, dann bitte Spalte D leer lassen.",""))),"Fehler"))</f>
        <v/>
      </c>
    </row>
    <row r="192" spans="1:7" x14ac:dyDescent="0.2">
      <c r="A192" s="71"/>
      <c r="B192" s="70"/>
      <c r="C192" s="74"/>
      <c r="D192" s="75"/>
      <c r="E192" s="51"/>
      <c r="F192" s="101" t="str">
        <f t="shared" si="2"/>
        <v/>
      </c>
      <c r="G192" s="93" t="str">
        <f>IF(ISBLANK(A192),"",IFERROR(IF(OR(AND(NOT(OR(ISBLANK(D192),B192=Hilfstabelle!$H$3,B192=Hilfstabelle!$H$6)),'Entladung des Speichers'!D192&lt;&gt;1)),"Fehler: Reduzierte EEG-Umlage ist für diesen Sachverhalt nicht möglich.",IF(AND(NOT(ISBLANK(D192)),C192*D192*$B$12/100&lt;&gt;F192,ISBLANK(E192)),"Hinweis: Falscher Umlagesatz wurde ausgewählt.",IF(AND(NOT(ISBLANK(D192)),NOT(ISBLANK(E192))),"Fehler: wenn Spalte E ausgefüllt wird, dann bitte Spalte D leer lassen.",""))),"Fehler"))</f>
        <v/>
      </c>
    </row>
    <row r="193" spans="1:7" x14ac:dyDescent="0.2">
      <c r="A193" s="71"/>
      <c r="B193" s="70"/>
      <c r="C193" s="74"/>
      <c r="D193" s="75"/>
      <c r="E193" s="51"/>
      <c r="F193" s="101" t="str">
        <f t="shared" si="2"/>
        <v/>
      </c>
      <c r="G193" s="93" t="str">
        <f>IF(ISBLANK(A193),"",IFERROR(IF(OR(AND(NOT(OR(ISBLANK(D193),B193=Hilfstabelle!$H$3,B193=Hilfstabelle!$H$6)),'Entladung des Speichers'!D193&lt;&gt;1)),"Fehler: Reduzierte EEG-Umlage ist für diesen Sachverhalt nicht möglich.",IF(AND(NOT(ISBLANK(D193)),C193*D193*$B$12/100&lt;&gt;F193,ISBLANK(E193)),"Hinweis: Falscher Umlagesatz wurde ausgewählt.",IF(AND(NOT(ISBLANK(D193)),NOT(ISBLANK(E193))),"Fehler: wenn Spalte E ausgefüllt wird, dann bitte Spalte D leer lassen.",""))),"Fehler"))</f>
        <v/>
      </c>
    </row>
    <row r="194" spans="1:7" x14ac:dyDescent="0.2">
      <c r="A194" s="71"/>
      <c r="B194" s="70"/>
      <c r="C194" s="74"/>
      <c r="D194" s="75"/>
      <c r="E194" s="51"/>
      <c r="F194" s="101" t="str">
        <f t="shared" si="2"/>
        <v/>
      </c>
      <c r="G194" s="93" t="str">
        <f>IF(ISBLANK(A194),"",IFERROR(IF(OR(AND(NOT(OR(ISBLANK(D194),B194=Hilfstabelle!$H$3,B194=Hilfstabelle!$H$6)),'Entladung des Speichers'!D194&lt;&gt;1)),"Fehler: Reduzierte EEG-Umlage ist für diesen Sachverhalt nicht möglich.",IF(AND(NOT(ISBLANK(D194)),C194*D194*$B$12/100&lt;&gt;F194,ISBLANK(E194)),"Hinweis: Falscher Umlagesatz wurde ausgewählt.",IF(AND(NOT(ISBLANK(D194)),NOT(ISBLANK(E194))),"Fehler: wenn Spalte E ausgefüllt wird, dann bitte Spalte D leer lassen.",""))),"Fehler"))</f>
        <v/>
      </c>
    </row>
    <row r="195" spans="1:7" x14ac:dyDescent="0.2">
      <c r="A195" s="71"/>
      <c r="B195" s="70"/>
      <c r="C195" s="74"/>
      <c r="D195" s="75"/>
      <c r="E195" s="51"/>
      <c r="F195" s="101" t="str">
        <f t="shared" si="2"/>
        <v/>
      </c>
      <c r="G195" s="93" t="str">
        <f>IF(ISBLANK(A195),"",IFERROR(IF(OR(AND(NOT(OR(ISBLANK(D195),B195=Hilfstabelle!$H$3,B195=Hilfstabelle!$H$6)),'Entladung des Speichers'!D195&lt;&gt;1)),"Fehler: Reduzierte EEG-Umlage ist für diesen Sachverhalt nicht möglich.",IF(AND(NOT(ISBLANK(D195)),C195*D195*$B$12/100&lt;&gt;F195,ISBLANK(E195)),"Hinweis: Falscher Umlagesatz wurde ausgewählt.",IF(AND(NOT(ISBLANK(D195)),NOT(ISBLANK(E195))),"Fehler: wenn Spalte E ausgefüllt wird, dann bitte Spalte D leer lassen.",""))),"Fehler"))</f>
        <v/>
      </c>
    </row>
    <row r="196" spans="1:7" x14ac:dyDescent="0.2">
      <c r="A196" s="71"/>
      <c r="B196" s="70"/>
      <c r="C196" s="74"/>
      <c r="D196" s="75"/>
      <c r="E196" s="51"/>
      <c r="F196" s="101" t="str">
        <f t="shared" si="2"/>
        <v/>
      </c>
      <c r="G196" s="93" t="str">
        <f>IF(ISBLANK(A196),"",IFERROR(IF(OR(AND(NOT(OR(ISBLANK(D196),B196=Hilfstabelle!$H$3,B196=Hilfstabelle!$H$6)),'Entladung des Speichers'!D196&lt;&gt;1)),"Fehler: Reduzierte EEG-Umlage ist für diesen Sachverhalt nicht möglich.",IF(AND(NOT(ISBLANK(D196)),C196*D196*$B$12/100&lt;&gt;F196,ISBLANK(E196)),"Hinweis: Falscher Umlagesatz wurde ausgewählt.",IF(AND(NOT(ISBLANK(D196)),NOT(ISBLANK(E196))),"Fehler: wenn Spalte E ausgefüllt wird, dann bitte Spalte D leer lassen.",""))),"Fehler"))</f>
        <v/>
      </c>
    </row>
    <row r="197" spans="1:7" x14ac:dyDescent="0.2">
      <c r="A197" s="71"/>
      <c r="B197" s="70"/>
      <c r="C197" s="74"/>
      <c r="D197" s="75"/>
      <c r="E197" s="51"/>
      <c r="F197" s="101" t="str">
        <f t="shared" si="2"/>
        <v/>
      </c>
      <c r="G197" s="93" t="str">
        <f>IF(ISBLANK(A197),"",IFERROR(IF(OR(AND(NOT(OR(ISBLANK(D197),B197=Hilfstabelle!$H$3,B197=Hilfstabelle!$H$6)),'Entladung des Speichers'!D197&lt;&gt;1)),"Fehler: Reduzierte EEG-Umlage ist für diesen Sachverhalt nicht möglich.",IF(AND(NOT(ISBLANK(D197)),C197*D197*$B$12/100&lt;&gt;F197,ISBLANK(E197)),"Hinweis: Falscher Umlagesatz wurde ausgewählt.",IF(AND(NOT(ISBLANK(D197)),NOT(ISBLANK(E197))),"Fehler: wenn Spalte E ausgefüllt wird, dann bitte Spalte D leer lassen.",""))),"Fehler"))</f>
        <v/>
      </c>
    </row>
    <row r="198" spans="1:7" x14ac:dyDescent="0.2">
      <c r="A198" s="71"/>
      <c r="B198" s="70"/>
      <c r="C198" s="74"/>
      <c r="D198" s="75"/>
      <c r="E198" s="51"/>
      <c r="F198" s="101" t="str">
        <f t="shared" si="2"/>
        <v/>
      </c>
      <c r="G198" s="93" t="str">
        <f>IF(ISBLANK(A198),"",IFERROR(IF(OR(AND(NOT(OR(ISBLANK(D198),B198=Hilfstabelle!$H$3,B198=Hilfstabelle!$H$6)),'Entladung des Speichers'!D198&lt;&gt;1)),"Fehler: Reduzierte EEG-Umlage ist für diesen Sachverhalt nicht möglich.",IF(AND(NOT(ISBLANK(D198)),C198*D198*$B$12/100&lt;&gt;F198,ISBLANK(E198)),"Hinweis: Falscher Umlagesatz wurde ausgewählt.",IF(AND(NOT(ISBLANK(D198)),NOT(ISBLANK(E198))),"Fehler: wenn Spalte E ausgefüllt wird, dann bitte Spalte D leer lassen.",""))),"Fehler"))</f>
        <v/>
      </c>
    </row>
    <row r="199" spans="1:7" x14ac:dyDescent="0.2">
      <c r="A199" s="71"/>
      <c r="B199" s="70"/>
      <c r="C199" s="74"/>
      <c r="D199" s="75"/>
      <c r="E199" s="51"/>
      <c r="F199" s="101" t="str">
        <f t="shared" si="2"/>
        <v/>
      </c>
      <c r="G199" s="93" t="str">
        <f>IF(ISBLANK(A199),"",IFERROR(IF(OR(AND(NOT(OR(ISBLANK(D199),B199=Hilfstabelle!$H$3,B199=Hilfstabelle!$H$6)),'Entladung des Speichers'!D199&lt;&gt;1)),"Fehler: Reduzierte EEG-Umlage ist für diesen Sachverhalt nicht möglich.",IF(AND(NOT(ISBLANK(D199)),C199*D199*$B$12/100&lt;&gt;F199,ISBLANK(E199)),"Hinweis: Falscher Umlagesatz wurde ausgewählt.",IF(AND(NOT(ISBLANK(D199)),NOT(ISBLANK(E199))),"Fehler: wenn Spalte E ausgefüllt wird, dann bitte Spalte D leer lassen.",""))),"Fehler"))</f>
        <v/>
      </c>
    </row>
    <row r="200" spans="1:7" x14ac:dyDescent="0.2">
      <c r="A200" s="71"/>
      <c r="B200" s="70"/>
      <c r="C200" s="74"/>
      <c r="D200" s="75"/>
      <c r="E200" s="51"/>
      <c r="F200" s="101" t="str">
        <f t="shared" si="2"/>
        <v/>
      </c>
      <c r="G200" s="93" t="str">
        <f>IF(ISBLANK(A200),"",IFERROR(IF(OR(AND(NOT(OR(ISBLANK(D200),B200=Hilfstabelle!$H$3,B200=Hilfstabelle!$H$6)),'Entladung des Speichers'!D200&lt;&gt;1)),"Fehler: Reduzierte EEG-Umlage ist für diesen Sachverhalt nicht möglich.",IF(AND(NOT(ISBLANK(D200)),C200*D200*$B$12/100&lt;&gt;F200,ISBLANK(E200)),"Hinweis: Falscher Umlagesatz wurde ausgewählt.",IF(AND(NOT(ISBLANK(D200)),NOT(ISBLANK(E200))),"Fehler: wenn Spalte E ausgefüllt wird, dann bitte Spalte D leer lassen.",""))),"Fehler"))</f>
        <v/>
      </c>
    </row>
    <row r="201" spans="1:7" x14ac:dyDescent="0.2">
      <c r="A201" s="71"/>
      <c r="B201" s="70"/>
      <c r="C201" s="74"/>
      <c r="D201" s="75"/>
      <c r="E201" s="51"/>
      <c r="F201" s="101" t="str">
        <f t="shared" si="2"/>
        <v/>
      </c>
      <c r="G201" s="93" t="str">
        <f>IF(ISBLANK(A201),"",IFERROR(IF(OR(AND(NOT(OR(ISBLANK(D201),B201=Hilfstabelle!$H$3,B201=Hilfstabelle!$H$6)),'Entladung des Speichers'!D201&lt;&gt;1)),"Fehler: Reduzierte EEG-Umlage ist für diesen Sachverhalt nicht möglich.",IF(AND(NOT(ISBLANK(D201)),C201*D201*$B$12/100&lt;&gt;F201,ISBLANK(E201)),"Hinweis: Falscher Umlagesatz wurde ausgewählt.",IF(AND(NOT(ISBLANK(D201)),NOT(ISBLANK(E201))),"Fehler: wenn Spalte E ausgefüllt wird, dann bitte Spalte D leer lassen.",""))),"Fehler"))</f>
        <v/>
      </c>
    </row>
    <row r="202" spans="1:7" x14ac:dyDescent="0.2">
      <c r="A202" s="71"/>
      <c r="B202" s="70"/>
      <c r="C202" s="74"/>
      <c r="D202" s="75"/>
      <c r="E202" s="51"/>
      <c r="F202" s="101" t="str">
        <f t="shared" si="2"/>
        <v/>
      </c>
      <c r="G202" s="93" t="str">
        <f>IF(ISBLANK(A202),"",IFERROR(IF(OR(AND(NOT(OR(ISBLANK(D202),B202=Hilfstabelle!$H$3,B202=Hilfstabelle!$H$6)),'Entladung des Speichers'!D202&lt;&gt;1)),"Fehler: Reduzierte EEG-Umlage ist für diesen Sachverhalt nicht möglich.",IF(AND(NOT(ISBLANK(D202)),C202*D202*$B$12/100&lt;&gt;F202,ISBLANK(E202)),"Hinweis: Falscher Umlagesatz wurde ausgewählt.",IF(AND(NOT(ISBLANK(D202)),NOT(ISBLANK(E202))),"Fehler: wenn Spalte E ausgefüllt wird, dann bitte Spalte D leer lassen.",""))),"Fehler"))</f>
        <v/>
      </c>
    </row>
    <row r="203" spans="1:7" x14ac:dyDescent="0.2">
      <c r="A203" s="71"/>
      <c r="B203" s="70"/>
      <c r="C203" s="74"/>
      <c r="D203" s="75"/>
      <c r="E203" s="51"/>
      <c r="F203" s="101" t="str">
        <f t="shared" si="2"/>
        <v/>
      </c>
      <c r="G203" s="93" t="str">
        <f>IF(ISBLANK(A203),"",IFERROR(IF(OR(AND(NOT(OR(ISBLANK(D203),B203=Hilfstabelle!$H$3,B203=Hilfstabelle!$H$6)),'Entladung des Speichers'!D203&lt;&gt;1)),"Fehler: Reduzierte EEG-Umlage ist für diesen Sachverhalt nicht möglich.",IF(AND(NOT(ISBLANK(D203)),C203*D203*$B$12/100&lt;&gt;F203,ISBLANK(E203)),"Hinweis: Falscher Umlagesatz wurde ausgewählt.",IF(AND(NOT(ISBLANK(D203)),NOT(ISBLANK(E203))),"Fehler: wenn Spalte E ausgefüllt wird, dann bitte Spalte D leer lassen.",""))),"Fehler"))</f>
        <v/>
      </c>
    </row>
    <row r="204" spans="1:7" x14ac:dyDescent="0.2">
      <c r="A204" s="71"/>
      <c r="B204" s="70"/>
      <c r="C204" s="74"/>
      <c r="D204" s="75"/>
      <c r="E204" s="51"/>
      <c r="F204" s="101" t="str">
        <f t="shared" si="2"/>
        <v/>
      </c>
      <c r="G204" s="93" t="str">
        <f>IF(ISBLANK(A204),"",IFERROR(IF(OR(AND(NOT(OR(ISBLANK(D204),B204=Hilfstabelle!$H$3,B204=Hilfstabelle!$H$6)),'Entladung des Speichers'!D204&lt;&gt;1)),"Fehler: Reduzierte EEG-Umlage ist für diesen Sachverhalt nicht möglich.",IF(AND(NOT(ISBLANK(D204)),C204*D204*$B$12/100&lt;&gt;F204,ISBLANK(E204)),"Hinweis: Falscher Umlagesatz wurde ausgewählt.",IF(AND(NOT(ISBLANK(D204)),NOT(ISBLANK(E204))),"Fehler: wenn Spalte E ausgefüllt wird, dann bitte Spalte D leer lassen.",""))),"Fehler"))</f>
        <v/>
      </c>
    </row>
    <row r="205" spans="1:7" x14ac:dyDescent="0.2">
      <c r="A205" s="71"/>
      <c r="B205" s="70"/>
      <c r="C205" s="74"/>
      <c r="D205" s="75"/>
      <c r="E205" s="51"/>
      <c r="F205" s="101" t="str">
        <f t="shared" si="2"/>
        <v/>
      </c>
      <c r="G205" s="93" t="str">
        <f>IF(ISBLANK(A205),"",IFERROR(IF(OR(AND(NOT(OR(ISBLANK(D205),B205=Hilfstabelle!$H$3,B205=Hilfstabelle!$H$6)),'Entladung des Speichers'!D205&lt;&gt;1)),"Fehler: Reduzierte EEG-Umlage ist für diesen Sachverhalt nicht möglich.",IF(AND(NOT(ISBLANK(D205)),C205*D205*$B$12/100&lt;&gt;F205,ISBLANK(E205)),"Hinweis: Falscher Umlagesatz wurde ausgewählt.",IF(AND(NOT(ISBLANK(D205)),NOT(ISBLANK(E205))),"Fehler: wenn Spalte E ausgefüllt wird, dann bitte Spalte D leer lassen.",""))),"Fehler"))</f>
        <v/>
      </c>
    </row>
    <row r="206" spans="1:7" x14ac:dyDescent="0.2">
      <c r="A206" s="71"/>
      <c r="B206" s="70"/>
      <c r="C206" s="74"/>
      <c r="D206" s="75"/>
      <c r="E206" s="51"/>
      <c r="F206" s="101" t="str">
        <f t="shared" si="2"/>
        <v/>
      </c>
      <c r="G206" s="93" t="str">
        <f>IF(ISBLANK(A206),"",IFERROR(IF(OR(AND(NOT(OR(ISBLANK(D206),B206=Hilfstabelle!$H$3,B206=Hilfstabelle!$H$6)),'Entladung des Speichers'!D206&lt;&gt;1)),"Fehler: Reduzierte EEG-Umlage ist für diesen Sachverhalt nicht möglich.",IF(AND(NOT(ISBLANK(D206)),C206*D206*$B$12/100&lt;&gt;F206,ISBLANK(E206)),"Hinweis: Falscher Umlagesatz wurde ausgewählt.",IF(AND(NOT(ISBLANK(D206)),NOT(ISBLANK(E206))),"Fehler: wenn Spalte E ausgefüllt wird, dann bitte Spalte D leer lassen.",""))),"Fehler"))</f>
        <v/>
      </c>
    </row>
    <row r="207" spans="1:7" x14ac:dyDescent="0.2">
      <c r="A207" s="71"/>
      <c r="B207" s="70"/>
      <c r="C207" s="74"/>
      <c r="D207" s="75"/>
      <c r="E207" s="51"/>
      <c r="F207" s="101" t="str">
        <f t="shared" si="2"/>
        <v/>
      </c>
      <c r="G207" s="93" t="str">
        <f>IF(ISBLANK(A207),"",IFERROR(IF(OR(AND(NOT(OR(ISBLANK(D207),B207=Hilfstabelle!$H$3,B207=Hilfstabelle!$H$6)),'Entladung des Speichers'!D207&lt;&gt;1)),"Fehler: Reduzierte EEG-Umlage ist für diesen Sachverhalt nicht möglich.",IF(AND(NOT(ISBLANK(D207)),C207*D207*$B$12/100&lt;&gt;F207,ISBLANK(E207)),"Hinweis: Falscher Umlagesatz wurde ausgewählt.",IF(AND(NOT(ISBLANK(D207)),NOT(ISBLANK(E207))),"Fehler: wenn Spalte E ausgefüllt wird, dann bitte Spalte D leer lassen.",""))),"Fehler"))</f>
        <v/>
      </c>
    </row>
    <row r="208" spans="1:7" x14ac:dyDescent="0.2">
      <c r="A208" s="71"/>
      <c r="B208" s="70"/>
      <c r="C208" s="74"/>
      <c r="D208" s="75"/>
      <c r="E208" s="51"/>
      <c r="F208" s="101" t="str">
        <f t="shared" si="2"/>
        <v/>
      </c>
      <c r="G208" s="93" t="str">
        <f>IF(ISBLANK(A208),"",IFERROR(IF(OR(AND(NOT(OR(ISBLANK(D208),B208=Hilfstabelle!$H$3,B208=Hilfstabelle!$H$6)),'Entladung des Speichers'!D208&lt;&gt;1)),"Fehler: Reduzierte EEG-Umlage ist für diesen Sachverhalt nicht möglich.",IF(AND(NOT(ISBLANK(D208)),C208*D208*$B$12/100&lt;&gt;F208,ISBLANK(E208)),"Hinweis: Falscher Umlagesatz wurde ausgewählt.",IF(AND(NOT(ISBLANK(D208)),NOT(ISBLANK(E208))),"Fehler: wenn Spalte E ausgefüllt wird, dann bitte Spalte D leer lassen.",""))),"Fehler"))</f>
        <v/>
      </c>
    </row>
    <row r="209" spans="1:7" x14ac:dyDescent="0.2">
      <c r="A209" s="71"/>
      <c r="B209" s="70"/>
      <c r="C209" s="74"/>
      <c r="D209" s="75"/>
      <c r="E209" s="51"/>
      <c r="F209" s="101" t="str">
        <f t="shared" ref="F209:F272" si="3">IF(ISBLANK(A209),"",IF(AND(ISBLANK(D209),ISBLANK(E209)),"Bitte Spalte D oder E ausfüllen. Bei 'Sondersachverhalten' ist Spalte D leer zu lassen und Spalte E auszufüllen.",IF(NOT(ISBLANK(D209)),$B$12*C209*D209/100,E209)))</f>
        <v/>
      </c>
      <c r="G209" s="93" t="str">
        <f>IF(ISBLANK(A209),"",IFERROR(IF(OR(AND(NOT(OR(ISBLANK(D209),B209=Hilfstabelle!$H$3,B209=Hilfstabelle!$H$6)),'Entladung des Speichers'!D209&lt;&gt;1)),"Fehler: Reduzierte EEG-Umlage ist für diesen Sachverhalt nicht möglich.",IF(AND(NOT(ISBLANK(D209)),C209*D209*$B$12/100&lt;&gt;F209,ISBLANK(E209)),"Hinweis: Falscher Umlagesatz wurde ausgewählt.",IF(AND(NOT(ISBLANK(D209)),NOT(ISBLANK(E209))),"Fehler: wenn Spalte E ausgefüllt wird, dann bitte Spalte D leer lassen.",""))),"Fehler"))</f>
        <v/>
      </c>
    </row>
    <row r="210" spans="1:7" x14ac:dyDescent="0.2">
      <c r="A210" s="71"/>
      <c r="B210" s="70"/>
      <c r="C210" s="74"/>
      <c r="D210" s="75"/>
      <c r="E210" s="51"/>
      <c r="F210" s="101" t="str">
        <f t="shared" si="3"/>
        <v/>
      </c>
      <c r="G210" s="93" t="str">
        <f>IF(ISBLANK(A210),"",IFERROR(IF(OR(AND(NOT(OR(ISBLANK(D210),B210=Hilfstabelle!$H$3,B210=Hilfstabelle!$H$6)),'Entladung des Speichers'!D210&lt;&gt;1)),"Fehler: Reduzierte EEG-Umlage ist für diesen Sachverhalt nicht möglich.",IF(AND(NOT(ISBLANK(D210)),C210*D210*$B$12/100&lt;&gt;F210,ISBLANK(E210)),"Hinweis: Falscher Umlagesatz wurde ausgewählt.",IF(AND(NOT(ISBLANK(D210)),NOT(ISBLANK(E210))),"Fehler: wenn Spalte E ausgefüllt wird, dann bitte Spalte D leer lassen.",""))),"Fehler"))</f>
        <v/>
      </c>
    </row>
    <row r="211" spans="1:7" x14ac:dyDescent="0.2">
      <c r="A211" s="71"/>
      <c r="B211" s="70"/>
      <c r="C211" s="74"/>
      <c r="D211" s="75"/>
      <c r="E211" s="51"/>
      <c r="F211" s="101" t="str">
        <f t="shared" si="3"/>
        <v/>
      </c>
      <c r="G211" s="93" t="str">
        <f>IF(ISBLANK(A211),"",IFERROR(IF(OR(AND(NOT(OR(ISBLANK(D211),B211=Hilfstabelle!$H$3,B211=Hilfstabelle!$H$6)),'Entladung des Speichers'!D211&lt;&gt;1)),"Fehler: Reduzierte EEG-Umlage ist für diesen Sachverhalt nicht möglich.",IF(AND(NOT(ISBLANK(D211)),C211*D211*$B$12/100&lt;&gt;F211,ISBLANK(E211)),"Hinweis: Falscher Umlagesatz wurde ausgewählt.",IF(AND(NOT(ISBLANK(D211)),NOT(ISBLANK(E211))),"Fehler: wenn Spalte E ausgefüllt wird, dann bitte Spalte D leer lassen.",""))),"Fehler"))</f>
        <v/>
      </c>
    </row>
    <row r="212" spans="1:7" x14ac:dyDescent="0.2">
      <c r="A212" s="71"/>
      <c r="B212" s="70"/>
      <c r="C212" s="74"/>
      <c r="D212" s="75"/>
      <c r="E212" s="51"/>
      <c r="F212" s="101" t="str">
        <f t="shared" si="3"/>
        <v/>
      </c>
      <c r="G212" s="93" t="str">
        <f>IF(ISBLANK(A212),"",IFERROR(IF(OR(AND(NOT(OR(ISBLANK(D212),B212=Hilfstabelle!$H$3,B212=Hilfstabelle!$H$6)),'Entladung des Speichers'!D212&lt;&gt;1)),"Fehler: Reduzierte EEG-Umlage ist für diesen Sachverhalt nicht möglich.",IF(AND(NOT(ISBLANK(D212)),C212*D212*$B$12/100&lt;&gt;F212,ISBLANK(E212)),"Hinweis: Falscher Umlagesatz wurde ausgewählt.",IF(AND(NOT(ISBLANK(D212)),NOT(ISBLANK(E212))),"Fehler: wenn Spalte E ausgefüllt wird, dann bitte Spalte D leer lassen.",""))),"Fehler"))</f>
        <v/>
      </c>
    </row>
    <row r="213" spans="1:7" x14ac:dyDescent="0.2">
      <c r="A213" s="71"/>
      <c r="B213" s="70"/>
      <c r="C213" s="74"/>
      <c r="D213" s="75"/>
      <c r="E213" s="51"/>
      <c r="F213" s="101" t="str">
        <f t="shared" si="3"/>
        <v/>
      </c>
      <c r="G213" s="93" t="str">
        <f>IF(ISBLANK(A213),"",IFERROR(IF(OR(AND(NOT(OR(ISBLANK(D213),B213=Hilfstabelle!$H$3,B213=Hilfstabelle!$H$6)),'Entladung des Speichers'!D213&lt;&gt;1)),"Fehler: Reduzierte EEG-Umlage ist für diesen Sachverhalt nicht möglich.",IF(AND(NOT(ISBLANK(D213)),C213*D213*$B$12/100&lt;&gt;F213,ISBLANK(E213)),"Hinweis: Falscher Umlagesatz wurde ausgewählt.",IF(AND(NOT(ISBLANK(D213)),NOT(ISBLANK(E213))),"Fehler: wenn Spalte E ausgefüllt wird, dann bitte Spalte D leer lassen.",""))),"Fehler"))</f>
        <v/>
      </c>
    </row>
    <row r="214" spans="1:7" x14ac:dyDescent="0.2">
      <c r="A214" s="71"/>
      <c r="B214" s="70"/>
      <c r="C214" s="74"/>
      <c r="D214" s="75"/>
      <c r="E214" s="51"/>
      <c r="F214" s="101" t="str">
        <f t="shared" si="3"/>
        <v/>
      </c>
      <c r="G214" s="93" t="str">
        <f>IF(ISBLANK(A214),"",IFERROR(IF(OR(AND(NOT(OR(ISBLANK(D214),B214=Hilfstabelle!$H$3,B214=Hilfstabelle!$H$6)),'Entladung des Speichers'!D214&lt;&gt;1)),"Fehler: Reduzierte EEG-Umlage ist für diesen Sachverhalt nicht möglich.",IF(AND(NOT(ISBLANK(D214)),C214*D214*$B$12/100&lt;&gt;F214,ISBLANK(E214)),"Hinweis: Falscher Umlagesatz wurde ausgewählt.",IF(AND(NOT(ISBLANK(D214)),NOT(ISBLANK(E214))),"Fehler: wenn Spalte E ausgefüllt wird, dann bitte Spalte D leer lassen.",""))),"Fehler"))</f>
        <v/>
      </c>
    </row>
    <row r="215" spans="1:7" x14ac:dyDescent="0.2">
      <c r="A215" s="71"/>
      <c r="B215" s="70"/>
      <c r="C215" s="74"/>
      <c r="D215" s="75"/>
      <c r="E215" s="51"/>
      <c r="F215" s="101" t="str">
        <f t="shared" si="3"/>
        <v/>
      </c>
      <c r="G215" s="93" t="str">
        <f>IF(ISBLANK(A215),"",IFERROR(IF(OR(AND(NOT(OR(ISBLANK(D215),B215=Hilfstabelle!$H$3,B215=Hilfstabelle!$H$6)),'Entladung des Speichers'!D215&lt;&gt;1)),"Fehler: Reduzierte EEG-Umlage ist für diesen Sachverhalt nicht möglich.",IF(AND(NOT(ISBLANK(D215)),C215*D215*$B$12/100&lt;&gt;F215,ISBLANK(E215)),"Hinweis: Falscher Umlagesatz wurde ausgewählt.",IF(AND(NOT(ISBLANK(D215)),NOT(ISBLANK(E215))),"Fehler: wenn Spalte E ausgefüllt wird, dann bitte Spalte D leer lassen.",""))),"Fehler"))</f>
        <v/>
      </c>
    </row>
    <row r="216" spans="1:7" x14ac:dyDescent="0.2">
      <c r="A216" s="71"/>
      <c r="B216" s="70"/>
      <c r="C216" s="74"/>
      <c r="D216" s="75"/>
      <c r="E216" s="51"/>
      <c r="F216" s="101" t="str">
        <f t="shared" si="3"/>
        <v/>
      </c>
      <c r="G216" s="93" t="str">
        <f>IF(ISBLANK(A216),"",IFERROR(IF(OR(AND(NOT(OR(ISBLANK(D216),B216=Hilfstabelle!$H$3,B216=Hilfstabelle!$H$6)),'Entladung des Speichers'!D216&lt;&gt;1)),"Fehler: Reduzierte EEG-Umlage ist für diesen Sachverhalt nicht möglich.",IF(AND(NOT(ISBLANK(D216)),C216*D216*$B$12/100&lt;&gt;F216,ISBLANK(E216)),"Hinweis: Falscher Umlagesatz wurde ausgewählt.",IF(AND(NOT(ISBLANK(D216)),NOT(ISBLANK(E216))),"Fehler: wenn Spalte E ausgefüllt wird, dann bitte Spalte D leer lassen.",""))),"Fehler"))</f>
        <v/>
      </c>
    </row>
    <row r="217" spans="1:7" x14ac:dyDescent="0.2">
      <c r="A217" s="71"/>
      <c r="B217" s="70"/>
      <c r="C217" s="74"/>
      <c r="D217" s="75"/>
      <c r="E217" s="51"/>
      <c r="F217" s="101" t="str">
        <f t="shared" si="3"/>
        <v/>
      </c>
      <c r="G217" s="93" t="str">
        <f>IF(ISBLANK(A217),"",IFERROR(IF(OR(AND(NOT(OR(ISBLANK(D217),B217=Hilfstabelle!$H$3,B217=Hilfstabelle!$H$6)),'Entladung des Speichers'!D217&lt;&gt;1)),"Fehler: Reduzierte EEG-Umlage ist für diesen Sachverhalt nicht möglich.",IF(AND(NOT(ISBLANK(D217)),C217*D217*$B$12/100&lt;&gt;F217,ISBLANK(E217)),"Hinweis: Falscher Umlagesatz wurde ausgewählt.",IF(AND(NOT(ISBLANK(D217)),NOT(ISBLANK(E217))),"Fehler: wenn Spalte E ausgefüllt wird, dann bitte Spalte D leer lassen.",""))),"Fehler"))</f>
        <v/>
      </c>
    </row>
    <row r="218" spans="1:7" x14ac:dyDescent="0.2">
      <c r="A218" s="71"/>
      <c r="B218" s="70"/>
      <c r="C218" s="74"/>
      <c r="D218" s="75"/>
      <c r="E218" s="51"/>
      <c r="F218" s="101" t="str">
        <f t="shared" si="3"/>
        <v/>
      </c>
      <c r="G218" s="93" t="str">
        <f>IF(ISBLANK(A218),"",IFERROR(IF(OR(AND(NOT(OR(ISBLANK(D218),B218=Hilfstabelle!$H$3,B218=Hilfstabelle!$H$6)),'Entladung des Speichers'!D218&lt;&gt;1)),"Fehler: Reduzierte EEG-Umlage ist für diesen Sachverhalt nicht möglich.",IF(AND(NOT(ISBLANK(D218)),C218*D218*$B$12/100&lt;&gt;F218,ISBLANK(E218)),"Hinweis: Falscher Umlagesatz wurde ausgewählt.",IF(AND(NOT(ISBLANK(D218)),NOT(ISBLANK(E218))),"Fehler: wenn Spalte E ausgefüllt wird, dann bitte Spalte D leer lassen.",""))),"Fehler"))</f>
        <v/>
      </c>
    </row>
    <row r="219" spans="1:7" x14ac:dyDescent="0.2">
      <c r="A219" s="71"/>
      <c r="B219" s="70"/>
      <c r="C219" s="74"/>
      <c r="D219" s="75"/>
      <c r="E219" s="51"/>
      <c r="F219" s="101" t="str">
        <f t="shared" si="3"/>
        <v/>
      </c>
      <c r="G219" s="93" t="str">
        <f>IF(ISBLANK(A219),"",IFERROR(IF(OR(AND(NOT(OR(ISBLANK(D219),B219=Hilfstabelle!$H$3,B219=Hilfstabelle!$H$6)),'Entladung des Speichers'!D219&lt;&gt;1)),"Fehler: Reduzierte EEG-Umlage ist für diesen Sachverhalt nicht möglich.",IF(AND(NOT(ISBLANK(D219)),C219*D219*$B$12/100&lt;&gt;F219,ISBLANK(E219)),"Hinweis: Falscher Umlagesatz wurde ausgewählt.",IF(AND(NOT(ISBLANK(D219)),NOT(ISBLANK(E219))),"Fehler: wenn Spalte E ausgefüllt wird, dann bitte Spalte D leer lassen.",""))),"Fehler"))</f>
        <v/>
      </c>
    </row>
    <row r="220" spans="1:7" x14ac:dyDescent="0.2">
      <c r="A220" s="71"/>
      <c r="B220" s="70"/>
      <c r="C220" s="74"/>
      <c r="D220" s="75"/>
      <c r="E220" s="51"/>
      <c r="F220" s="101" t="str">
        <f t="shared" si="3"/>
        <v/>
      </c>
      <c r="G220" s="93" t="str">
        <f>IF(ISBLANK(A220),"",IFERROR(IF(OR(AND(NOT(OR(ISBLANK(D220),B220=Hilfstabelle!$H$3,B220=Hilfstabelle!$H$6)),'Entladung des Speichers'!D220&lt;&gt;1)),"Fehler: Reduzierte EEG-Umlage ist für diesen Sachverhalt nicht möglich.",IF(AND(NOT(ISBLANK(D220)),C220*D220*$B$12/100&lt;&gt;F220,ISBLANK(E220)),"Hinweis: Falscher Umlagesatz wurde ausgewählt.",IF(AND(NOT(ISBLANK(D220)),NOT(ISBLANK(E220))),"Fehler: wenn Spalte E ausgefüllt wird, dann bitte Spalte D leer lassen.",""))),"Fehler"))</f>
        <v/>
      </c>
    </row>
    <row r="221" spans="1:7" x14ac:dyDescent="0.2">
      <c r="A221" s="71"/>
      <c r="B221" s="70"/>
      <c r="C221" s="74"/>
      <c r="D221" s="75"/>
      <c r="E221" s="51"/>
      <c r="F221" s="101" t="str">
        <f t="shared" si="3"/>
        <v/>
      </c>
      <c r="G221" s="93" t="str">
        <f>IF(ISBLANK(A221),"",IFERROR(IF(OR(AND(NOT(OR(ISBLANK(D221),B221=Hilfstabelle!$H$3,B221=Hilfstabelle!$H$6)),'Entladung des Speichers'!D221&lt;&gt;1)),"Fehler: Reduzierte EEG-Umlage ist für diesen Sachverhalt nicht möglich.",IF(AND(NOT(ISBLANK(D221)),C221*D221*$B$12/100&lt;&gt;F221,ISBLANK(E221)),"Hinweis: Falscher Umlagesatz wurde ausgewählt.",IF(AND(NOT(ISBLANK(D221)),NOT(ISBLANK(E221))),"Fehler: wenn Spalte E ausgefüllt wird, dann bitte Spalte D leer lassen.",""))),"Fehler"))</f>
        <v/>
      </c>
    </row>
    <row r="222" spans="1:7" x14ac:dyDescent="0.2">
      <c r="A222" s="71"/>
      <c r="B222" s="70"/>
      <c r="C222" s="74"/>
      <c r="D222" s="75"/>
      <c r="E222" s="51"/>
      <c r="F222" s="101" t="str">
        <f t="shared" si="3"/>
        <v/>
      </c>
      <c r="G222" s="93" t="str">
        <f>IF(ISBLANK(A222),"",IFERROR(IF(OR(AND(NOT(OR(ISBLANK(D222),B222=Hilfstabelle!$H$3,B222=Hilfstabelle!$H$6)),'Entladung des Speichers'!D222&lt;&gt;1)),"Fehler: Reduzierte EEG-Umlage ist für diesen Sachverhalt nicht möglich.",IF(AND(NOT(ISBLANK(D222)),C222*D222*$B$12/100&lt;&gt;F222,ISBLANK(E222)),"Hinweis: Falscher Umlagesatz wurde ausgewählt.",IF(AND(NOT(ISBLANK(D222)),NOT(ISBLANK(E222))),"Fehler: wenn Spalte E ausgefüllt wird, dann bitte Spalte D leer lassen.",""))),"Fehler"))</f>
        <v/>
      </c>
    </row>
    <row r="223" spans="1:7" x14ac:dyDescent="0.2">
      <c r="A223" s="71"/>
      <c r="B223" s="70"/>
      <c r="C223" s="74"/>
      <c r="D223" s="75"/>
      <c r="E223" s="51"/>
      <c r="F223" s="101" t="str">
        <f t="shared" si="3"/>
        <v/>
      </c>
      <c r="G223" s="93" t="str">
        <f>IF(ISBLANK(A223),"",IFERROR(IF(OR(AND(NOT(OR(ISBLANK(D223),B223=Hilfstabelle!$H$3,B223=Hilfstabelle!$H$6)),'Entladung des Speichers'!D223&lt;&gt;1)),"Fehler: Reduzierte EEG-Umlage ist für diesen Sachverhalt nicht möglich.",IF(AND(NOT(ISBLANK(D223)),C223*D223*$B$12/100&lt;&gt;F223,ISBLANK(E223)),"Hinweis: Falscher Umlagesatz wurde ausgewählt.",IF(AND(NOT(ISBLANK(D223)),NOT(ISBLANK(E223))),"Fehler: wenn Spalte E ausgefüllt wird, dann bitte Spalte D leer lassen.",""))),"Fehler"))</f>
        <v/>
      </c>
    </row>
    <row r="224" spans="1:7" x14ac:dyDescent="0.2">
      <c r="A224" s="71"/>
      <c r="B224" s="70"/>
      <c r="C224" s="74"/>
      <c r="D224" s="75"/>
      <c r="E224" s="51"/>
      <c r="F224" s="101" t="str">
        <f t="shared" si="3"/>
        <v/>
      </c>
      <c r="G224" s="93" t="str">
        <f>IF(ISBLANK(A224),"",IFERROR(IF(OR(AND(NOT(OR(ISBLANK(D224),B224=Hilfstabelle!$H$3,B224=Hilfstabelle!$H$6)),'Entladung des Speichers'!D224&lt;&gt;1)),"Fehler: Reduzierte EEG-Umlage ist für diesen Sachverhalt nicht möglich.",IF(AND(NOT(ISBLANK(D224)),C224*D224*$B$12/100&lt;&gt;F224,ISBLANK(E224)),"Hinweis: Falscher Umlagesatz wurde ausgewählt.",IF(AND(NOT(ISBLANK(D224)),NOT(ISBLANK(E224))),"Fehler: wenn Spalte E ausgefüllt wird, dann bitte Spalte D leer lassen.",""))),"Fehler"))</f>
        <v/>
      </c>
    </row>
    <row r="225" spans="1:7" x14ac:dyDescent="0.2">
      <c r="A225" s="71"/>
      <c r="B225" s="70"/>
      <c r="C225" s="74"/>
      <c r="D225" s="75"/>
      <c r="E225" s="51"/>
      <c r="F225" s="101" t="str">
        <f t="shared" si="3"/>
        <v/>
      </c>
      <c r="G225" s="93" t="str">
        <f>IF(ISBLANK(A225),"",IFERROR(IF(OR(AND(NOT(OR(ISBLANK(D225),B225=Hilfstabelle!$H$3,B225=Hilfstabelle!$H$6)),'Entladung des Speichers'!D225&lt;&gt;1)),"Fehler: Reduzierte EEG-Umlage ist für diesen Sachverhalt nicht möglich.",IF(AND(NOT(ISBLANK(D225)),C225*D225*$B$12/100&lt;&gt;F225,ISBLANK(E225)),"Hinweis: Falscher Umlagesatz wurde ausgewählt.",IF(AND(NOT(ISBLANK(D225)),NOT(ISBLANK(E225))),"Fehler: wenn Spalte E ausgefüllt wird, dann bitte Spalte D leer lassen.",""))),"Fehler"))</f>
        <v/>
      </c>
    </row>
    <row r="226" spans="1:7" x14ac:dyDescent="0.2">
      <c r="A226" s="71"/>
      <c r="B226" s="70"/>
      <c r="C226" s="74"/>
      <c r="D226" s="75"/>
      <c r="E226" s="51"/>
      <c r="F226" s="101" t="str">
        <f t="shared" si="3"/>
        <v/>
      </c>
      <c r="G226" s="93" t="str">
        <f>IF(ISBLANK(A226),"",IFERROR(IF(OR(AND(NOT(OR(ISBLANK(D226),B226=Hilfstabelle!$H$3,B226=Hilfstabelle!$H$6)),'Entladung des Speichers'!D226&lt;&gt;1)),"Fehler: Reduzierte EEG-Umlage ist für diesen Sachverhalt nicht möglich.",IF(AND(NOT(ISBLANK(D226)),C226*D226*$B$12/100&lt;&gt;F226,ISBLANK(E226)),"Hinweis: Falscher Umlagesatz wurde ausgewählt.",IF(AND(NOT(ISBLANK(D226)),NOT(ISBLANK(E226))),"Fehler: wenn Spalte E ausgefüllt wird, dann bitte Spalte D leer lassen.",""))),"Fehler"))</f>
        <v/>
      </c>
    </row>
    <row r="227" spans="1:7" x14ac:dyDescent="0.2">
      <c r="A227" s="71"/>
      <c r="B227" s="70"/>
      <c r="C227" s="74"/>
      <c r="D227" s="75"/>
      <c r="E227" s="51"/>
      <c r="F227" s="101" t="str">
        <f t="shared" si="3"/>
        <v/>
      </c>
      <c r="G227" s="93" t="str">
        <f>IF(ISBLANK(A227),"",IFERROR(IF(OR(AND(NOT(OR(ISBLANK(D227),B227=Hilfstabelle!$H$3,B227=Hilfstabelle!$H$6)),'Entladung des Speichers'!D227&lt;&gt;1)),"Fehler: Reduzierte EEG-Umlage ist für diesen Sachverhalt nicht möglich.",IF(AND(NOT(ISBLANK(D227)),C227*D227*$B$12/100&lt;&gt;F227,ISBLANK(E227)),"Hinweis: Falscher Umlagesatz wurde ausgewählt.",IF(AND(NOT(ISBLANK(D227)),NOT(ISBLANK(E227))),"Fehler: wenn Spalte E ausgefüllt wird, dann bitte Spalte D leer lassen.",""))),"Fehler"))</f>
        <v/>
      </c>
    </row>
    <row r="228" spans="1:7" x14ac:dyDescent="0.2">
      <c r="A228" s="71"/>
      <c r="B228" s="70"/>
      <c r="C228" s="74"/>
      <c r="D228" s="75"/>
      <c r="E228" s="51"/>
      <c r="F228" s="101" t="str">
        <f t="shared" si="3"/>
        <v/>
      </c>
      <c r="G228" s="93" t="str">
        <f>IF(ISBLANK(A228),"",IFERROR(IF(OR(AND(NOT(OR(ISBLANK(D228),B228=Hilfstabelle!$H$3,B228=Hilfstabelle!$H$6)),'Entladung des Speichers'!D228&lt;&gt;1)),"Fehler: Reduzierte EEG-Umlage ist für diesen Sachverhalt nicht möglich.",IF(AND(NOT(ISBLANK(D228)),C228*D228*$B$12/100&lt;&gt;F228,ISBLANK(E228)),"Hinweis: Falscher Umlagesatz wurde ausgewählt.",IF(AND(NOT(ISBLANK(D228)),NOT(ISBLANK(E228))),"Fehler: wenn Spalte E ausgefüllt wird, dann bitte Spalte D leer lassen.",""))),"Fehler"))</f>
        <v/>
      </c>
    </row>
    <row r="229" spans="1:7" x14ac:dyDescent="0.2">
      <c r="A229" s="71"/>
      <c r="B229" s="70"/>
      <c r="C229" s="74"/>
      <c r="D229" s="75"/>
      <c r="E229" s="51"/>
      <c r="F229" s="101" t="str">
        <f t="shared" si="3"/>
        <v/>
      </c>
      <c r="G229" s="93" t="str">
        <f>IF(ISBLANK(A229),"",IFERROR(IF(OR(AND(NOT(OR(ISBLANK(D229),B229=Hilfstabelle!$H$3,B229=Hilfstabelle!$H$6)),'Entladung des Speichers'!D229&lt;&gt;1)),"Fehler: Reduzierte EEG-Umlage ist für diesen Sachverhalt nicht möglich.",IF(AND(NOT(ISBLANK(D229)),C229*D229*$B$12/100&lt;&gt;F229,ISBLANK(E229)),"Hinweis: Falscher Umlagesatz wurde ausgewählt.",IF(AND(NOT(ISBLANK(D229)),NOT(ISBLANK(E229))),"Fehler: wenn Spalte E ausgefüllt wird, dann bitte Spalte D leer lassen.",""))),"Fehler"))</f>
        <v/>
      </c>
    </row>
    <row r="230" spans="1:7" x14ac:dyDescent="0.2">
      <c r="A230" s="71"/>
      <c r="B230" s="70"/>
      <c r="C230" s="74"/>
      <c r="D230" s="75"/>
      <c r="E230" s="51"/>
      <c r="F230" s="101" t="str">
        <f t="shared" si="3"/>
        <v/>
      </c>
      <c r="G230" s="93" t="str">
        <f>IF(ISBLANK(A230),"",IFERROR(IF(OR(AND(NOT(OR(ISBLANK(D230),B230=Hilfstabelle!$H$3,B230=Hilfstabelle!$H$6)),'Entladung des Speichers'!D230&lt;&gt;1)),"Fehler: Reduzierte EEG-Umlage ist für diesen Sachverhalt nicht möglich.",IF(AND(NOT(ISBLANK(D230)),C230*D230*$B$12/100&lt;&gt;F230,ISBLANK(E230)),"Hinweis: Falscher Umlagesatz wurde ausgewählt.",IF(AND(NOT(ISBLANK(D230)),NOT(ISBLANK(E230))),"Fehler: wenn Spalte E ausgefüllt wird, dann bitte Spalte D leer lassen.",""))),"Fehler"))</f>
        <v/>
      </c>
    </row>
    <row r="231" spans="1:7" x14ac:dyDescent="0.2">
      <c r="A231" s="71"/>
      <c r="B231" s="70"/>
      <c r="C231" s="74"/>
      <c r="D231" s="75"/>
      <c r="E231" s="51"/>
      <c r="F231" s="101" t="str">
        <f t="shared" si="3"/>
        <v/>
      </c>
      <c r="G231" s="93" t="str">
        <f>IF(ISBLANK(A231),"",IFERROR(IF(OR(AND(NOT(OR(ISBLANK(D231),B231=Hilfstabelle!$H$3,B231=Hilfstabelle!$H$6)),'Entladung des Speichers'!D231&lt;&gt;1)),"Fehler: Reduzierte EEG-Umlage ist für diesen Sachverhalt nicht möglich.",IF(AND(NOT(ISBLANK(D231)),C231*D231*$B$12/100&lt;&gt;F231,ISBLANK(E231)),"Hinweis: Falscher Umlagesatz wurde ausgewählt.",IF(AND(NOT(ISBLANK(D231)),NOT(ISBLANK(E231))),"Fehler: wenn Spalte E ausgefüllt wird, dann bitte Spalte D leer lassen.",""))),"Fehler"))</f>
        <v/>
      </c>
    </row>
    <row r="232" spans="1:7" x14ac:dyDescent="0.2">
      <c r="A232" s="71"/>
      <c r="B232" s="70"/>
      <c r="C232" s="74"/>
      <c r="D232" s="75"/>
      <c r="E232" s="51"/>
      <c r="F232" s="101" t="str">
        <f t="shared" si="3"/>
        <v/>
      </c>
      <c r="G232" s="93" t="str">
        <f>IF(ISBLANK(A232),"",IFERROR(IF(OR(AND(NOT(OR(ISBLANK(D232),B232=Hilfstabelle!$H$3,B232=Hilfstabelle!$H$6)),'Entladung des Speichers'!D232&lt;&gt;1)),"Fehler: Reduzierte EEG-Umlage ist für diesen Sachverhalt nicht möglich.",IF(AND(NOT(ISBLANK(D232)),C232*D232*$B$12/100&lt;&gt;F232,ISBLANK(E232)),"Hinweis: Falscher Umlagesatz wurde ausgewählt.",IF(AND(NOT(ISBLANK(D232)),NOT(ISBLANK(E232))),"Fehler: wenn Spalte E ausgefüllt wird, dann bitte Spalte D leer lassen.",""))),"Fehler"))</f>
        <v/>
      </c>
    </row>
    <row r="233" spans="1:7" x14ac:dyDescent="0.2">
      <c r="A233" s="71"/>
      <c r="B233" s="70"/>
      <c r="C233" s="74"/>
      <c r="D233" s="75"/>
      <c r="E233" s="51"/>
      <c r="F233" s="101" t="str">
        <f t="shared" si="3"/>
        <v/>
      </c>
      <c r="G233" s="93" t="str">
        <f>IF(ISBLANK(A233),"",IFERROR(IF(OR(AND(NOT(OR(ISBLANK(D233),B233=Hilfstabelle!$H$3,B233=Hilfstabelle!$H$6)),'Entladung des Speichers'!D233&lt;&gt;1)),"Fehler: Reduzierte EEG-Umlage ist für diesen Sachverhalt nicht möglich.",IF(AND(NOT(ISBLANK(D233)),C233*D233*$B$12/100&lt;&gt;F233,ISBLANK(E233)),"Hinweis: Falscher Umlagesatz wurde ausgewählt.",IF(AND(NOT(ISBLANK(D233)),NOT(ISBLANK(E233))),"Fehler: wenn Spalte E ausgefüllt wird, dann bitte Spalte D leer lassen.",""))),"Fehler"))</f>
        <v/>
      </c>
    </row>
    <row r="234" spans="1:7" x14ac:dyDescent="0.2">
      <c r="A234" s="71"/>
      <c r="B234" s="70"/>
      <c r="C234" s="74"/>
      <c r="D234" s="75"/>
      <c r="E234" s="51"/>
      <c r="F234" s="101" t="str">
        <f t="shared" si="3"/>
        <v/>
      </c>
      <c r="G234" s="93" t="str">
        <f>IF(ISBLANK(A234),"",IFERROR(IF(OR(AND(NOT(OR(ISBLANK(D234),B234=Hilfstabelle!$H$3,B234=Hilfstabelle!$H$6)),'Entladung des Speichers'!D234&lt;&gt;1)),"Fehler: Reduzierte EEG-Umlage ist für diesen Sachverhalt nicht möglich.",IF(AND(NOT(ISBLANK(D234)),C234*D234*$B$12/100&lt;&gt;F234,ISBLANK(E234)),"Hinweis: Falscher Umlagesatz wurde ausgewählt.",IF(AND(NOT(ISBLANK(D234)),NOT(ISBLANK(E234))),"Fehler: wenn Spalte E ausgefüllt wird, dann bitte Spalte D leer lassen.",""))),"Fehler"))</f>
        <v/>
      </c>
    </row>
    <row r="235" spans="1:7" x14ac:dyDescent="0.2">
      <c r="A235" s="71"/>
      <c r="B235" s="70"/>
      <c r="C235" s="74"/>
      <c r="D235" s="75"/>
      <c r="E235" s="51"/>
      <c r="F235" s="101" t="str">
        <f t="shared" si="3"/>
        <v/>
      </c>
      <c r="G235" s="93" t="str">
        <f>IF(ISBLANK(A235),"",IFERROR(IF(OR(AND(NOT(OR(ISBLANK(D235),B235=Hilfstabelle!$H$3,B235=Hilfstabelle!$H$6)),'Entladung des Speichers'!D235&lt;&gt;1)),"Fehler: Reduzierte EEG-Umlage ist für diesen Sachverhalt nicht möglich.",IF(AND(NOT(ISBLANK(D235)),C235*D235*$B$12/100&lt;&gt;F235,ISBLANK(E235)),"Hinweis: Falscher Umlagesatz wurde ausgewählt.",IF(AND(NOT(ISBLANK(D235)),NOT(ISBLANK(E235))),"Fehler: wenn Spalte E ausgefüllt wird, dann bitte Spalte D leer lassen.",""))),"Fehler"))</f>
        <v/>
      </c>
    </row>
    <row r="236" spans="1:7" x14ac:dyDescent="0.2">
      <c r="A236" s="71"/>
      <c r="B236" s="70"/>
      <c r="C236" s="74"/>
      <c r="D236" s="75"/>
      <c r="E236" s="51"/>
      <c r="F236" s="101" t="str">
        <f t="shared" si="3"/>
        <v/>
      </c>
      <c r="G236" s="93" t="str">
        <f>IF(ISBLANK(A236),"",IFERROR(IF(OR(AND(NOT(OR(ISBLANK(D236),B236=Hilfstabelle!$H$3,B236=Hilfstabelle!$H$6)),'Entladung des Speichers'!D236&lt;&gt;1)),"Fehler: Reduzierte EEG-Umlage ist für diesen Sachverhalt nicht möglich.",IF(AND(NOT(ISBLANK(D236)),C236*D236*$B$12/100&lt;&gt;F236,ISBLANK(E236)),"Hinweis: Falscher Umlagesatz wurde ausgewählt.",IF(AND(NOT(ISBLANK(D236)),NOT(ISBLANK(E236))),"Fehler: wenn Spalte E ausgefüllt wird, dann bitte Spalte D leer lassen.",""))),"Fehler"))</f>
        <v/>
      </c>
    </row>
    <row r="237" spans="1:7" x14ac:dyDescent="0.2">
      <c r="A237" s="71"/>
      <c r="B237" s="70"/>
      <c r="C237" s="74"/>
      <c r="D237" s="75"/>
      <c r="E237" s="51"/>
      <c r="F237" s="101" t="str">
        <f t="shared" si="3"/>
        <v/>
      </c>
      <c r="G237" s="93" t="str">
        <f>IF(ISBLANK(A237),"",IFERROR(IF(OR(AND(NOT(OR(ISBLANK(D237),B237=Hilfstabelle!$H$3,B237=Hilfstabelle!$H$6)),'Entladung des Speichers'!D237&lt;&gt;1)),"Fehler: Reduzierte EEG-Umlage ist für diesen Sachverhalt nicht möglich.",IF(AND(NOT(ISBLANK(D237)),C237*D237*$B$12/100&lt;&gt;F237,ISBLANK(E237)),"Hinweis: Falscher Umlagesatz wurde ausgewählt.",IF(AND(NOT(ISBLANK(D237)),NOT(ISBLANK(E237))),"Fehler: wenn Spalte E ausgefüllt wird, dann bitte Spalte D leer lassen.",""))),"Fehler"))</f>
        <v/>
      </c>
    </row>
    <row r="238" spans="1:7" x14ac:dyDescent="0.2">
      <c r="A238" s="71"/>
      <c r="B238" s="70"/>
      <c r="C238" s="74"/>
      <c r="D238" s="75"/>
      <c r="E238" s="51"/>
      <c r="F238" s="101" t="str">
        <f t="shared" si="3"/>
        <v/>
      </c>
      <c r="G238" s="93" t="str">
        <f>IF(ISBLANK(A238),"",IFERROR(IF(OR(AND(NOT(OR(ISBLANK(D238),B238=Hilfstabelle!$H$3,B238=Hilfstabelle!$H$6)),'Entladung des Speichers'!D238&lt;&gt;1)),"Fehler: Reduzierte EEG-Umlage ist für diesen Sachverhalt nicht möglich.",IF(AND(NOT(ISBLANK(D238)),C238*D238*$B$12/100&lt;&gt;F238,ISBLANK(E238)),"Hinweis: Falscher Umlagesatz wurde ausgewählt.",IF(AND(NOT(ISBLANK(D238)),NOT(ISBLANK(E238))),"Fehler: wenn Spalte E ausgefüllt wird, dann bitte Spalte D leer lassen.",""))),"Fehler"))</f>
        <v/>
      </c>
    </row>
    <row r="239" spans="1:7" x14ac:dyDescent="0.2">
      <c r="A239" s="71"/>
      <c r="B239" s="70"/>
      <c r="C239" s="74"/>
      <c r="D239" s="75"/>
      <c r="E239" s="51"/>
      <c r="F239" s="101" t="str">
        <f t="shared" si="3"/>
        <v/>
      </c>
      <c r="G239" s="93" t="str">
        <f>IF(ISBLANK(A239),"",IFERROR(IF(OR(AND(NOT(OR(ISBLANK(D239),B239=Hilfstabelle!$H$3,B239=Hilfstabelle!$H$6)),'Entladung des Speichers'!D239&lt;&gt;1)),"Fehler: Reduzierte EEG-Umlage ist für diesen Sachverhalt nicht möglich.",IF(AND(NOT(ISBLANK(D239)),C239*D239*$B$12/100&lt;&gt;F239,ISBLANK(E239)),"Hinweis: Falscher Umlagesatz wurde ausgewählt.",IF(AND(NOT(ISBLANK(D239)),NOT(ISBLANK(E239))),"Fehler: wenn Spalte E ausgefüllt wird, dann bitte Spalte D leer lassen.",""))),"Fehler"))</f>
        <v/>
      </c>
    </row>
    <row r="240" spans="1:7" x14ac:dyDescent="0.2">
      <c r="A240" s="71"/>
      <c r="B240" s="70"/>
      <c r="C240" s="74"/>
      <c r="D240" s="75"/>
      <c r="E240" s="51"/>
      <c r="F240" s="101" t="str">
        <f t="shared" si="3"/>
        <v/>
      </c>
      <c r="G240" s="93" t="str">
        <f>IF(ISBLANK(A240),"",IFERROR(IF(OR(AND(NOT(OR(ISBLANK(D240),B240=Hilfstabelle!$H$3,B240=Hilfstabelle!$H$6)),'Entladung des Speichers'!D240&lt;&gt;1)),"Fehler: Reduzierte EEG-Umlage ist für diesen Sachverhalt nicht möglich.",IF(AND(NOT(ISBLANK(D240)),C240*D240*$B$12/100&lt;&gt;F240,ISBLANK(E240)),"Hinweis: Falscher Umlagesatz wurde ausgewählt.",IF(AND(NOT(ISBLANK(D240)),NOT(ISBLANK(E240))),"Fehler: wenn Spalte E ausgefüllt wird, dann bitte Spalte D leer lassen.",""))),"Fehler"))</f>
        <v/>
      </c>
    </row>
    <row r="241" spans="1:7" x14ac:dyDescent="0.2">
      <c r="A241" s="71"/>
      <c r="B241" s="70"/>
      <c r="C241" s="74"/>
      <c r="D241" s="75"/>
      <c r="E241" s="51"/>
      <c r="F241" s="101" t="str">
        <f t="shared" si="3"/>
        <v/>
      </c>
      <c r="G241" s="93" t="str">
        <f>IF(ISBLANK(A241),"",IFERROR(IF(OR(AND(NOT(OR(ISBLANK(D241),B241=Hilfstabelle!$H$3,B241=Hilfstabelle!$H$6)),'Entladung des Speichers'!D241&lt;&gt;1)),"Fehler: Reduzierte EEG-Umlage ist für diesen Sachverhalt nicht möglich.",IF(AND(NOT(ISBLANK(D241)),C241*D241*$B$12/100&lt;&gt;F241,ISBLANK(E241)),"Hinweis: Falscher Umlagesatz wurde ausgewählt.",IF(AND(NOT(ISBLANK(D241)),NOT(ISBLANK(E241))),"Fehler: wenn Spalte E ausgefüllt wird, dann bitte Spalte D leer lassen.",""))),"Fehler"))</f>
        <v/>
      </c>
    </row>
    <row r="242" spans="1:7" x14ac:dyDescent="0.2">
      <c r="A242" s="71"/>
      <c r="B242" s="70"/>
      <c r="C242" s="74"/>
      <c r="D242" s="75"/>
      <c r="E242" s="51"/>
      <c r="F242" s="101" t="str">
        <f t="shared" si="3"/>
        <v/>
      </c>
      <c r="G242" s="93" t="str">
        <f>IF(ISBLANK(A242),"",IFERROR(IF(OR(AND(NOT(OR(ISBLANK(D242),B242=Hilfstabelle!$H$3,B242=Hilfstabelle!$H$6)),'Entladung des Speichers'!D242&lt;&gt;1)),"Fehler: Reduzierte EEG-Umlage ist für diesen Sachverhalt nicht möglich.",IF(AND(NOT(ISBLANK(D242)),C242*D242*$B$12/100&lt;&gt;F242,ISBLANK(E242)),"Hinweis: Falscher Umlagesatz wurde ausgewählt.",IF(AND(NOT(ISBLANK(D242)),NOT(ISBLANK(E242))),"Fehler: wenn Spalte E ausgefüllt wird, dann bitte Spalte D leer lassen.",""))),"Fehler"))</f>
        <v/>
      </c>
    </row>
    <row r="243" spans="1:7" x14ac:dyDescent="0.2">
      <c r="A243" s="71"/>
      <c r="B243" s="70"/>
      <c r="C243" s="74"/>
      <c r="D243" s="75"/>
      <c r="E243" s="51"/>
      <c r="F243" s="101" t="str">
        <f t="shared" si="3"/>
        <v/>
      </c>
      <c r="G243" s="93" t="str">
        <f>IF(ISBLANK(A243),"",IFERROR(IF(OR(AND(NOT(OR(ISBLANK(D243),B243=Hilfstabelle!$H$3,B243=Hilfstabelle!$H$6)),'Entladung des Speichers'!D243&lt;&gt;1)),"Fehler: Reduzierte EEG-Umlage ist für diesen Sachverhalt nicht möglich.",IF(AND(NOT(ISBLANK(D243)),C243*D243*$B$12/100&lt;&gt;F243,ISBLANK(E243)),"Hinweis: Falscher Umlagesatz wurde ausgewählt.",IF(AND(NOT(ISBLANK(D243)),NOT(ISBLANK(E243))),"Fehler: wenn Spalte E ausgefüllt wird, dann bitte Spalte D leer lassen.",""))),"Fehler"))</f>
        <v/>
      </c>
    </row>
    <row r="244" spans="1:7" x14ac:dyDescent="0.2">
      <c r="A244" s="71"/>
      <c r="B244" s="70"/>
      <c r="C244" s="74"/>
      <c r="D244" s="75"/>
      <c r="E244" s="51"/>
      <c r="F244" s="101" t="str">
        <f t="shared" si="3"/>
        <v/>
      </c>
      <c r="G244" s="93" t="str">
        <f>IF(ISBLANK(A244),"",IFERROR(IF(OR(AND(NOT(OR(ISBLANK(D244),B244=Hilfstabelle!$H$3,B244=Hilfstabelle!$H$6)),'Entladung des Speichers'!D244&lt;&gt;1)),"Fehler: Reduzierte EEG-Umlage ist für diesen Sachverhalt nicht möglich.",IF(AND(NOT(ISBLANK(D244)),C244*D244*$B$12/100&lt;&gt;F244,ISBLANK(E244)),"Hinweis: Falscher Umlagesatz wurde ausgewählt.",IF(AND(NOT(ISBLANK(D244)),NOT(ISBLANK(E244))),"Fehler: wenn Spalte E ausgefüllt wird, dann bitte Spalte D leer lassen.",""))),"Fehler"))</f>
        <v/>
      </c>
    </row>
    <row r="245" spans="1:7" x14ac:dyDescent="0.2">
      <c r="A245" s="71"/>
      <c r="B245" s="70"/>
      <c r="C245" s="74"/>
      <c r="D245" s="75"/>
      <c r="E245" s="51"/>
      <c r="F245" s="101" t="str">
        <f t="shared" si="3"/>
        <v/>
      </c>
      <c r="G245" s="93" t="str">
        <f>IF(ISBLANK(A245),"",IFERROR(IF(OR(AND(NOT(OR(ISBLANK(D245),B245=Hilfstabelle!$H$3,B245=Hilfstabelle!$H$6)),'Entladung des Speichers'!D245&lt;&gt;1)),"Fehler: Reduzierte EEG-Umlage ist für diesen Sachverhalt nicht möglich.",IF(AND(NOT(ISBLANK(D245)),C245*D245*$B$12/100&lt;&gt;F245,ISBLANK(E245)),"Hinweis: Falscher Umlagesatz wurde ausgewählt.",IF(AND(NOT(ISBLANK(D245)),NOT(ISBLANK(E245))),"Fehler: wenn Spalte E ausgefüllt wird, dann bitte Spalte D leer lassen.",""))),"Fehler"))</f>
        <v/>
      </c>
    </row>
    <row r="246" spans="1:7" x14ac:dyDescent="0.2">
      <c r="A246" s="71"/>
      <c r="B246" s="70"/>
      <c r="C246" s="74"/>
      <c r="D246" s="75"/>
      <c r="E246" s="51"/>
      <c r="F246" s="101" t="str">
        <f t="shared" si="3"/>
        <v/>
      </c>
      <c r="G246" s="93" t="str">
        <f>IF(ISBLANK(A246),"",IFERROR(IF(OR(AND(NOT(OR(ISBLANK(D246),B246=Hilfstabelle!$H$3,B246=Hilfstabelle!$H$6)),'Entladung des Speichers'!D246&lt;&gt;1)),"Fehler: Reduzierte EEG-Umlage ist für diesen Sachverhalt nicht möglich.",IF(AND(NOT(ISBLANK(D246)),C246*D246*$B$12/100&lt;&gt;F246,ISBLANK(E246)),"Hinweis: Falscher Umlagesatz wurde ausgewählt.",IF(AND(NOT(ISBLANK(D246)),NOT(ISBLANK(E246))),"Fehler: wenn Spalte E ausgefüllt wird, dann bitte Spalte D leer lassen.",""))),"Fehler"))</f>
        <v/>
      </c>
    </row>
    <row r="247" spans="1:7" x14ac:dyDescent="0.2">
      <c r="A247" s="71"/>
      <c r="B247" s="70"/>
      <c r="C247" s="74"/>
      <c r="D247" s="75"/>
      <c r="E247" s="51"/>
      <c r="F247" s="101" t="str">
        <f t="shared" si="3"/>
        <v/>
      </c>
      <c r="G247" s="93" t="str">
        <f>IF(ISBLANK(A247),"",IFERROR(IF(OR(AND(NOT(OR(ISBLANK(D247),B247=Hilfstabelle!$H$3,B247=Hilfstabelle!$H$6)),'Entladung des Speichers'!D247&lt;&gt;1)),"Fehler: Reduzierte EEG-Umlage ist für diesen Sachverhalt nicht möglich.",IF(AND(NOT(ISBLANK(D247)),C247*D247*$B$12/100&lt;&gt;F247,ISBLANK(E247)),"Hinweis: Falscher Umlagesatz wurde ausgewählt.",IF(AND(NOT(ISBLANK(D247)),NOT(ISBLANK(E247))),"Fehler: wenn Spalte E ausgefüllt wird, dann bitte Spalte D leer lassen.",""))),"Fehler"))</f>
        <v/>
      </c>
    </row>
    <row r="248" spans="1:7" x14ac:dyDescent="0.2">
      <c r="A248" s="71"/>
      <c r="B248" s="70"/>
      <c r="C248" s="74"/>
      <c r="D248" s="75"/>
      <c r="E248" s="51"/>
      <c r="F248" s="101" t="str">
        <f t="shared" si="3"/>
        <v/>
      </c>
      <c r="G248" s="93" t="str">
        <f>IF(ISBLANK(A248),"",IFERROR(IF(OR(AND(NOT(OR(ISBLANK(D248),B248=Hilfstabelle!$H$3,B248=Hilfstabelle!$H$6)),'Entladung des Speichers'!D248&lt;&gt;1)),"Fehler: Reduzierte EEG-Umlage ist für diesen Sachverhalt nicht möglich.",IF(AND(NOT(ISBLANK(D248)),C248*D248*$B$12/100&lt;&gt;F248,ISBLANK(E248)),"Hinweis: Falscher Umlagesatz wurde ausgewählt.",IF(AND(NOT(ISBLANK(D248)),NOT(ISBLANK(E248))),"Fehler: wenn Spalte E ausgefüllt wird, dann bitte Spalte D leer lassen.",""))),"Fehler"))</f>
        <v/>
      </c>
    </row>
    <row r="249" spans="1:7" x14ac:dyDescent="0.2">
      <c r="A249" s="71"/>
      <c r="B249" s="70"/>
      <c r="C249" s="74"/>
      <c r="D249" s="75"/>
      <c r="E249" s="51"/>
      <c r="F249" s="101" t="str">
        <f t="shared" si="3"/>
        <v/>
      </c>
      <c r="G249" s="93" t="str">
        <f>IF(ISBLANK(A249),"",IFERROR(IF(OR(AND(NOT(OR(ISBLANK(D249),B249=Hilfstabelle!$H$3,B249=Hilfstabelle!$H$6)),'Entladung des Speichers'!D249&lt;&gt;1)),"Fehler: Reduzierte EEG-Umlage ist für diesen Sachverhalt nicht möglich.",IF(AND(NOT(ISBLANK(D249)),C249*D249*$B$12/100&lt;&gt;F249,ISBLANK(E249)),"Hinweis: Falscher Umlagesatz wurde ausgewählt.",IF(AND(NOT(ISBLANK(D249)),NOT(ISBLANK(E249))),"Fehler: wenn Spalte E ausgefüllt wird, dann bitte Spalte D leer lassen.",""))),"Fehler"))</f>
        <v/>
      </c>
    </row>
    <row r="250" spans="1:7" x14ac:dyDescent="0.2">
      <c r="A250" s="71"/>
      <c r="B250" s="70"/>
      <c r="C250" s="74"/>
      <c r="D250" s="75"/>
      <c r="E250" s="51"/>
      <c r="F250" s="101" t="str">
        <f t="shared" si="3"/>
        <v/>
      </c>
      <c r="G250" s="93" t="str">
        <f>IF(ISBLANK(A250),"",IFERROR(IF(OR(AND(NOT(OR(ISBLANK(D250),B250=Hilfstabelle!$H$3,B250=Hilfstabelle!$H$6)),'Entladung des Speichers'!D250&lt;&gt;1)),"Fehler: Reduzierte EEG-Umlage ist für diesen Sachverhalt nicht möglich.",IF(AND(NOT(ISBLANK(D250)),C250*D250*$B$12/100&lt;&gt;F250,ISBLANK(E250)),"Hinweis: Falscher Umlagesatz wurde ausgewählt.",IF(AND(NOT(ISBLANK(D250)),NOT(ISBLANK(E250))),"Fehler: wenn Spalte E ausgefüllt wird, dann bitte Spalte D leer lassen.",""))),"Fehler"))</f>
        <v/>
      </c>
    </row>
    <row r="251" spans="1:7" x14ac:dyDescent="0.2">
      <c r="A251" s="71"/>
      <c r="B251" s="70"/>
      <c r="C251" s="74"/>
      <c r="D251" s="75"/>
      <c r="E251" s="51"/>
      <c r="F251" s="101" t="str">
        <f t="shared" si="3"/>
        <v/>
      </c>
      <c r="G251" s="93" t="str">
        <f>IF(ISBLANK(A251),"",IFERROR(IF(OR(AND(NOT(OR(ISBLANK(D251),B251=Hilfstabelle!$H$3,B251=Hilfstabelle!$H$6)),'Entladung des Speichers'!D251&lt;&gt;1)),"Fehler: Reduzierte EEG-Umlage ist für diesen Sachverhalt nicht möglich.",IF(AND(NOT(ISBLANK(D251)),C251*D251*$B$12/100&lt;&gt;F251,ISBLANK(E251)),"Hinweis: Falscher Umlagesatz wurde ausgewählt.",IF(AND(NOT(ISBLANK(D251)),NOT(ISBLANK(E251))),"Fehler: wenn Spalte E ausgefüllt wird, dann bitte Spalte D leer lassen.",""))),"Fehler"))</f>
        <v/>
      </c>
    </row>
    <row r="252" spans="1:7" x14ac:dyDescent="0.2">
      <c r="A252" s="71"/>
      <c r="B252" s="70"/>
      <c r="C252" s="74"/>
      <c r="D252" s="75"/>
      <c r="E252" s="51"/>
      <c r="F252" s="101" t="str">
        <f t="shared" si="3"/>
        <v/>
      </c>
      <c r="G252" s="93" t="str">
        <f>IF(ISBLANK(A252),"",IFERROR(IF(OR(AND(NOT(OR(ISBLANK(D252),B252=Hilfstabelle!$H$3,B252=Hilfstabelle!$H$6)),'Entladung des Speichers'!D252&lt;&gt;1)),"Fehler: Reduzierte EEG-Umlage ist für diesen Sachverhalt nicht möglich.",IF(AND(NOT(ISBLANK(D252)),C252*D252*$B$12/100&lt;&gt;F252,ISBLANK(E252)),"Hinweis: Falscher Umlagesatz wurde ausgewählt.",IF(AND(NOT(ISBLANK(D252)),NOT(ISBLANK(E252))),"Fehler: wenn Spalte E ausgefüllt wird, dann bitte Spalte D leer lassen.",""))),"Fehler"))</f>
        <v/>
      </c>
    </row>
    <row r="253" spans="1:7" x14ac:dyDescent="0.2">
      <c r="A253" s="71"/>
      <c r="B253" s="70"/>
      <c r="C253" s="74"/>
      <c r="D253" s="75"/>
      <c r="E253" s="51"/>
      <c r="F253" s="101" t="str">
        <f t="shared" si="3"/>
        <v/>
      </c>
      <c r="G253" s="93" t="str">
        <f>IF(ISBLANK(A253),"",IFERROR(IF(OR(AND(NOT(OR(ISBLANK(D253),B253=Hilfstabelle!$H$3,B253=Hilfstabelle!$H$6)),'Entladung des Speichers'!D253&lt;&gt;1)),"Fehler: Reduzierte EEG-Umlage ist für diesen Sachverhalt nicht möglich.",IF(AND(NOT(ISBLANK(D253)),C253*D253*$B$12/100&lt;&gt;F253,ISBLANK(E253)),"Hinweis: Falscher Umlagesatz wurde ausgewählt.",IF(AND(NOT(ISBLANK(D253)),NOT(ISBLANK(E253))),"Fehler: wenn Spalte E ausgefüllt wird, dann bitte Spalte D leer lassen.",""))),"Fehler"))</f>
        <v/>
      </c>
    </row>
    <row r="254" spans="1:7" x14ac:dyDescent="0.2">
      <c r="A254" s="71"/>
      <c r="B254" s="70"/>
      <c r="C254" s="74"/>
      <c r="D254" s="75"/>
      <c r="E254" s="51"/>
      <c r="F254" s="101" t="str">
        <f t="shared" si="3"/>
        <v/>
      </c>
      <c r="G254" s="93" t="str">
        <f>IF(ISBLANK(A254),"",IFERROR(IF(OR(AND(NOT(OR(ISBLANK(D254),B254=Hilfstabelle!$H$3,B254=Hilfstabelle!$H$6)),'Entladung des Speichers'!D254&lt;&gt;1)),"Fehler: Reduzierte EEG-Umlage ist für diesen Sachverhalt nicht möglich.",IF(AND(NOT(ISBLANK(D254)),C254*D254*$B$12/100&lt;&gt;F254,ISBLANK(E254)),"Hinweis: Falscher Umlagesatz wurde ausgewählt.",IF(AND(NOT(ISBLANK(D254)),NOT(ISBLANK(E254))),"Fehler: wenn Spalte E ausgefüllt wird, dann bitte Spalte D leer lassen.",""))),"Fehler"))</f>
        <v/>
      </c>
    </row>
    <row r="255" spans="1:7" x14ac:dyDescent="0.2">
      <c r="A255" s="71"/>
      <c r="B255" s="70"/>
      <c r="C255" s="74"/>
      <c r="D255" s="75"/>
      <c r="E255" s="51"/>
      <c r="F255" s="101" t="str">
        <f t="shared" si="3"/>
        <v/>
      </c>
      <c r="G255" s="93" t="str">
        <f>IF(ISBLANK(A255),"",IFERROR(IF(OR(AND(NOT(OR(ISBLANK(D255),B255=Hilfstabelle!$H$3,B255=Hilfstabelle!$H$6)),'Entladung des Speichers'!D255&lt;&gt;1)),"Fehler: Reduzierte EEG-Umlage ist für diesen Sachverhalt nicht möglich.",IF(AND(NOT(ISBLANK(D255)),C255*D255*$B$12/100&lt;&gt;F255,ISBLANK(E255)),"Hinweis: Falscher Umlagesatz wurde ausgewählt.",IF(AND(NOT(ISBLANK(D255)),NOT(ISBLANK(E255))),"Fehler: wenn Spalte E ausgefüllt wird, dann bitte Spalte D leer lassen.",""))),"Fehler"))</f>
        <v/>
      </c>
    </row>
    <row r="256" spans="1:7" x14ac:dyDescent="0.2">
      <c r="A256" s="71"/>
      <c r="B256" s="70"/>
      <c r="C256" s="74"/>
      <c r="D256" s="75"/>
      <c r="E256" s="51"/>
      <c r="F256" s="101" t="str">
        <f t="shared" si="3"/>
        <v/>
      </c>
      <c r="G256" s="93" t="str">
        <f>IF(ISBLANK(A256),"",IFERROR(IF(OR(AND(NOT(OR(ISBLANK(D256),B256=Hilfstabelle!$H$3,B256=Hilfstabelle!$H$6)),'Entladung des Speichers'!D256&lt;&gt;1)),"Fehler: Reduzierte EEG-Umlage ist für diesen Sachverhalt nicht möglich.",IF(AND(NOT(ISBLANK(D256)),C256*D256*$B$12/100&lt;&gt;F256,ISBLANK(E256)),"Hinweis: Falscher Umlagesatz wurde ausgewählt.",IF(AND(NOT(ISBLANK(D256)),NOT(ISBLANK(E256))),"Fehler: wenn Spalte E ausgefüllt wird, dann bitte Spalte D leer lassen.",""))),"Fehler"))</f>
        <v/>
      </c>
    </row>
    <row r="257" spans="1:7" x14ac:dyDescent="0.2">
      <c r="A257" s="71"/>
      <c r="B257" s="70"/>
      <c r="C257" s="74"/>
      <c r="D257" s="75"/>
      <c r="E257" s="51"/>
      <c r="F257" s="101" t="str">
        <f t="shared" si="3"/>
        <v/>
      </c>
      <c r="G257" s="93" t="str">
        <f>IF(ISBLANK(A257),"",IFERROR(IF(OR(AND(NOT(OR(ISBLANK(D257),B257=Hilfstabelle!$H$3,B257=Hilfstabelle!$H$6)),'Entladung des Speichers'!D257&lt;&gt;1)),"Fehler: Reduzierte EEG-Umlage ist für diesen Sachverhalt nicht möglich.",IF(AND(NOT(ISBLANK(D257)),C257*D257*$B$12/100&lt;&gt;F257,ISBLANK(E257)),"Hinweis: Falscher Umlagesatz wurde ausgewählt.",IF(AND(NOT(ISBLANK(D257)),NOT(ISBLANK(E257))),"Fehler: wenn Spalte E ausgefüllt wird, dann bitte Spalte D leer lassen.",""))),"Fehler"))</f>
        <v/>
      </c>
    </row>
    <row r="258" spans="1:7" x14ac:dyDescent="0.2">
      <c r="A258" s="71"/>
      <c r="B258" s="70"/>
      <c r="C258" s="74"/>
      <c r="D258" s="75"/>
      <c r="E258" s="51"/>
      <c r="F258" s="101" t="str">
        <f t="shared" si="3"/>
        <v/>
      </c>
      <c r="G258" s="93" t="str">
        <f>IF(ISBLANK(A258),"",IFERROR(IF(OR(AND(NOT(OR(ISBLANK(D258),B258=Hilfstabelle!$H$3,B258=Hilfstabelle!$H$6)),'Entladung des Speichers'!D258&lt;&gt;1)),"Fehler: Reduzierte EEG-Umlage ist für diesen Sachverhalt nicht möglich.",IF(AND(NOT(ISBLANK(D258)),C258*D258*$B$12/100&lt;&gt;F258,ISBLANK(E258)),"Hinweis: Falscher Umlagesatz wurde ausgewählt.",IF(AND(NOT(ISBLANK(D258)),NOT(ISBLANK(E258))),"Fehler: wenn Spalte E ausgefüllt wird, dann bitte Spalte D leer lassen.",""))),"Fehler"))</f>
        <v/>
      </c>
    </row>
    <row r="259" spans="1:7" x14ac:dyDescent="0.2">
      <c r="A259" s="71"/>
      <c r="B259" s="70"/>
      <c r="C259" s="74"/>
      <c r="D259" s="75"/>
      <c r="E259" s="51"/>
      <c r="F259" s="101" t="str">
        <f t="shared" si="3"/>
        <v/>
      </c>
      <c r="G259" s="93" t="str">
        <f>IF(ISBLANK(A259),"",IFERROR(IF(OR(AND(NOT(OR(ISBLANK(D259),B259=Hilfstabelle!$H$3,B259=Hilfstabelle!$H$6)),'Entladung des Speichers'!D259&lt;&gt;1)),"Fehler: Reduzierte EEG-Umlage ist für diesen Sachverhalt nicht möglich.",IF(AND(NOT(ISBLANK(D259)),C259*D259*$B$12/100&lt;&gt;F259,ISBLANK(E259)),"Hinweis: Falscher Umlagesatz wurde ausgewählt.",IF(AND(NOT(ISBLANK(D259)),NOT(ISBLANK(E259))),"Fehler: wenn Spalte E ausgefüllt wird, dann bitte Spalte D leer lassen.",""))),"Fehler"))</f>
        <v/>
      </c>
    </row>
    <row r="260" spans="1:7" x14ac:dyDescent="0.2">
      <c r="A260" s="71"/>
      <c r="B260" s="70"/>
      <c r="C260" s="74"/>
      <c r="D260" s="75"/>
      <c r="E260" s="51"/>
      <c r="F260" s="101" t="str">
        <f t="shared" si="3"/>
        <v/>
      </c>
      <c r="G260" s="93" t="str">
        <f>IF(ISBLANK(A260),"",IFERROR(IF(OR(AND(NOT(OR(ISBLANK(D260),B260=Hilfstabelle!$H$3,B260=Hilfstabelle!$H$6)),'Entladung des Speichers'!D260&lt;&gt;1)),"Fehler: Reduzierte EEG-Umlage ist für diesen Sachverhalt nicht möglich.",IF(AND(NOT(ISBLANK(D260)),C260*D260*$B$12/100&lt;&gt;F260,ISBLANK(E260)),"Hinweis: Falscher Umlagesatz wurde ausgewählt.",IF(AND(NOT(ISBLANK(D260)),NOT(ISBLANK(E260))),"Fehler: wenn Spalte E ausgefüllt wird, dann bitte Spalte D leer lassen.",""))),"Fehler"))</f>
        <v/>
      </c>
    </row>
    <row r="261" spans="1:7" x14ac:dyDescent="0.2">
      <c r="A261" s="71"/>
      <c r="B261" s="70"/>
      <c r="C261" s="74"/>
      <c r="D261" s="75"/>
      <c r="E261" s="51"/>
      <c r="F261" s="101" t="str">
        <f t="shared" si="3"/>
        <v/>
      </c>
      <c r="G261" s="93" t="str">
        <f>IF(ISBLANK(A261),"",IFERROR(IF(OR(AND(NOT(OR(ISBLANK(D261),B261=Hilfstabelle!$H$3,B261=Hilfstabelle!$H$6)),'Entladung des Speichers'!D261&lt;&gt;1)),"Fehler: Reduzierte EEG-Umlage ist für diesen Sachverhalt nicht möglich.",IF(AND(NOT(ISBLANK(D261)),C261*D261*$B$12/100&lt;&gt;F261,ISBLANK(E261)),"Hinweis: Falscher Umlagesatz wurde ausgewählt.",IF(AND(NOT(ISBLANK(D261)),NOT(ISBLANK(E261))),"Fehler: wenn Spalte E ausgefüllt wird, dann bitte Spalte D leer lassen.",""))),"Fehler"))</f>
        <v/>
      </c>
    </row>
    <row r="262" spans="1:7" x14ac:dyDescent="0.2">
      <c r="A262" s="71"/>
      <c r="B262" s="70"/>
      <c r="C262" s="74"/>
      <c r="D262" s="75"/>
      <c r="E262" s="51"/>
      <c r="F262" s="101" t="str">
        <f t="shared" si="3"/>
        <v/>
      </c>
      <c r="G262" s="93" t="str">
        <f>IF(ISBLANK(A262),"",IFERROR(IF(OR(AND(NOT(OR(ISBLANK(D262),B262=Hilfstabelle!$H$3,B262=Hilfstabelle!$H$6)),'Entladung des Speichers'!D262&lt;&gt;1)),"Fehler: Reduzierte EEG-Umlage ist für diesen Sachverhalt nicht möglich.",IF(AND(NOT(ISBLANK(D262)),C262*D262*$B$12/100&lt;&gt;F262,ISBLANK(E262)),"Hinweis: Falscher Umlagesatz wurde ausgewählt.",IF(AND(NOT(ISBLANK(D262)),NOT(ISBLANK(E262))),"Fehler: wenn Spalte E ausgefüllt wird, dann bitte Spalte D leer lassen.",""))),"Fehler"))</f>
        <v/>
      </c>
    </row>
    <row r="263" spans="1:7" x14ac:dyDescent="0.2">
      <c r="A263" s="71"/>
      <c r="B263" s="70"/>
      <c r="C263" s="74"/>
      <c r="D263" s="75"/>
      <c r="E263" s="51"/>
      <c r="F263" s="101" t="str">
        <f t="shared" si="3"/>
        <v/>
      </c>
      <c r="G263" s="93" t="str">
        <f>IF(ISBLANK(A263),"",IFERROR(IF(OR(AND(NOT(OR(ISBLANK(D263),B263=Hilfstabelle!$H$3,B263=Hilfstabelle!$H$6)),'Entladung des Speichers'!D263&lt;&gt;1)),"Fehler: Reduzierte EEG-Umlage ist für diesen Sachverhalt nicht möglich.",IF(AND(NOT(ISBLANK(D263)),C263*D263*$B$12/100&lt;&gt;F263,ISBLANK(E263)),"Hinweis: Falscher Umlagesatz wurde ausgewählt.",IF(AND(NOT(ISBLANK(D263)),NOT(ISBLANK(E263))),"Fehler: wenn Spalte E ausgefüllt wird, dann bitte Spalte D leer lassen.",""))),"Fehler"))</f>
        <v/>
      </c>
    </row>
    <row r="264" spans="1:7" x14ac:dyDescent="0.2">
      <c r="A264" s="71"/>
      <c r="B264" s="70"/>
      <c r="C264" s="74"/>
      <c r="D264" s="75"/>
      <c r="E264" s="51"/>
      <c r="F264" s="101" t="str">
        <f t="shared" si="3"/>
        <v/>
      </c>
      <c r="G264" s="93" t="str">
        <f>IF(ISBLANK(A264),"",IFERROR(IF(OR(AND(NOT(OR(ISBLANK(D264),B264=Hilfstabelle!$H$3,B264=Hilfstabelle!$H$6)),'Entladung des Speichers'!D264&lt;&gt;1)),"Fehler: Reduzierte EEG-Umlage ist für diesen Sachverhalt nicht möglich.",IF(AND(NOT(ISBLANK(D264)),C264*D264*$B$12/100&lt;&gt;F264,ISBLANK(E264)),"Hinweis: Falscher Umlagesatz wurde ausgewählt.",IF(AND(NOT(ISBLANK(D264)),NOT(ISBLANK(E264))),"Fehler: wenn Spalte E ausgefüllt wird, dann bitte Spalte D leer lassen.",""))),"Fehler"))</f>
        <v/>
      </c>
    </row>
    <row r="265" spans="1:7" x14ac:dyDescent="0.2">
      <c r="A265" s="71"/>
      <c r="B265" s="70"/>
      <c r="C265" s="74"/>
      <c r="D265" s="75"/>
      <c r="E265" s="51"/>
      <c r="F265" s="101" t="str">
        <f t="shared" si="3"/>
        <v/>
      </c>
      <c r="G265" s="93" t="str">
        <f>IF(ISBLANK(A265),"",IFERROR(IF(OR(AND(NOT(OR(ISBLANK(D265),B265=Hilfstabelle!$H$3,B265=Hilfstabelle!$H$6)),'Entladung des Speichers'!D265&lt;&gt;1)),"Fehler: Reduzierte EEG-Umlage ist für diesen Sachverhalt nicht möglich.",IF(AND(NOT(ISBLANK(D265)),C265*D265*$B$12/100&lt;&gt;F265,ISBLANK(E265)),"Hinweis: Falscher Umlagesatz wurde ausgewählt.",IF(AND(NOT(ISBLANK(D265)),NOT(ISBLANK(E265))),"Fehler: wenn Spalte E ausgefüllt wird, dann bitte Spalte D leer lassen.",""))),"Fehler"))</f>
        <v/>
      </c>
    </row>
    <row r="266" spans="1:7" x14ac:dyDescent="0.2">
      <c r="A266" s="71"/>
      <c r="B266" s="70"/>
      <c r="C266" s="74"/>
      <c r="D266" s="75"/>
      <c r="E266" s="51"/>
      <c r="F266" s="101" t="str">
        <f t="shared" si="3"/>
        <v/>
      </c>
      <c r="G266" s="93" t="str">
        <f>IF(ISBLANK(A266),"",IFERROR(IF(OR(AND(NOT(OR(ISBLANK(D266),B266=Hilfstabelle!$H$3,B266=Hilfstabelle!$H$6)),'Entladung des Speichers'!D266&lt;&gt;1)),"Fehler: Reduzierte EEG-Umlage ist für diesen Sachverhalt nicht möglich.",IF(AND(NOT(ISBLANK(D266)),C266*D266*$B$12/100&lt;&gt;F266,ISBLANK(E266)),"Hinweis: Falscher Umlagesatz wurde ausgewählt.",IF(AND(NOT(ISBLANK(D266)),NOT(ISBLANK(E266))),"Fehler: wenn Spalte E ausgefüllt wird, dann bitte Spalte D leer lassen.",""))),"Fehler"))</f>
        <v/>
      </c>
    </row>
    <row r="267" spans="1:7" x14ac:dyDescent="0.2">
      <c r="A267" s="71"/>
      <c r="B267" s="70"/>
      <c r="C267" s="74"/>
      <c r="D267" s="75"/>
      <c r="E267" s="51"/>
      <c r="F267" s="101" t="str">
        <f t="shared" si="3"/>
        <v/>
      </c>
      <c r="G267" s="93" t="str">
        <f>IF(ISBLANK(A267),"",IFERROR(IF(OR(AND(NOT(OR(ISBLANK(D267),B267=Hilfstabelle!$H$3,B267=Hilfstabelle!$H$6)),'Entladung des Speichers'!D267&lt;&gt;1)),"Fehler: Reduzierte EEG-Umlage ist für diesen Sachverhalt nicht möglich.",IF(AND(NOT(ISBLANK(D267)),C267*D267*$B$12/100&lt;&gt;F267,ISBLANK(E267)),"Hinweis: Falscher Umlagesatz wurde ausgewählt.",IF(AND(NOT(ISBLANK(D267)),NOT(ISBLANK(E267))),"Fehler: wenn Spalte E ausgefüllt wird, dann bitte Spalte D leer lassen.",""))),"Fehler"))</f>
        <v/>
      </c>
    </row>
    <row r="268" spans="1:7" x14ac:dyDescent="0.2">
      <c r="A268" s="71"/>
      <c r="B268" s="70"/>
      <c r="C268" s="74"/>
      <c r="D268" s="75"/>
      <c r="E268" s="51"/>
      <c r="F268" s="101" t="str">
        <f t="shared" si="3"/>
        <v/>
      </c>
      <c r="G268" s="93" t="str">
        <f>IF(ISBLANK(A268),"",IFERROR(IF(OR(AND(NOT(OR(ISBLANK(D268),B268=Hilfstabelle!$H$3,B268=Hilfstabelle!$H$6)),'Entladung des Speichers'!D268&lt;&gt;1)),"Fehler: Reduzierte EEG-Umlage ist für diesen Sachverhalt nicht möglich.",IF(AND(NOT(ISBLANK(D268)),C268*D268*$B$12/100&lt;&gt;F268,ISBLANK(E268)),"Hinweis: Falscher Umlagesatz wurde ausgewählt.",IF(AND(NOT(ISBLANK(D268)),NOT(ISBLANK(E268))),"Fehler: wenn Spalte E ausgefüllt wird, dann bitte Spalte D leer lassen.",""))),"Fehler"))</f>
        <v/>
      </c>
    </row>
    <row r="269" spans="1:7" x14ac:dyDescent="0.2">
      <c r="A269" s="71"/>
      <c r="B269" s="70"/>
      <c r="C269" s="74"/>
      <c r="D269" s="75"/>
      <c r="E269" s="51"/>
      <c r="F269" s="101" t="str">
        <f t="shared" si="3"/>
        <v/>
      </c>
      <c r="G269" s="93" t="str">
        <f>IF(ISBLANK(A269),"",IFERROR(IF(OR(AND(NOT(OR(ISBLANK(D269),B269=Hilfstabelle!$H$3,B269=Hilfstabelle!$H$6)),'Entladung des Speichers'!D269&lt;&gt;1)),"Fehler: Reduzierte EEG-Umlage ist für diesen Sachverhalt nicht möglich.",IF(AND(NOT(ISBLANK(D269)),C269*D269*$B$12/100&lt;&gt;F269,ISBLANK(E269)),"Hinweis: Falscher Umlagesatz wurde ausgewählt.",IF(AND(NOT(ISBLANK(D269)),NOT(ISBLANK(E269))),"Fehler: wenn Spalte E ausgefüllt wird, dann bitte Spalte D leer lassen.",""))),"Fehler"))</f>
        <v/>
      </c>
    </row>
    <row r="270" spans="1:7" x14ac:dyDescent="0.2">
      <c r="A270" s="71"/>
      <c r="B270" s="70"/>
      <c r="C270" s="74"/>
      <c r="D270" s="75"/>
      <c r="E270" s="51"/>
      <c r="F270" s="101" t="str">
        <f t="shared" si="3"/>
        <v/>
      </c>
      <c r="G270" s="93" t="str">
        <f>IF(ISBLANK(A270),"",IFERROR(IF(OR(AND(NOT(OR(ISBLANK(D270),B270=Hilfstabelle!$H$3,B270=Hilfstabelle!$H$6)),'Entladung des Speichers'!D270&lt;&gt;1)),"Fehler: Reduzierte EEG-Umlage ist für diesen Sachverhalt nicht möglich.",IF(AND(NOT(ISBLANK(D270)),C270*D270*$B$12/100&lt;&gt;F270,ISBLANK(E270)),"Hinweis: Falscher Umlagesatz wurde ausgewählt.",IF(AND(NOT(ISBLANK(D270)),NOT(ISBLANK(E270))),"Fehler: wenn Spalte E ausgefüllt wird, dann bitte Spalte D leer lassen.",""))),"Fehler"))</f>
        <v/>
      </c>
    </row>
    <row r="271" spans="1:7" x14ac:dyDescent="0.2">
      <c r="A271" s="71"/>
      <c r="B271" s="70"/>
      <c r="C271" s="74"/>
      <c r="D271" s="75"/>
      <c r="E271" s="51"/>
      <c r="F271" s="101" t="str">
        <f t="shared" si="3"/>
        <v/>
      </c>
      <c r="G271" s="93" t="str">
        <f>IF(ISBLANK(A271),"",IFERROR(IF(OR(AND(NOT(OR(ISBLANK(D271),B271=Hilfstabelle!$H$3,B271=Hilfstabelle!$H$6)),'Entladung des Speichers'!D271&lt;&gt;1)),"Fehler: Reduzierte EEG-Umlage ist für diesen Sachverhalt nicht möglich.",IF(AND(NOT(ISBLANK(D271)),C271*D271*$B$12/100&lt;&gt;F271,ISBLANK(E271)),"Hinweis: Falscher Umlagesatz wurde ausgewählt.",IF(AND(NOT(ISBLANK(D271)),NOT(ISBLANK(E271))),"Fehler: wenn Spalte E ausgefüllt wird, dann bitte Spalte D leer lassen.",""))),"Fehler"))</f>
        <v/>
      </c>
    </row>
    <row r="272" spans="1:7" x14ac:dyDescent="0.2">
      <c r="A272" s="71"/>
      <c r="B272" s="70"/>
      <c r="C272" s="74"/>
      <c r="D272" s="75"/>
      <c r="E272" s="51"/>
      <c r="F272" s="101" t="str">
        <f t="shared" si="3"/>
        <v/>
      </c>
      <c r="G272" s="93" t="str">
        <f>IF(ISBLANK(A272),"",IFERROR(IF(OR(AND(NOT(OR(ISBLANK(D272),B272=Hilfstabelle!$H$3,B272=Hilfstabelle!$H$6)),'Entladung des Speichers'!D272&lt;&gt;1)),"Fehler: Reduzierte EEG-Umlage ist für diesen Sachverhalt nicht möglich.",IF(AND(NOT(ISBLANK(D272)),C272*D272*$B$12/100&lt;&gt;F272,ISBLANK(E272)),"Hinweis: Falscher Umlagesatz wurde ausgewählt.",IF(AND(NOT(ISBLANK(D272)),NOT(ISBLANK(E272))),"Fehler: wenn Spalte E ausgefüllt wird, dann bitte Spalte D leer lassen.",""))),"Fehler"))</f>
        <v/>
      </c>
    </row>
    <row r="273" spans="1:7" x14ac:dyDescent="0.2">
      <c r="A273" s="71"/>
      <c r="B273" s="70"/>
      <c r="C273" s="74"/>
      <c r="D273" s="75"/>
      <c r="E273" s="51"/>
      <c r="F273" s="101" t="str">
        <f t="shared" ref="F273:F300" si="4">IF(ISBLANK(A273),"",IF(AND(ISBLANK(D273),ISBLANK(E273)),"Bitte Spalte D oder E ausfüllen. Bei 'Sondersachverhalten' ist Spalte D leer zu lassen und Spalte E auszufüllen.",IF(NOT(ISBLANK(D273)),$B$12*C273*D273/100,E273)))</f>
        <v/>
      </c>
      <c r="G273" s="93" t="str">
        <f>IF(ISBLANK(A273),"",IFERROR(IF(OR(AND(NOT(OR(ISBLANK(D273),B273=Hilfstabelle!$H$3,B273=Hilfstabelle!$H$6)),'Entladung des Speichers'!D273&lt;&gt;1)),"Fehler: Reduzierte EEG-Umlage ist für diesen Sachverhalt nicht möglich.",IF(AND(NOT(ISBLANK(D273)),C273*D273*$B$12/100&lt;&gt;F273,ISBLANK(E273)),"Hinweis: Falscher Umlagesatz wurde ausgewählt.",IF(AND(NOT(ISBLANK(D273)),NOT(ISBLANK(E273))),"Fehler: wenn Spalte E ausgefüllt wird, dann bitte Spalte D leer lassen.",""))),"Fehler"))</f>
        <v/>
      </c>
    </row>
    <row r="274" spans="1:7" x14ac:dyDescent="0.2">
      <c r="A274" s="71"/>
      <c r="B274" s="70"/>
      <c r="C274" s="74"/>
      <c r="D274" s="75"/>
      <c r="E274" s="51"/>
      <c r="F274" s="101" t="str">
        <f t="shared" si="4"/>
        <v/>
      </c>
      <c r="G274" s="93" t="str">
        <f>IF(ISBLANK(A274),"",IFERROR(IF(OR(AND(NOT(OR(ISBLANK(D274),B274=Hilfstabelle!$H$3,B274=Hilfstabelle!$H$6)),'Entladung des Speichers'!D274&lt;&gt;1)),"Fehler: Reduzierte EEG-Umlage ist für diesen Sachverhalt nicht möglich.",IF(AND(NOT(ISBLANK(D274)),C274*D274*$B$12/100&lt;&gt;F274,ISBLANK(E274)),"Hinweis: Falscher Umlagesatz wurde ausgewählt.",IF(AND(NOT(ISBLANK(D274)),NOT(ISBLANK(E274))),"Fehler: wenn Spalte E ausgefüllt wird, dann bitte Spalte D leer lassen.",""))),"Fehler"))</f>
        <v/>
      </c>
    </row>
    <row r="275" spans="1:7" x14ac:dyDescent="0.2">
      <c r="A275" s="71"/>
      <c r="B275" s="70"/>
      <c r="C275" s="74"/>
      <c r="D275" s="75"/>
      <c r="E275" s="51"/>
      <c r="F275" s="101" t="str">
        <f t="shared" si="4"/>
        <v/>
      </c>
      <c r="G275" s="93" t="str">
        <f>IF(ISBLANK(A275),"",IFERROR(IF(OR(AND(NOT(OR(ISBLANK(D275),B275=Hilfstabelle!$H$3,B275=Hilfstabelle!$H$6)),'Entladung des Speichers'!D275&lt;&gt;1)),"Fehler: Reduzierte EEG-Umlage ist für diesen Sachverhalt nicht möglich.",IF(AND(NOT(ISBLANK(D275)),C275*D275*$B$12/100&lt;&gt;F275,ISBLANK(E275)),"Hinweis: Falscher Umlagesatz wurde ausgewählt.",IF(AND(NOT(ISBLANK(D275)),NOT(ISBLANK(E275))),"Fehler: wenn Spalte E ausgefüllt wird, dann bitte Spalte D leer lassen.",""))),"Fehler"))</f>
        <v/>
      </c>
    </row>
    <row r="276" spans="1:7" x14ac:dyDescent="0.2">
      <c r="A276" s="71"/>
      <c r="B276" s="70"/>
      <c r="C276" s="74"/>
      <c r="D276" s="75"/>
      <c r="E276" s="51"/>
      <c r="F276" s="101" t="str">
        <f t="shared" si="4"/>
        <v/>
      </c>
      <c r="G276" s="93" t="str">
        <f>IF(ISBLANK(A276),"",IFERROR(IF(OR(AND(NOT(OR(ISBLANK(D276),B276=Hilfstabelle!$H$3,B276=Hilfstabelle!$H$6)),'Entladung des Speichers'!D276&lt;&gt;1)),"Fehler: Reduzierte EEG-Umlage ist für diesen Sachverhalt nicht möglich.",IF(AND(NOT(ISBLANK(D276)),C276*D276*$B$12/100&lt;&gt;F276,ISBLANK(E276)),"Hinweis: Falscher Umlagesatz wurde ausgewählt.",IF(AND(NOT(ISBLANK(D276)),NOT(ISBLANK(E276))),"Fehler: wenn Spalte E ausgefüllt wird, dann bitte Spalte D leer lassen.",""))),"Fehler"))</f>
        <v/>
      </c>
    </row>
    <row r="277" spans="1:7" x14ac:dyDescent="0.2">
      <c r="A277" s="71"/>
      <c r="B277" s="70"/>
      <c r="C277" s="74"/>
      <c r="D277" s="75"/>
      <c r="E277" s="51"/>
      <c r="F277" s="101" t="str">
        <f t="shared" si="4"/>
        <v/>
      </c>
      <c r="G277" s="93" t="str">
        <f>IF(ISBLANK(A277),"",IFERROR(IF(OR(AND(NOT(OR(ISBLANK(D277),B277=Hilfstabelle!$H$3,B277=Hilfstabelle!$H$6)),'Entladung des Speichers'!D277&lt;&gt;1)),"Fehler: Reduzierte EEG-Umlage ist für diesen Sachverhalt nicht möglich.",IF(AND(NOT(ISBLANK(D277)),C277*D277*$B$12/100&lt;&gt;F277,ISBLANK(E277)),"Hinweis: Falscher Umlagesatz wurde ausgewählt.",IF(AND(NOT(ISBLANK(D277)),NOT(ISBLANK(E277))),"Fehler: wenn Spalte E ausgefüllt wird, dann bitte Spalte D leer lassen.",""))),"Fehler"))</f>
        <v/>
      </c>
    </row>
    <row r="278" spans="1:7" x14ac:dyDescent="0.2">
      <c r="A278" s="71"/>
      <c r="B278" s="70"/>
      <c r="C278" s="74"/>
      <c r="D278" s="75"/>
      <c r="E278" s="51"/>
      <c r="F278" s="101" t="str">
        <f t="shared" si="4"/>
        <v/>
      </c>
      <c r="G278" s="93" t="str">
        <f>IF(ISBLANK(A278),"",IFERROR(IF(OR(AND(NOT(OR(ISBLANK(D278),B278=Hilfstabelle!$H$3,B278=Hilfstabelle!$H$6)),'Entladung des Speichers'!D278&lt;&gt;1)),"Fehler: Reduzierte EEG-Umlage ist für diesen Sachverhalt nicht möglich.",IF(AND(NOT(ISBLANK(D278)),C278*D278*$B$12/100&lt;&gt;F278,ISBLANK(E278)),"Hinweis: Falscher Umlagesatz wurde ausgewählt.",IF(AND(NOT(ISBLANK(D278)),NOT(ISBLANK(E278))),"Fehler: wenn Spalte E ausgefüllt wird, dann bitte Spalte D leer lassen.",""))),"Fehler"))</f>
        <v/>
      </c>
    </row>
    <row r="279" spans="1:7" x14ac:dyDescent="0.2">
      <c r="A279" s="71"/>
      <c r="B279" s="70"/>
      <c r="C279" s="74"/>
      <c r="D279" s="75"/>
      <c r="E279" s="51"/>
      <c r="F279" s="101" t="str">
        <f t="shared" si="4"/>
        <v/>
      </c>
      <c r="G279" s="93" t="str">
        <f>IF(ISBLANK(A279),"",IFERROR(IF(OR(AND(NOT(OR(ISBLANK(D279),B279=Hilfstabelle!$H$3,B279=Hilfstabelle!$H$6)),'Entladung des Speichers'!D279&lt;&gt;1)),"Fehler: Reduzierte EEG-Umlage ist für diesen Sachverhalt nicht möglich.",IF(AND(NOT(ISBLANK(D279)),C279*D279*$B$12/100&lt;&gt;F279,ISBLANK(E279)),"Hinweis: Falscher Umlagesatz wurde ausgewählt.",IF(AND(NOT(ISBLANK(D279)),NOT(ISBLANK(E279))),"Fehler: wenn Spalte E ausgefüllt wird, dann bitte Spalte D leer lassen.",""))),"Fehler"))</f>
        <v/>
      </c>
    </row>
    <row r="280" spans="1:7" x14ac:dyDescent="0.2">
      <c r="A280" s="71"/>
      <c r="B280" s="70"/>
      <c r="C280" s="74"/>
      <c r="D280" s="75"/>
      <c r="E280" s="51"/>
      <c r="F280" s="101" t="str">
        <f t="shared" si="4"/>
        <v/>
      </c>
      <c r="G280" s="93" t="str">
        <f>IF(ISBLANK(A280),"",IFERROR(IF(OR(AND(NOT(OR(ISBLANK(D280),B280=Hilfstabelle!$H$3,B280=Hilfstabelle!$H$6)),'Entladung des Speichers'!D280&lt;&gt;1)),"Fehler: Reduzierte EEG-Umlage ist für diesen Sachverhalt nicht möglich.",IF(AND(NOT(ISBLANK(D280)),C280*D280*$B$12/100&lt;&gt;F280,ISBLANK(E280)),"Hinweis: Falscher Umlagesatz wurde ausgewählt.",IF(AND(NOT(ISBLANK(D280)),NOT(ISBLANK(E280))),"Fehler: wenn Spalte E ausgefüllt wird, dann bitte Spalte D leer lassen.",""))),"Fehler"))</f>
        <v/>
      </c>
    </row>
    <row r="281" spans="1:7" x14ac:dyDescent="0.2">
      <c r="A281" s="71"/>
      <c r="B281" s="70"/>
      <c r="C281" s="74"/>
      <c r="D281" s="75"/>
      <c r="E281" s="51"/>
      <c r="F281" s="101" t="str">
        <f t="shared" si="4"/>
        <v/>
      </c>
      <c r="G281" s="93" t="str">
        <f>IF(ISBLANK(A281),"",IFERROR(IF(OR(AND(NOT(OR(ISBLANK(D281),B281=Hilfstabelle!$H$3,B281=Hilfstabelle!$H$6)),'Entladung des Speichers'!D281&lt;&gt;1)),"Fehler: Reduzierte EEG-Umlage ist für diesen Sachverhalt nicht möglich.",IF(AND(NOT(ISBLANK(D281)),C281*D281*$B$12/100&lt;&gt;F281,ISBLANK(E281)),"Hinweis: Falscher Umlagesatz wurde ausgewählt.",IF(AND(NOT(ISBLANK(D281)),NOT(ISBLANK(E281))),"Fehler: wenn Spalte E ausgefüllt wird, dann bitte Spalte D leer lassen.",""))),"Fehler"))</f>
        <v/>
      </c>
    </row>
    <row r="282" spans="1:7" x14ac:dyDescent="0.2">
      <c r="A282" s="71"/>
      <c r="B282" s="70"/>
      <c r="C282" s="74"/>
      <c r="D282" s="75"/>
      <c r="E282" s="51"/>
      <c r="F282" s="101" t="str">
        <f t="shared" si="4"/>
        <v/>
      </c>
      <c r="G282" s="93" t="str">
        <f>IF(ISBLANK(A282),"",IFERROR(IF(OR(AND(NOT(OR(ISBLANK(D282),B282=Hilfstabelle!$H$3,B282=Hilfstabelle!$H$6)),'Entladung des Speichers'!D282&lt;&gt;1)),"Fehler: Reduzierte EEG-Umlage ist für diesen Sachverhalt nicht möglich.",IF(AND(NOT(ISBLANK(D282)),C282*D282*$B$12/100&lt;&gt;F282,ISBLANK(E282)),"Hinweis: Falscher Umlagesatz wurde ausgewählt.",IF(AND(NOT(ISBLANK(D282)),NOT(ISBLANK(E282))),"Fehler: wenn Spalte E ausgefüllt wird, dann bitte Spalte D leer lassen.",""))),"Fehler"))</f>
        <v/>
      </c>
    </row>
    <row r="283" spans="1:7" x14ac:dyDescent="0.2">
      <c r="A283" s="71"/>
      <c r="B283" s="70"/>
      <c r="C283" s="74"/>
      <c r="D283" s="75"/>
      <c r="E283" s="51"/>
      <c r="F283" s="101" t="str">
        <f t="shared" si="4"/>
        <v/>
      </c>
      <c r="G283" s="93" t="str">
        <f>IF(ISBLANK(A283),"",IFERROR(IF(OR(AND(NOT(OR(ISBLANK(D283),B283=Hilfstabelle!$H$3,B283=Hilfstabelle!$H$6)),'Entladung des Speichers'!D283&lt;&gt;1)),"Fehler: Reduzierte EEG-Umlage ist für diesen Sachverhalt nicht möglich.",IF(AND(NOT(ISBLANK(D283)),C283*D283*$B$12/100&lt;&gt;F283,ISBLANK(E283)),"Hinweis: Falscher Umlagesatz wurde ausgewählt.",IF(AND(NOT(ISBLANK(D283)),NOT(ISBLANK(E283))),"Fehler: wenn Spalte E ausgefüllt wird, dann bitte Spalte D leer lassen.",""))),"Fehler"))</f>
        <v/>
      </c>
    </row>
    <row r="284" spans="1:7" x14ac:dyDescent="0.2">
      <c r="A284" s="71"/>
      <c r="B284" s="70"/>
      <c r="C284" s="74"/>
      <c r="D284" s="75"/>
      <c r="E284" s="51"/>
      <c r="F284" s="101" t="str">
        <f t="shared" si="4"/>
        <v/>
      </c>
      <c r="G284" s="93" t="str">
        <f>IF(ISBLANK(A284),"",IFERROR(IF(OR(AND(NOT(OR(ISBLANK(D284),B284=Hilfstabelle!$H$3,B284=Hilfstabelle!$H$6)),'Entladung des Speichers'!D284&lt;&gt;1)),"Fehler: Reduzierte EEG-Umlage ist für diesen Sachverhalt nicht möglich.",IF(AND(NOT(ISBLANK(D284)),C284*D284*$B$12/100&lt;&gt;F284,ISBLANK(E284)),"Hinweis: Falscher Umlagesatz wurde ausgewählt.",IF(AND(NOT(ISBLANK(D284)),NOT(ISBLANK(E284))),"Fehler: wenn Spalte E ausgefüllt wird, dann bitte Spalte D leer lassen.",""))),"Fehler"))</f>
        <v/>
      </c>
    </row>
    <row r="285" spans="1:7" x14ac:dyDescent="0.2">
      <c r="A285" s="71"/>
      <c r="B285" s="70"/>
      <c r="C285" s="74"/>
      <c r="D285" s="75"/>
      <c r="E285" s="51"/>
      <c r="F285" s="101" t="str">
        <f t="shared" si="4"/>
        <v/>
      </c>
      <c r="G285" s="93" t="str">
        <f>IF(ISBLANK(A285),"",IFERROR(IF(OR(AND(NOT(OR(ISBLANK(D285),B285=Hilfstabelle!$H$3,B285=Hilfstabelle!$H$6)),'Entladung des Speichers'!D285&lt;&gt;1)),"Fehler: Reduzierte EEG-Umlage ist für diesen Sachverhalt nicht möglich.",IF(AND(NOT(ISBLANK(D285)),C285*D285*$B$12/100&lt;&gt;F285,ISBLANK(E285)),"Hinweis: Falscher Umlagesatz wurde ausgewählt.",IF(AND(NOT(ISBLANK(D285)),NOT(ISBLANK(E285))),"Fehler: wenn Spalte E ausgefüllt wird, dann bitte Spalte D leer lassen.",""))),"Fehler"))</f>
        <v/>
      </c>
    </row>
    <row r="286" spans="1:7" x14ac:dyDescent="0.2">
      <c r="A286" s="71"/>
      <c r="B286" s="70"/>
      <c r="C286" s="74"/>
      <c r="D286" s="75"/>
      <c r="E286" s="51"/>
      <c r="F286" s="101" t="str">
        <f t="shared" si="4"/>
        <v/>
      </c>
      <c r="G286" s="93" t="str">
        <f>IF(ISBLANK(A286),"",IFERROR(IF(OR(AND(NOT(OR(ISBLANK(D286),B286=Hilfstabelle!$H$3,B286=Hilfstabelle!$H$6)),'Entladung des Speichers'!D286&lt;&gt;1)),"Fehler: Reduzierte EEG-Umlage ist für diesen Sachverhalt nicht möglich.",IF(AND(NOT(ISBLANK(D286)),C286*D286*$B$12/100&lt;&gt;F286,ISBLANK(E286)),"Hinweis: Falscher Umlagesatz wurde ausgewählt.",IF(AND(NOT(ISBLANK(D286)),NOT(ISBLANK(E286))),"Fehler: wenn Spalte E ausgefüllt wird, dann bitte Spalte D leer lassen.",""))),"Fehler"))</f>
        <v/>
      </c>
    </row>
    <row r="287" spans="1:7" x14ac:dyDescent="0.2">
      <c r="A287" s="71"/>
      <c r="B287" s="70"/>
      <c r="C287" s="74"/>
      <c r="D287" s="75"/>
      <c r="E287" s="51"/>
      <c r="F287" s="101" t="str">
        <f t="shared" si="4"/>
        <v/>
      </c>
      <c r="G287" s="93" t="str">
        <f>IF(ISBLANK(A287),"",IFERROR(IF(OR(AND(NOT(OR(ISBLANK(D287),B287=Hilfstabelle!$H$3,B287=Hilfstabelle!$H$6)),'Entladung des Speichers'!D287&lt;&gt;1)),"Fehler: Reduzierte EEG-Umlage ist für diesen Sachverhalt nicht möglich.",IF(AND(NOT(ISBLANK(D287)),C287*D287*$B$12/100&lt;&gt;F287,ISBLANK(E287)),"Hinweis: Falscher Umlagesatz wurde ausgewählt.",IF(AND(NOT(ISBLANK(D287)),NOT(ISBLANK(E287))),"Fehler: wenn Spalte E ausgefüllt wird, dann bitte Spalte D leer lassen.",""))),"Fehler"))</f>
        <v/>
      </c>
    </row>
    <row r="288" spans="1:7" x14ac:dyDescent="0.2">
      <c r="A288" s="71"/>
      <c r="B288" s="70"/>
      <c r="C288" s="74"/>
      <c r="D288" s="75"/>
      <c r="E288" s="51"/>
      <c r="F288" s="101" t="str">
        <f t="shared" si="4"/>
        <v/>
      </c>
      <c r="G288" s="93" t="str">
        <f>IF(ISBLANK(A288),"",IFERROR(IF(OR(AND(NOT(OR(ISBLANK(D288),B288=Hilfstabelle!$H$3,B288=Hilfstabelle!$H$6)),'Entladung des Speichers'!D288&lt;&gt;1)),"Fehler: Reduzierte EEG-Umlage ist für diesen Sachverhalt nicht möglich.",IF(AND(NOT(ISBLANK(D288)),C288*D288*$B$12/100&lt;&gt;F288,ISBLANK(E288)),"Hinweis: Falscher Umlagesatz wurde ausgewählt.",IF(AND(NOT(ISBLANK(D288)),NOT(ISBLANK(E288))),"Fehler: wenn Spalte E ausgefüllt wird, dann bitte Spalte D leer lassen.",""))),"Fehler"))</f>
        <v/>
      </c>
    </row>
    <row r="289" spans="1:7" x14ac:dyDescent="0.2">
      <c r="A289" s="71"/>
      <c r="B289" s="70"/>
      <c r="C289" s="74"/>
      <c r="D289" s="75"/>
      <c r="E289" s="51"/>
      <c r="F289" s="101" t="str">
        <f t="shared" si="4"/>
        <v/>
      </c>
      <c r="G289" s="93" t="str">
        <f>IF(ISBLANK(A289),"",IFERROR(IF(OR(AND(NOT(OR(ISBLANK(D289),B289=Hilfstabelle!$H$3,B289=Hilfstabelle!$H$6)),'Entladung des Speichers'!D289&lt;&gt;1)),"Fehler: Reduzierte EEG-Umlage ist für diesen Sachverhalt nicht möglich.",IF(AND(NOT(ISBLANK(D289)),C289*D289*$B$12/100&lt;&gt;F289,ISBLANK(E289)),"Hinweis: Falscher Umlagesatz wurde ausgewählt.",IF(AND(NOT(ISBLANK(D289)),NOT(ISBLANK(E289))),"Fehler: wenn Spalte E ausgefüllt wird, dann bitte Spalte D leer lassen.",""))),"Fehler"))</f>
        <v/>
      </c>
    </row>
    <row r="290" spans="1:7" x14ac:dyDescent="0.2">
      <c r="A290" s="71"/>
      <c r="B290" s="70"/>
      <c r="C290" s="74"/>
      <c r="D290" s="75"/>
      <c r="E290" s="51"/>
      <c r="F290" s="101" t="str">
        <f t="shared" si="4"/>
        <v/>
      </c>
      <c r="G290" s="93" t="str">
        <f>IF(ISBLANK(A290),"",IFERROR(IF(OR(AND(NOT(OR(ISBLANK(D290),B290=Hilfstabelle!$H$3,B290=Hilfstabelle!$H$6)),'Entladung des Speichers'!D290&lt;&gt;1)),"Fehler: Reduzierte EEG-Umlage ist für diesen Sachverhalt nicht möglich.",IF(AND(NOT(ISBLANK(D290)),C290*D290*$B$12/100&lt;&gt;F290,ISBLANK(E290)),"Hinweis: Falscher Umlagesatz wurde ausgewählt.",IF(AND(NOT(ISBLANK(D290)),NOT(ISBLANK(E290))),"Fehler: wenn Spalte E ausgefüllt wird, dann bitte Spalte D leer lassen.",""))),"Fehler"))</f>
        <v/>
      </c>
    </row>
    <row r="291" spans="1:7" x14ac:dyDescent="0.2">
      <c r="A291" s="71"/>
      <c r="B291" s="70"/>
      <c r="C291" s="74"/>
      <c r="D291" s="75"/>
      <c r="E291" s="51"/>
      <c r="F291" s="101" t="str">
        <f t="shared" si="4"/>
        <v/>
      </c>
      <c r="G291" s="93" t="str">
        <f>IF(ISBLANK(A291),"",IFERROR(IF(OR(AND(NOT(OR(ISBLANK(D291),B291=Hilfstabelle!$H$3,B291=Hilfstabelle!$H$6)),'Entladung des Speichers'!D291&lt;&gt;1)),"Fehler: Reduzierte EEG-Umlage ist für diesen Sachverhalt nicht möglich.",IF(AND(NOT(ISBLANK(D291)),C291*D291*$B$12/100&lt;&gt;F291,ISBLANK(E291)),"Hinweis: Falscher Umlagesatz wurde ausgewählt.",IF(AND(NOT(ISBLANK(D291)),NOT(ISBLANK(E291))),"Fehler: wenn Spalte E ausgefüllt wird, dann bitte Spalte D leer lassen.",""))),"Fehler"))</f>
        <v/>
      </c>
    </row>
    <row r="292" spans="1:7" x14ac:dyDescent="0.2">
      <c r="A292" s="71"/>
      <c r="B292" s="70"/>
      <c r="C292" s="74"/>
      <c r="D292" s="75"/>
      <c r="E292" s="51"/>
      <c r="F292" s="101" t="str">
        <f t="shared" si="4"/>
        <v/>
      </c>
      <c r="G292" s="93" t="str">
        <f>IF(ISBLANK(A292),"",IFERROR(IF(OR(AND(NOT(OR(ISBLANK(D292),B292=Hilfstabelle!$H$3,B292=Hilfstabelle!$H$6)),'Entladung des Speichers'!D292&lt;&gt;1)),"Fehler: Reduzierte EEG-Umlage ist für diesen Sachverhalt nicht möglich.",IF(AND(NOT(ISBLANK(D292)),C292*D292*$B$12/100&lt;&gt;F292,ISBLANK(E292)),"Hinweis: Falscher Umlagesatz wurde ausgewählt.",IF(AND(NOT(ISBLANK(D292)),NOT(ISBLANK(E292))),"Fehler: wenn Spalte E ausgefüllt wird, dann bitte Spalte D leer lassen.",""))),"Fehler"))</f>
        <v/>
      </c>
    </row>
    <row r="293" spans="1:7" x14ac:dyDescent="0.2">
      <c r="A293" s="71"/>
      <c r="B293" s="70"/>
      <c r="C293" s="74"/>
      <c r="D293" s="75"/>
      <c r="E293" s="51"/>
      <c r="F293" s="101" t="str">
        <f t="shared" si="4"/>
        <v/>
      </c>
      <c r="G293" s="93" t="str">
        <f>IF(ISBLANK(A293),"",IFERROR(IF(OR(AND(NOT(OR(ISBLANK(D293),B293=Hilfstabelle!$H$3,B293=Hilfstabelle!$H$6)),'Entladung des Speichers'!D293&lt;&gt;1)),"Fehler: Reduzierte EEG-Umlage ist für diesen Sachverhalt nicht möglich.",IF(AND(NOT(ISBLANK(D293)),C293*D293*$B$12/100&lt;&gt;F293,ISBLANK(E293)),"Hinweis: Falscher Umlagesatz wurde ausgewählt.",IF(AND(NOT(ISBLANK(D293)),NOT(ISBLANK(E293))),"Fehler: wenn Spalte E ausgefüllt wird, dann bitte Spalte D leer lassen.",""))),"Fehler"))</f>
        <v/>
      </c>
    </row>
    <row r="294" spans="1:7" x14ac:dyDescent="0.2">
      <c r="A294" s="71"/>
      <c r="B294" s="70"/>
      <c r="C294" s="74"/>
      <c r="D294" s="75"/>
      <c r="E294" s="51"/>
      <c r="F294" s="101" t="str">
        <f t="shared" si="4"/>
        <v/>
      </c>
      <c r="G294" s="93" t="str">
        <f>IF(ISBLANK(A294),"",IFERROR(IF(OR(AND(NOT(OR(ISBLANK(D294),B294=Hilfstabelle!$H$3,B294=Hilfstabelle!$H$6)),'Entladung des Speichers'!D294&lt;&gt;1)),"Fehler: Reduzierte EEG-Umlage ist für diesen Sachverhalt nicht möglich.",IF(AND(NOT(ISBLANK(D294)),C294*D294*$B$12/100&lt;&gt;F294,ISBLANK(E294)),"Hinweis: Falscher Umlagesatz wurde ausgewählt.",IF(AND(NOT(ISBLANK(D294)),NOT(ISBLANK(E294))),"Fehler: wenn Spalte E ausgefüllt wird, dann bitte Spalte D leer lassen.",""))),"Fehler"))</f>
        <v/>
      </c>
    </row>
    <row r="295" spans="1:7" x14ac:dyDescent="0.2">
      <c r="A295" s="71"/>
      <c r="B295" s="70"/>
      <c r="C295" s="74"/>
      <c r="D295" s="75"/>
      <c r="E295" s="51"/>
      <c r="F295" s="101" t="str">
        <f t="shared" si="4"/>
        <v/>
      </c>
      <c r="G295" s="93" t="str">
        <f>IF(ISBLANK(A295),"",IFERROR(IF(OR(AND(NOT(OR(ISBLANK(D295),B295=Hilfstabelle!$H$3,B295=Hilfstabelle!$H$6)),'Entladung des Speichers'!D295&lt;&gt;1)),"Fehler: Reduzierte EEG-Umlage ist für diesen Sachverhalt nicht möglich.",IF(AND(NOT(ISBLANK(D295)),C295*D295*$B$12/100&lt;&gt;F295,ISBLANK(E295)),"Hinweis: Falscher Umlagesatz wurde ausgewählt.",IF(AND(NOT(ISBLANK(D295)),NOT(ISBLANK(E295))),"Fehler: wenn Spalte E ausgefüllt wird, dann bitte Spalte D leer lassen.",""))),"Fehler"))</f>
        <v/>
      </c>
    </row>
    <row r="296" spans="1:7" x14ac:dyDescent="0.2">
      <c r="A296" s="71"/>
      <c r="B296" s="70"/>
      <c r="C296" s="74"/>
      <c r="D296" s="75"/>
      <c r="E296" s="51"/>
      <c r="F296" s="101" t="str">
        <f t="shared" si="4"/>
        <v/>
      </c>
      <c r="G296" s="93" t="str">
        <f>IF(ISBLANK(A296),"",IFERROR(IF(OR(AND(NOT(OR(ISBLANK(D296),B296=Hilfstabelle!$H$3,B296=Hilfstabelle!$H$6)),'Entladung des Speichers'!D296&lt;&gt;1)),"Fehler: Reduzierte EEG-Umlage ist für diesen Sachverhalt nicht möglich.",IF(AND(NOT(ISBLANK(D296)),C296*D296*$B$12/100&lt;&gt;F296,ISBLANK(E296)),"Hinweis: Falscher Umlagesatz wurde ausgewählt.",IF(AND(NOT(ISBLANK(D296)),NOT(ISBLANK(E296))),"Fehler: wenn Spalte E ausgefüllt wird, dann bitte Spalte D leer lassen.",""))),"Fehler"))</f>
        <v/>
      </c>
    </row>
    <row r="297" spans="1:7" x14ac:dyDescent="0.2">
      <c r="A297" s="71"/>
      <c r="B297" s="70"/>
      <c r="C297" s="74"/>
      <c r="D297" s="75"/>
      <c r="E297" s="51"/>
      <c r="F297" s="101" t="str">
        <f t="shared" si="4"/>
        <v/>
      </c>
      <c r="G297" s="93" t="str">
        <f>IF(ISBLANK(A297),"",IFERROR(IF(OR(AND(NOT(OR(ISBLANK(D297),B297=Hilfstabelle!$H$3,B297=Hilfstabelle!$H$6)),'Entladung des Speichers'!D297&lt;&gt;1)),"Fehler: Reduzierte EEG-Umlage ist für diesen Sachverhalt nicht möglich.",IF(AND(NOT(ISBLANK(D297)),C297*D297*$B$12/100&lt;&gt;F297,ISBLANK(E297)),"Hinweis: Falscher Umlagesatz wurde ausgewählt.",IF(AND(NOT(ISBLANK(D297)),NOT(ISBLANK(E297))),"Fehler: wenn Spalte E ausgefüllt wird, dann bitte Spalte D leer lassen.",""))),"Fehler"))</f>
        <v/>
      </c>
    </row>
    <row r="298" spans="1:7" x14ac:dyDescent="0.2">
      <c r="A298" s="71"/>
      <c r="B298" s="70"/>
      <c r="C298" s="74"/>
      <c r="D298" s="75"/>
      <c r="E298" s="51"/>
      <c r="F298" s="101" t="str">
        <f t="shared" si="4"/>
        <v/>
      </c>
      <c r="G298" s="93" t="str">
        <f>IF(ISBLANK(A298),"",IFERROR(IF(OR(AND(NOT(OR(ISBLANK(D298),B298=Hilfstabelle!$H$3,B298=Hilfstabelle!$H$6)),'Entladung des Speichers'!D298&lt;&gt;1)),"Fehler: Reduzierte EEG-Umlage ist für diesen Sachverhalt nicht möglich.",IF(AND(NOT(ISBLANK(D298)),C298*D298*$B$12/100&lt;&gt;F298,ISBLANK(E298)),"Hinweis: Falscher Umlagesatz wurde ausgewählt.",IF(AND(NOT(ISBLANK(D298)),NOT(ISBLANK(E298))),"Fehler: wenn Spalte E ausgefüllt wird, dann bitte Spalte D leer lassen.",""))),"Fehler"))</f>
        <v/>
      </c>
    </row>
    <row r="299" spans="1:7" x14ac:dyDescent="0.2">
      <c r="A299" s="71"/>
      <c r="B299" s="70"/>
      <c r="C299" s="74"/>
      <c r="D299" s="75"/>
      <c r="E299" s="51"/>
      <c r="F299" s="101" t="str">
        <f t="shared" si="4"/>
        <v/>
      </c>
      <c r="G299" s="93" t="str">
        <f>IF(ISBLANK(A299),"",IFERROR(IF(OR(AND(NOT(OR(ISBLANK(D299),B299=Hilfstabelle!$H$3,B299=Hilfstabelle!$H$6)),'Entladung des Speichers'!D299&lt;&gt;1)),"Fehler: Reduzierte EEG-Umlage ist für diesen Sachverhalt nicht möglich.",IF(AND(NOT(ISBLANK(D299)),C299*D299*$B$12/100&lt;&gt;F299,ISBLANK(E299)),"Hinweis: Falscher Umlagesatz wurde ausgewählt.",IF(AND(NOT(ISBLANK(D299)),NOT(ISBLANK(E299))),"Fehler: wenn Spalte E ausgefüllt wird, dann bitte Spalte D leer lassen.",""))),"Fehler"))</f>
        <v/>
      </c>
    </row>
    <row r="300" spans="1:7" ht="15" thickBot="1" x14ac:dyDescent="0.25">
      <c r="A300" s="9"/>
      <c r="B300" s="17"/>
      <c r="C300" s="76"/>
      <c r="D300" s="53"/>
      <c r="E300" s="53"/>
      <c r="F300" s="101" t="str">
        <f t="shared" si="4"/>
        <v/>
      </c>
      <c r="G300" s="93" t="str">
        <f>IF(ISBLANK(A300),"",IFERROR(IF(OR(AND(NOT(OR(ISBLANK(D300),B300=Hilfstabelle!$H$3,B300=Hilfstabelle!$H$6)),'Entladung des Speichers'!D300&lt;&gt;1)),"Fehler: Reduzierte EEG-Umlage ist für diesen Sachverhalt nicht möglich.",IF(AND(NOT(ISBLANK(D300)),C300*D300*$B$12/100&lt;&gt;F300,ISBLANK(E300)),"Hinweis: Falscher Umlagesatz wurde ausgewählt.",IF(AND(NOT(ISBLANK(D300)),NOT(ISBLANK(E300))),"Fehler: wenn Spalte E ausgefüllt wird, dann bitte Spalte D leer lassen.",""))),"Fehler"))</f>
        <v/>
      </c>
    </row>
  </sheetData>
  <sheetProtection algorithmName="SHA-512" hashValue="nSBHWO8GD260cZXUSKvML1J2mA9cr/WNCft31oLIpPnvc6FSz60BMVzXNUrO7X9lmMW/MEBPJDACXtGOikRGBQ==" saltValue="iNZQPsRBu4XOjvWzEFySJQ==" spinCount="100000" sheet="1" selectLockedCells="1"/>
  <mergeCells count="5">
    <mergeCell ref="A3:B3"/>
    <mergeCell ref="G15:G16"/>
    <mergeCell ref="B14:G14"/>
    <mergeCell ref="C15:D15"/>
    <mergeCell ref="A15:A16"/>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3" operator="beginsWith" id="{8731BEE8-1133-4CE1-95CF-D1C9A483138D}">
            <xm:f>LEFT(G17,LEN("Fehler"))="Fehler"</xm:f>
            <xm:f>"Fehler"</xm:f>
            <x14:dxf>
              <font>
                <color rgb="FF9C0006"/>
              </font>
              <fill>
                <patternFill>
                  <bgColor rgb="FFFFC7CE"/>
                </patternFill>
              </fill>
            </x14:dxf>
          </x14:cfRule>
          <xm:sqref>G17:G300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Hilfstabelle!$D$1:$D$6</xm:f>
          </x14:formula1>
          <xm:sqref>D17:D300</xm:sqref>
        </x14:dataValidation>
        <x14:dataValidation type="list" allowBlank="1" showInputMessage="1" showErrorMessage="1" xr:uid="{00000000-0002-0000-0300-000001000000}">
          <x14:formula1>
            <xm:f>Stammdaten!$A$17:$A$5252</xm:f>
          </x14:formula1>
          <xm:sqref>A17:A300</xm:sqref>
        </x14:dataValidation>
        <x14:dataValidation type="list" allowBlank="1" showInputMessage="1" showErrorMessage="1" xr:uid="{00000000-0002-0000-0300-000002000000}">
          <x14:formula1>
            <xm:f>Hilfstabelle!$H$2:$H$6</xm:f>
          </x14:formula1>
          <xm:sqref>B17:B300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E299"/>
  <sheetViews>
    <sheetView zoomScale="80" zoomScaleNormal="80" workbookViewId="0">
      <selection activeCell="C18" sqref="C18"/>
    </sheetView>
  </sheetViews>
  <sheetFormatPr baseColWidth="10" defaultColWidth="11" defaultRowHeight="14.25" x14ac:dyDescent="0.2"/>
  <cols>
    <col min="1" max="1" width="32.625" style="89" customWidth="1"/>
    <col min="2" max="2" width="50.875" style="89" bestFit="1" customWidth="1"/>
    <col min="3" max="3" width="13.5" style="89" customWidth="1"/>
    <col min="4" max="4" width="29" style="89" hidden="1" customWidth="1"/>
    <col min="5" max="5" width="47.625" style="89" customWidth="1"/>
    <col min="6" max="16384" width="11" style="89"/>
  </cols>
  <sheetData>
    <row r="2" spans="1:5" ht="15" thickBot="1" x14ac:dyDescent="0.25"/>
    <row r="3" spans="1:5" ht="15" thickBot="1" x14ac:dyDescent="0.25">
      <c r="A3" s="201" t="s">
        <v>0</v>
      </c>
      <c r="B3" s="202"/>
    </row>
    <row r="4" spans="1:5" ht="15" thickBot="1" x14ac:dyDescent="0.25">
      <c r="A4" s="27" t="s">
        <v>51</v>
      </c>
      <c r="B4" s="95" t="str">
        <f>IF(Stammdaten!B4="","",Stammdaten!B4)</f>
        <v/>
      </c>
    </row>
    <row r="5" spans="1:5" ht="15" thickBot="1" x14ac:dyDescent="0.25">
      <c r="A5" s="6" t="s">
        <v>1</v>
      </c>
      <c r="B5" s="95" t="str">
        <f>IF(Stammdaten!B5="","",Stammdaten!B5)</f>
        <v/>
      </c>
    </row>
    <row r="6" spans="1:5" ht="15" thickBot="1" x14ac:dyDescent="0.25">
      <c r="A6" s="6" t="s">
        <v>5</v>
      </c>
      <c r="B6" s="152" t="str">
        <f>IF(Stammdaten!B6="","",Stammdaten!B6)</f>
        <v/>
      </c>
    </row>
    <row r="7" spans="1:5" ht="15" thickBot="1" x14ac:dyDescent="0.25">
      <c r="A7" s="6" t="s">
        <v>2</v>
      </c>
      <c r="B7" s="152" t="str">
        <f>IF(Stammdaten!B7="","",Stammdaten!B7)</f>
        <v/>
      </c>
    </row>
    <row r="8" spans="1:5" ht="15" thickBot="1" x14ac:dyDescent="0.25">
      <c r="A8" s="6" t="s">
        <v>3</v>
      </c>
      <c r="B8" s="95" t="str">
        <f>IF(Stammdaten!B8="","",Stammdaten!B8)</f>
        <v/>
      </c>
    </row>
    <row r="9" spans="1:5" ht="15" thickBot="1" x14ac:dyDescent="0.25">
      <c r="A9" s="7" t="s">
        <v>6</v>
      </c>
      <c r="B9" s="153" t="str">
        <f>IF(Stammdaten!B9="","",Stammdaten!B9)</f>
        <v/>
      </c>
    </row>
    <row r="10" spans="1:5" ht="15" thickBot="1" x14ac:dyDescent="0.25">
      <c r="A10" s="26"/>
      <c r="B10" s="89" t="str">
        <f>IF(Stammdaten!B10="","",Stammdaten!B10)</f>
        <v/>
      </c>
    </row>
    <row r="11" spans="1:5" ht="15" thickBot="1" x14ac:dyDescent="0.25">
      <c r="A11" s="38" t="s">
        <v>62</v>
      </c>
      <c r="B11" s="150" t="str">
        <f>IF(Stammdaten!B11="","",Stammdaten!B11)</f>
        <v>2022 (Kalkulatorische Umlage mit Ganzjahresbetrachtung)</v>
      </c>
    </row>
    <row r="12" spans="1:5" ht="15" thickBot="1" x14ac:dyDescent="0.25">
      <c r="A12" s="39" t="s">
        <v>63</v>
      </c>
      <c r="B12" s="196">
        <f>IF(Stammdaten!B12="","",Stammdaten!B12)</f>
        <v>1.8614999999999999</v>
      </c>
    </row>
    <row r="13" spans="1:5" ht="15" thickBot="1" x14ac:dyDescent="0.25"/>
    <row r="14" spans="1:5" ht="26.25" customHeight="1" thickBot="1" x14ac:dyDescent="0.25">
      <c r="A14" s="60" t="s">
        <v>46</v>
      </c>
      <c r="B14" s="203" t="s">
        <v>19</v>
      </c>
      <c r="C14" s="202"/>
      <c r="D14" s="60" t="s">
        <v>99</v>
      </c>
      <c r="E14" s="204" t="s">
        <v>91</v>
      </c>
    </row>
    <row r="15" spans="1:5" ht="38.25" x14ac:dyDescent="0.2">
      <c r="A15" s="154" t="s">
        <v>8</v>
      </c>
      <c r="B15" s="58" t="s">
        <v>9</v>
      </c>
      <c r="C15" s="59" t="s">
        <v>10</v>
      </c>
      <c r="D15" s="59" t="s">
        <v>66</v>
      </c>
      <c r="E15" s="205"/>
    </row>
    <row r="16" spans="1:5" ht="15" thickBot="1" x14ac:dyDescent="0.25">
      <c r="A16" s="57"/>
      <c r="B16" s="21" t="s">
        <v>12</v>
      </c>
      <c r="C16" s="73" t="s">
        <v>12</v>
      </c>
      <c r="D16" s="73" t="s">
        <v>87</v>
      </c>
      <c r="E16" s="206"/>
    </row>
    <row r="17" spans="1:5" x14ac:dyDescent="0.2">
      <c r="A17" s="136"/>
      <c r="B17" s="74"/>
      <c r="C17" s="74"/>
      <c r="D17" s="47"/>
      <c r="E17" s="194" t="str">
        <f>IF(ISBLANK(A17),"",IFERROR(IF(OR(B17&gt;(Hilfstabelle!$J$2*VLOOKUP(Füllstände!A17,Stammdaten!$A$17:$E$300,5,FALSE)),C17&gt;(Hilfstabelle!$J$2*VLOOKUP(Füllstände!A17,Stammdaten!$A$17:$E$300,5,FALSE))),"Achtung: Füllstand übersteigt die installierte Speicherkapazität.",IF(OR(NOT(ISNUMBER(B17)),NOT(ISNUMBER(C17))),"Fehler: Füllstände fehlen. Bitte ergänzen.",IF(COUNTIF($A$17:$A$299,A17)&gt;1,"Bitte nur eine Eintragung pro Anlagenschlüssel vornehmen",""))),"Fehler"))</f>
        <v/>
      </c>
    </row>
    <row r="18" spans="1:5" x14ac:dyDescent="0.2">
      <c r="A18" s="67"/>
      <c r="B18" s="74"/>
      <c r="C18" s="74"/>
      <c r="D18" s="136"/>
      <c r="E18" s="194" t="str">
        <f>IF(ISBLANK(A18),"",IFERROR(IF(OR(B18&gt;(Hilfstabelle!$J$2*VLOOKUP(Füllstände!A18,Stammdaten!$A$17:$E$300,5,FALSE)),C18&gt;(Hilfstabelle!$J$2*VLOOKUP(Füllstände!A18,Stammdaten!$A$17:$E$300,5,FALSE))),"Achtung: Füllstand übersteigt die installierte Speicherkapazität.",IF(OR(NOT(ISNUMBER(B18)),NOT(ISNUMBER(C18))),"Fehler: Füllstände fehlen. Bitte ergänzen.",IF(COUNTIF($A$17:$A$299,A18)&gt;1,"Bitte nur eine Eintragung pro Anlagenschlüssel vornehmen",""))),"Fehler"))</f>
        <v/>
      </c>
    </row>
    <row r="19" spans="1:5" x14ac:dyDescent="0.2">
      <c r="A19" s="136"/>
      <c r="B19" s="74"/>
      <c r="C19" s="74"/>
      <c r="D19" s="136"/>
      <c r="E19" s="194" t="str">
        <f>IF(ISBLANK(A19),"",IFERROR(IF(OR(B19&gt;(Hilfstabelle!$J$2*VLOOKUP(Füllstände!A19,Stammdaten!$A$17:$E$300,5,FALSE)),C19&gt;(Hilfstabelle!$J$2*VLOOKUP(Füllstände!A19,Stammdaten!$A$17:$E$300,5,FALSE))),"Achtung: Füllstand übersteigt die installierte Speicherkapazität.",IF(OR(NOT(ISNUMBER(B19)),NOT(ISNUMBER(C19))),"Fehler: Füllstände fehlen. Bitte ergänzen.",IF(COUNTIF($A$17:$A$299,A19)&gt;1,"Bitte nur eine Eintragung pro Anlagenschlüssel vornehmen",""))),"Fehler"))</f>
        <v/>
      </c>
    </row>
    <row r="20" spans="1:5" x14ac:dyDescent="0.2">
      <c r="A20" s="136"/>
      <c r="B20" s="74"/>
      <c r="C20" s="74"/>
      <c r="D20" s="136"/>
      <c r="E20" s="194" t="str">
        <f>IF(ISBLANK(A20),"",IFERROR(IF(OR(B20&gt;(Hilfstabelle!$J$2*VLOOKUP(Füllstände!A20,Stammdaten!$A$17:$E$300,5,FALSE)),C20&gt;(Hilfstabelle!$J$2*VLOOKUP(Füllstände!A20,Stammdaten!$A$17:$E$300,5,FALSE))),"Achtung: Füllstand übersteigt die installierte Speicherkapazität.",IF(OR(NOT(ISNUMBER(B20)),NOT(ISNUMBER(C20))),"Fehler: Füllstände fehlen. Bitte ergänzen.",IF(COUNTIF($A$17:$A$299,A20)&gt;1,"Bitte nur eine Eintragung pro Anlagenschlüssel vornehmen",""))),"Fehler"))</f>
        <v/>
      </c>
    </row>
    <row r="21" spans="1:5" x14ac:dyDescent="0.2">
      <c r="A21" s="136"/>
      <c r="B21" s="74"/>
      <c r="C21" s="74"/>
      <c r="D21" s="136"/>
      <c r="E21" s="194" t="str">
        <f>IF(ISBLANK(A21),"",IFERROR(IF(OR(B21&gt;(Hilfstabelle!$J$2*VLOOKUP(Füllstände!A21,Stammdaten!$A$17:$E$300,5,FALSE)),C21&gt;(Hilfstabelle!$J$2*VLOOKUP(Füllstände!A21,Stammdaten!$A$17:$E$300,5,FALSE))),"Achtung: Füllstand übersteigt die installierte Speicherkapazität.",IF(OR(NOT(ISNUMBER(B21)),NOT(ISNUMBER(C21))),"Fehler: Füllstände fehlen. Bitte ergänzen.",IF(COUNTIF($A$17:$A$299,A21)&gt;1,"Bitte nur eine Eintragung pro Anlagenschlüssel vornehmen",""))),"Fehler"))</f>
        <v/>
      </c>
    </row>
    <row r="22" spans="1:5" x14ac:dyDescent="0.2">
      <c r="A22" s="136"/>
      <c r="B22" s="74"/>
      <c r="C22" s="74"/>
      <c r="D22" s="136"/>
      <c r="E22" s="194" t="str">
        <f>IF(ISBLANK(A22),"",IFERROR(IF(OR(B22&gt;(Hilfstabelle!$J$2*VLOOKUP(Füllstände!A22,Stammdaten!$A$17:$E$300,5,FALSE)),C22&gt;(Hilfstabelle!$J$2*VLOOKUP(Füllstände!A22,Stammdaten!$A$17:$E$300,5,FALSE))),"Achtung: Füllstand übersteigt die installierte Speicherkapazität.",IF(OR(NOT(ISNUMBER(B22)),NOT(ISNUMBER(C22))),"Fehler: Füllstände fehlen. Bitte ergänzen.",IF(COUNTIF($A$17:$A$299,A22)&gt;1,"Bitte nur eine Eintragung pro Anlagenschlüssel vornehmen",""))),"Fehler"))</f>
        <v/>
      </c>
    </row>
    <row r="23" spans="1:5" x14ac:dyDescent="0.2">
      <c r="A23" s="136"/>
      <c r="B23" s="74"/>
      <c r="C23" s="74"/>
      <c r="D23" s="136"/>
      <c r="E23" s="194" t="str">
        <f>IF(ISBLANK(A23),"",IFERROR(IF(OR(B23&gt;(Hilfstabelle!$J$2*VLOOKUP(Füllstände!A23,Stammdaten!$A$17:$E$300,5,FALSE)),C23&gt;(Hilfstabelle!$J$2*VLOOKUP(Füllstände!A23,Stammdaten!$A$17:$E$300,5,FALSE))),"Achtung: Füllstand übersteigt die installierte Speicherkapazität.",IF(OR(NOT(ISNUMBER(B23)),NOT(ISNUMBER(C23))),"Fehler: Füllstände fehlen. Bitte ergänzen.",IF(COUNTIF($A$17:$A$299,A23)&gt;1,"Bitte nur eine Eintragung pro Anlagenschlüssel vornehmen",""))),"Fehler"))</f>
        <v/>
      </c>
    </row>
    <row r="24" spans="1:5" x14ac:dyDescent="0.2">
      <c r="A24" s="136"/>
      <c r="B24" s="74"/>
      <c r="C24" s="74"/>
      <c r="D24" s="136"/>
      <c r="E24" s="194" t="str">
        <f>IF(ISBLANK(A24),"",IFERROR(IF(OR(B24&gt;(Hilfstabelle!$J$2*VLOOKUP(Füllstände!A24,Stammdaten!$A$17:$E$300,5,FALSE)),C24&gt;(Hilfstabelle!$J$2*VLOOKUP(Füllstände!A24,Stammdaten!$A$17:$E$300,5,FALSE))),"Achtung: Füllstand übersteigt die installierte Speicherkapazität.",IF(OR(NOT(ISNUMBER(B24)),NOT(ISNUMBER(C24))),"Fehler: Füllstände fehlen. Bitte ergänzen.",IF(COUNTIF($A$17:$A$299,A24)&gt;1,"Bitte nur eine Eintragung pro Anlagenschlüssel vornehmen",""))),"Fehler"))</f>
        <v/>
      </c>
    </row>
    <row r="25" spans="1:5" x14ac:dyDescent="0.2">
      <c r="A25" s="136"/>
      <c r="B25" s="74"/>
      <c r="C25" s="74"/>
      <c r="D25" s="136"/>
      <c r="E25" s="194" t="str">
        <f>IF(ISBLANK(A25),"",IFERROR(IF(OR(B25&gt;(Hilfstabelle!$J$2*VLOOKUP(Füllstände!A25,Stammdaten!$A$17:$E$300,5,FALSE)),C25&gt;(Hilfstabelle!$J$2*VLOOKUP(Füllstände!A25,Stammdaten!$A$17:$E$300,5,FALSE))),"Achtung: Füllstand übersteigt die installierte Speicherkapazität.",IF(OR(NOT(ISNUMBER(B25)),NOT(ISNUMBER(C25))),"Fehler: Füllstände fehlen. Bitte ergänzen.",IF(COUNTIF($A$17:$A$299,A25)&gt;1,"Bitte nur eine Eintragung pro Anlagenschlüssel vornehmen",""))),"Fehler"))</f>
        <v/>
      </c>
    </row>
    <row r="26" spans="1:5" x14ac:dyDescent="0.2">
      <c r="A26" s="136"/>
      <c r="B26" s="74"/>
      <c r="C26" s="74"/>
      <c r="D26" s="136"/>
      <c r="E26" s="194" t="str">
        <f>IF(ISBLANK(A26),"",IFERROR(IF(OR(B26&gt;(Hilfstabelle!$J$2*VLOOKUP(Füllstände!A26,Stammdaten!$A$17:$E$300,5,FALSE)),C26&gt;(Hilfstabelle!$J$2*VLOOKUP(Füllstände!A26,Stammdaten!$A$17:$E$300,5,FALSE))),"Achtung: Füllstand übersteigt die installierte Speicherkapazität.",IF(OR(NOT(ISNUMBER(B26)),NOT(ISNUMBER(C26))),"Fehler: Füllstände fehlen. Bitte ergänzen.",IF(COUNTIF($A$17:$A$299,A26)&gt;1,"Bitte nur eine Eintragung pro Anlagenschlüssel vornehmen",""))),"Fehler"))</f>
        <v/>
      </c>
    </row>
    <row r="27" spans="1:5" x14ac:dyDescent="0.2">
      <c r="A27" s="136"/>
      <c r="B27" s="74"/>
      <c r="C27" s="74"/>
      <c r="D27" s="136"/>
      <c r="E27" s="194" t="str">
        <f>IF(ISBLANK(A27),"",IFERROR(IF(OR(B27&gt;(Hilfstabelle!$J$2*VLOOKUP(Füllstände!A27,Stammdaten!$A$17:$E$300,5,FALSE)),C27&gt;(Hilfstabelle!$J$2*VLOOKUP(Füllstände!A27,Stammdaten!$A$17:$E$300,5,FALSE))),"Achtung: Füllstand übersteigt die installierte Speicherkapazität.",IF(OR(NOT(ISNUMBER(B27)),NOT(ISNUMBER(C27))),"Fehler: Füllstände fehlen. Bitte ergänzen.",IF(COUNTIF($A$17:$A$299,A27)&gt;1,"Bitte nur eine Eintragung pro Anlagenschlüssel vornehmen",""))),"Fehler"))</f>
        <v/>
      </c>
    </row>
    <row r="28" spans="1:5" x14ac:dyDescent="0.2">
      <c r="A28" s="136"/>
      <c r="B28" s="74"/>
      <c r="C28" s="74"/>
      <c r="D28" s="136"/>
      <c r="E28" s="194" t="str">
        <f>IF(ISBLANK(A28),"",IFERROR(IF(OR(B28&gt;(Hilfstabelle!$J$2*VLOOKUP(Füllstände!A28,Stammdaten!$A$17:$E$300,5,FALSE)),C28&gt;(Hilfstabelle!$J$2*VLOOKUP(Füllstände!A28,Stammdaten!$A$17:$E$300,5,FALSE))),"Achtung: Füllstand übersteigt die installierte Speicherkapazität.",IF(OR(NOT(ISNUMBER(B28)),NOT(ISNUMBER(C28))),"Fehler: Füllstände fehlen. Bitte ergänzen.",IF(COUNTIF($A$17:$A$299,A28)&gt;1,"Bitte nur eine Eintragung pro Anlagenschlüssel vornehmen",""))),"Fehler"))</f>
        <v/>
      </c>
    </row>
    <row r="29" spans="1:5" x14ac:dyDescent="0.2">
      <c r="A29" s="136"/>
      <c r="B29" s="74"/>
      <c r="C29" s="74"/>
      <c r="D29" s="136"/>
      <c r="E29" s="194" t="str">
        <f>IF(ISBLANK(A29),"",IFERROR(IF(OR(B29&gt;(Hilfstabelle!$J$2*VLOOKUP(Füllstände!A29,Stammdaten!$A$17:$E$300,5,FALSE)),C29&gt;(Hilfstabelle!$J$2*VLOOKUP(Füllstände!A29,Stammdaten!$A$17:$E$300,5,FALSE))),"Achtung: Füllstand übersteigt die installierte Speicherkapazität.",IF(OR(NOT(ISNUMBER(B29)),NOT(ISNUMBER(C29))),"Fehler: Füllstände fehlen. Bitte ergänzen.",IF(COUNTIF($A$17:$A$299,A29)&gt;1,"Bitte nur eine Eintragung pro Anlagenschlüssel vornehmen",""))),"Fehler"))</f>
        <v/>
      </c>
    </row>
    <row r="30" spans="1:5" x14ac:dyDescent="0.2">
      <c r="A30" s="136"/>
      <c r="B30" s="74"/>
      <c r="C30" s="74"/>
      <c r="D30" s="136"/>
      <c r="E30" s="194" t="str">
        <f>IF(ISBLANK(A30),"",IFERROR(IF(OR(B30&gt;(Hilfstabelle!$J$2*VLOOKUP(Füllstände!A30,Stammdaten!$A$17:$E$300,5,FALSE)),C30&gt;(Hilfstabelle!$J$2*VLOOKUP(Füllstände!A30,Stammdaten!$A$17:$E$300,5,FALSE))),"Achtung: Füllstand übersteigt die installierte Speicherkapazität.",IF(OR(NOT(ISNUMBER(B30)),NOT(ISNUMBER(C30))),"Fehler: Füllstände fehlen. Bitte ergänzen.",IF(COUNTIF($A$17:$A$299,A30)&gt;1,"Bitte nur eine Eintragung pro Anlagenschlüssel vornehmen",""))),"Fehler"))</f>
        <v/>
      </c>
    </row>
    <row r="31" spans="1:5" x14ac:dyDescent="0.2">
      <c r="A31" s="136"/>
      <c r="B31" s="74"/>
      <c r="C31" s="74"/>
      <c r="D31" s="136"/>
      <c r="E31" s="194" t="str">
        <f>IF(ISBLANK(A31),"",IFERROR(IF(OR(B31&gt;(Hilfstabelle!$J$2*VLOOKUP(Füllstände!A31,Stammdaten!$A$17:$E$300,5,FALSE)),C31&gt;(Hilfstabelle!$J$2*VLOOKUP(Füllstände!A31,Stammdaten!$A$17:$E$300,5,FALSE))),"Achtung: Füllstand übersteigt die installierte Speicherkapazität.",IF(OR(NOT(ISNUMBER(B31)),NOT(ISNUMBER(C31))),"Fehler: Füllstände fehlen. Bitte ergänzen.",IF(COUNTIF($A$17:$A$299,A31)&gt;1,"Bitte nur eine Eintragung pro Anlagenschlüssel vornehmen",""))),"Fehler"))</f>
        <v/>
      </c>
    </row>
    <row r="32" spans="1:5" x14ac:dyDescent="0.2">
      <c r="A32" s="136"/>
      <c r="B32" s="74"/>
      <c r="C32" s="74"/>
      <c r="D32" s="136"/>
      <c r="E32" s="194" t="str">
        <f>IF(ISBLANK(A32),"",IFERROR(IF(OR(B32&gt;(Hilfstabelle!$J$2*VLOOKUP(Füllstände!A32,Stammdaten!$A$17:$E$300,5,FALSE)),C32&gt;(Hilfstabelle!$J$2*VLOOKUP(Füllstände!A32,Stammdaten!$A$17:$E$300,5,FALSE))),"Achtung: Füllstand übersteigt die installierte Speicherkapazität.",IF(OR(NOT(ISNUMBER(B32)),NOT(ISNUMBER(C32))),"Fehler: Füllstände fehlen. Bitte ergänzen.",IF(COUNTIF($A$17:$A$299,A32)&gt;1,"Bitte nur eine Eintragung pro Anlagenschlüssel vornehmen",""))),"Fehler"))</f>
        <v/>
      </c>
    </row>
    <row r="33" spans="1:5" x14ac:dyDescent="0.2">
      <c r="A33" s="136"/>
      <c r="B33" s="74"/>
      <c r="C33" s="74"/>
      <c r="D33" s="136"/>
      <c r="E33" s="194" t="str">
        <f>IF(ISBLANK(A33),"",IFERROR(IF(OR(B33&gt;(Hilfstabelle!$J$2*VLOOKUP(Füllstände!A33,Stammdaten!$A$17:$E$300,5,FALSE)),C33&gt;(Hilfstabelle!$J$2*VLOOKUP(Füllstände!A33,Stammdaten!$A$17:$E$300,5,FALSE))),"Achtung: Füllstand übersteigt die installierte Speicherkapazität.",IF(OR(NOT(ISNUMBER(B33)),NOT(ISNUMBER(C33))),"Fehler: Füllstände fehlen. Bitte ergänzen.",IF(COUNTIF($A$17:$A$299,A33)&gt;1,"Bitte nur eine Eintragung pro Anlagenschlüssel vornehmen",""))),"Fehler"))</f>
        <v/>
      </c>
    </row>
    <row r="34" spans="1:5" x14ac:dyDescent="0.2">
      <c r="A34" s="136"/>
      <c r="B34" s="74"/>
      <c r="C34" s="74"/>
      <c r="D34" s="136"/>
      <c r="E34" s="194" t="str">
        <f>IF(ISBLANK(A34),"",IFERROR(IF(OR(B34&gt;(Hilfstabelle!$J$2*VLOOKUP(Füllstände!A34,Stammdaten!$A$17:$E$300,5,FALSE)),C34&gt;(Hilfstabelle!$J$2*VLOOKUP(Füllstände!A34,Stammdaten!$A$17:$E$300,5,FALSE))),"Achtung: Füllstand übersteigt die installierte Speicherkapazität.",IF(OR(NOT(ISNUMBER(B34)),NOT(ISNUMBER(C34))),"Fehler: Füllstände fehlen. Bitte ergänzen.",IF(COUNTIF($A$17:$A$299,A34)&gt;1,"Bitte nur eine Eintragung pro Anlagenschlüssel vornehmen",""))),"Fehler"))</f>
        <v/>
      </c>
    </row>
    <row r="35" spans="1:5" x14ac:dyDescent="0.2">
      <c r="A35" s="136"/>
      <c r="B35" s="74"/>
      <c r="C35" s="74"/>
      <c r="D35" s="136"/>
      <c r="E35" s="194" t="str">
        <f>IF(ISBLANK(A35),"",IFERROR(IF(OR(B35&gt;(Hilfstabelle!$J$2*VLOOKUP(Füllstände!A35,Stammdaten!$A$17:$E$300,5,FALSE)),C35&gt;(Hilfstabelle!$J$2*VLOOKUP(Füllstände!A35,Stammdaten!$A$17:$E$300,5,FALSE))),"Achtung: Füllstand übersteigt die installierte Speicherkapazität.",IF(OR(NOT(ISNUMBER(B35)),NOT(ISNUMBER(C35))),"Fehler: Füllstände fehlen. Bitte ergänzen.",IF(COUNTIF($A$17:$A$299,A35)&gt;1,"Bitte nur eine Eintragung pro Anlagenschlüssel vornehmen",""))),"Fehler"))</f>
        <v/>
      </c>
    </row>
    <row r="36" spans="1:5" x14ac:dyDescent="0.2">
      <c r="A36" s="136"/>
      <c r="B36" s="74"/>
      <c r="C36" s="74"/>
      <c r="D36" s="136"/>
      <c r="E36" s="194" t="str">
        <f>IF(ISBLANK(A36),"",IFERROR(IF(OR(B36&gt;(Hilfstabelle!$J$2*VLOOKUP(Füllstände!A36,Stammdaten!$A$17:$E$300,5,FALSE)),C36&gt;(Hilfstabelle!$J$2*VLOOKUP(Füllstände!A36,Stammdaten!$A$17:$E$300,5,FALSE))),"Achtung: Füllstand übersteigt die installierte Speicherkapazität.",IF(OR(NOT(ISNUMBER(B36)),NOT(ISNUMBER(C36))),"Fehler: Füllstände fehlen. Bitte ergänzen.",IF(COUNTIF($A$17:$A$299,A36)&gt;1,"Bitte nur eine Eintragung pro Anlagenschlüssel vornehmen",""))),"Fehler"))</f>
        <v/>
      </c>
    </row>
    <row r="37" spans="1:5" x14ac:dyDescent="0.2">
      <c r="A37" s="136"/>
      <c r="B37" s="74"/>
      <c r="C37" s="74"/>
      <c r="D37" s="136"/>
      <c r="E37" s="194" t="str">
        <f>IF(ISBLANK(A37),"",IFERROR(IF(OR(B37&gt;(Hilfstabelle!$J$2*VLOOKUP(Füllstände!A37,Stammdaten!$A$17:$E$300,5,FALSE)),C37&gt;(Hilfstabelle!$J$2*VLOOKUP(Füllstände!A37,Stammdaten!$A$17:$E$300,5,FALSE))),"Achtung: Füllstand übersteigt die installierte Speicherkapazität.",IF(OR(NOT(ISNUMBER(B37)),NOT(ISNUMBER(C37))),"Fehler: Füllstände fehlen. Bitte ergänzen.",IF(COUNTIF($A$17:$A$299,A37)&gt;1,"Bitte nur eine Eintragung pro Anlagenschlüssel vornehmen",""))),"Fehler"))</f>
        <v/>
      </c>
    </row>
    <row r="38" spans="1:5" x14ac:dyDescent="0.2">
      <c r="A38" s="136"/>
      <c r="B38" s="74"/>
      <c r="C38" s="74"/>
      <c r="D38" s="136"/>
      <c r="E38" s="194" t="str">
        <f>IF(ISBLANK(A38),"",IFERROR(IF(OR(B38&gt;(Hilfstabelle!$J$2*VLOOKUP(Füllstände!A38,Stammdaten!$A$17:$E$300,5,FALSE)),C38&gt;(Hilfstabelle!$J$2*VLOOKUP(Füllstände!A38,Stammdaten!$A$17:$E$300,5,FALSE))),"Achtung: Füllstand übersteigt die installierte Speicherkapazität.",IF(OR(NOT(ISNUMBER(B38)),NOT(ISNUMBER(C38))),"Fehler: Füllstände fehlen. Bitte ergänzen.",IF(COUNTIF($A$17:$A$299,A38)&gt;1,"Bitte nur eine Eintragung pro Anlagenschlüssel vornehmen",""))),"Fehler"))</f>
        <v/>
      </c>
    </row>
    <row r="39" spans="1:5" x14ac:dyDescent="0.2">
      <c r="A39" s="136"/>
      <c r="B39" s="74"/>
      <c r="C39" s="74"/>
      <c r="D39" s="136"/>
      <c r="E39" s="194" t="str">
        <f>IF(ISBLANK(A39),"",IFERROR(IF(OR(B39&gt;(Hilfstabelle!$J$2*VLOOKUP(Füllstände!A39,Stammdaten!$A$17:$E$300,5,FALSE)),C39&gt;(Hilfstabelle!$J$2*VLOOKUP(Füllstände!A39,Stammdaten!$A$17:$E$300,5,FALSE))),"Achtung: Füllstand übersteigt die installierte Speicherkapazität.",IF(OR(NOT(ISNUMBER(B39)),NOT(ISNUMBER(C39))),"Fehler: Füllstände fehlen. Bitte ergänzen.",IF(COUNTIF($A$17:$A$299,A39)&gt;1,"Bitte nur eine Eintragung pro Anlagenschlüssel vornehmen",""))),"Fehler"))</f>
        <v/>
      </c>
    </row>
    <row r="40" spans="1:5" x14ac:dyDescent="0.2">
      <c r="A40" s="136"/>
      <c r="B40" s="74"/>
      <c r="C40" s="74"/>
      <c r="D40" s="136"/>
      <c r="E40" s="194" t="str">
        <f>IF(ISBLANK(A40),"",IFERROR(IF(OR(B40&gt;(Hilfstabelle!$J$2*VLOOKUP(Füllstände!A40,Stammdaten!$A$17:$E$300,5,FALSE)),C40&gt;(Hilfstabelle!$J$2*VLOOKUP(Füllstände!A40,Stammdaten!$A$17:$E$300,5,FALSE))),"Achtung: Füllstand übersteigt die installierte Speicherkapazität.",IF(OR(NOT(ISNUMBER(B40)),NOT(ISNUMBER(C40))),"Fehler: Füllstände fehlen. Bitte ergänzen.",IF(COUNTIF($A$17:$A$299,A40)&gt;1,"Bitte nur eine Eintragung pro Anlagenschlüssel vornehmen",""))),"Fehler"))</f>
        <v/>
      </c>
    </row>
    <row r="41" spans="1:5" x14ac:dyDescent="0.2">
      <c r="A41" s="136"/>
      <c r="B41" s="74"/>
      <c r="C41" s="74"/>
      <c r="D41" s="136"/>
      <c r="E41" s="194" t="str">
        <f>IF(ISBLANK(A41),"",IFERROR(IF(OR(B41&gt;(Hilfstabelle!$J$2*VLOOKUP(Füllstände!A41,Stammdaten!$A$17:$E$300,5,FALSE)),C41&gt;(Hilfstabelle!$J$2*VLOOKUP(Füllstände!A41,Stammdaten!$A$17:$E$300,5,FALSE))),"Achtung: Füllstand übersteigt die installierte Speicherkapazität.",IF(OR(NOT(ISNUMBER(B41)),NOT(ISNUMBER(C41))),"Fehler: Füllstände fehlen. Bitte ergänzen.",IF(COUNTIF($A$17:$A$299,A41)&gt;1,"Bitte nur eine Eintragung pro Anlagenschlüssel vornehmen",""))),"Fehler"))</f>
        <v/>
      </c>
    </row>
    <row r="42" spans="1:5" x14ac:dyDescent="0.2">
      <c r="A42" s="136"/>
      <c r="B42" s="74"/>
      <c r="C42" s="74"/>
      <c r="D42" s="136"/>
      <c r="E42" s="194" t="str">
        <f>IF(ISBLANK(A42),"",IFERROR(IF(OR(B42&gt;(Hilfstabelle!$J$2*VLOOKUP(Füllstände!A42,Stammdaten!$A$17:$E$300,5,FALSE)),C42&gt;(Hilfstabelle!$J$2*VLOOKUP(Füllstände!A42,Stammdaten!$A$17:$E$300,5,FALSE))),"Achtung: Füllstand übersteigt die installierte Speicherkapazität.",IF(OR(NOT(ISNUMBER(B42)),NOT(ISNUMBER(C42))),"Fehler: Füllstände fehlen. Bitte ergänzen.",IF(COUNTIF($A$17:$A$299,A42)&gt;1,"Bitte nur eine Eintragung pro Anlagenschlüssel vornehmen",""))),"Fehler"))</f>
        <v/>
      </c>
    </row>
    <row r="43" spans="1:5" x14ac:dyDescent="0.2">
      <c r="A43" s="136"/>
      <c r="B43" s="74"/>
      <c r="C43" s="74"/>
      <c r="D43" s="136"/>
      <c r="E43" s="194" t="str">
        <f>IF(ISBLANK(A43),"",IFERROR(IF(OR(B43&gt;(Hilfstabelle!$J$2*VLOOKUP(Füllstände!A43,Stammdaten!$A$17:$E$300,5,FALSE)),C43&gt;(Hilfstabelle!$J$2*VLOOKUP(Füllstände!A43,Stammdaten!$A$17:$E$300,5,FALSE))),"Achtung: Füllstand übersteigt die installierte Speicherkapazität.",IF(OR(NOT(ISNUMBER(B43)),NOT(ISNUMBER(C43))),"Fehler: Füllstände fehlen. Bitte ergänzen.",IF(COUNTIF($A$17:$A$299,A43)&gt;1,"Bitte nur eine Eintragung pro Anlagenschlüssel vornehmen",""))),"Fehler"))</f>
        <v/>
      </c>
    </row>
    <row r="44" spans="1:5" x14ac:dyDescent="0.2">
      <c r="A44" s="136"/>
      <c r="B44" s="74"/>
      <c r="C44" s="74"/>
      <c r="D44" s="136"/>
      <c r="E44" s="194" t="str">
        <f>IF(ISBLANK(A44),"",IFERROR(IF(OR(B44&gt;(Hilfstabelle!$J$2*VLOOKUP(Füllstände!A44,Stammdaten!$A$17:$E$300,5,FALSE)),C44&gt;(Hilfstabelle!$J$2*VLOOKUP(Füllstände!A44,Stammdaten!$A$17:$E$300,5,FALSE))),"Achtung: Füllstand übersteigt die installierte Speicherkapazität.",IF(OR(NOT(ISNUMBER(B44)),NOT(ISNUMBER(C44))),"Fehler: Füllstände fehlen. Bitte ergänzen.",IF(COUNTIF($A$17:$A$299,A44)&gt;1,"Bitte nur eine Eintragung pro Anlagenschlüssel vornehmen",""))),"Fehler"))</f>
        <v/>
      </c>
    </row>
    <row r="45" spans="1:5" x14ac:dyDescent="0.2">
      <c r="A45" s="136"/>
      <c r="B45" s="74"/>
      <c r="C45" s="74"/>
      <c r="D45" s="136"/>
      <c r="E45" s="194" t="str">
        <f>IF(ISBLANK(A45),"",IFERROR(IF(OR(B45&gt;(Hilfstabelle!$J$2*VLOOKUP(Füllstände!A45,Stammdaten!$A$17:$E$300,5,FALSE)),C45&gt;(Hilfstabelle!$J$2*VLOOKUP(Füllstände!A45,Stammdaten!$A$17:$E$300,5,FALSE))),"Achtung: Füllstand übersteigt die installierte Speicherkapazität.",IF(OR(NOT(ISNUMBER(B45)),NOT(ISNUMBER(C45))),"Fehler: Füllstände fehlen. Bitte ergänzen.",IF(COUNTIF($A$17:$A$299,A45)&gt;1,"Bitte nur eine Eintragung pro Anlagenschlüssel vornehmen",""))),"Fehler"))</f>
        <v/>
      </c>
    </row>
    <row r="46" spans="1:5" x14ac:dyDescent="0.2">
      <c r="A46" s="136"/>
      <c r="B46" s="74"/>
      <c r="C46" s="74"/>
      <c r="D46" s="136"/>
      <c r="E46" s="194" t="str">
        <f>IF(ISBLANK(A46),"",IFERROR(IF(OR(B46&gt;(Hilfstabelle!$J$2*VLOOKUP(Füllstände!A46,Stammdaten!$A$17:$E$300,5,FALSE)),C46&gt;(Hilfstabelle!$J$2*VLOOKUP(Füllstände!A46,Stammdaten!$A$17:$E$300,5,FALSE))),"Achtung: Füllstand übersteigt die installierte Speicherkapazität.",IF(OR(NOT(ISNUMBER(B46)),NOT(ISNUMBER(C46))),"Fehler: Füllstände fehlen. Bitte ergänzen.",IF(COUNTIF($A$17:$A$299,A46)&gt;1,"Bitte nur eine Eintragung pro Anlagenschlüssel vornehmen",""))),"Fehler"))</f>
        <v/>
      </c>
    </row>
    <row r="47" spans="1:5" x14ac:dyDescent="0.2">
      <c r="A47" s="136"/>
      <c r="B47" s="74"/>
      <c r="C47" s="74"/>
      <c r="D47" s="136"/>
      <c r="E47" s="194" t="str">
        <f>IF(ISBLANK(A47),"",IFERROR(IF(OR(B47&gt;(Hilfstabelle!$J$2*VLOOKUP(Füllstände!A47,Stammdaten!$A$17:$E$300,5,FALSE)),C47&gt;(Hilfstabelle!$J$2*VLOOKUP(Füllstände!A47,Stammdaten!$A$17:$E$300,5,FALSE))),"Achtung: Füllstand übersteigt die installierte Speicherkapazität.",IF(OR(NOT(ISNUMBER(B47)),NOT(ISNUMBER(C47))),"Fehler: Füllstände fehlen. Bitte ergänzen.",IF(COUNTIF($A$17:$A$299,A47)&gt;1,"Bitte nur eine Eintragung pro Anlagenschlüssel vornehmen",""))),"Fehler"))</f>
        <v/>
      </c>
    </row>
    <row r="48" spans="1:5" x14ac:dyDescent="0.2">
      <c r="A48" s="136"/>
      <c r="B48" s="74"/>
      <c r="C48" s="74"/>
      <c r="D48" s="136"/>
      <c r="E48" s="194" t="str">
        <f>IF(ISBLANK(A48),"",IFERROR(IF(OR(B48&gt;(Hilfstabelle!$J$2*VLOOKUP(Füllstände!A48,Stammdaten!$A$17:$E$300,5,FALSE)),C48&gt;(Hilfstabelle!$J$2*VLOOKUP(Füllstände!A48,Stammdaten!$A$17:$E$300,5,FALSE))),"Achtung: Füllstand übersteigt die installierte Speicherkapazität.",IF(OR(NOT(ISNUMBER(B48)),NOT(ISNUMBER(C48))),"Fehler: Füllstände fehlen. Bitte ergänzen.",IF(COUNTIF($A$17:$A$299,A48)&gt;1,"Bitte nur eine Eintragung pro Anlagenschlüssel vornehmen",""))),"Fehler"))</f>
        <v/>
      </c>
    </row>
    <row r="49" spans="1:5" x14ac:dyDescent="0.2">
      <c r="A49" s="136"/>
      <c r="B49" s="74"/>
      <c r="C49" s="74"/>
      <c r="D49" s="136"/>
      <c r="E49" s="194" t="str">
        <f>IF(ISBLANK(A49),"",IFERROR(IF(OR(B49&gt;(Hilfstabelle!$J$2*VLOOKUP(Füllstände!A49,Stammdaten!$A$17:$E$300,5,FALSE)),C49&gt;(Hilfstabelle!$J$2*VLOOKUP(Füllstände!A49,Stammdaten!$A$17:$E$300,5,FALSE))),"Achtung: Füllstand übersteigt die installierte Speicherkapazität.",IF(OR(NOT(ISNUMBER(B49)),NOT(ISNUMBER(C49))),"Fehler: Füllstände fehlen. Bitte ergänzen.",IF(COUNTIF($A$17:$A$299,A49)&gt;1,"Bitte nur eine Eintragung pro Anlagenschlüssel vornehmen",""))),"Fehler"))</f>
        <v/>
      </c>
    </row>
    <row r="50" spans="1:5" x14ac:dyDescent="0.2">
      <c r="A50" s="136"/>
      <c r="B50" s="74"/>
      <c r="C50" s="74"/>
      <c r="D50" s="136"/>
      <c r="E50" s="194" t="str">
        <f>IF(ISBLANK(A50),"",IFERROR(IF(OR(B50&gt;(Hilfstabelle!$J$2*VLOOKUP(Füllstände!A50,Stammdaten!$A$17:$E$300,5,FALSE)),C50&gt;(Hilfstabelle!$J$2*VLOOKUP(Füllstände!A50,Stammdaten!$A$17:$E$300,5,FALSE))),"Achtung: Füllstand übersteigt die installierte Speicherkapazität.",IF(OR(NOT(ISNUMBER(B50)),NOT(ISNUMBER(C50))),"Fehler: Füllstände fehlen. Bitte ergänzen.",IF(COUNTIF($A$17:$A$299,A50)&gt;1,"Bitte nur eine Eintragung pro Anlagenschlüssel vornehmen",""))),"Fehler"))</f>
        <v/>
      </c>
    </row>
    <row r="51" spans="1:5" x14ac:dyDescent="0.2">
      <c r="A51" s="136"/>
      <c r="B51" s="74"/>
      <c r="C51" s="74"/>
      <c r="D51" s="136"/>
      <c r="E51" s="194" t="str">
        <f>IF(ISBLANK(A51),"",IFERROR(IF(OR(B51&gt;(Hilfstabelle!$J$2*VLOOKUP(Füllstände!A51,Stammdaten!$A$17:$E$300,5,FALSE)),C51&gt;(Hilfstabelle!$J$2*VLOOKUP(Füllstände!A51,Stammdaten!$A$17:$E$300,5,FALSE))),"Achtung: Füllstand übersteigt die installierte Speicherkapazität.",IF(OR(NOT(ISNUMBER(B51)),NOT(ISNUMBER(C51))),"Fehler: Füllstände fehlen. Bitte ergänzen.",IF(COUNTIF($A$17:$A$299,A51)&gt;1,"Bitte nur eine Eintragung pro Anlagenschlüssel vornehmen",""))),"Fehler"))</f>
        <v/>
      </c>
    </row>
    <row r="52" spans="1:5" x14ac:dyDescent="0.2">
      <c r="A52" s="136"/>
      <c r="B52" s="74"/>
      <c r="C52" s="74"/>
      <c r="D52" s="136"/>
      <c r="E52" s="194" t="str">
        <f>IF(ISBLANK(A52),"",IFERROR(IF(OR(B52&gt;(Hilfstabelle!$J$2*VLOOKUP(Füllstände!A52,Stammdaten!$A$17:$E$300,5,FALSE)),C52&gt;(Hilfstabelle!$J$2*VLOOKUP(Füllstände!A52,Stammdaten!$A$17:$E$300,5,FALSE))),"Achtung: Füllstand übersteigt die installierte Speicherkapazität.",IF(OR(NOT(ISNUMBER(B52)),NOT(ISNUMBER(C52))),"Fehler: Füllstände fehlen. Bitte ergänzen.",IF(COUNTIF($A$17:$A$299,A52)&gt;1,"Bitte nur eine Eintragung pro Anlagenschlüssel vornehmen",""))),"Fehler"))</f>
        <v/>
      </c>
    </row>
    <row r="53" spans="1:5" x14ac:dyDescent="0.2">
      <c r="A53" s="136"/>
      <c r="B53" s="74"/>
      <c r="C53" s="74"/>
      <c r="D53" s="136"/>
      <c r="E53" s="194" t="str">
        <f>IF(ISBLANK(A53),"",IFERROR(IF(OR(B53&gt;(Hilfstabelle!$J$2*VLOOKUP(Füllstände!A53,Stammdaten!$A$17:$E$300,5,FALSE)),C53&gt;(Hilfstabelle!$J$2*VLOOKUP(Füllstände!A53,Stammdaten!$A$17:$E$300,5,FALSE))),"Achtung: Füllstand übersteigt die installierte Speicherkapazität.",IF(OR(NOT(ISNUMBER(B53)),NOT(ISNUMBER(C53))),"Fehler: Füllstände fehlen. Bitte ergänzen.",IF(COUNTIF($A$17:$A$299,A53)&gt;1,"Bitte nur eine Eintragung pro Anlagenschlüssel vornehmen",""))),"Fehler"))</f>
        <v/>
      </c>
    </row>
    <row r="54" spans="1:5" x14ac:dyDescent="0.2">
      <c r="A54" s="136"/>
      <c r="B54" s="74"/>
      <c r="C54" s="74"/>
      <c r="D54" s="136"/>
      <c r="E54" s="194" t="str">
        <f>IF(ISBLANK(A54),"",IFERROR(IF(OR(B54&gt;(Hilfstabelle!$J$2*VLOOKUP(Füllstände!A54,Stammdaten!$A$17:$E$300,5,FALSE)),C54&gt;(Hilfstabelle!$J$2*VLOOKUP(Füllstände!A54,Stammdaten!$A$17:$E$300,5,FALSE))),"Achtung: Füllstand übersteigt die installierte Speicherkapazität.",IF(OR(NOT(ISNUMBER(B54)),NOT(ISNUMBER(C54))),"Fehler: Füllstände fehlen. Bitte ergänzen.",IF(COUNTIF($A$17:$A$299,A54)&gt;1,"Bitte nur eine Eintragung pro Anlagenschlüssel vornehmen",""))),"Fehler"))</f>
        <v/>
      </c>
    </row>
    <row r="55" spans="1:5" x14ac:dyDescent="0.2">
      <c r="A55" s="136"/>
      <c r="B55" s="74"/>
      <c r="C55" s="74"/>
      <c r="D55" s="136"/>
      <c r="E55" s="194" t="str">
        <f>IF(ISBLANK(A55),"",IFERROR(IF(OR(B55&gt;(Hilfstabelle!$J$2*VLOOKUP(Füllstände!A55,Stammdaten!$A$17:$E$300,5,FALSE)),C55&gt;(Hilfstabelle!$J$2*VLOOKUP(Füllstände!A55,Stammdaten!$A$17:$E$300,5,FALSE))),"Achtung: Füllstand übersteigt die installierte Speicherkapazität.",IF(OR(NOT(ISNUMBER(B55)),NOT(ISNUMBER(C55))),"Fehler: Füllstände fehlen. Bitte ergänzen.",IF(COUNTIF($A$17:$A$299,A55)&gt;1,"Bitte nur eine Eintragung pro Anlagenschlüssel vornehmen",""))),"Fehler"))</f>
        <v/>
      </c>
    </row>
    <row r="56" spans="1:5" x14ac:dyDescent="0.2">
      <c r="A56" s="136"/>
      <c r="B56" s="74"/>
      <c r="C56" s="74"/>
      <c r="D56" s="136"/>
      <c r="E56" s="194" t="str">
        <f>IF(ISBLANK(A56),"",IFERROR(IF(OR(B56&gt;(Hilfstabelle!$J$2*VLOOKUP(Füllstände!A56,Stammdaten!$A$17:$E$300,5,FALSE)),C56&gt;(Hilfstabelle!$J$2*VLOOKUP(Füllstände!A56,Stammdaten!$A$17:$E$300,5,FALSE))),"Achtung: Füllstand übersteigt die installierte Speicherkapazität.",IF(OR(NOT(ISNUMBER(B56)),NOT(ISNUMBER(C56))),"Fehler: Füllstände fehlen. Bitte ergänzen.",IF(COUNTIF($A$17:$A$299,A56)&gt;1,"Bitte nur eine Eintragung pro Anlagenschlüssel vornehmen",""))),"Fehler"))</f>
        <v/>
      </c>
    </row>
    <row r="57" spans="1:5" x14ac:dyDescent="0.2">
      <c r="A57" s="136"/>
      <c r="B57" s="74"/>
      <c r="C57" s="74"/>
      <c r="D57" s="136"/>
      <c r="E57" s="194" t="str">
        <f>IF(ISBLANK(A57),"",IFERROR(IF(OR(B57&gt;(Hilfstabelle!$J$2*VLOOKUP(Füllstände!A57,Stammdaten!$A$17:$E$300,5,FALSE)),C57&gt;(Hilfstabelle!$J$2*VLOOKUP(Füllstände!A57,Stammdaten!$A$17:$E$300,5,FALSE))),"Achtung: Füllstand übersteigt die installierte Speicherkapazität.",IF(OR(NOT(ISNUMBER(B57)),NOT(ISNUMBER(C57))),"Fehler: Füllstände fehlen. Bitte ergänzen.",IF(COUNTIF($A$17:$A$299,A57)&gt;1,"Bitte nur eine Eintragung pro Anlagenschlüssel vornehmen",""))),"Fehler"))</f>
        <v/>
      </c>
    </row>
    <row r="58" spans="1:5" x14ac:dyDescent="0.2">
      <c r="A58" s="136"/>
      <c r="B58" s="74"/>
      <c r="C58" s="74"/>
      <c r="D58" s="136"/>
      <c r="E58" s="194" t="str">
        <f>IF(ISBLANK(A58),"",IFERROR(IF(OR(B58&gt;(Hilfstabelle!$J$2*VLOOKUP(Füllstände!A58,Stammdaten!$A$17:$E$300,5,FALSE)),C58&gt;(Hilfstabelle!$J$2*VLOOKUP(Füllstände!A58,Stammdaten!$A$17:$E$300,5,FALSE))),"Achtung: Füllstand übersteigt die installierte Speicherkapazität.",IF(OR(NOT(ISNUMBER(B58)),NOT(ISNUMBER(C58))),"Fehler: Füllstände fehlen. Bitte ergänzen.",IF(COUNTIF($A$17:$A$299,A58)&gt;1,"Bitte nur eine Eintragung pro Anlagenschlüssel vornehmen",""))),"Fehler"))</f>
        <v/>
      </c>
    </row>
    <row r="59" spans="1:5" x14ac:dyDescent="0.2">
      <c r="A59" s="136"/>
      <c r="B59" s="74"/>
      <c r="C59" s="74"/>
      <c r="D59" s="136"/>
      <c r="E59" s="194" t="str">
        <f>IF(ISBLANK(A59),"",IFERROR(IF(OR(B59&gt;(Hilfstabelle!$J$2*VLOOKUP(Füllstände!A59,Stammdaten!$A$17:$E$300,5,FALSE)),C59&gt;(Hilfstabelle!$J$2*VLOOKUP(Füllstände!A59,Stammdaten!$A$17:$E$300,5,FALSE))),"Achtung: Füllstand übersteigt die installierte Speicherkapazität.",IF(OR(NOT(ISNUMBER(B59)),NOT(ISNUMBER(C59))),"Fehler: Füllstände fehlen. Bitte ergänzen.",IF(COUNTIF($A$17:$A$299,A59)&gt;1,"Bitte nur eine Eintragung pro Anlagenschlüssel vornehmen",""))),"Fehler"))</f>
        <v/>
      </c>
    </row>
    <row r="60" spans="1:5" x14ac:dyDescent="0.2">
      <c r="A60" s="136"/>
      <c r="B60" s="74"/>
      <c r="C60" s="74"/>
      <c r="D60" s="136"/>
      <c r="E60" s="194" t="str">
        <f>IF(ISBLANK(A60),"",IFERROR(IF(OR(B60&gt;(Hilfstabelle!$J$2*VLOOKUP(Füllstände!A60,Stammdaten!$A$17:$E$300,5,FALSE)),C60&gt;(Hilfstabelle!$J$2*VLOOKUP(Füllstände!A60,Stammdaten!$A$17:$E$300,5,FALSE))),"Achtung: Füllstand übersteigt die installierte Speicherkapazität.",IF(OR(NOT(ISNUMBER(B60)),NOT(ISNUMBER(C60))),"Fehler: Füllstände fehlen. Bitte ergänzen.",IF(COUNTIF($A$17:$A$299,A60)&gt;1,"Bitte nur eine Eintragung pro Anlagenschlüssel vornehmen",""))),"Fehler"))</f>
        <v/>
      </c>
    </row>
    <row r="61" spans="1:5" x14ac:dyDescent="0.2">
      <c r="A61" s="136"/>
      <c r="B61" s="74"/>
      <c r="C61" s="74"/>
      <c r="D61" s="136"/>
      <c r="E61" s="194" t="str">
        <f>IF(ISBLANK(A61),"",IFERROR(IF(OR(B61&gt;(Hilfstabelle!$J$2*VLOOKUP(Füllstände!A61,Stammdaten!$A$17:$E$300,5,FALSE)),C61&gt;(Hilfstabelle!$J$2*VLOOKUP(Füllstände!A61,Stammdaten!$A$17:$E$300,5,FALSE))),"Achtung: Füllstand übersteigt die installierte Speicherkapazität.",IF(OR(NOT(ISNUMBER(B61)),NOT(ISNUMBER(C61))),"Fehler: Füllstände fehlen. Bitte ergänzen.",IF(COUNTIF($A$17:$A$299,A61)&gt;1,"Bitte nur eine Eintragung pro Anlagenschlüssel vornehmen",""))),"Fehler"))</f>
        <v/>
      </c>
    </row>
    <row r="62" spans="1:5" x14ac:dyDescent="0.2">
      <c r="A62" s="136"/>
      <c r="B62" s="74"/>
      <c r="C62" s="74"/>
      <c r="D62" s="136"/>
      <c r="E62" s="194" t="str">
        <f>IF(ISBLANK(A62),"",IFERROR(IF(OR(B62&gt;(Hilfstabelle!$J$2*VLOOKUP(Füllstände!A62,Stammdaten!$A$17:$E$300,5,FALSE)),C62&gt;(Hilfstabelle!$J$2*VLOOKUP(Füllstände!A62,Stammdaten!$A$17:$E$300,5,FALSE))),"Achtung: Füllstand übersteigt die installierte Speicherkapazität.",IF(OR(NOT(ISNUMBER(B62)),NOT(ISNUMBER(C62))),"Fehler: Füllstände fehlen. Bitte ergänzen.",IF(COUNTIF($A$17:$A$299,A62)&gt;1,"Bitte nur eine Eintragung pro Anlagenschlüssel vornehmen",""))),"Fehler"))</f>
        <v/>
      </c>
    </row>
    <row r="63" spans="1:5" x14ac:dyDescent="0.2">
      <c r="A63" s="136"/>
      <c r="B63" s="74"/>
      <c r="C63" s="74"/>
      <c r="D63" s="136"/>
      <c r="E63" s="194" t="str">
        <f>IF(ISBLANK(A63),"",IFERROR(IF(OR(B63&gt;(Hilfstabelle!$J$2*VLOOKUP(Füllstände!A63,Stammdaten!$A$17:$E$300,5,FALSE)),C63&gt;(Hilfstabelle!$J$2*VLOOKUP(Füllstände!A63,Stammdaten!$A$17:$E$300,5,FALSE))),"Achtung: Füllstand übersteigt die installierte Speicherkapazität.",IF(OR(NOT(ISNUMBER(B63)),NOT(ISNUMBER(C63))),"Fehler: Füllstände fehlen. Bitte ergänzen.",IF(COUNTIF($A$17:$A$299,A63)&gt;1,"Bitte nur eine Eintragung pro Anlagenschlüssel vornehmen",""))),"Fehler"))</f>
        <v/>
      </c>
    </row>
    <row r="64" spans="1:5" x14ac:dyDescent="0.2">
      <c r="A64" s="136"/>
      <c r="B64" s="74"/>
      <c r="C64" s="74"/>
      <c r="D64" s="136"/>
      <c r="E64" s="194" t="str">
        <f>IF(ISBLANK(A64),"",IFERROR(IF(OR(B64&gt;(Hilfstabelle!$J$2*VLOOKUP(Füllstände!A64,Stammdaten!$A$17:$E$300,5,FALSE)),C64&gt;(Hilfstabelle!$J$2*VLOOKUP(Füllstände!A64,Stammdaten!$A$17:$E$300,5,FALSE))),"Achtung: Füllstand übersteigt die installierte Speicherkapazität.",IF(OR(NOT(ISNUMBER(B64)),NOT(ISNUMBER(C64))),"Fehler: Füllstände fehlen. Bitte ergänzen.",IF(COUNTIF($A$17:$A$299,A64)&gt;1,"Bitte nur eine Eintragung pro Anlagenschlüssel vornehmen",""))),"Fehler"))</f>
        <v/>
      </c>
    </row>
    <row r="65" spans="1:5" x14ac:dyDescent="0.2">
      <c r="A65" s="136"/>
      <c r="B65" s="74"/>
      <c r="C65" s="74"/>
      <c r="D65" s="136"/>
      <c r="E65" s="194" t="str">
        <f>IF(ISBLANK(A65),"",IFERROR(IF(OR(B65&gt;(Hilfstabelle!$J$2*VLOOKUP(Füllstände!A65,Stammdaten!$A$17:$E$300,5,FALSE)),C65&gt;(Hilfstabelle!$J$2*VLOOKUP(Füllstände!A65,Stammdaten!$A$17:$E$300,5,FALSE))),"Achtung: Füllstand übersteigt die installierte Speicherkapazität.",IF(OR(NOT(ISNUMBER(B65)),NOT(ISNUMBER(C65))),"Fehler: Füllstände fehlen. Bitte ergänzen.",IF(COUNTIF($A$17:$A$299,A65)&gt;1,"Bitte nur eine Eintragung pro Anlagenschlüssel vornehmen",""))),"Fehler"))</f>
        <v/>
      </c>
    </row>
    <row r="66" spans="1:5" x14ac:dyDescent="0.2">
      <c r="A66" s="136"/>
      <c r="B66" s="74"/>
      <c r="C66" s="74"/>
      <c r="D66" s="136"/>
      <c r="E66" s="194" t="str">
        <f>IF(ISBLANK(A66),"",IFERROR(IF(OR(B66&gt;(Hilfstabelle!$J$2*VLOOKUP(Füllstände!A66,Stammdaten!$A$17:$E$300,5,FALSE)),C66&gt;(Hilfstabelle!$J$2*VLOOKUP(Füllstände!A66,Stammdaten!$A$17:$E$300,5,FALSE))),"Achtung: Füllstand übersteigt die installierte Speicherkapazität.",IF(OR(NOT(ISNUMBER(B66)),NOT(ISNUMBER(C66))),"Fehler: Füllstände fehlen. Bitte ergänzen.",IF(COUNTIF($A$17:$A$299,A66)&gt;1,"Bitte nur eine Eintragung pro Anlagenschlüssel vornehmen",""))),"Fehler"))</f>
        <v/>
      </c>
    </row>
    <row r="67" spans="1:5" x14ac:dyDescent="0.2">
      <c r="A67" s="136"/>
      <c r="B67" s="74"/>
      <c r="C67" s="74"/>
      <c r="D67" s="136"/>
      <c r="E67" s="194" t="str">
        <f>IF(ISBLANK(A67),"",IFERROR(IF(OR(B67&gt;(Hilfstabelle!$J$2*VLOOKUP(Füllstände!A67,Stammdaten!$A$17:$E$300,5,FALSE)),C67&gt;(Hilfstabelle!$J$2*VLOOKUP(Füllstände!A67,Stammdaten!$A$17:$E$300,5,FALSE))),"Achtung: Füllstand übersteigt die installierte Speicherkapazität.",IF(OR(NOT(ISNUMBER(B67)),NOT(ISNUMBER(C67))),"Fehler: Füllstände fehlen. Bitte ergänzen.",IF(COUNTIF($A$17:$A$299,A67)&gt;1,"Bitte nur eine Eintragung pro Anlagenschlüssel vornehmen",""))),"Fehler"))</f>
        <v/>
      </c>
    </row>
    <row r="68" spans="1:5" x14ac:dyDescent="0.2">
      <c r="A68" s="136"/>
      <c r="B68" s="74"/>
      <c r="C68" s="74"/>
      <c r="D68" s="136"/>
      <c r="E68" s="194" t="str">
        <f>IF(ISBLANK(A68),"",IFERROR(IF(OR(B68&gt;(Hilfstabelle!$J$2*VLOOKUP(Füllstände!A68,Stammdaten!$A$17:$E$300,5,FALSE)),C68&gt;(Hilfstabelle!$J$2*VLOOKUP(Füllstände!A68,Stammdaten!$A$17:$E$300,5,FALSE))),"Achtung: Füllstand übersteigt die installierte Speicherkapazität.",IF(OR(NOT(ISNUMBER(B68)),NOT(ISNUMBER(C68))),"Fehler: Füllstände fehlen. Bitte ergänzen.",IF(COUNTIF($A$17:$A$299,A68)&gt;1,"Bitte nur eine Eintragung pro Anlagenschlüssel vornehmen",""))),"Fehler"))</f>
        <v/>
      </c>
    </row>
    <row r="69" spans="1:5" x14ac:dyDescent="0.2">
      <c r="A69" s="136"/>
      <c r="B69" s="74"/>
      <c r="C69" s="74"/>
      <c r="D69" s="136"/>
      <c r="E69" s="194" t="str">
        <f>IF(ISBLANK(A69),"",IFERROR(IF(OR(B69&gt;(Hilfstabelle!$J$2*VLOOKUP(Füllstände!A69,Stammdaten!$A$17:$E$300,5,FALSE)),C69&gt;(Hilfstabelle!$J$2*VLOOKUP(Füllstände!A69,Stammdaten!$A$17:$E$300,5,FALSE))),"Achtung: Füllstand übersteigt die installierte Speicherkapazität.",IF(OR(NOT(ISNUMBER(B69)),NOT(ISNUMBER(C69))),"Fehler: Füllstände fehlen. Bitte ergänzen.",IF(COUNTIF($A$17:$A$299,A69)&gt;1,"Bitte nur eine Eintragung pro Anlagenschlüssel vornehmen",""))),"Fehler"))</f>
        <v/>
      </c>
    </row>
    <row r="70" spans="1:5" x14ac:dyDescent="0.2">
      <c r="A70" s="136"/>
      <c r="B70" s="74"/>
      <c r="C70" s="74"/>
      <c r="D70" s="136"/>
      <c r="E70" s="194" t="str">
        <f>IF(ISBLANK(A70),"",IFERROR(IF(OR(B70&gt;(Hilfstabelle!$J$2*VLOOKUP(Füllstände!A70,Stammdaten!$A$17:$E$300,5,FALSE)),C70&gt;(Hilfstabelle!$J$2*VLOOKUP(Füllstände!A70,Stammdaten!$A$17:$E$300,5,FALSE))),"Achtung: Füllstand übersteigt die installierte Speicherkapazität.",IF(OR(NOT(ISNUMBER(B70)),NOT(ISNUMBER(C70))),"Fehler: Füllstände fehlen. Bitte ergänzen.",IF(COUNTIF($A$17:$A$299,A70)&gt;1,"Bitte nur eine Eintragung pro Anlagenschlüssel vornehmen",""))),"Fehler"))</f>
        <v/>
      </c>
    </row>
    <row r="71" spans="1:5" x14ac:dyDescent="0.2">
      <c r="A71" s="136"/>
      <c r="B71" s="74"/>
      <c r="C71" s="74"/>
      <c r="D71" s="136"/>
      <c r="E71" s="194" t="str">
        <f>IF(ISBLANK(A71),"",IFERROR(IF(OR(B71&gt;(Hilfstabelle!$J$2*VLOOKUP(Füllstände!A71,Stammdaten!$A$17:$E$300,5,FALSE)),C71&gt;(Hilfstabelle!$J$2*VLOOKUP(Füllstände!A71,Stammdaten!$A$17:$E$300,5,FALSE))),"Achtung: Füllstand übersteigt die installierte Speicherkapazität.",IF(OR(NOT(ISNUMBER(B71)),NOT(ISNUMBER(C71))),"Fehler: Füllstände fehlen. Bitte ergänzen.",IF(COUNTIF($A$17:$A$299,A71)&gt;1,"Bitte nur eine Eintragung pro Anlagenschlüssel vornehmen",""))),"Fehler"))</f>
        <v/>
      </c>
    </row>
    <row r="72" spans="1:5" x14ac:dyDescent="0.2">
      <c r="A72" s="136"/>
      <c r="B72" s="74"/>
      <c r="C72" s="74"/>
      <c r="D72" s="136"/>
      <c r="E72" s="194" t="str">
        <f>IF(ISBLANK(A72),"",IFERROR(IF(OR(B72&gt;(Hilfstabelle!$J$2*VLOOKUP(Füllstände!A72,Stammdaten!$A$17:$E$300,5,FALSE)),C72&gt;(Hilfstabelle!$J$2*VLOOKUP(Füllstände!A72,Stammdaten!$A$17:$E$300,5,FALSE))),"Achtung: Füllstand übersteigt die installierte Speicherkapazität.",IF(OR(NOT(ISNUMBER(B72)),NOT(ISNUMBER(C72))),"Fehler: Füllstände fehlen. Bitte ergänzen.",IF(COUNTIF($A$17:$A$299,A72)&gt;1,"Bitte nur eine Eintragung pro Anlagenschlüssel vornehmen",""))),"Fehler"))</f>
        <v/>
      </c>
    </row>
    <row r="73" spans="1:5" x14ac:dyDescent="0.2">
      <c r="A73" s="136"/>
      <c r="B73" s="74"/>
      <c r="C73" s="74"/>
      <c r="D73" s="136"/>
      <c r="E73" s="194" t="str">
        <f>IF(ISBLANK(A73),"",IFERROR(IF(OR(B73&gt;(Hilfstabelle!$J$2*VLOOKUP(Füllstände!A73,Stammdaten!$A$17:$E$300,5,FALSE)),C73&gt;(Hilfstabelle!$J$2*VLOOKUP(Füllstände!A73,Stammdaten!$A$17:$E$300,5,FALSE))),"Achtung: Füllstand übersteigt die installierte Speicherkapazität.",IF(OR(NOT(ISNUMBER(B73)),NOT(ISNUMBER(C73))),"Fehler: Füllstände fehlen. Bitte ergänzen.",IF(COUNTIF($A$17:$A$299,A73)&gt;1,"Bitte nur eine Eintragung pro Anlagenschlüssel vornehmen",""))),"Fehler"))</f>
        <v/>
      </c>
    </row>
    <row r="74" spans="1:5" x14ac:dyDescent="0.2">
      <c r="A74" s="136"/>
      <c r="B74" s="74"/>
      <c r="C74" s="74"/>
      <c r="D74" s="136"/>
      <c r="E74" s="194" t="str">
        <f>IF(ISBLANK(A74),"",IFERROR(IF(OR(B74&gt;(Hilfstabelle!$J$2*VLOOKUP(Füllstände!A74,Stammdaten!$A$17:$E$300,5,FALSE)),C74&gt;(Hilfstabelle!$J$2*VLOOKUP(Füllstände!A74,Stammdaten!$A$17:$E$300,5,FALSE))),"Achtung: Füllstand übersteigt die installierte Speicherkapazität.",IF(OR(NOT(ISNUMBER(B74)),NOT(ISNUMBER(C74))),"Fehler: Füllstände fehlen. Bitte ergänzen.",IF(COUNTIF($A$17:$A$299,A74)&gt;1,"Bitte nur eine Eintragung pro Anlagenschlüssel vornehmen",""))),"Fehler"))</f>
        <v/>
      </c>
    </row>
    <row r="75" spans="1:5" x14ac:dyDescent="0.2">
      <c r="A75" s="136"/>
      <c r="B75" s="74"/>
      <c r="C75" s="74"/>
      <c r="D75" s="136"/>
      <c r="E75" s="194" t="str">
        <f>IF(ISBLANK(A75),"",IFERROR(IF(OR(B75&gt;(Hilfstabelle!$J$2*VLOOKUP(Füllstände!A75,Stammdaten!$A$17:$E$300,5,FALSE)),C75&gt;(Hilfstabelle!$J$2*VLOOKUP(Füllstände!A75,Stammdaten!$A$17:$E$300,5,FALSE))),"Achtung: Füllstand übersteigt die installierte Speicherkapazität.",IF(OR(NOT(ISNUMBER(B75)),NOT(ISNUMBER(C75))),"Fehler: Füllstände fehlen. Bitte ergänzen.",IF(COUNTIF($A$17:$A$299,A75)&gt;1,"Bitte nur eine Eintragung pro Anlagenschlüssel vornehmen",""))),"Fehler"))</f>
        <v/>
      </c>
    </row>
    <row r="76" spans="1:5" x14ac:dyDescent="0.2">
      <c r="A76" s="136"/>
      <c r="B76" s="74"/>
      <c r="C76" s="74"/>
      <c r="D76" s="136"/>
      <c r="E76" s="194" t="str">
        <f>IF(ISBLANK(A76),"",IFERROR(IF(OR(B76&gt;(Hilfstabelle!$J$2*VLOOKUP(Füllstände!A76,Stammdaten!$A$17:$E$300,5,FALSE)),C76&gt;(Hilfstabelle!$J$2*VLOOKUP(Füllstände!A76,Stammdaten!$A$17:$E$300,5,FALSE))),"Achtung: Füllstand übersteigt die installierte Speicherkapazität.",IF(OR(NOT(ISNUMBER(B76)),NOT(ISNUMBER(C76))),"Fehler: Füllstände fehlen. Bitte ergänzen.",IF(COUNTIF($A$17:$A$299,A76)&gt;1,"Bitte nur eine Eintragung pro Anlagenschlüssel vornehmen",""))),"Fehler"))</f>
        <v/>
      </c>
    </row>
    <row r="77" spans="1:5" x14ac:dyDescent="0.2">
      <c r="A77" s="136"/>
      <c r="B77" s="74"/>
      <c r="C77" s="74"/>
      <c r="D77" s="136"/>
      <c r="E77" s="194" t="str">
        <f>IF(ISBLANK(A77),"",IFERROR(IF(OR(B77&gt;(Hilfstabelle!$J$2*VLOOKUP(Füllstände!A77,Stammdaten!$A$17:$E$300,5,FALSE)),C77&gt;(Hilfstabelle!$J$2*VLOOKUP(Füllstände!A77,Stammdaten!$A$17:$E$300,5,FALSE))),"Achtung: Füllstand übersteigt die installierte Speicherkapazität.",IF(OR(NOT(ISNUMBER(B77)),NOT(ISNUMBER(C77))),"Fehler: Füllstände fehlen. Bitte ergänzen.",IF(COUNTIF($A$17:$A$299,A77)&gt;1,"Bitte nur eine Eintragung pro Anlagenschlüssel vornehmen",""))),"Fehler"))</f>
        <v/>
      </c>
    </row>
    <row r="78" spans="1:5" x14ac:dyDescent="0.2">
      <c r="A78" s="136"/>
      <c r="B78" s="74"/>
      <c r="C78" s="74"/>
      <c r="D78" s="136"/>
      <c r="E78" s="194" t="str">
        <f>IF(ISBLANK(A78),"",IFERROR(IF(OR(B78&gt;(Hilfstabelle!$J$2*VLOOKUP(Füllstände!A78,Stammdaten!$A$17:$E$300,5,FALSE)),C78&gt;(Hilfstabelle!$J$2*VLOOKUP(Füllstände!A78,Stammdaten!$A$17:$E$300,5,FALSE))),"Achtung: Füllstand übersteigt die installierte Speicherkapazität.",IF(OR(NOT(ISNUMBER(B78)),NOT(ISNUMBER(C78))),"Fehler: Füllstände fehlen. Bitte ergänzen.",IF(COUNTIF($A$17:$A$299,A78)&gt;1,"Bitte nur eine Eintragung pro Anlagenschlüssel vornehmen",""))),"Fehler"))</f>
        <v/>
      </c>
    </row>
    <row r="79" spans="1:5" x14ac:dyDescent="0.2">
      <c r="A79" s="136"/>
      <c r="B79" s="74"/>
      <c r="C79" s="74"/>
      <c r="D79" s="136"/>
      <c r="E79" s="194" t="str">
        <f>IF(ISBLANK(A79),"",IFERROR(IF(OR(B79&gt;(Hilfstabelle!$J$2*VLOOKUP(Füllstände!A79,Stammdaten!$A$17:$E$300,5,FALSE)),C79&gt;(Hilfstabelle!$J$2*VLOOKUP(Füllstände!A79,Stammdaten!$A$17:$E$300,5,FALSE))),"Achtung: Füllstand übersteigt die installierte Speicherkapazität.",IF(OR(NOT(ISNUMBER(B79)),NOT(ISNUMBER(C79))),"Fehler: Füllstände fehlen. Bitte ergänzen.",IF(COUNTIF($A$17:$A$299,A79)&gt;1,"Bitte nur eine Eintragung pro Anlagenschlüssel vornehmen",""))),"Fehler"))</f>
        <v/>
      </c>
    </row>
    <row r="80" spans="1:5" x14ac:dyDescent="0.2">
      <c r="A80" s="136"/>
      <c r="B80" s="74"/>
      <c r="C80" s="74"/>
      <c r="D80" s="136"/>
      <c r="E80" s="194" t="str">
        <f>IF(ISBLANK(A80),"",IFERROR(IF(OR(B80&gt;(Hilfstabelle!$J$2*VLOOKUP(Füllstände!A80,Stammdaten!$A$17:$E$300,5,FALSE)),C80&gt;(Hilfstabelle!$J$2*VLOOKUP(Füllstände!A80,Stammdaten!$A$17:$E$300,5,FALSE))),"Achtung: Füllstand übersteigt die installierte Speicherkapazität.",IF(OR(NOT(ISNUMBER(B80)),NOT(ISNUMBER(C80))),"Fehler: Füllstände fehlen. Bitte ergänzen.",IF(COUNTIF($A$17:$A$299,A80)&gt;1,"Bitte nur eine Eintragung pro Anlagenschlüssel vornehmen",""))),"Fehler"))</f>
        <v/>
      </c>
    </row>
    <row r="81" spans="1:5" x14ac:dyDescent="0.2">
      <c r="A81" s="136"/>
      <c r="B81" s="74"/>
      <c r="C81" s="74"/>
      <c r="D81" s="136"/>
      <c r="E81" s="194" t="str">
        <f>IF(ISBLANK(A81),"",IFERROR(IF(OR(B81&gt;(Hilfstabelle!$J$2*VLOOKUP(Füllstände!A81,Stammdaten!$A$17:$E$300,5,FALSE)),C81&gt;(Hilfstabelle!$J$2*VLOOKUP(Füllstände!A81,Stammdaten!$A$17:$E$300,5,FALSE))),"Achtung: Füllstand übersteigt die installierte Speicherkapazität.",IF(OR(NOT(ISNUMBER(B81)),NOT(ISNUMBER(C81))),"Fehler: Füllstände fehlen. Bitte ergänzen.",IF(COUNTIF($A$17:$A$299,A81)&gt;1,"Bitte nur eine Eintragung pro Anlagenschlüssel vornehmen",""))),"Fehler"))</f>
        <v/>
      </c>
    </row>
    <row r="82" spans="1:5" x14ac:dyDescent="0.2">
      <c r="A82" s="136"/>
      <c r="B82" s="74"/>
      <c r="C82" s="74"/>
      <c r="D82" s="136"/>
      <c r="E82" s="194" t="str">
        <f>IF(ISBLANK(A82),"",IFERROR(IF(OR(B82&gt;(Hilfstabelle!$J$2*VLOOKUP(Füllstände!A82,Stammdaten!$A$17:$E$300,5,FALSE)),C82&gt;(Hilfstabelle!$J$2*VLOOKUP(Füllstände!A82,Stammdaten!$A$17:$E$300,5,FALSE))),"Achtung: Füllstand übersteigt die installierte Speicherkapazität.",IF(OR(NOT(ISNUMBER(B82)),NOT(ISNUMBER(C82))),"Fehler: Füllstände fehlen. Bitte ergänzen.",IF(COUNTIF($A$17:$A$299,A82)&gt;1,"Bitte nur eine Eintragung pro Anlagenschlüssel vornehmen",""))),"Fehler"))</f>
        <v/>
      </c>
    </row>
    <row r="83" spans="1:5" x14ac:dyDescent="0.2">
      <c r="A83" s="136"/>
      <c r="B83" s="74"/>
      <c r="C83" s="74"/>
      <c r="D83" s="136"/>
      <c r="E83" s="194" t="str">
        <f>IF(ISBLANK(A83),"",IFERROR(IF(OR(B83&gt;(Hilfstabelle!$J$2*VLOOKUP(Füllstände!A83,Stammdaten!$A$17:$E$300,5,FALSE)),C83&gt;(Hilfstabelle!$J$2*VLOOKUP(Füllstände!A83,Stammdaten!$A$17:$E$300,5,FALSE))),"Achtung: Füllstand übersteigt die installierte Speicherkapazität.",IF(OR(NOT(ISNUMBER(B83)),NOT(ISNUMBER(C83))),"Fehler: Füllstände fehlen. Bitte ergänzen.",IF(COUNTIF($A$17:$A$299,A83)&gt;1,"Bitte nur eine Eintragung pro Anlagenschlüssel vornehmen",""))),"Fehler"))</f>
        <v/>
      </c>
    </row>
    <row r="84" spans="1:5" x14ac:dyDescent="0.2">
      <c r="A84" s="136"/>
      <c r="B84" s="74"/>
      <c r="C84" s="74"/>
      <c r="D84" s="136"/>
      <c r="E84" s="194" t="str">
        <f>IF(ISBLANK(A84),"",IFERROR(IF(OR(B84&gt;(Hilfstabelle!$J$2*VLOOKUP(Füllstände!A84,Stammdaten!$A$17:$E$300,5,FALSE)),C84&gt;(Hilfstabelle!$J$2*VLOOKUP(Füllstände!A84,Stammdaten!$A$17:$E$300,5,FALSE))),"Achtung: Füllstand übersteigt die installierte Speicherkapazität.",IF(OR(NOT(ISNUMBER(B84)),NOT(ISNUMBER(C84))),"Fehler: Füllstände fehlen. Bitte ergänzen.",IF(COUNTIF($A$17:$A$299,A84)&gt;1,"Bitte nur eine Eintragung pro Anlagenschlüssel vornehmen",""))),"Fehler"))</f>
        <v/>
      </c>
    </row>
    <row r="85" spans="1:5" x14ac:dyDescent="0.2">
      <c r="A85" s="136"/>
      <c r="B85" s="74"/>
      <c r="C85" s="74"/>
      <c r="D85" s="136"/>
      <c r="E85" s="194" t="str">
        <f>IF(ISBLANK(A85),"",IFERROR(IF(OR(B85&gt;(Hilfstabelle!$J$2*VLOOKUP(Füllstände!A85,Stammdaten!$A$17:$E$300,5,FALSE)),C85&gt;(Hilfstabelle!$J$2*VLOOKUP(Füllstände!A85,Stammdaten!$A$17:$E$300,5,FALSE))),"Achtung: Füllstand übersteigt die installierte Speicherkapazität.",IF(OR(NOT(ISNUMBER(B85)),NOT(ISNUMBER(C85))),"Fehler: Füllstände fehlen. Bitte ergänzen.",IF(COUNTIF($A$17:$A$299,A85)&gt;1,"Bitte nur eine Eintragung pro Anlagenschlüssel vornehmen",""))),"Fehler"))</f>
        <v/>
      </c>
    </row>
    <row r="86" spans="1:5" x14ac:dyDescent="0.2">
      <c r="A86" s="136"/>
      <c r="B86" s="74"/>
      <c r="C86" s="74"/>
      <c r="D86" s="136"/>
      <c r="E86" s="194" t="str">
        <f>IF(ISBLANK(A86),"",IFERROR(IF(OR(B86&gt;(Hilfstabelle!$J$2*VLOOKUP(Füllstände!A86,Stammdaten!$A$17:$E$300,5,FALSE)),C86&gt;(Hilfstabelle!$J$2*VLOOKUP(Füllstände!A86,Stammdaten!$A$17:$E$300,5,FALSE))),"Achtung: Füllstand übersteigt die installierte Speicherkapazität.",IF(OR(NOT(ISNUMBER(B86)),NOT(ISNUMBER(C86))),"Fehler: Füllstände fehlen. Bitte ergänzen.",IF(COUNTIF($A$17:$A$299,A86)&gt;1,"Bitte nur eine Eintragung pro Anlagenschlüssel vornehmen",""))),"Fehler"))</f>
        <v/>
      </c>
    </row>
    <row r="87" spans="1:5" x14ac:dyDescent="0.2">
      <c r="A87" s="136"/>
      <c r="B87" s="74"/>
      <c r="C87" s="74"/>
      <c r="D87" s="136"/>
      <c r="E87" s="194" t="str">
        <f>IF(ISBLANK(A87),"",IFERROR(IF(OR(B87&gt;(Hilfstabelle!$J$2*VLOOKUP(Füllstände!A87,Stammdaten!$A$17:$E$300,5,FALSE)),C87&gt;(Hilfstabelle!$J$2*VLOOKUP(Füllstände!A87,Stammdaten!$A$17:$E$300,5,FALSE))),"Achtung: Füllstand übersteigt die installierte Speicherkapazität.",IF(OR(NOT(ISNUMBER(B87)),NOT(ISNUMBER(C87))),"Fehler: Füllstände fehlen. Bitte ergänzen.",IF(COUNTIF($A$17:$A$299,A87)&gt;1,"Bitte nur eine Eintragung pro Anlagenschlüssel vornehmen",""))),"Fehler"))</f>
        <v/>
      </c>
    </row>
    <row r="88" spans="1:5" x14ac:dyDescent="0.2">
      <c r="A88" s="136"/>
      <c r="B88" s="74"/>
      <c r="C88" s="74"/>
      <c r="D88" s="136"/>
      <c r="E88" s="194" t="str">
        <f>IF(ISBLANK(A88),"",IFERROR(IF(OR(B88&gt;(Hilfstabelle!$J$2*VLOOKUP(Füllstände!A88,Stammdaten!$A$17:$E$300,5,FALSE)),C88&gt;(Hilfstabelle!$J$2*VLOOKUP(Füllstände!A88,Stammdaten!$A$17:$E$300,5,FALSE))),"Achtung: Füllstand übersteigt die installierte Speicherkapazität.",IF(OR(NOT(ISNUMBER(B88)),NOT(ISNUMBER(C88))),"Fehler: Füllstände fehlen. Bitte ergänzen.",IF(COUNTIF($A$17:$A$299,A88)&gt;1,"Bitte nur eine Eintragung pro Anlagenschlüssel vornehmen",""))),"Fehler"))</f>
        <v/>
      </c>
    </row>
    <row r="89" spans="1:5" x14ac:dyDescent="0.2">
      <c r="A89" s="136"/>
      <c r="B89" s="74"/>
      <c r="C89" s="74"/>
      <c r="D89" s="136"/>
      <c r="E89" s="194" t="str">
        <f>IF(ISBLANK(A89),"",IFERROR(IF(OR(B89&gt;(Hilfstabelle!$J$2*VLOOKUP(Füllstände!A89,Stammdaten!$A$17:$E$300,5,FALSE)),C89&gt;(Hilfstabelle!$J$2*VLOOKUP(Füllstände!A89,Stammdaten!$A$17:$E$300,5,FALSE))),"Achtung: Füllstand übersteigt die installierte Speicherkapazität.",IF(OR(NOT(ISNUMBER(B89)),NOT(ISNUMBER(C89))),"Fehler: Füllstände fehlen. Bitte ergänzen.",IF(COUNTIF($A$17:$A$299,A89)&gt;1,"Bitte nur eine Eintragung pro Anlagenschlüssel vornehmen",""))),"Fehler"))</f>
        <v/>
      </c>
    </row>
    <row r="90" spans="1:5" x14ac:dyDescent="0.2">
      <c r="A90" s="136"/>
      <c r="B90" s="74"/>
      <c r="C90" s="74"/>
      <c r="D90" s="136"/>
      <c r="E90" s="194" t="str">
        <f>IF(ISBLANK(A90),"",IFERROR(IF(OR(B90&gt;(Hilfstabelle!$J$2*VLOOKUP(Füllstände!A90,Stammdaten!$A$17:$E$300,5,FALSE)),C90&gt;(Hilfstabelle!$J$2*VLOOKUP(Füllstände!A90,Stammdaten!$A$17:$E$300,5,FALSE))),"Achtung: Füllstand übersteigt die installierte Speicherkapazität.",IF(OR(NOT(ISNUMBER(B90)),NOT(ISNUMBER(C90))),"Fehler: Füllstände fehlen. Bitte ergänzen.",IF(COUNTIF($A$17:$A$299,A90)&gt;1,"Bitte nur eine Eintragung pro Anlagenschlüssel vornehmen",""))),"Fehler"))</f>
        <v/>
      </c>
    </row>
    <row r="91" spans="1:5" x14ac:dyDescent="0.2">
      <c r="A91" s="136"/>
      <c r="B91" s="74"/>
      <c r="C91" s="74"/>
      <c r="D91" s="136"/>
      <c r="E91" s="194" t="str">
        <f>IF(ISBLANK(A91),"",IFERROR(IF(OR(B91&gt;(Hilfstabelle!$J$2*VLOOKUP(Füllstände!A91,Stammdaten!$A$17:$E$300,5,FALSE)),C91&gt;(Hilfstabelle!$J$2*VLOOKUP(Füllstände!A91,Stammdaten!$A$17:$E$300,5,FALSE))),"Achtung: Füllstand übersteigt die installierte Speicherkapazität.",IF(OR(NOT(ISNUMBER(B91)),NOT(ISNUMBER(C91))),"Fehler: Füllstände fehlen. Bitte ergänzen.",IF(COUNTIF($A$17:$A$299,A91)&gt;1,"Bitte nur eine Eintragung pro Anlagenschlüssel vornehmen",""))),"Fehler"))</f>
        <v/>
      </c>
    </row>
    <row r="92" spans="1:5" x14ac:dyDescent="0.2">
      <c r="A92" s="136"/>
      <c r="B92" s="74"/>
      <c r="C92" s="74"/>
      <c r="D92" s="136"/>
      <c r="E92" s="194" t="str">
        <f>IF(ISBLANK(A92),"",IFERROR(IF(OR(B92&gt;(Hilfstabelle!$J$2*VLOOKUP(Füllstände!A92,Stammdaten!$A$17:$E$300,5,FALSE)),C92&gt;(Hilfstabelle!$J$2*VLOOKUP(Füllstände!A92,Stammdaten!$A$17:$E$300,5,FALSE))),"Achtung: Füllstand übersteigt die installierte Speicherkapazität.",IF(OR(NOT(ISNUMBER(B92)),NOT(ISNUMBER(C92))),"Fehler: Füllstände fehlen. Bitte ergänzen.",IF(COUNTIF($A$17:$A$299,A92)&gt;1,"Bitte nur eine Eintragung pro Anlagenschlüssel vornehmen",""))),"Fehler"))</f>
        <v/>
      </c>
    </row>
    <row r="93" spans="1:5" x14ac:dyDescent="0.2">
      <c r="A93" s="136"/>
      <c r="B93" s="74"/>
      <c r="C93" s="74"/>
      <c r="D93" s="136"/>
      <c r="E93" s="194" t="str">
        <f>IF(ISBLANK(A93),"",IFERROR(IF(OR(B93&gt;(Hilfstabelle!$J$2*VLOOKUP(Füllstände!A93,Stammdaten!$A$17:$E$300,5,FALSE)),C93&gt;(Hilfstabelle!$J$2*VLOOKUP(Füllstände!A93,Stammdaten!$A$17:$E$300,5,FALSE))),"Achtung: Füllstand übersteigt die installierte Speicherkapazität.",IF(OR(NOT(ISNUMBER(B93)),NOT(ISNUMBER(C93))),"Fehler: Füllstände fehlen. Bitte ergänzen.",IF(COUNTIF($A$17:$A$299,A93)&gt;1,"Bitte nur eine Eintragung pro Anlagenschlüssel vornehmen",""))),"Fehler"))</f>
        <v/>
      </c>
    </row>
    <row r="94" spans="1:5" x14ac:dyDescent="0.2">
      <c r="A94" s="136"/>
      <c r="B94" s="74"/>
      <c r="C94" s="74"/>
      <c r="D94" s="136"/>
      <c r="E94" s="194" t="str">
        <f>IF(ISBLANK(A94),"",IFERROR(IF(OR(B94&gt;(Hilfstabelle!$J$2*VLOOKUP(Füllstände!A94,Stammdaten!$A$17:$E$300,5,FALSE)),C94&gt;(Hilfstabelle!$J$2*VLOOKUP(Füllstände!A94,Stammdaten!$A$17:$E$300,5,FALSE))),"Achtung: Füllstand übersteigt die installierte Speicherkapazität.",IF(OR(NOT(ISNUMBER(B94)),NOT(ISNUMBER(C94))),"Fehler: Füllstände fehlen. Bitte ergänzen.",IF(COUNTIF($A$17:$A$299,A94)&gt;1,"Bitte nur eine Eintragung pro Anlagenschlüssel vornehmen",""))),"Fehler"))</f>
        <v/>
      </c>
    </row>
    <row r="95" spans="1:5" x14ac:dyDescent="0.2">
      <c r="A95" s="136"/>
      <c r="B95" s="74"/>
      <c r="C95" s="74"/>
      <c r="D95" s="136"/>
      <c r="E95" s="194" t="str">
        <f>IF(ISBLANK(A95),"",IFERROR(IF(OR(B95&gt;(Hilfstabelle!$J$2*VLOOKUP(Füllstände!A95,Stammdaten!$A$17:$E$300,5,FALSE)),C95&gt;(Hilfstabelle!$J$2*VLOOKUP(Füllstände!A95,Stammdaten!$A$17:$E$300,5,FALSE))),"Achtung: Füllstand übersteigt die installierte Speicherkapazität.",IF(OR(NOT(ISNUMBER(B95)),NOT(ISNUMBER(C95))),"Fehler: Füllstände fehlen. Bitte ergänzen.",IF(COUNTIF($A$17:$A$299,A95)&gt;1,"Bitte nur eine Eintragung pro Anlagenschlüssel vornehmen",""))),"Fehler"))</f>
        <v/>
      </c>
    </row>
    <row r="96" spans="1:5" x14ac:dyDescent="0.2">
      <c r="A96" s="136"/>
      <c r="B96" s="74"/>
      <c r="C96" s="74"/>
      <c r="D96" s="136"/>
      <c r="E96" s="194" t="str">
        <f>IF(ISBLANK(A96),"",IFERROR(IF(OR(B96&gt;(Hilfstabelle!$J$2*VLOOKUP(Füllstände!A96,Stammdaten!$A$17:$E$300,5,FALSE)),C96&gt;(Hilfstabelle!$J$2*VLOOKUP(Füllstände!A96,Stammdaten!$A$17:$E$300,5,FALSE))),"Achtung: Füllstand übersteigt die installierte Speicherkapazität.",IF(OR(NOT(ISNUMBER(B96)),NOT(ISNUMBER(C96))),"Fehler: Füllstände fehlen. Bitte ergänzen.",IF(COUNTIF($A$17:$A$299,A96)&gt;1,"Bitte nur eine Eintragung pro Anlagenschlüssel vornehmen",""))),"Fehler"))</f>
        <v/>
      </c>
    </row>
    <row r="97" spans="1:5" x14ac:dyDescent="0.2">
      <c r="A97" s="136"/>
      <c r="B97" s="74"/>
      <c r="C97" s="74"/>
      <c r="D97" s="136"/>
      <c r="E97" s="194" t="str">
        <f>IF(ISBLANK(A97),"",IFERROR(IF(OR(B97&gt;(Hilfstabelle!$J$2*VLOOKUP(Füllstände!A97,Stammdaten!$A$17:$E$300,5,FALSE)),C97&gt;(Hilfstabelle!$J$2*VLOOKUP(Füllstände!A97,Stammdaten!$A$17:$E$300,5,FALSE))),"Achtung: Füllstand übersteigt die installierte Speicherkapazität.",IF(OR(NOT(ISNUMBER(B97)),NOT(ISNUMBER(C97))),"Fehler: Füllstände fehlen. Bitte ergänzen.",IF(COUNTIF($A$17:$A$299,A97)&gt;1,"Bitte nur eine Eintragung pro Anlagenschlüssel vornehmen",""))),"Fehler"))</f>
        <v/>
      </c>
    </row>
    <row r="98" spans="1:5" x14ac:dyDescent="0.2">
      <c r="A98" s="136"/>
      <c r="B98" s="74"/>
      <c r="C98" s="74"/>
      <c r="D98" s="136"/>
      <c r="E98" s="194" t="str">
        <f>IF(ISBLANK(A98),"",IFERROR(IF(OR(B98&gt;(Hilfstabelle!$J$2*VLOOKUP(Füllstände!A98,Stammdaten!$A$17:$E$300,5,FALSE)),C98&gt;(Hilfstabelle!$J$2*VLOOKUP(Füllstände!A98,Stammdaten!$A$17:$E$300,5,FALSE))),"Achtung: Füllstand übersteigt die installierte Speicherkapazität.",IF(OR(NOT(ISNUMBER(B98)),NOT(ISNUMBER(C98))),"Fehler: Füllstände fehlen. Bitte ergänzen.",IF(COUNTIF($A$17:$A$299,A98)&gt;1,"Bitte nur eine Eintragung pro Anlagenschlüssel vornehmen",""))),"Fehler"))</f>
        <v/>
      </c>
    </row>
    <row r="99" spans="1:5" x14ac:dyDescent="0.2">
      <c r="A99" s="136"/>
      <c r="B99" s="74"/>
      <c r="C99" s="74"/>
      <c r="D99" s="136"/>
      <c r="E99" s="194" t="str">
        <f>IF(ISBLANK(A99),"",IFERROR(IF(OR(B99&gt;(Hilfstabelle!$J$2*VLOOKUP(Füllstände!A99,Stammdaten!$A$17:$E$300,5,FALSE)),C99&gt;(Hilfstabelle!$J$2*VLOOKUP(Füllstände!A99,Stammdaten!$A$17:$E$300,5,FALSE))),"Achtung: Füllstand übersteigt die installierte Speicherkapazität.",IF(OR(NOT(ISNUMBER(B99)),NOT(ISNUMBER(C99))),"Fehler: Füllstände fehlen. Bitte ergänzen.",IF(COUNTIF($A$17:$A$299,A99)&gt;1,"Bitte nur eine Eintragung pro Anlagenschlüssel vornehmen",""))),"Fehler"))</f>
        <v/>
      </c>
    </row>
    <row r="100" spans="1:5" x14ac:dyDescent="0.2">
      <c r="A100" s="136"/>
      <c r="B100" s="74"/>
      <c r="C100" s="74"/>
      <c r="D100" s="136"/>
      <c r="E100" s="194" t="str">
        <f>IF(ISBLANK(A100),"",IFERROR(IF(OR(B100&gt;(Hilfstabelle!$J$2*VLOOKUP(Füllstände!A100,Stammdaten!$A$17:$E$300,5,FALSE)),C100&gt;(Hilfstabelle!$J$2*VLOOKUP(Füllstände!A100,Stammdaten!$A$17:$E$300,5,FALSE))),"Achtung: Füllstand übersteigt die installierte Speicherkapazität.",IF(OR(NOT(ISNUMBER(B100)),NOT(ISNUMBER(C100))),"Fehler: Füllstände fehlen. Bitte ergänzen.",IF(COUNTIF($A$17:$A$299,A100)&gt;1,"Bitte nur eine Eintragung pro Anlagenschlüssel vornehmen",""))),"Fehler"))</f>
        <v/>
      </c>
    </row>
    <row r="101" spans="1:5" x14ac:dyDescent="0.2">
      <c r="A101" s="136"/>
      <c r="B101" s="74"/>
      <c r="C101" s="74"/>
      <c r="D101" s="136"/>
      <c r="E101" s="194" t="str">
        <f>IF(ISBLANK(A101),"",IFERROR(IF(OR(B101&gt;(Hilfstabelle!$J$2*VLOOKUP(Füllstände!A101,Stammdaten!$A$17:$E$300,5,FALSE)),C101&gt;(Hilfstabelle!$J$2*VLOOKUP(Füllstände!A101,Stammdaten!$A$17:$E$300,5,FALSE))),"Achtung: Füllstand übersteigt die installierte Speicherkapazität.",IF(OR(NOT(ISNUMBER(B101)),NOT(ISNUMBER(C101))),"Fehler: Füllstände fehlen. Bitte ergänzen.",IF(COUNTIF($A$17:$A$299,A101)&gt;1,"Bitte nur eine Eintragung pro Anlagenschlüssel vornehmen",""))),"Fehler"))</f>
        <v/>
      </c>
    </row>
    <row r="102" spans="1:5" x14ac:dyDescent="0.2">
      <c r="A102" s="136"/>
      <c r="B102" s="74"/>
      <c r="C102" s="74"/>
      <c r="D102" s="136"/>
      <c r="E102" s="194" t="str">
        <f>IF(ISBLANK(A102),"",IFERROR(IF(OR(B102&gt;(Hilfstabelle!$J$2*VLOOKUP(Füllstände!A102,Stammdaten!$A$17:$E$300,5,FALSE)),C102&gt;(Hilfstabelle!$J$2*VLOOKUP(Füllstände!A102,Stammdaten!$A$17:$E$300,5,FALSE))),"Achtung: Füllstand übersteigt die installierte Speicherkapazität.",IF(OR(NOT(ISNUMBER(B102)),NOT(ISNUMBER(C102))),"Fehler: Füllstände fehlen. Bitte ergänzen.",IF(COUNTIF($A$17:$A$299,A102)&gt;1,"Bitte nur eine Eintragung pro Anlagenschlüssel vornehmen",""))),"Fehler"))</f>
        <v/>
      </c>
    </row>
    <row r="103" spans="1:5" x14ac:dyDescent="0.2">
      <c r="A103" s="136"/>
      <c r="B103" s="74"/>
      <c r="C103" s="74"/>
      <c r="D103" s="136"/>
      <c r="E103" s="194" t="str">
        <f>IF(ISBLANK(A103),"",IFERROR(IF(OR(B103&gt;(Hilfstabelle!$J$2*VLOOKUP(Füllstände!A103,Stammdaten!$A$17:$E$300,5,FALSE)),C103&gt;(Hilfstabelle!$J$2*VLOOKUP(Füllstände!A103,Stammdaten!$A$17:$E$300,5,FALSE))),"Achtung: Füllstand übersteigt die installierte Speicherkapazität.",IF(OR(NOT(ISNUMBER(B103)),NOT(ISNUMBER(C103))),"Fehler: Füllstände fehlen. Bitte ergänzen.",IF(COUNTIF($A$17:$A$299,A103)&gt;1,"Bitte nur eine Eintragung pro Anlagenschlüssel vornehmen",""))),"Fehler"))</f>
        <v/>
      </c>
    </row>
    <row r="104" spans="1:5" x14ac:dyDescent="0.2">
      <c r="A104" s="136"/>
      <c r="B104" s="74"/>
      <c r="C104" s="74"/>
      <c r="D104" s="136"/>
      <c r="E104" s="194" t="str">
        <f>IF(ISBLANK(A104),"",IFERROR(IF(OR(B104&gt;(Hilfstabelle!$J$2*VLOOKUP(Füllstände!A104,Stammdaten!$A$17:$E$300,5,FALSE)),C104&gt;(Hilfstabelle!$J$2*VLOOKUP(Füllstände!A104,Stammdaten!$A$17:$E$300,5,FALSE))),"Achtung: Füllstand übersteigt die installierte Speicherkapazität.",IF(OR(NOT(ISNUMBER(B104)),NOT(ISNUMBER(C104))),"Fehler: Füllstände fehlen. Bitte ergänzen.",IF(COUNTIF($A$17:$A$299,A104)&gt;1,"Bitte nur eine Eintragung pro Anlagenschlüssel vornehmen",""))),"Fehler"))</f>
        <v/>
      </c>
    </row>
    <row r="105" spans="1:5" x14ac:dyDescent="0.2">
      <c r="A105" s="136"/>
      <c r="B105" s="74"/>
      <c r="C105" s="74"/>
      <c r="D105" s="136"/>
      <c r="E105" s="194" t="str">
        <f>IF(ISBLANK(A105),"",IFERROR(IF(OR(B105&gt;(Hilfstabelle!$J$2*VLOOKUP(Füllstände!A105,Stammdaten!$A$17:$E$300,5,FALSE)),C105&gt;(Hilfstabelle!$J$2*VLOOKUP(Füllstände!A105,Stammdaten!$A$17:$E$300,5,FALSE))),"Achtung: Füllstand übersteigt die installierte Speicherkapazität.",IF(OR(NOT(ISNUMBER(B105)),NOT(ISNUMBER(C105))),"Fehler: Füllstände fehlen. Bitte ergänzen.",IF(COUNTIF($A$17:$A$299,A105)&gt;1,"Bitte nur eine Eintragung pro Anlagenschlüssel vornehmen",""))),"Fehler"))</f>
        <v/>
      </c>
    </row>
    <row r="106" spans="1:5" x14ac:dyDescent="0.2">
      <c r="A106" s="136"/>
      <c r="B106" s="74"/>
      <c r="C106" s="74"/>
      <c r="D106" s="136"/>
      <c r="E106" s="194" t="str">
        <f>IF(ISBLANK(A106),"",IFERROR(IF(OR(B106&gt;(Hilfstabelle!$J$2*VLOOKUP(Füllstände!A106,Stammdaten!$A$17:$E$300,5,FALSE)),C106&gt;(Hilfstabelle!$J$2*VLOOKUP(Füllstände!A106,Stammdaten!$A$17:$E$300,5,FALSE))),"Achtung: Füllstand übersteigt die installierte Speicherkapazität.",IF(OR(NOT(ISNUMBER(B106)),NOT(ISNUMBER(C106))),"Fehler: Füllstände fehlen. Bitte ergänzen.",IF(COUNTIF($A$17:$A$299,A106)&gt;1,"Bitte nur eine Eintragung pro Anlagenschlüssel vornehmen",""))),"Fehler"))</f>
        <v/>
      </c>
    </row>
    <row r="107" spans="1:5" x14ac:dyDescent="0.2">
      <c r="A107" s="136"/>
      <c r="B107" s="74"/>
      <c r="C107" s="74"/>
      <c r="D107" s="136"/>
      <c r="E107" s="194" t="str">
        <f>IF(ISBLANK(A107),"",IFERROR(IF(OR(B107&gt;(Hilfstabelle!$J$2*VLOOKUP(Füllstände!A107,Stammdaten!$A$17:$E$300,5,FALSE)),C107&gt;(Hilfstabelle!$J$2*VLOOKUP(Füllstände!A107,Stammdaten!$A$17:$E$300,5,FALSE))),"Achtung: Füllstand übersteigt die installierte Speicherkapazität.",IF(OR(NOT(ISNUMBER(B107)),NOT(ISNUMBER(C107))),"Fehler: Füllstände fehlen. Bitte ergänzen.",IF(COUNTIF($A$17:$A$299,A107)&gt;1,"Bitte nur eine Eintragung pro Anlagenschlüssel vornehmen",""))),"Fehler"))</f>
        <v/>
      </c>
    </row>
    <row r="108" spans="1:5" x14ac:dyDescent="0.2">
      <c r="A108" s="136"/>
      <c r="B108" s="74"/>
      <c r="C108" s="74"/>
      <c r="D108" s="136"/>
      <c r="E108" s="194" t="str">
        <f>IF(ISBLANK(A108),"",IFERROR(IF(OR(B108&gt;(Hilfstabelle!$J$2*VLOOKUP(Füllstände!A108,Stammdaten!$A$17:$E$300,5,FALSE)),C108&gt;(Hilfstabelle!$J$2*VLOOKUP(Füllstände!A108,Stammdaten!$A$17:$E$300,5,FALSE))),"Achtung: Füllstand übersteigt die installierte Speicherkapazität.",IF(OR(NOT(ISNUMBER(B108)),NOT(ISNUMBER(C108))),"Fehler: Füllstände fehlen. Bitte ergänzen.",IF(COUNTIF($A$17:$A$299,A108)&gt;1,"Bitte nur eine Eintragung pro Anlagenschlüssel vornehmen",""))),"Fehler"))</f>
        <v/>
      </c>
    </row>
    <row r="109" spans="1:5" x14ac:dyDescent="0.2">
      <c r="A109" s="136"/>
      <c r="B109" s="74"/>
      <c r="C109" s="74"/>
      <c r="D109" s="136"/>
      <c r="E109" s="194" t="str">
        <f>IF(ISBLANK(A109),"",IFERROR(IF(OR(B109&gt;(Hilfstabelle!$J$2*VLOOKUP(Füllstände!A109,Stammdaten!$A$17:$E$300,5,FALSE)),C109&gt;(Hilfstabelle!$J$2*VLOOKUP(Füllstände!A109,Stammdaten!$A$17:$E$300,5,FALSE))),"Achtung: Füllstand übersteigt die installierte Speicherkapazität.",IF(OR(NOT(ISNUMBER(B109)),NOT(ISNUMBER(C109))),"Fehler: Füllstände fehlen. Bitte ergänzen.",IF(COUNTIF($A$17:$A$299,A109)&gt;1,"Bitte nur eine Eintragung pro Anlagenschlüssel vornehmen",""))),"Fehler"))</f>
        <v/>
      </c>
    </row>
    <row r="110" spans="1:5" x14ac:dyDescent="0.2">
      <c r="A110" s="136"/>
      <c r="B110" s="74"/>
      <c r="C110" s="74"/>
      <c r="D110" s="136"/>
      <c r="E110" s="194" t="str">
        <f>IF(ISBLANK(A110),"",IFERROR(IF(OR(B110&gt;(Hilfstabelle!$J$2*VLOOKUP(Füllstände!A110,Stammdaten!$A$17:$E$300,5,FALSE)),C110&gt;(Hilfstabelle!$J$2*VLOOKUP(Füllstände!A110,Stammdaten!$A$17:$E$300,5,FALSE))),"Achtung: Füllstand übersteigt die installierte Speicherkapazität.",IF(OR(NOT(ISNUMBER(B110)),NOT(ISNUMBER(C110))),"Fehler: Füllstände fehlen. Bitte ergänzen.",IF(COUNTIF($A$17:$A$299,A110)&gt;1,"Bitte nur eine Eintragung pro Anlagenschlüssel vornehmen",""))),"Fehler"))</f>
        <v/>
      </c>
    </row>
    <row r="111" spans="1:5" x14ac:dyDescent="0.2">
      <c r="A111" s="136"/>
      <c r="B111" s="74"/>
      <c r="C111" s="74"/>
      <c r="D111" s="136"/>
      <c r="E111" s="194" t="str">
        <f>IF(ISBLANK(A111),"",IFERROR(IF(OR(B111&gt;(Hilfstabelle!$J$2*VLOOKUP(Füllstände!A111,Stammdaten!$A$17:$E$300,5,FALSE)),C111&gt;(Hilfstabelle!$J$2*VLOOKUP(Füllstände!A111,Stammdaten!$A$17:$E$300,5,FALSE))),"Achtung: Füllstand übersteigt die installierte Speicherkapazität.",IF(OR(NOT(ISNUMBER(B111)),NOT(ISNUMBER(C111))),"Fehler: Füllstände fehlen. Bitte ergänzen.",IF(COUNTIF($A$17:$A$299,A111)&gt;1,"Bitte nur eine Eintragung pro Anlagenschlüssel vornehmen",""))),"Fehler"))</f>
        <v/>
      </c>
    </row>
    <row r="112" spans="1:5" x14ac:dyDescent="0.2">
      <c r="A112" s="136"/>
      <c r="B112" s="74"/>
      <c r="C112" s="74"/>
      <c r="D112" s="136"/>
      <c r="E112" s="194" t="str">
        <f>IF(ISBLANK(A112),"",IFERROR(IF(OR(B112&gt;(Hilfstabelle!$J$2*VLOOKUP(Füllstände!A112,Stammdaten!$A$17:$E$300,5,FALSE)),C112&gt;(Hilfstabelle!$J$2*VLOOKUP(Füllstände!A112,Stammdaten!$A$17:$E$300,5,FALSE))),"Achtung: Füllstand übersteigt die installierte Speicherkapazität.",IF(OR(NOT(ISNUMBER(B112)),NOT(ISNUMBER(C112))),"Fehler: Füllstände fehlen. Bitte ergänzen.",IF(COUNTIF($A$17:$A$299,A112)&gt;1,"Bitte nur eine Eintragung pro Anlagenschlüssel vornehmen",""))),"Fehler"))</f>
        <v/>
      </c>
    </row>
    <row r="113" spans="1:5" x14ac:dyDescent="0.2">
      <c r="A113" s="136"/>
      <c r="B113" s="74"/>
      <c r="C113" s="74"/>
      <c r="D113" s="136"/>
      <c r="E113" s="194" t="str">
        <f>IF(ISBLANK(A113),"",IFERROR(IF(OR(B113&gt;(Hilfstabelle!$J$2*VLOOKUP(Füllstände!A113,Stammdaten!$A$17:$E$300,5,FALSE)),C113&gt;(Hilfstabelle!$J$2*VLOOKUP(Füllstände!A113,Stammdaten!$A$17:$E$300,5,FALSE))),"Achtung: Füllstand übersteigt die installierte Speicherkapazität.",IF(OR(NOT(ISNUMBER(B113)),NOT(ISNUMBER(C113))),"Fehler: Füllstände fehlen. Bitte ergänzen.",IF(COUNTIF($A$17:$A$299,A113)&gt;1,"Bitte nur eine Eintragung pro Anlagenschlüssel vornehmen",""))),"Fehler"))</f>
        <v/>
      </c>
    </row>
    <row r="114" spans="1:5" x14ac:dyDescent="0.2">
      <c r="A114" s="136"/>
      <c r="B114" s="74"/>
      <c r="C114" s="74"/>
      <c r="D114" s="136"/>
      <c r="E114" s="194" t="str">
        <f>IF(ISBLANK(A114),"",IFERROR(IF(OR(B114&gt;(Hilfstabelle!$J$2*VLOOKUP(Füllstände!A114,Stammdaten!$A$17:$E$300,5,FALSE)),C114&gt;(Hilfstabelle!$J$2*VLOOKUP(Füllstände!A114,Stammdaten!$A$17:$E$300,5,FALSE))),"Achtung: Füllstand übersteigt die installierte Speicherkapazität.",IF(OR(NOT(ISNUMBER(B114)),NOT(ISNUMBER(C114))),"Fehler: Füllstände fehlen. Bitte ergänzen.",IF(COUNTIF($A$17:$A$299,A114)&gt;1,"Bitte nur eine Eintragung pro Anlagenschlüssel vornehmen",""))),"Fehler"))</f>
        <v/>
      </c>
    </row>
    <row r="115" spans="1:5" x14ac:dyDescent="0.2">
      <c r="A115" s="136"/>
      <c r="B115" s="74"/>
      <c r="C115" s="74"/>
      <c r="D115" s="136"/>
      <c r="E115" s="194" t="str">
        <f>IF(ISBLANK(A115),"",IFERROR(IF(OR(B115&gt;(Hilfstabelle!$J$2*VLOOKUP(Füllstände!A115,Stammdaten!$A$17:$E$300,5,FALSE)),C115&gt;(Hilfstabelle!$J$2*VLOOKUP(Füllstände!A115,Stammdaten!$A$17:$E$300,5,FALSE))),"Achtung: Füllstand übersteigt die installierte Speicherkapazität.",IF(OR(NOT(ISNUMBER(B115)),NOT(ISNUMBER(C115))),"Fehler: Füllstände fehlen. Bitte ergänzen.",IF(COUNTIF($A$17:$A$299,A115)&gt;1,"Bitte nur eine Eintragung pro Anlagenschlüssel vornehmen",""))),"Fehler"))</f>
        <v/>
      </c>
    </row>
    <row r="116" spans="1:5" x14ac:dyDescent="0.2">
      <c r="A116" s="136"/>
      <c r="B116" s="74"/>
      <c r="C116" s="74"/>
      <c r="D116" s="136"/>
      <c r="E116" s="194" t="str">
        <f>IF(ISBLANK(A116),"",IFERROR(IF(OR(B116&gt;(Hilfstabelle!$J$2*VLOOKUP(Füllstände!A116,Stammdaten!$A$17:$E$300,5,FALSE)),C116&gt;(Hilfstabelle!$J$2*VLOOKUP(Füllstände!A116,Stammdaten!$A$17:$E$300,5,FALSE))),"Achtung: Füllstand übersteigt die installierte Speicherkapazität.",IF(OR(NOT(ISNUMBER(B116)),NOT(ISNUMBER(C116))),"Fehler: Füllstände fehlen. Bitte ergänzen.",IF(COUNTIF($A$17:$A$299,A116)&gt;1,"Bitte nur eine Eintragung pro Anlagenschlüssel vornehmen",""))),"Fehler"))</f>
        <v/>
      </c>
    </row>
    <row r="117" spans="1:5" x14ac:dyDescent="0.2">
      <c r="A117" s="136"/>
      <c r="B117" s="74"/>
      <c r="C117" s="74"/>
      <c r="D117" s="136"/>
      <c r="E117" s="194" t="str">
        <f>IF(ISBLANK(A117),"",IFERROR(IF(OR(B117&gt;(Hilfstabelle!$J$2*VLOOKUP(Füllstände!A117,Stammdaten!$A$17:$E$300,5,FALSE)),C117&gt;(Hilfstabelle!$J$2*VLOOKUP(Füllstände!A117,Stammdaten!$A$17:$E$300,5,FALSE))),"Achtung: Füllstand übersteigt die installierte Speicherkapazität.",IF(OR(NOT(ISNUMBER(B117)),NOT(ISNUMBER(C117))),"Fehler: Füllstände fehlen. Bitte ergänzen.",IF(COUNTIF($A$17:$A$299,A117)&gt;1,"Bitte nur eine Eintragung pro Anlagenschlüssel vornehmen",""))),"Fehler"))</f>
        <v/>
      </c>
    </row>
    <row r="118" spans="1:5" x14ac:dyDescent="0.2">
      <c r="A118" s="136"/>
      <c r="B118" s="74"/>
      <c r="C118" s="74"/>
      <c r="D118" s="136"/>
      <c r="E118" s="194" t="str">
        <f>IF(ISBLANK(A118),"",IFERROR(IF(OR(B118&gt;(Hilfstabelle!$J$2*VLOOKUP(Füllstände!A118,Stammdaten!$A$17:$E$300,5,FALSE)),C118&gt;(Hilfstabelle!$J$2*VLOOKUP(Füllstände!A118,Stammdaten!$A$17:$E$300,5,FALSE))),"Achtung: Füllstand übersteigt die installierte Speicherkapazität.",IF(OR(NOT(ISNUMBER(B118)),NOT(ISNUMBER(C118))),"Fehler: Füllstände fehlen. Bitte ergänzen.",IF(COUNTIF($A$17:$A$299,A118)&gt;1,"Bitte nur eine Eintragung pro Anlagenschlüssel vornehmen",""))),"Fehler"))</f>
        <v/>
      </c>
    </row>
    <row r="119" spans="1:5" x14ac:dyDescent="0.2">
      <c r="A119" s="136"/>
      <c r="B119" s="74"/>
      <c r="C119" s="74"/>
      <c r="D119" s="136"/>
      <c r="E119" s="194" t="str">
        <f>IF(ISBLANK(A119),"",IFERROR(IF(OR(B119&gt;(Hilfstabelle!$J$2*VLOOKUP(Füllstände!A119,Stammdaten!$A$17:$E$300,5,FALSE)),C119&gt;(Hilfstabelle!$J$2*VLOOKUP(Füllstände!A119,Stammdaten!$A$17:$E$300,5,FALSE))),"Achtung: Füllstand übersteigt die installierte Speicherkapazität.",IF(OR(NOT(ISNUMBER(B119)),NOT(ISNUMBER(C119))),"Fehler: Füllstände fehlen. Bitte ergänzen.",IF(COUNTIF($A$17:$A$299,A119)&gt;1,"Bitte nur eine Eintragung pro Anlagenschlüssel vornehmen",""))),"Fehler"))</f>
        <v/>
      </c>
    </row>
    <row r="120" spans="1:5" x14ac:dyDescent="0.2">
      <c r="A120" s="136"/>
      <c r="B120" s="74"/>
      <c r="C120" s="74"/>
      <c r="D120" s="136"/>
      <c r="E120" s="194" t="str">
        <f>IF(ISBLANK(A120),"",IFERROR(IF(OR(B120&gt;(Hilfstabelle!$J$2*VLOOKUP(Füllstände!A120,Stammdaten!$A$17:$E$300,5,FALSE)),C120&gt;(Hilfstabelle!$J$2*VLOOKUP(Füllstände!A120,Stammdaten!$A$17:$E$300,5,FALSE))),"Achtung: Füllstand übersteigt die installierte Speicherkapazität.",IF(OR(NOT(ISNUMBER(B120)),NOT(ISNUMBER(C120))),"Fehler: Füllstände fehlen. Bitte ergänzen.",IF(COUNTIF($A$17:$A$299,A120)&gt;1,"Bitte nur eine Eintragung pro Anlagenschlüssel vornehmen",""))),"Fehler"))</f>
        <v/>
      </c>
    </row>
    <row r="121" spans="1:5" x14ac:dyDescent="0.2">
      <c r="A121" s="136"/>
      <c r="B121" s="74"/>
      <c r="C121" s="74"/>
      <c r="D121" s="136"/>
      <c r="E121" s="194" t="str">
        <f>IF(ISBLANK(A121),"",IFERROR(IF(OR(B121&gt;(Hilfstabelle!$J$2*VLOOKUP(Füllstände!A121,Stammdaten!$A$17:$E$300,5,FALSE)),C121&gt;(Hilfstabelle!$J$2*VLOOKUP(Füllstände!A121,Stammdaten!$A$17:$E$300,5,FALSE))),"Achtung: Füllstand übersteigt die installierte Speicherkapazität.",IF(OR(NOT(ISNUMBER(B121)),NOT(ISNUMBER(C121))),"Fehler: Füllstände fehlen. Bitte ergänzen.",IF(COUNTIF($A$17:$A$299,A121)&gt;1,"Bitte nur eine Eintragung pro Anlagenschlüssel vornehmen",""))),"Fehler"))</f>
        <v/>
      </c>
    </row>
    <row r="122" spans="1:5" x14ac:dyDescent="0.2">
      <c r="A122" s="136"/>
      <c r="B122" s="74"/>
      <c r="C122" s="74"/>
      <c r="D122" s="136"/>
      <c r="E122" s="194" t="str">
        <f>IF(ISBLANK(A122),"",IFERROR(IF(OR(B122&gt;(Hilfstabelle!$J$2*VLOOKUP(Füllstände!A122,Stammdaten!$A$17:$E$300,5,FALSE)),C122&gt;(Hilfstabelle!$J$2*VLOOKUP(Füllstände!A122,Stammdaten!$A$17:$E$300,5,FALSE))),"Achtung: Füllstand übersteigt die installierte Speicherkapazität.",IF(OR(NOT(ISNUMBER(B122)),NOT(ISNUMBER(C122))),"Fehler: Füllstände fehlen. Bitte ergänzen.",IF(COUNTIF($A$17:$A$299,A122)&gt;1,"Bitte nur eine Eintragung pro Anlagenschlüssel vornehmen",""))),"Fehler"))</f>
        <v/>
      </c>
    </row>
    <row r="123" spans="1:5" x14ac:dyDescent="0.2">
      <c r="A123" s="136"/>
      <c r="B123" s="74"/>
      <c r="C123" s="74"/>
      <c r="D123" s="136"/>
      <c r="E123" s="194" t="str">
        <f>IF(ISBLANK(A123),"",IFERROR(IF(OR(B123&gt;(Hilfstabelle!$J$2*VLOOKUP(Füllstände!A123,Stammdaten!$A$17:$E$300,5,FALSE)),C123&gt;(Hilfstabelle!$J$2*VLOOKUP(Füllstände!A123,Stammdaten!$A$17:$E$300,5,FALSE))),"Achtung: Füllstand übersteigt die installierte Speicherkapazität.",IF(OR(NOT(ISNUMBER(B123)),NOT(ISNUMBER(C123))),"Fehler: Füllstände fehlen. Bitte ergänzen.",IF(COUNTIF($A$17:$A$299,A123)&gt;1,"Bitte nur eine Eintragung pro Anlagenschlüssel vornehmen",""))),"Fehler"))</f>
        <v/>
      </c>
    </row>
    <row r="124" spans="1:5" x14ac:dyDescent="0.2">
      <c r="A124" s="136"/>
      <c r="B124" s="74"/>
      <c r="C124" s="74"/>
      <c r="D124" s="136"/>
      <c r="E124" s="194" t="str">
        <f>IF(ISBLANK(A124),"",IFERROR(IF(OR(B124&gt;(Hilfstabelle!$J$2*VLOOKUP(Füllstände!A124,Stammdaten!$A$17:$E$300,5,FALSE)),C124&gt;(Hilfstabelle!$J$2*VLOOKUP(Füllstände!A124,Stammdaten!$A$17:$E$300,5,FALSE))),"Achtung: Füllstand übersteigt die installierte Speicherkapazität.",IF(OR(NOT(ISNUMBER(B124)),NOT(ISNUMBER(C124))),"Fehler: Füllstände fehlen. Bitte ergänzen.",IF(COUNTIF($A$17:$A$299,A124)&gt;1,"Bitte nur eine Eintragung pro Anlagenschlüssel vornehmen",""))),"Fehler"))</f>
        <v/>
      </c>
    </row>
    <row r="125" spans="1:5" x14ac:dyDescent="0.2">
      <c r="A125" s="136"/>
      <c r="B125" s="74"/>
      <c r="C125" s="74"/>
      <c r="D125" s="136"/>
      <c r="E125" s="194" t="str">
        <f>IF(ISBLANK(A125),"",IFERROR(IF(OR(B125&gt;(Hilfstabelle!$J$2*VLOOKUP(Füllstände!A125,Stammdaten!$A$17:$E$300,5,FALSE)),C125&gt;(Hilfstabelle!$J$2*VLOOKUP(Füllstände!A125,Stammdaten!$A$17:$E$300,5,FALSE))),"Achtung: Füllstand übersteigt die installierte Speicherkapazität.",IF(OR(NOT(ISNUMBER(B125)),NOT(ISNUMBER(C125))),"Fehler: Füllstände fehlen. Bitte ergänzen.",IF(COUNTIF($A$17:$A$299,A125)&gt;1,"Bitte nur eine Eintragung pro Anlagenschlüssel vornehmen",""))),"Fehler"))</f>
        <v/>
      </c>
    </row>
    <row r="126" spans="1:5" x14ac:dyDescent="0.2">
      <c r="A126" s="136"/>
      <c r="B126" s="74"/>
      <c r="C126" s="74"/>
      <c r="D126" s="136"/>
      <c r="E126" s="194" t="str">
        <f>IF(ISBLANK(A126),"",IFERROR(IF(OR(B126&gt;(Hilfstabelle!$J$2*VLOOKUP(Füllstände!A126,Stammdaten!$A$17:$E$300,5,FALSE)),C126&gt;(Hilfstabelle!$J$2*VLOOKUP(Füllstände!A126,Stammdaten!$A$17:$E$300,5,FALSE))),"Achtung: Füllstand übersteigt die installierte Speicherkapazität.",IF(OR(NOT(ISNUMBER(B126)),NOT(ISNUMBER(C126))),"Fehler: Füllstände fehlen. Bitte ergänzen.",IF(COUNTIF($A$17:$A$299,A126)&gt;1,"Bitte nur eine Eintragung pro Anlagenschlüssel vornehmen",""))),"Fehler"))</f>
        <v/>
      </c>
    </row>
    <row r="127" spans="1:5" x14ac:dyDescent="0.2">
      <c r="A127" s="136"/>
      <c r="B127" s="74"/>
      <c r="C127" s="74"/>
      <c r="D127" s="136"/>
      <c r="E127" s="194" t="str">
        <f>IF(ISBLANK(A127),"",IFERROR(IF(OR(B127&gt;(Hilfstabelle!$J$2*VLOOKUP(Füllstände!A127,Stammdaten!$A$17:$E$300,5,FALSE)),C127&gt;(Hilfstabelle!$J$2*VLOOKUP(Füllstände!A127,Stammdaten!$A$17:$E$300,5,FALSE))),"Achtung: Füllstand übersteigt die installierte Speicherkapazität.",IF(OR(NOT(ISNUMBER(B127)),NOT(ISNUMBER(C127))),"Fehler: Füllstände fehlen. Bitte ergänzen.",IF(COUNTIF($A$17:$A$299,A127)&gt;1,"Bitte nur eine Eintragung pro Anlagenschlüssel vornehmen",""))),"Fehler"))</f>
        <v/>
      </c>
    </row>
    <row r="128" spans="1:5" x14ac:dyDescent="0.2">
      <c r="A128" s="136"/>
      <c r="B128" s="74"/>
      <c r="C128" s="74"/>
      <c r="D128" s="136"/>
      <c r="E128" s="194" t="str">
        <f>IF(ISBLANK(A128),"",IFERROR(IF(OR(B128&gt;(Hilfstabelle!$J$2*VLOOKUP(Füllstände!A128,Stammdaten!$A$17:$E$300,5,FALSE)),C128&gt;(Hilfstabelle!$J$2*VLOOKUP(Füllstände!A128,Stammdaten!$A$17:$E$300,5,FALSE))),"Achtung: Füllstand übersteigt die installierte Speicherkapazität.",IF(OR(NOT(ISNUMBER(B128)),NOT(ISNUMBER(C128))),"Fehler: Füllstände fehlen. Bitte ergänzen.",IF(COUNTIF($A$17:$A$299,A128)&gt;1,"Bitte nur eine Eintragung pro Anlagenschlüssel vornehmen",""))),"Fehler"))</f>
        <v/>
      </c>
    </row>
    <row r="129" spans="1:5" x14ac:dyDescent="0.2">
      <c r="A129" s="136"/>
      <c r="B129" s="74"/>
      <c r="C129" s="74"/>
      <c r="D129" s="136"/>
      <c r="E129" s="194" t="str">
        <f>IF(ISBLANK(A129),"",IFERROR(IF(OR(B129&gt;(Hilfstabelle!$J$2*VLOOKUP(Füllstände!A129,Stammdaten!$A$17:$E$300,5,FALSE)),C129&gt;(Hilfstabelle!$J$2*VLOOKUP(Füllstände!A129,Stammdaten!$A$17:$E$300,5,FALSE))),"Achtung: Füllstand übersteigt die installierte Speicherkapazität.",IF(OR(NOT(ISNUMBER(B129)),NOT(ISNUMBER(C129))),"Fehler: Füllstände fehlen. Bitte ergänzen.",IF(COUNTIF($A$17:$A$299,A129)&gt;1,"Bitte nur eine Eintragung pro Anlagenschlüssel vornehmen",""))),"Fehler"))</f>
        <v/>
      </c>
    </row>
    <row r="130" spans="1:5" x14ac:dyDescent="0.2">
      <c r="A130" s="136"/>
      <c r="B130" s="74"/>
      <c r="C130" s="74"/>
      <c r="D130" s="136"/>
      <c r="E130" s="194" t="str">
        <f>IF(ISBLANK(A130),"",IFERROR(IF(OR(B130&gt;(Hilfstabelle!$J$2*VLOOKUP(Füllstände!A130,Stammdaten!$A$17:$E$300,5,FALSE)),C130&gt;(Hilfstabelle!$J$2*VLOOKUP(Füllstände!A130,Stammdaten!$A$17:$E$300,5,FALSE))),"Achtung: Füllstand übersteigt die installierte Speicherkapazität.",IF(OR(NOT(ISNUMBER(B130)),NOT(ISNUMBER(C130))),"Fehler: Füllstände fehlen. Bitte ergänzen.",IF(COUNTIF($A$17:$A$299,A130)&gt;1,"Bitte nur eine Eintragung pro Anlagenschlüssel vornehmen",""))),"Fehler"))</f>
        <v/>
      </c>
    </row>
    <row r="131" spans="1:5" x14ac:dyDescent="0.2">
      <c r="A131" s="136"/>
      <c r="B131" s="74"/>
      <c r="C131" s="74"/>
      <c r="D131" s="136"/>
      <c r="E131" s="194" t="str">
        <f>IF(ISBLANK(A131),"",IFERROR(IF(OR(B131&gt;(Hilfstabelle!$J$2*VLOOKUP(Füllstände!A131,Stammdaten!$A$17:$E$300,5,FALSE)),C131&gt;(Hilfstabelle!$J$2*VLOOKUP(Füllstände!A131,Stammdaten!$A$17:$E$300,5,FALSE))),"Achtung: Füllstand übersteigt die installierte Speicherkapazität.",IF(OR(NOT(ISNUMBER(B131)),NOT(ISNUMBER(C131))),"Fehler: Füllstände fehlen. Bitte ergänzen.",IF(COUNTIF($A$17:$A$299,A131)&gt;1,"Bitte nur eine Eintragung pro Anlagenschlüssel vornehmen",""))),"Fehler"))</f>
        <v/>
      </c>
    </row>
    <row r="132" spans="1:5" x14ac:dyDescent="0.2">
      <c r="A132" s="136"/>
      <c r="B132" s="74"/>
      <c r="C132" s="74"/>
      <c r="D132" s="136"/>
      <c r="E132" s="194" t="str">
        <f>IF(ISBLANK(A132),"",IFERROR(IF(OR(B132&gt;(Hilfstabelle!$J$2*VLOOKUP(Füllstände!A132,Stammdaten!$A$17:$E$300,5,FALSE)),C132&gt;(Hilfstabelle!$J$2*VLOOKUP(Füllstände!A132,Stammdaten!$A$17:$E$300,5,FALSE))),"Achtung: Füllstand übersteigt die installierte Speicherkapazität.",IF(OR(NOT(ISNUMBER(B132)),NOT(ISNUMBER(C132))),"Fehler: Füllstände fehlen. Bitte ergänzen.",IF(COUNTIF($A$17:$A$299,A132)&gt;1,"Bitte nur eine Eintragung pro Anlagenschlüssel vornehmen",""))),"Fehler"))</f>
        <v/>
      </c>
    </row>
    <row r="133" spans="1:5" x14ac:dyDescent="0.2">
      <c r="A133" s="136"/>
      <c r="B133" s="74"/>
      <c r="C133" s="74"/>
      <c r="D133" s="136"/>
      <c r="E133" s="194" t="str">
        <f>IF(ISBLANK(A133),"",IFERROR(IF(OR(B133&gt;(Hilfstabelle!$J$2*VLOOKUP(Füllstände!A133,Stammdaten!$A$17:$E$300,5,FALSE)),C133&gt;(Hilfstabelle!$J$2*VLOOKUP(Füllstände!A133,Stammdaten!$A$17:$E$300,5,FALSE))),"Achtung: Füllstand übersteigt die installierte Speicherkapazität.",IF(OR(NOT(ISNUMBER(B133)),NOT(ISNUMBER(C133))),"Fehler: Füllstände fehlen. Bitte ergänzen.",IF(COUNTIF($A$17:$A$299,A133)&gt;1,"Bitte nur eine Eintragung pro Anlagenschlüssel vornehmen",""))),"Fehler"))</f>
        <v/>
      </c>
    </row>
    <row r="134" spans="1:5" x14ac:dyDescent="0.2">
      <c r="A134" s="136"/>
      <c r="B134" s="74"/>
      <c r="C134" s="74"/>
      <c r="D134" s="136"/>
      <c r="E134" s="194" t="str">
        <f>IF(ISBLANK(A134),"",IFERROR(IF(OR(B134&gt;(Hilfstabelle!$J$2*VLOOKUP(Füllstände!A134,Stammdaten!$A$17:$E$300,5,FALSE)),C134&gt;(Hilfstabelle!$J$2*VLOOKUP(Füllstände!A134,Stammdaten!$A$17:$E$300,5,FALSE))),"Achtung: Füllstand übersteigt die installierte Speicherkapazität.",IF(OR(NOT(ISNUMBER(B134)),NOT(ISNUMBER(C134))),"Fehler: Füllstände fehlen. Bitte ergänzen.",IF(COUNTIF($A$17:$A$299,A134)&gt;1,"Bitte nur eine Eintragung pro Anlagenschlüssel vornehmen",""))),"Fehler"))</f>
        <v/>
      </c>
    </row>
    <row r="135" spans="1:5" x14ac:dyDescent="0.2">
      <c r="A135" s="136"/>
      <c r="B135" s="74"/>
      <c r="C135" s="74"/>
      <c r="D135" s="136"/>
      <c r="E135" s="194" t="str">
        <f>IF(ISBLANK(A135),"",IFERROR(IF(OR(B135&gt;(Hilfstabelle!$J$2*VLOOKUP(Füllstände!A135,Stammdaten!$A$17:$E$300,5,FALSE)),C135&gt;(Hilfstabelle!$J$2*VLOOKUP(Füllstände!A135,Stammdaten!$A$17:$E$300,5,FALSE))),"Achtung: Füllstand übersteigt die installierte Speicherkapazität.",IF(OR(NOT(ISNUMBER(B135)),NOT(ISNUMBER(C135))),"Fehler: Füllstände fehlen. Bitte ergänzen.",IF(COUNTIF($A$17:$A$299,A135)&gt;1,"Bitte nur eine Eintragung pro Anlagenschlüssel vornehmen",""))),"Fehler"))</f>
        <v/>
      </c>
    </row>
    <row r="136" spans="1:5" x14ac:dyDescent="0.2">
      <c r="A136" s="136"/>
      <c r="B136" s="74"/>
      <c r="C136" s="74"/>
      <c r="D136" s="136"/>
      <c r="E136" s="194" t="str">
        <f>IF(ISBLANK(A136),"",IFERROR(IF(OR(B136&gt;(Hilfstabelle!$J$2*VLOOKUP(Füllstände!A136,Stammdaten!$A$17:$E$300,5,FALSE)),C136&gt;(Hilfstabelle!$J$2*VLOOKUP(Füllstände!A136,Stammdaten!$A$17:$E$300,5,FALSE))),"Achtung: Füllstand übersteigt die installierte Speicherkapazität.",IF(OR(NOT(ISNUMBER(B136)),NOT(ISNUMBER(C136))),"Fehler: Füllstände fehlen. Bitte ergänzen.",IF(COUNTIF($A$17:$A$299,A136)&gt;1,"Bitte nur eine Eintragung pro Anlagenschlüssel vornehmen",""))),"Fehler"))</f>
        <v/>
      </c>
    </row>
    <row r="137" spans="1:5" x14ac:dyDescent="0.2">
      <c r="A137" s="136"/>
      <c r="B137" s="74"/>
      <c r="C137" s="74"/>
      <c r="D137" s="136"/>
      <c r="E137" s="194" t="str">
        <f>IF(ISBLANK(A137),"",IFERROR(IF(OR(B137&gt;(Hilfstabelle!$J$2*VLOOKUP(Füllstände!A137,Stammdaten!$A$17:$E$300,5,FALSE)),C137&gt;(Hilfstabelle!$J$2*VLOOKUP(Füllstände!A137,Stammdaten!$A$17:$E$300,5,FALSE))),"Achtung: Füllstand übersteigt die installierte Speicherkapazität.",IF(OR(NOT(ISNUMBER(B137)),NOT(ISNUMBER(C137))),"Fehler: Füllstände fehlen. Bitte ergänzen.",IF(COUNTIF($A$17:$A$299,A137)&gt;1,"Bitte nur eine Eintragung pro Anlagenschlüssel vornehmen",""))),"Fehler"))</f>
        <v/>
      </c>
    </row>
    <row r="138" spans="1:5" x14ac:dyDescent="0.2">
      <c r="A138" s="136"/>
      <c r="B138" s="74"/>
      <c r="C138" s="74"/>
      <c r="D138" s="136"/>
      <c r="E138" s="194" t="str">
        <f>IF(ISBLANK(A138),"",IFERROR(IF(OR(B138&gt;(Hilfstabelle!$J$2*VLOOKUP(Füllstände!A138,Stammdaten!$A$17:$E$300,5,FALSE)),C138&gt;(Hilfstabelle!$J$2*VLOOKUP(Füllstände!A138,Stammdaten!$A$17:$E$300,5,FALSE))),"Achtung: Füllstand übersteigt die installierte Speicherkapazität.",IF(OR(NOT(ISNUMBER(B138)),NOT(ISNUMBER(C138))),"Fehler: Füllstände fehlen. Bitte ergänzen.",IF(COUNTIF($A$17:$A$299,A138)&gt;1,"Bitte nur eine Eintragung pro Anlagenschlüssel vornehmen",""))),"Fehler"))</f>
        <v/>
      </c>
    </row>
    <row r="139" spans="1:5" x14ac:dyDescent="0.2">
      <c r="A139" s="136"/>
      <c r="B139" s="74"/>
      <c r="C139" s="74"/>
      <c r="D139" s="136"/>
      <c r="E139" s="194" t="str">
        <f>IF(ISBLANK(A139),"",IFERROR(IF(OR(B139&gt;(Hilfstabelle!$J$2*VLOOKUP(Füllstände!A139,Stammdaten!$A$17:$E$300,5,FALSE)),C139&gt;(Hilfstabelle!$J$2*VLOOKUP(Füllstände!A139,Stammdaten!$A$17:$E$300,5,FALSE))),"Achtung: Füllstand übersteigt die installierte Speicherkapazität.",IF(OR(NOT(ISNUMBER(B139)),NOT(ISNUMBER(C139))),"Fehler: Füllstände fehlen. Bitte ergänzen.",IF(COUNTIF($A$17:$A$299,A139)&gt;1,"Bitte nur eine Eintragung pro Anlagenschlüssel vornehmen",""))),"Fehler"))</f>
        <v/>
      </c>
    </row>
    <row r="140" spans="1:5" x14ac:dyDescent="0.2">
      <c r="A140" s="136"/>
      <c r="B140" s="74"/>
      <c r="C140" s="74"/>
      <c r="D140" s="136"/>
      <c r="E140" s="194" t="str">
        <f>IF(ISBLANK(A140),"",IFERROR(IF(OR(B140&gt;(Hilfstabelle!$J$2*VLOOKUP(Füllstände!A140,Stammdaten!$A$17:$E$300,5,FALSE)),C140&gt;(Hilfstabelle!$J$2*VLOOKUP(Füllstände!A140,Stammdaten!$A$17:$E$300,5,FALSE))),"Achtung: Füllstand übersteigt die installierte Speicherkapazität.",IF(OR(NOT(ISNUMBER(B140)),NOT(ISNUMBER(C140))),"Fehler: Füllstände fehlen. Bitte ergänzen.",IF(COUNTIF($A$17:$A$299,A140)&gt;1,"Bitte nur eine Eintragung pro Anlagenschlüssel vornehmen",""))),"Fehler"))</f>
        <v/>
      </c>
    </row>
    <row r="141" spans="1:5" x14ac:dyDescent="0.2">
      <c r="A141" s="136"/>
      <c r="B141" s="74"/>
      <c r="C141" s="74"/>
      <c r="D141" s="136"/>
      <c r="E141" s="194" t="str">
        <f>IF(ISBLANK(A141),"",IFERROR(IF(OR(B141&gt;(Hilfstabelle!$J$2*VLOOKUP(Füllstände!A141,Stammdaten!$A$17:$E$300,5,FALSE)),C141&gt;(Hilfstabelle!$J$2*VLOOKUP(Füllstände!A141,Stammdaten!$A$17:$E$300,5,FALSE))),"Achtung: Füllstand übersteigt die installierte Speicherkapazität.",IF(OR(NOT(ISNUMBER(B141)),NOT(ISNUMBER(C141))),"Fehler: Füllstände fehlen. Bitte ergänzen.",IF(COUNTIF($A$17:$A$299,A141)&gt;1,"Bitte nur eine Eintragung pro Anlagenschlüssel vornehmen",""))),"Fehler"))</f>
        <v/>
      </c>
    </row>
    <row r="142" spans="1:5" x14ac:dyDescent="0.2">
      <c r="A142" s="136"/>
      <c r="B142" s="74"/>
      <c r="C142" s="74"/>
      <c r="D142" s="136"/>
      <c r="E142" s="194" t="str">
        <f>IF(ISBLANK(A142),"",IFERROR(IF(OR(B142&gt;(Hilfstabelle!$J$2*VLOOKUP(Füllstände!A142,Stammdaten!$A$17:$E$300,5,FALSE)),C142&gt;(Hilfstabelle!$J$2*VLOOKUP(Füllstände!A142,Stammdaten!$A$17:$E$300,5,FALSE))),"Achtung: Füllstand übersteigt die installierte Speicherkapazität.",IF(OR(NOT(ISNUMBER(B142)),NOT(ISNUMBER(C142))),"Fehler: Füllstände fehlen. Bitte ergänzen.",IF(COUNTIF($A$17:$A$299,A142)&gt;1,"Bitte nur eine Eintragung pro Anlagenschlüssel vornehmen",""))),"Fehler"))</f>
        <v/>
      </c>
    </row>
    <row r="143" spans="1:5" x14ac:dyDescent="0.2">
      <c r="A143" s="136"/>
      <c r="B143" s="74"/>
      <c r="C143" s="74"/>
      <c r="D143" s="136"/>
      <c r="E143" s="194" t="str">
        <f>IF(ISBLANK(A143),"",IFERROR(IF(OR(B143&gt;(Hilfstabelle!$J$2*VLOOKUP(Füllstände!A143,Stammdaten!$A$17:$E$300,5,FALSE)),C143&gt;(Hilfstabelle!$J$2*VLOOKUP(Füllstände!A143,Stammdaten!$A$17:$E$300,5,FALSE))),"Achtung: Füllstand übersteigt die installierte Speicherkapazität.",IF(OR(NOT(ISNUMBER(B143)),NOT(ISNUMBER(C143))),"Fehler: Füllstände fehlen. Bitte ergänzen.",IF(COUNTIF($A$17:$A$299,A143)&gt;1,"Bitte nur eine Eintragung pro Anlagenschlüssel vornehmen",""))),"Fehler"))</f>
        <v/>
      </c>
    </row>
    <row r="144" spans="1:5" x14ac:dyDescent="0.2">
      <c r="A144" s="136"/>
      <c r="B144" s="74"/>
      <c r="C144" s="74"/>
      <c r="D144" s="136"/>
      <c r="E144" s="194" t="str">
        <f>IF(ISBLANK(A144),"",IFERROR(IF(OR(B144&gt;(Hilfstabelle!$J$2*VLOOKUP(Füllstände!A144,Stammdaten!$A$17:$E$300,5,FALSE)),C144&gt;(Hilfstabelle!$J$2*VLOOKUP(Füllstände!A144,Stammdaten!$A$17:$E$300,5,FALSE))),"Achtung: Füllstand übersteigt die installierte Speicherkapazität.",IF(OR(NOT(ISNUMBER(B144)),NOT(ISNUMBER(C144))),"Fehler: Füllstände fehlen. Bitte ergänzen.",IF(COUNTIF($A$17:$A$299,A144)&gt;1,"Bitte nur eine Eintragung pro Anlagenschlüssel vornehmen",""))),"Fehler"))</f>
        <v/>
      </c>
    </row>
    <row r="145" spans="1:5" x14ac:dyDescent="0.2">
      <c r="A145" s="136"/>
      <c r="B145" s="74"/>
      <c r="C145" s="74"/>
      <c r="D145" s="136"/>
      <c r="E145" s="194" t="str">
        <f>IF(ISBLANK(A145),"",IFERROR(IF(OR(B145&gt;(Hilfstabelle!$J$2*VLOOKUP(Füllstände!A145,Stammdaten!$A$17:$E$300,5,FALSE)),C145&gt;(Hilfstabelle!$J$2*VLOOKUP(Füllstände!A145,Stammdaten!$A$17:$E$300,5,FALSE))),"Achtung: Füllstand übersteigt die installierte Speicherkapazität.",IF(OR(NOT(ISNUMBER(B145)),NOT(ISNUMBER(C145))),"Fehler: Füllstände fehlen. Bitte ergänzen.",IF(COUNTIF($A$17:$A$299,A145)&gt;1,"Bitte nur eine Eintragung pro Anlagenschlüssel vornehmen",""))),"Fehler"))</f>
        <v/>
      </c>
    </row>
    <row r="146" spans="1:5" x14ac:dyDescent="0.2">
      <c r="A146" s="136"/>
      <c r="B146" s="74"/>
      <c r="C146" s="74"/>
      <c r="D146" s="136"/>
      <c r="E146" s="194" t="str">
        <f>IF(ISBLANK(A146),"",IFERROR(IF(OR(B146&gt;(Hilfstabelle!$J$2*VLOOKUP(Füllstände!A146,Stammdaten!$A$17:$E$300,5,FALSE)),C146&gt;(Hilfstabelle!$J$2*VLOOKUP(Füllstände!A146,Stammdaten!$A$17:$E$300,5,FALSE))),"Achtung: Füllstand übersteigt die installierte Speicherkapazität.",IF(OR(NOT(ISNUMBER(B146)),NOT(ISNUMBER(C146))),"Fehler: Füllstände fehlen. Bitte ergänzen.",IF(COUNTIF($A$17:$A$299,A146)&gt;1,"Bitte nur eine Eintragung pro Anlagenschlüssel vornehmen",""))),"Fehler"))</f>
        <v/>
      </c>
    </row>
    <row r="147" spans="1:5" x14ac:dyDescent="0.2">
      <c r="A147" s="136"/>
      <c r="B147" s="74"/>
      <c r="C147" s="74"/>
      <c r="D147" s="136"/>
      <c r="E147" s="194" t="str">
        <f>IF(ISBLANK(A147),"",IFERROR(IF(OR(B147&gt;(Hilfstabelle!$J$2*VLOOKUP(Füllstände!A147,Stammdaten!$A$17:$E$300,5,FALSE)),C147&gt;(Hilfstabelle!$J$2*VLOOKUP(Füllstände!A147,Stammdaten!$A$17:$E$300,5,FALSE))),"Achtung: Füllstand übersteigt die installierte Speicherkapazität.",IF(OR(NOT(ISNUMBER(B147)),NOT(ISNUMBER(C147))),"Fehler: Füllstände fehlen. Bitte ergänzen.",IF(COUNTIF($A$17:$A$299,A147)&gt;1,"Bitte nur eine Eintragung pro Anlagenschlüssel vornehmen",""))),"Fehler"))</f>
        <v/>
      </c>
    </row>
    <row r="148" spans="1:5" x14ac:dyDescent="0.2">
      <c r="A148" s="136"/>
      <c r="B148" s="74"/>
      <c r="C148" s="74"/>
      <c r="D148" s="136"/>
      <c r="E148" s="194" t="str">
        <f>IF(ISBLANK(A148),"",IFERROR(IF(OR(B148&gt;(Hilfstabelle!$J$2*VLOOKUP(Füllstände!A148,Stammdaten!$A$17:$E$300,5,FALSE)),C148&gt;(Hilfstabelle!$J$2*VLOOKUP(Füllstände!A148,Stammdaten!$A$17:$E$300,5,FALSE))),"Achtung: Füllstand übersteigt die installierte Speicherkapazität.",IF(OR(NOT(ISNUMBER(B148)),NOT(ISNUMBER(C148))),"Fehler: Füllstände fehlen. Bitte ergänzen.",IF(COUNTIF($A$17:$A$299,A148)&gt;1,"Bitte nur eine Eintragung pro Anlagenschlüssel vornehmen",""))),"Fehler"))</f>
        <v/>
      </c>
    </row>
    <row r="149" spans="1:5" x14ac:dyDescent="0.2">
      <c r="A149" s="136"/>
      <c r="B149" s="74"/>
      <c r="C149" s="74"/>
      <c r="D149" s="136"/>
      <c r="E149" s="194" t="str">
        <f>IF(ISBLANK(A149),"",IFERROR(IF(OR(B149&gt;(Hilfstabelle!$J$2*VLOOKUP(Füllstände!A149,Stammdaten!$A$17:$E$300,5,FALSE)),C149&gt;(Hilfstabelle!$J$2*VLOOKUP(Füllstände!A149,Stammdaten!$A$17:$E$300,5,FALSE))),"Achtung: Füllstand übersteigt die installierte Speicherkapazität.",IF(OR(NOT(ISNUMBER(B149)),NOT(ISNUMBER(C149))),"Fehler: Füllstände fehlen. Bitte ergänzen.",IF(COUNTIF($A$17:$A$299,A149)&gt;1,"Bitte nur eine Eintragung pro Anlagenschlüssel vornehmen",""))),"Fehler"))</f>
        <v/>
      </c>
    </row>
    <row r="150" spans="1:5" x14ac:dyDescent="0.2">
      <c r="A150" s="136"/>
      <c r="B150" s="74"/>
      <c r="C150" s="74"/>
      <c r="D150" s="136"/>
      <c r="E150" s="194" t="str">
        <f>IF(ISBLANK(A150),"",IFERROR(IF(OR(B150&gt;(Hilfstabelle!$J$2*VLOOKUP(Füllstände!A150,Stammdaten!$A$17:$E$300,5,FALSE)),C150&gt;(Hilfstabelle!$J$2*VLOOKUP(Füllstände!A150,Stammdaten!$A$17:$E$300,5,FALSE))),"Achtung: Füllstand übersteigt die installierte Speicherkapazität.",IF(OR(NOT(ISNUMBER(B150)),NOT(ISNUMBER(C150))),"Fehler: Füllstände fehlen. Bitte ergänzen.",IF(COUNTIF($A$17:$A$299,A150)&gt;1,"Bitte nur eine Eintragung pro Anlagenschlüssel vornehmen",""))),"Fehler"))</f>
        <v/>
      </c>
    </row>
    <row r="151" spans="1:5" x14ac:dyDescent="0.2">
      <c r="A151" s="136"/>
      <c r="B151" s="74"/>
      <c r="C151" s="74"/>
      <c r="D151" s="136"/>
      <c r="E151" s="194" t="str">
        <f>IF(ISBLANK(A151),"",IFERROR(IF(OR(B151&gt;(Hilfstabelle!$J$2*VLOOKUP(Füllstände!A151,Stammdaten!$A$17:$E$300,5,FALSE)),C151&gt;(Hilfstabelle!$J$2*VLOOKUP(Füllstände!A151,Stammdaten!$A$17:$E$300,5,FALSE))),"Achtung: Füllstand übersteigt die installierte Speicherkapazität.",IF(OR(NOT(ISNUMBER(B151)),NOT(ISNUMBER(C151))),"Fehler: Füllstände fehlen. Bitte ergänzen.",IF(COUNTIF($A$17:$A$299,A151)&gt;1,"Bitte nur eine Eintragung pro Anlagenschlüssel vornehmen",""))),"Fehler"))</f>
        <v/>
      </c>
    </row>
    <row r="152" spans="1:5" x14ac:dyDescent="0.2">
      <c r="A152" s="136"/>
      <c r="B152" s="74"/>
      <c r="C152" s="74"/>
      <c r="D152" s="136"/>
      <c r="E152" s="194" t="str">
        <f>IF(ISBLANK(A152),"",IFERROR(IF(OR(B152&gt;(Hilfstabelle!$J$2*VLOOKUP(Füllstände!A152,Stammdaten!$A$17:$E$300,5,FALSE)),C152&gt;(Hilfstabelle!$J$2*VLOOKUP(Füllstände!A152,Stammdaten!$A$17:$E$300,5,FALSE))),"Achtung: Füllstand übersteigt die installierte Speicherkapazität.",IF(OR(NOT(ISNUMBER(B152)),NOT(ISNUMBER(C152))),"Fehler: Füllstände fehlen. Bitte ergänzen.",IF(COUNTIF($A$17:$A$299,A152)&gt;1,"Bitte nur eine Eintragung pro Anlagenschlüssel vornehmen",""))),"Fehler"))</f>
        <v/>
      </c>
    </row>
    <row r="153" spans="1:5" x14ac:dyDescent="0.2">
      <c r="A153" s="136"/>
      <c r="B153" s="74"/>
      <c r="C153" s="74"/>
      <c r="D153" s="136"/>
      <c r="E153" s="194" t="str">
        <f>IF(ISBLANK(A153),"",IFERROR(IF(OR(B153&gt;(Hilfstabelle!$J$2*VLOOKUP(Füllstände!A153,Stammdaten!$A$17:$E$300,5,FALSE)),C153&gt;(Hilfstabelle!$J$2*VLOOKUP(Füllstände!A153,Stammdaten!$A$17:$E$300,5,FALSE))),"Achtung: Füllstand übersteigt die installierte Speicherkapazität.",IF(OR(NOT(ISNUMBER(B153)),NOT(ISNUMBER(C153))),"Fehler: Füllstände fehlen. Bitte ergänzen.",IF(COUNTIF($A$17:$A$299,A153)&gt;1,"Bitte nur eine Eintragung pro Anlagenschlüssel vornehmen",""))),"Fehler"))</f>
        <v/>
      </c>
    </row>
    <row r="154" spans="1:5" x14ac:dyDescent="0.2">
      <c r="A154" s="136"/>
      <c r="B154" s="74"/>
      <c r="C154" s="74"/>
      <c r="D154" s="136"/>
      <c r="E154" s="194" t="str">
        <f>IF(ISBLANK(A154),"",IFERROR(IF(OR(B154&gt;(Hilfstabelle!$J$2*VLOOKUP(Füllstände!A154,Stammdaten!$A$17:$E$300,5,FALSE)),C154&gt;(Hilfstabelle!$J$2*VLOOKUP(Füllstände!A154,Stammdaten!$A$17:$E$300,5,FALSE))),"Achtung: Füllstand übersteigt die installierte Speicherkapazität.",IF(OR(NOT(ISNUMBER(B154)),NOT(ISNUMBER(C154))),"Fehler: Füllstände fehlen. Bitte ergänzen.",IF(COUNTIF($A$17:$A$299,A154)&gt;1,"Bitte nur eine Eintragung pro Anlagenschlüssel vornehmen",""))),"Fehler"))</f>
        <v/>
      </c>
    </row>
    <row r="155" spans="1:5" x14ac:dyDescent="0.2">
      <c r="A155" s="136"/>
      <c r="B155" s="74"/>
      <c r="C155" s="74"/>
      <c r="D155" s="136"/>
      <c r="E155" s="194" t="str">
        <f>IF(ISBLANK(A155),"",IFERROR(IF(OR(B155&gt;(Hilfstabelle!$J$2*VLOOKUP(Füllstände!A155,Stammdaten!$A$17:$E$300,5,FALSE)),C155&gt;(Hilfstabelle!$J$2*VLOOKUP(Füllstände!A155,Stammdaten!$A$17:$E$300,5,FALSE))),"Achtung: Füllstand übersteigt die installierte Speicherkapazität.",IF(OR(NOT(ISNUMBER(B155)),NOT(ISNUMBER(C155))),"Fehler: Füllstände fehlen. Bitte ergänzen.",IF(COUNTIF($A$17:$A$299,A155)&gt;1,"Bitte nur eine Eintragung pro Anlagenschlüssel vornehmen",""))),"Fehler"))</f>
        <v/>
      </c>
    </row>
    <row r="156" spans="1:5" x14ac:dyDescent="0.2">
      <c r="A156" s="136"/>
      <c r="B156" s="74"/>
      <c r="C156" s="74"/>
      <c r="D156" s="136"/>
      <c r="E156" s="194" t="str">
        <f>IF(ISBLANK(A156),"",IFERROR(IF(OR(B156&gt;(Hilfstabelle!$J$2*VLOOKUP(Füllstände!A156,Stammdaten!$A$17:$E$300,5,FALSE)),C156&gt;(Hilfstabelle!$J$2*VLOOKUP(Füllstände!A156,Stammdaten!$A$17:$E$300,5,FALSE))),"Achtung: Füllstand übersteigt die installierte Speicherkapazität.",IF(OR(NOT(ISNUMBER(B156)),NOT(ISNUMBER(C156))),"Fehler: Füllstände fehlen. Bitte ergänzen.",IF(COUNTIF($A$17:$A$299,A156)&gt;1,"Bitte nur eine Eintragung pro Anlagenschlüssel vornehmen",""))),"Fehler"))</f>
        <v/>
      </c>
    </row>
    <row r="157" spans="1:5" x14ac:dyDescent="0.2">
      <c r="A157" s="136"/>
      <c r="B157" s="74"/>
      <c r="C157" s="74"/>
      <c r="D157" s="136"/>
      <c r="E157" s="194" t="str">
        <f>IF(ISBLANK(A157),"",IFERROR(IF(OR(B157&gt;(Hilfstabelle!$J$2*VLOOKUP(Füllstände!A157,Stammdaten!$A$17:$E$300,5,FALSE)),C157&gt;(Hilfstabelle!$J$2*VLOOKUP(Füllstände!A157,Stammdaten!$A$17:$E$300,5,FALSE))),"Achtung: Füllstand übersteigt die installierte Speicherkapazität.",IF(OR(NOT(ISNUMBER(B157)),NOT(ISNUMBER(C157))),"Fehler: Füllstände fehlen. Bitte ergänzen.",IF(COUNTIF($A$17:$A$299,A157)&gt;1,"Bitte nur eine Eintragung pro Anlagenschlüssel vornehmen",""))),"Fehler"))</f>
        <v/>
      </c>
    </row>
    <row r="158" spans="1:5" x14ac:dyDescent="0.2">
      <c r="A158" s="136"/>
      <c r="B158" s="74"/>
      <c r="C158" s="74"/>
      <c r="D158" s="136"/>
      <c r="E158" s="194" t="str">
        <f>IF(ISBLANK(A158),"",IFERROR(IF(OR(B158&gt;(Hilfstabelle!$J$2*VLOOKUP(Füllstände!A158,Stammdaten!$A$17:$E$300,5,FALSE)),C158&gt;(Hilfstabelle!$J$2*VLOOKUP(Füllstände!A158,Stammdaten!$A$17:$E$300,5,FALSE))),"Achtung: Füllstand übersteigt die installierte Speicherkapazität.",IF(OR(NOT(ISNUMBER(B158)),NOT(ISNUMBER(C158))),"Fehler: Füllstände fehlen. Bitte ergänzen.",IF(COUNTIF($A$17:$A$299,A158)&gt;1,"Bitte nur eine Eintragung pro Anlagenschlüssel vornehmen",""))),"Fehler"))</f>
        <v/>
      </c>
    </row>
    <row r="159" spans="1:5" x14ac:dyDescent="0.2">
      <c r="A159" s="136"/>
      <c r="B159" s="74"/>
      <c r="C159" s="74"/>
      <c r="D159" s="136"/>
      <c r="E159" s="194" t="str">
        <f>IF(ISBLANK(A159),"",IFERROR(IF(OR(B159&gt;(Hilfstabelle!$J$2*VLOOKUP(Füllstände!A159,Stammdaten!$A$17:$E$300,5,FALSE)),C159&gt;(Hilfstabelle!$J$2*VLOOKUP(Füllstände!A159,Stammdaten!$A$17:$E$300,5,FALSE))),"Achtung: Füllstand übersteigt die installierte Speicherkapazität.",IF(OR(NOT(ISNUMBER(B159)),NOT(ISNUMBER(C159))),"Fehler: Füllstände fehlen. Bitte ergänzen.",IF(COUNTIF($A$17:$A$299,A159)&gt;1,"Bitte nur eine Eintragung pro Anlagenschlüssel vornehmen",""))),"Fehler"))</f>
        <v/>
      </c>
    </row>
    <row r="160" spans="1:5" x14ac:dyDescent="0.2">
      <c r="A160" s="136"/>
      <c r="B160" s="74"/>
      <c r="C160" s="74"/>
      <c r="D160" s="136"/>
      <c r="E160" s="194" t="str">
        <f>IF(ISBLANK(A160),"",IFERROR(IF(OR(B160&gt;(Hilfstabelle!$J$2*VLOOKUP(Füllstände!A160,Stammdaten!$A$17:$E$300,5,FALSE)),C160&gt;(Hilfstabelle!$J$2*VLOOKUP(Füllstände!A160,Stammdaten!$A$17:$E$300,5,FALSE))),"Achtung: Füllstand übersteigt die installierte Speicherkapazität.",IF(OR(NOT(ISNUMBER(B160)),NOT(ISNUMBER(C160))),"Fehler: Füllstände fehlen. Bitte ergänzen.",IF(COUNTIF($A$17:$A$299,A160)&gt;1,"Bitte nur eine Eintragung pro Anlagenschlüssel vornehmen",""))),"Fehler"))</f>
        <v/>
      </c>
    </row>
    <row r="161" spans="1:5" x14ac:dyDescent="0.2">
      <c r="A161" s="136"/>
      <c r="B161" s="74"/>
      <c r="C161" s="74"/>
      <c r="D161" s="136"/>
      <c r="E161" s="194" t="str">
        <f>IF(ISBLANK(A161),"",IFERROR(IF(OR(B161&gt;(Hilfstabelle!$J$2*VLOOKUP(Füllstände!A161,Stammdaten!$A$17:$E$300,5,FALSE)),C161&gt;(Hilfstabelle!$J$2*VLOOKUP(Füllstände!A161,Stammdaten!$A$17:$E$300,5,FALSE))),"Achtung: Füllstand übersteigt die installierte Speicherkapazität.",IF(OR(NOT(ISNUMBER(B161)),NOT(ISNUMBER(C161))),"Fehler: Füllstände fehlen. Bitte ergänzen.",IF(COUNTIF($A$17:$A$299,A161)&gt;1,"Bitte nur eine Eintragung pro Anlagenschlüssel vornehmen",""))),"Fehler"))</f>
        <v/>
      </c>
    </row>
    <row r="162" spans="1:5" x14ac:dyDescent="0.2">
      <c r="A162" s="136"/>
      <c r="B162" s="74"/>
      <c r="C162" s="74"/>
      <c r="D162" s="136"/>
      <c r="E162" s="194" t="str">
        <f>IF(ISBLANK(A162),"",IFERROR(IF(OR(B162&gt;(Hilfstabelle!$J$2*VLOOKUP(Füllstände!A162,Stammdaten!$A$17:$E$300,5,FALSE)),C162&gt;(Hilfstabelle!$J$2*VLOOKUP(Füllstände!A162,Stammdaten!$A$17:$E$300,5,FALSE))),"Achtung: Füllstand übersteigt die installierte Speicherkapazität.",IF(OR(NOT(ISNUMBER(B162)),NOT(ISNUMBER(C162))),"Fehler: Füllstände fehlen. Bitte ergänzen.",IF(COUNTIF($A$17:$A$299,A162)&gt;1,"Bitte nur eine Eintragung pro Anlagenschlüssel vornehmen",""))),"Fehler"))</f>
        <v/>
      </c>
    </row>
    <row r="163" spans="1:5" x14ac:dyDescent="0.2">
      <c r="A163" s="136"/>
      <c r="B163" s="74"/>
      <c r="C163" s="74"/>
      <c r="D163" s="136"/>
      <c r="E163" s="194" t="str">
        <f>IF(ISBLANK(A163),"",IFERROR(IF(OR(B163&gt;(Hilfstabelle!$J$2*VLOOKUP(Füllstände!A163,Stammdaten!$A$17:$E$300,5,FALSE)),C163&gt;(Hilfstabelle!$J$2*VLOOKUP(Füllstände!A163,Stammdaten!$A$17:$E$300,5,FALSE))),"Achtung: Füllstand übersteigt die installierte Speicherkapazität.",IF(OR(NOT(ISNUMBER(B163)),NOT(ISNUMBER(C163))),"Fehler: Füllstände fehlen. Bitte ergänzen.",IF(COUNTIF($A$17:$A$299,A163)&gt;1,"Bitte nur eine Eintragung pro Anlagenschlüssel vornehmen",""))),"Fehler"))</f>
        <v/>
      </c>
    </row>
    <row r="164" spans="1:5" x14ac:dyDescent="0.2">
      <c r="A164" s="136"/>
      <c r="B164" s="74"/>
      <c r="C164" s="74"/>
      <c r="D164" s="136"/>
      <c r="E164" s="194" t="str">
        <f>IF(ISBLANK(A164),"",IFERROR(IF(OR(B164&gt;(Hilfstabelle!$J$2*VLOOKUP(Füllstände!A164,Stammdaten!$A$17:$E$300,5,FALSE)),C164&gt;(Hilfstabelle!$J$2*VLOOKUP(Füllstände!A164,Stammdaten!$A$17:$E$300,5,FALSE))),"Achtung: Füllstand übersteigt die installierte Speicherkapazität.",IF(OR(NOT(ISNUMBER(B164)),NOT(ISNUMBER(C164))),"Fehler: Füllstände fehlen. Bitte ergänzen.",IF(COUNTIF($A$17:$A$299,A164)&gt;1,"Bitte nur eine Eintragung pro Anlagenschlüssel vornehmen",""))),"Fehler"))</f>
        <v/>
      </c>
    </row>
    <row r="165" spans="1:5" x14ac:dyDescent="0.2">
      <c r="A165" s="136"/>
      <c r="B165" s="74"/>
      <c r="C165" s="74"/>
      <c r="D165" s="136"/>
      <c r="E165" s="194" t="str">
        <f>IF(ISBLANK(A165),"",IFERROR(IF(OR(B165&gt;(Hilfstabelle!$J$2*VLOOKUP(Füllstände!A165,Stammdaten!$A$17:$E$300,5,FALSE)),C165&gt;(Hilfstabelle!$J$2*VLOOKUP(Füllstände!A165,Stammdaten!$A$17:$E$300,5,FALSE))),"Achtung: Füllstand übersteigt die installierte Speicherkapazität.",IF(OR(NOT(ISNUMBER(B165)),NOT(ISNUMBER(C165))),"Fehler: Füllstände fehlen. Bitte ergänzen.",IF(COUNTIF($A$17:$A$299,A165)&gt;1,"Bitte nur eine Eintragung pro Anlagenschlüssel vornehmen",""))),"Fehler"))</f>
        <v/>
      </c>
    </row>
    <row r="166" spans="1:5" x14ac:dyDescent="0.2">
      <c r="A166" s="136"/>
      <c r="B166" s="74"/>
      <c r="C166" s="74"/>
      <c r="D166" s="136"/>
      <c r="E166" s="194" t="str">
        <f>IF(ISBLANK(A166),"",IFERROR(IF(OR(B166&gt;(Hilfstabelle!$J$2*VLOOKUP(Füllstände!A166,Stammdaten!$A$17:$E$300,5,FALSE)),C166&gt;(Hilfstabelle!$J$2*VLOOKUP(Füllstände!A166,Stammdaten!$A$17:$E$300,5,FALSE))),"Achtung: Füllstand übersteigt die installierte Speicherkapazität.",IF(OR(NOT(ISNUMBER(B166)),NOT(ISNUMBER(C166))),"Fehler: Füllstände fehlen. Bitte ergänzen.",IF(COUNTIF($A$17:$A$299,A166)&gt;1,"Bitte nur eine Eintragung pro Anlagenschlüssel vornehmen",""))),"Fehler"))</f>
        <v/>
      </c>
    </row>
    <row r="167" spans="1:5" x14ac:dyDescent="0.2">
      <c r="A167" s="136"/>
      <c r="B167" s="74"/>
      <c r="C167" s="74"/>
      <c r="D167" s="136"/>
      <c r="E167" s="194" t="str">
        <f>IF(ISBLANK(A167),"",IFERROR(IF(OR(B167&gt;(Hilfstabelle!$J$2*VLOOKUP(Füllstände!A167,Stammdaten!$A$17:$E$300,5,FALSE)),C167&gt;(Hilfstabelle!$J$2*VLOOKUP(Füllstände!A167,Stammdaten!$A$17:$E$300,5,FALSE))),"Achtung: Füllstand übersteigt die installierte Speicherkapazität.",IF(OR(NOT(ISNUMBER(B167)),NOT(ISNUMBER(C167))),"Fehler: Füllstände fehlen. Bitte ergänzen.",IF(COUNTIF($A$17:$A$299,A167)&gt;1,"Bitte nur eine Eintragung pro Anlagenschlüssel vornehmen",""))),"Fehler"))</f>
        <v/>
      </c>
    </row>
    <row r="168" spans="1:5" x14ac:dyDescent="0.2">
      <c r="A168" s="136"/>
      <c r="B168" s="74"/>
      <c r="C168" s="74"/>
      <c r="D168" s="136"/>
      <c r="E168" s="194" t="str">
        <f>IF(ISBLANK(A168),"",IFERROR(IF(OR(B168&gt;(Hilfstabelle!$J$2*VLOOKUP(Füllstände!A168,Stammdaten!$A$17:$E$300,5,FALSE)),C168&gt;(Hilfstabelle!$J$2*VLOOKUP(Füllstände!A168,Stammdaten!$A$17:$E$300,5,FALSE))),"Achtung: Füllstand übersteigt die installierte Speicherkapazität.",IF(OR(NOT(ISNUMBER(B168)),NOT(ISNUMBER(C168))),"Fehler: Füllstände fehlen. Bitte ergänzen.",IF(COUNTIF($A$17:$A$299,A168)&gt;1,"Bitte nur eine Eintragung pro Anlagenschlüssel vornehmen",""))),"Fehler"))</f>
        <v/>
      </c>
    </row>
    <row r="169" spans="1:5" x14ac:dyDescent="0.2">
      <c r="A169" s="136"/>
      <c r="B169" s="74"/>
      <c r="C169" s="74"/>
      <c r="D169" s="136"/>
      <c r="E169" s="194" t="str">
        <f>IF(ISBLANK(A169),"",IFERROR(IF(OR(B169&gt;(Hilfstabelle!$J$2*VLOOKUP(Füllstände!A169,Stammdaten!$A$17:$E$300,5,FALSE)),C169&gt;(Hilfstabelle!$J$2*VLOOKUP(Füllstände!A169,Stammdaten!$A$17:$E$300,5,FALSE))),"Achtung: Füllstand übersteigt die installierte Speicherkapazität.",IF(OR(NOT(ISNUMBER(B169)),NOT(ISNUMBER(C169))),"Fehler: Füllstände fehlen. Bitte ergänzen.",IF(COUNTIF($A$17:$A$299,A169)&gt;1,"Bitte nur eine Eintragung pro Anlagenschlüssel vornehmen",""))),"Fehler"))</f>
        <v/>
      </c>
    </row>
    <row r="170" spans="1:5" x14ac:dyDescent="0.2">
      <c r="A170" s="136"/>
      <c r="B170" s="74"/>
      <c r="C170" s="74"/>
      <c r="D170" s="136"/>
      <c r="E170" s="194" t="str">
        <f>IF(ISBLANK(A170),"",IFERROR(IF(OR(B170&gt;(Hilfstabelle!$J$2*VLOOKUP(Füllstände!A170,Stammdaten!$A$17:$E$300,5,FALSE)),C170&gt;(Hilfstabelle!$J$2*VLOOKUP(Füllstände!A170,Stammdaten!$A$17:$E$300,5,FALSE))),"Achtung: Füllstand übersteigt die installierte Speicherkapazität.",IF(OR(NOT(ISNUMBER(B170)),NOT(ISNUMBER(C170))),"Fehler: Füllstände fehlen. Bitte ergänzen.",IF(COUNTIF($A$17:$A$299,A170)&gt;1,"Bitte nur eine Eintragung pro Anlagenschlüssel vornehmen",""))),"Fehler"))</f>
        <v/>
      </c>
    </row>
    <row r="171" spans="1:5" x14ac:dyDescent="0.2">
      <c r="A171" s="136"/>
      <c r="B171" s="74"/>
      <c r="C171" s="74"/>
      <c r="D171" s="136"/>
      <c r="E171" s="194" t="str">
        <f>IF(ISBLANK(A171),"",IFERROR(IF(OR(B171&gt;(Hilfstabelle!$J$2*VLOOKUP(Füllstände!A171,Stammdaten!$A$17:$E$300,5,FALSE)),C171&gt;(Hilfstabelle!$J$2*VLOOKUP(Füllstände!A171,Stammdaten!$A$17:$E$300,5,FALSE))),"Achtung: Füllstand übersteigt die installierte Speicherkapazität.",IF(OR(NOT(ISNUMBER(B171)),NOT(ISNUMBER(C171))),"Fehler: Füllstände fehlen. Bitte ergänzen.",IF(COUNTIF($A$17:$A$299,A171)&gt;1,"Bitte nur eine Eintragung pro Anlagenschlüssel vornehmen",""))),"Fehler"))</f>
        <v/>
      </c>
    </row>
    <row r="172" spans="1:5" x14ac:dyDescent="0.2">
      <c r="A172" s="136"/>
      <c r="B172" s="74"/>
      <c r="C172" s="74"/>
      <c r="D172" s="136"/>
      <c r="E172" s="194" t="str">
        <f>IF(ISBLANK(A172),"",IFERROR(IF(OR(B172&gt;(Hilfstabelle!$J$2*VLOOKUP(Füllstände!A172,Stammdaten!$A$17:$E$300,5,FALSE)),C172&gt;(Hilfstabelle!$J$2*VLOOKUP(Füllstände!A172,Stammdaten!$A$17:$E$300,5,FALSE))),"Achtung: Füllstand übersteigt die installierte Speicherkapazität.",IF(OR(NOT(ISNUMBER(B172)),NOT(ISNUMBER(C172))),"Fehler: Füllstände fehlen. Bitte ergänzen.",IF(COUNTIF($A$17:$A$299,A172)&gt;1,"Bitte nur eine Eintragung pro Anlagenschlüssel vornehmen",""))),"Fehler"))</f>
        <v/>
      </c>
    </row>
    <row r="173" spans="1:5" x14ac:dyDescent="0.2">
      <c r="A173" s="136"/>
      <c r="B173" s="74"/>
      <c r="C173" s="74"/>
      <c r="D173" s="136"/>
      <c r="E173" s="194" t="str">
        <f>IF(ISBLANK(A173),"",IFERROR(IF(OR(B173&gt;(Hilfstabelle!$J$2*VLOOKUP(Füllstände!A173,Stammdaten!$A$17:$E$300,5,FALSE)),C173&gt;(Hilfstabelle!$J$2*VLOOKUP(Füllstände!A173,Stammdaten!$A$17:$E$300,5,FALSE))),"Achtung: Füllstand übersteigt die installierte Speicherkapazität.",IF(OR(NOT(ISNUMBER(B173)),NOT(ISNUMBER(C173))),"Fehler: Füllstände fehlen. Bitte ergänzen.",IF(COUNTIF($A$17:$A$299,A173)&gt;1,"Bitte nur eine Eintragung pro Anlagenschlüssel vornehmen",""))),"Fehler"))</f>
        <v/>
      </c>
    </row>
    <row r="174" spans="1:5" x14ac:dyDescent="0.2">
      <c r="A174" s="136"/>
      <c r="B174" s="74"/>
      <c r="C174" s="74"/>
      <c r="D174" s="136"/>
      <c r="E174" s="194" t="str">
        <f>IF(ISBLANK(A174),"",IFERROR(IF(OR(B174&gt;(Hilfstabelle!$J$2*VLOOKUP(Füllstände!A174,Stammdaten!$A$17:$E$300,5,FALSE)),C174&gt;(Hilfstabelle!$J$2*VLOOKUP(Füllstände!A174,Stammdaten!$A$17:$E$300,5,FALSE))),"Achtung: Füllstand übersteigt die installierte Speicherkapazität.",IF(OR(NOT(ISNUMBER(B174)),NOT(ISNUMBER(C174))),"Fehler: Füllstände fehlen. Bitte ergänzen.",IF(COUNTIF($A$17:$A$299,A174)&gt;1,"Bitte nur eine Eintragung pro Anlagenschlüssel vornehmen",""))),"Fehler"))</f>
        <v/>
      </c>
    </row>
    <row r="175" spans="1:5" x14ac:dyDescent="0.2">
      <c r="A175" s="136"/>
      <c r="B175" s="74"/>
      <c r="C175" s="74"/>
      <c r="D175" s="136"/>
      <c r="E175" s="194" t="str">
        <f>IF(ISBLANK(A175),"",IFERROR(IF(OR(B175&gt;(Hilfstabelle!$J$2*VLOOKUP(Füllstände!A175,Stammdaten!$A$17:$E$300,5,FALSE)),C175&gt;(Hilfstabelle!$J$2*VLOOKUP(Füllstände!A175,Stammdaten!$A$17:$E$300,5,FALSE))),"Achtung: Füllstand übersteigt die installierte Speicherkapazität.",IF(OR(NOT(ISNUMBER(B175)),NOT(ISNUMBER(C175))),"Fehler: Füllstände fehlen. Bitte ergänzen.",IF(COUNTIF($A$17:$A$299,A175)&gt;1,"Bitte nur eine Eintragung pro Anlagenschlüssel vornehmen",""))),"Fehler"))</f>
        <v/>
      </c>
    </row>
    <row r="176" spans="1:5" x14ac:dyDescent="0.2">
      <c r="A176" s="136"/>
      <c r="B176" s="74"/>
      <c r="C176" s="74"/>
      <c r="D176" s="136"/>
      <c r="E176" s="194" t="str">
        <f>IF(ISBLANK(A176),"",IFERROR(IF(OR(B176&gt;(Hilfstabelle!$J$2*VLOOKUP(Füllstände!A176,Stammdaten!$A$17:$E$300,5,FALSE)),C176&gt;(Hilfstabelle!$J$2*VLOOKUP(Füllstände!A176,Stammdaten!$A$17:$E$300,5,FALSE))),"Achtung: Füllstand übersteigt die installierte Speicherkapazität.",IF(OR(NOT(ISNUMBER(B176)),NOT(ISNUMBER(C176))),"Fehler: Füllstände fehlen. Bitte ergänzen.",IF(COUNTIF($A$17:$A$299,A176)&gt;1,"Bitte nur eine Eintragung pro Anlagenschlüssel vornehmen",""))),"Fehler"))</f>
        <v/>
      </c>
    </row>
    <row r="177" spans="1:5" x14ac:dyDescent="0.2">
      <c r="A177" s="136"/>
      <c r="B177" s="74"/>
      <c r="C177" s="74"/>
      <c r="D177" s="136"/>
      <c r="E177" s="194" t="str">
        <f>IF(ISBLANK(A177),"",IFERROR(IF(OR(B177&gt;(Hilfstabelle!$J$2*VLOOKUP(Füllstände!A177,Stammdaten!$A$17:$E$300,5,FALSE)),C177&gt;(Hilfstabelle!$J$2*VLOOKUP(Füllstände!A177,Stammdaten!$A$17:$E$300,5,FALSE))),"Achtung: Füllstand übersteigt die installierte Speicherkapazität.",IF(OR(NOT(ISNUMBER(B177)),NOT(ISNUMBER(C177))),"Fehler: Füllstände fehlen. Bitte ergänzen.",IF(COUNTIF($A$17:$A$299,A177)&gt;1,"Bitte nur eine Eintragung pro Anlagenschlüssel vornehmen",""))),"Fehler"))</f>
        <v/>
      </c>
    </row>
    <row r="178" spans="1:5" x14ac:dyDescent="0.2">
      <c r="A178" s="136"/>
      <c r="B178" s="74"/>
      <c r="C178" s="74"/>
      <c r="D178" s="136"/>
      <c r="E178" s="194" t="str">
        <f>IF(ISBLANK(A178),"",IFERROR(IF(OR(B178&gt;(Hilfstabelle!$J$2*VLOOKUP(Füllstände!A178,Stammdaten!$A$17:$E$300,5,FALSE)),C178&gt;(Hilfstabelle!$J$2*VLOOKUP(Füllstände!A178,Stammdaten!$A$17:$E$300,5,FALSE))),"Achtung: Füllstand übersteigt die installierte Speicherkapazität.",IF(OR(NOT(ISNUMBER(B178)),NOT(ISNUMBER(C178))),"Fehler: Füllstände fehlen. Bitte ergänzen.",IF(COUNTIF($A$17:$A$299,A178)&gt;1,"Bitte nur eine Eintragung pro Anlagenschlüssel vornehmen",""))),"Fehler"))</f>
        <v/>
      </c>
    </row>
    <row r="179" spans="1:5" x14ac:dyDescent="0.2">
      <c r="A179" s="136"/>
      <c r="B179" s="74"/>
      <c r="C179" s="74"/>
      <c r="D179" s="136"/>
      <c r="E179" s="194" t="str">
        <f>IF(ISBLANK(A179),"",IFERROR(IF(OR(B179&gt;(Hilfstabelle!$J$2*VLOOKUP(Füllstände!A179,Stammdaten!$A$17:$E$300,5,FALSE)),C179&gt;(Hilfstabelle!$J$2*VLOOKUP(Füllstände!A179,Stammdaten!$A$17:$E$300,5,FALSE))),"Achtung: Füllstand übersteigt die installierte Speicherkapazität.",IF(OR(NOT(ISNUMBER(B179)),NOT(ISNUMBER(C179))),"Fehler: Füllstände fehlen. Bitte ergänzen.",IF(COUNTIF($A$17:$A$299,A179)&gt;1,"Bitte nur eine Eintragung pro Anlagenschlüssel vornehmen",""))),"Fehler"))</f>
        <v/>
      </c>
    </row>
    <row r="180" spans="1:5" x14ac:dyDescent="0.2">
      <c r="A180" s="136"/>
      <c r="B180" s="74"/>
      <c r="C180" s="74"/>
      <c r="D180" s="136"/>
      <c r="E180" s="194" t="str">
        <f>IF(ISBLANK(A180),"",IFERROR(IF(OR(B180&gt;(Hilfstabelle!$J$2*VLOOKUP(Füllstände!A180,Stammdaten!$A$17:$E$300,5,FALSE)),C180&gt;(Hilfstabelle!$J$2*VLOOKUP(Füllstände!A180,Stammdaten!$A$17:$E$300,5,FALSE))),"Achtung: Füllstand übersteigt die installierte Speicherkapazität.",IF(OR(NOT(ISNUMBER(B180)),NOT(ISNUMBER(C180))),"Fehler: Füllstände fehlen. Bitte ergänzen.",IF(COUNTIF($A$17:$A$299,A180)&gt;1,"Bitte nur eine Eintragung pro Anlagenschlüssel vornehmen",""))),"Fehler"))</f>
        <v/>
      </c>
    </row>
    <row r="181" spans="1:5" x14ac:dyDescent="0.2">
      <c r="A181" s="136"/>
      <c r="B181" s="74"/>
      <c r="C181" s="74"/>
      <c r="D181" s="136"/>
      <c r="E181" s="194" t="str">
        <f>IF(ISBLANK(A181),"",IFERROR(IF(OR(B181&gt;(Hilfstabelle!$J$2*VLOOKUP(Füllstände!A181,Stammdaten!$A$17:$E$300,5,FALSE)),C181&gt;(Hilfstabelle!$J$2*VLOOKUP(Füllstände!A181,Stammdaten!$A$17:$E$300,5,FALSE))),"Achtung: Füllstand übersteigt die installierte Speicherkapazität.",IF(OR(NOT(ISNUMBER(B181)),NOT(ISNUMBER(C181))),"Fehler: Füllstände fehlen. Bitte ergänzen.",IF(COUNTIF($A$17:$A$299,A181)&gt;1,"Bitte nur eine Eintragung pro Anlagenschlüssel vornehmen",""))),"Fehler"))</f>
        <v/>
      </c>
    </row>
    <row r="182" spans="1:5" x14ac:dyDescent="0.2">
      <c r="A182" s="136"/>
      <c r="B182" s="74"/>
      <c r="C182" s="74"/>
      <c r="D182" s="136"/>
      <c r="E182" s="194" t="str">
        <f>IF(ISBLANK(A182),"",IFERROR(IF(OR(B182&gt;(Hilfstabelle!$J$2*VLOOKUP(Füllstände!A182,Stammdaten!$A$17:$E$300,5,FALSE)),C182&gt;(Hilfstabelle!$J$2*VLOOKUP(Füllstände!A182,Stammdaten!$A$17:$E$300,5,FALSE))),"Achtung: Füllstand übersteigt die installierte Speicherkapazität.",IF(OR(NOT(ISNUMBER(B182)),NOT(ISNUMBER(C182))),"Fehler: Füllstände fehlen. Bitte ergänzen.",IF(COUNTIF($A$17:$A$299,A182)&gt;1,"Bitte nur eine Eintragung pro Anlagenschlüssel vornehmen",""))),"Fehler"))</f>
        <v/>
      </c>
    </row>
    <row r="183" spans="1:5" x14ac:dyDescent="0.2">
      <c r="A183" s="136"/>
      <c r="B183" s="74"/>
      <c r="C183" s="74"/>
      <c r="D183" s="136"/>
      <c r="E183" s="194" t="str">
        <f>IF(ISBLANK(A183),"",IFERROR(IF(OR(B183&gt;(Hilfstabelle!$J$2*VLOOKUP(Füllstände!A183,Stammdaten!$A$17:$E$300,5,FALSE)),C183&gt;(Hilfstabelle!$J$2*VLOOKUP(Füllstände!A183,Stammdaten!$A$17:$E$300,5,FALSE))),"Achtung: Füllstand übersteigt die installierte Speicherkapazität.",IF(OR(NOT(ISNUMBER(B183)),NOT(ISNUMBER(C183))),"Fehler: Füllstände fehlen. Bitte ergänzen.",IF(COUNTIF($A$17:$A$299,A183)&gt;1,"Bitte nur eine Eintragung pro Anlagenschlüssel vornehmen",""))),"Fehler"))</f>
        <v/>
      </c>
    </row>
    <row r="184" spans="1:5" x14ac:dyDescent="0.2">
      <c r="A184" s="136"/>
      <c r="B184" s="74"/>
      <c r="C184" s="74"/>
      <c r="D184" s="136"/>
      <c r="E184" s="194" t="str">
        <f>IF(ISBLANK(A184),"",IFERROR(IF(OR(B184&gt;(Hilfstabelle!$J$2*VLOOKUP(Füllstände!A184,Stammdaten!$A$17:$E$300,5,FALSE)),C184&gt;(Hilfstabelle!$J$2*VLOOKUP(Füllstände!A184,Stammdaten!$A$17:$E$300,5,FALSE))),"Achtung: Füllstand übersteigt die installierte Speicherkapazität.",IF(OR(NOT(ISNUMBER(B184)),NOT(ISNUMBER(C184))),"Fehler: Füllstände fehlen. Bitte ergänzen.",IF(COUNTIF($A$17:$A$299,A184)&gt;1,"Bitte nur eine Eintragung pro Anlagenschlüssel vornehmen",""))),"Fehler"))</f>
        <v/>
      </c>
    </row>
    <row r="185" spans="1:5" x14ac:dyDescent="0.2">
      <c r="A185" s="136"/>
      <c r="B185" s="74"/>
      <c r="C185" s="74"/>
      <c r="D185" s="136"/>
      <c r="E185" s="194" t="str">
        <f>IF(ISBLANK(A185),"",IFERROR(IF(OR(B185&gt;(Hilfstabelle!$J$2*VLOOKUP(Füllstände!A185,Stammdaten!$A$17:$E$300,5,FALSE)),C185&gt;(Hilfstabelle!$J$2*VLOOKUP(Füllstände!A185,Stammdaten!$A$17:$E$300,5,FALSE))),"Achtung: Füllstand übersteigt die installierte Speicherkapazität.",IF(OR(NOT(ISNUMBER(B185)),NOT(ISNUMBER(C185))),"Fehler: Füllstände fehlen. Bitte ergänzen.",IF(COUNTIF($A$17:$A$299,A185)&gt;1,"Bitte nur eine Eintragung pro Anlagenschlüssel vornehmen",""))),"Fehler"))</f>
        <v/>
      </c>
    </row>
    <row r="186" spans="1:5" x14ac:dyDescent="0.2">
      <c r="A186" s="136"/>
      <c r="B186" s="74"/>
      <c r="C186" s="74"/>
      <c r="D186" s="136"/>
      <c r="E186" s="194" t="str">
        <f>IF(ISBLANK(A186),"",IFERROR(IF(OR(B186&gt;(Hilfstabelle!$J$2*VLOOKUP(Füllstände!A186,Stammdaten!$A$17:$E$300,5,FALSE)),C186&gt;(Hilfstabelle!$J$2*VLOOKUP(Füllstände!A186,Stammdaten!$A$17:$E$300,5,FALSE))),"Achtung: Füllstand übersteigt die installierte Speicherkapazität.",IF(OR(NOT(ISNUMBER(B186)),NOT(ISNUMBER(C186))),"Fehler: Füllstände fehlen. Bitte ergänzen.",IF(COUNTIF($A$17:$A$299,A186)&gt;1,"Bitte nur eine Eintragung pro Anlagenschlüssel vornehmen",""))),"Fehler"))</f>
        <v/>
      </c>
    </row>
    <row r="187" spans="1:5" x14ac:dyDescent="0.2">
      <c r="A187" s="136"/>
      <c r="B187" s="74"/>
      <c r="C187" s="74"/>
      <c r="D187" s="136"/>
      <c r="E187" s="194" t="str">
        <f>IF(ISBLANK(A187),"",IFERROR(IF(OR(B187&gt;(Hilfstabelle!$J$2*VLOOKUP(Füllstände!A187,Stammdaten!$A$17:$E$300,5,FALSE)),C187&gt;(Hilfstabelle!$J$2*VLOOKUP(Füllstände!A187,Stammdaten!$A$17:$E$300,5,FALSE))),"Achtung: Füllstand übersteigt die installierte Speicherkapazität.",IF(OR(NOT(ISNUMBER(B187)),NOT(ISNUMBER(C187))),"Fehler: Füllstände fehlen. Bitte ergänzen.",IF(COUNTIF($A$17:$A$299,A187)&gt;1,"Bitte nur eine Eintragung pro Anlagenschlüssel vornehmen",""))),"Fehler"))</f>
        <v/>
      </c>
    </row>
    <row r="188" spans="1:5" x14ac:dyDescent="0.2">
      <c r="A188" s="136"/>
      <c r="B188" s="74"/>
      <c r="C188" s="74"/>
      <c r="D188" s="136"/>
      <c r="E188" s="194" t="str">
        <f>IF(ISBLANK(A188),"",IFERROR(IF(OR(B188&gt;(Hilfstabelle!$J$2*VLOOKUP(Füllstände!A188,Stammdaten!$A$17:$E$300,5,FALSE)),C188&gt;(Hilfstabelle!$J$2*VLOOKUP(Füllstände!A188,Stammdaten!$A$17:$E$300,5,FALSE))),"Achtung: Füllstand übersteigt die installierte Speicherkapazität.",IF(OR(NOT(ISNUMBER(B188)),NOT(ISNUMBER(C188))),"Fehler: Füllstände fehlen. Bitte ergänzen.",IF(COUNTIF($A$17:$A$299,A188)&gt;1,"Bitte nur eine Eintragung pro Anlagenschlüssel vornehmen",""))),"Fehler"))</f>
        <v/>
      </c>
    </row>
    <row r="189" spans="1:5" x14ac:dyDescent="0.2">
      <c r="A189" s="136"/>
      <c r="B189" s="74"/>
      <c r="C189" s="74"/>
      <c r="D189" s="136"/>
      <c r="E189" s="194" t="str">
        <f>IF(ISBLANK(A189),"",IFERROR(IF(OR(B189&gt;(Hilfstabelle!$J$2*VLOOKUP(Füllstände!A189,Stammdaten!$A$17:$E$300,5,FALSE)),C189&gt;(Hilfstabelle!$J$2*VLOOKUP(Füllstände!A189,Stammdaten!$A$17:$E$300,5,FALSE))),"Achtung: Füllstand übersteigt die installierte Speicherkapazität.",IF(OR(NOT(ISNUMBER(B189)),NOT(ISNUMBER(C189))),"Fehler: Füllstände fehlen. Bitte ergänzen.",IF(COUNTIF($A$17:$A$299,A189)&gt;1,"Bitte nur eine Eintragung pro Anlagenschlüssel vornehmen",""))),"Fehler"))</f>
        <v/>
      </c>
    </row>
    <row r="190" spans="1:5" x14ac:dyDescent="0.2">
      <c r="A190" s="136"/>
      <c r="B190" s="74"/>
      <c r="C190" s="74"/>
      <c r="D190" s="136"/>
      <c r="E190" s="194" t="str">
        <f>IF(ISBLANK(A190),"",IFERROR(IF(OR(B190&gt;(Hilfstabelle!$J$2*VLOOKUP(Füllstände!A190,Stammdaten!$A$17:$E$300,5,FALSE)),C190&gt;(Hilfstabelle!$J$2*VLOOKUP(Füllstände!A190,Stammdaten!$A$17:$E$300,5,FALSE))),"Achtung: Füllstand übersteigt die installierte Speicherkapazität.",IF(OR(NOT(ISNUMBER(B190)),NOT(ISNUMBER(C190))),"Fehler: Füllstände fehlen. Bitte ergänzen.",IF(COUNTIF($A$17:$A$299,A190)&gt;1,"Bitte nur eine Eintragung pro Anlagenschlüssel vornehmen",""))),"Fehler"))</f>
        <v/>
      </c>
    </row>
    <row r="191" spans="1:5" x14ac:dyDescent="0.2">
      <c r="A191" s="136"/>
      <c r="B191" s="74"/>
      <c r="C191" s="74"/>
      <c r="D191" s="136"/>
      <c r="E191" s="194" t="str">
        <f>IF(ISBLANK(A191),"",IFERROR(IF(OR(B191&gt;(Hilfstabelle!$J$2*VLOOKUP(Füllstände!A191,Stammdaten!$A$17:$E$300,5,FALSE)),C191&gt;(Hilfstabelle!$J$2*VLOOKUP(Füllstände!A191,Stammdaten!$A$17:$E$300,5,FALSE))),"Achtung: Füllstand übersteigt die installierte Speicherkapazität.",IF(OR(NOT(ISNUMBER(B191)),NOT(ISNUMBER(C191))),"Fehler: Füllstände fehlen. Bitte ergänzen.",IF(COUNTIF($A$17:$A$299,A191)&gt;1,"Bitte nur eine Eintragung pro Anlagenschlüssel vornehmen",""))),"Fehler"))</f>
        <v/>
      </c>
    </row>
    <row r="192" spans="1:5" x14ac:dyDescent="0.2">
      <c r="A192" s="136"/>
      <c r="B192" s="74"/>
      <c r="C192" s="74"/>
      <c r="D192" s="136"/>
      <c r="E192" s="194" t="str">
        <f>IF(ISBLANK(A192),"",IFERROR(IF(OR(B192&gt;(Hilfstabelle!$J$2*VLOOKUP(Füllstände!A192,Stammdaten!$A$17:$E$300,5,FALSE)),C192&gt;(Hilfstabelle!$J$2*VLOOKUP(Füllstände!A192,Stammdaten!$A$17:$E$300,5,FALSE))),"Achtung: Füllstand übersteigt die installierte Speicherkapazität.",IF(OR(NOT(ISNUMBER(B192)),NOT(ISNUMBER(C192))),"Fehler: Füllstände fehlen. Bitte ergänzen.",IF(COUNTIF($A$17:$A$299,A192)&gt;1,"Bitte nur eine Eintragung pro Anlagenschlüssel vornehmen",""))),"Fehler"))</f>
        <v/>
      </c>
    </row>
    <row r="193" spans="1:5" x14ac:dyDescent="0.2">
      <c r="A193" s="136"/>
      <c r="B193" s="74"/>
      <c r="C193" s="74"/>
      <c r="D193" s="136"/>
      <c r="E193" s="194" t="str">
        <f>IF(ISBLANK(A193),"",IFERROR(IF(OR(B193&gt;(Hilfstabelle!$J$2*VLOOKUP(Füllstände!A193,Stammdaten!$A$17:$E$300,5,FALSE)),C193&gt;(Hilfstabelle!$J$2*VLOOKUP(Füllstände!A193,Stammdaten!$A$17:$E$300,5,FALSE))),"Achtung: Füllstand übersteigt die installierte Speicherkapazität.",IF(OR(NOT(ISNUMBER(B193)),NOT(ISNUMBER(C193))),"Fehler: Füllstände fehlen. Bitte ergänzen.",IF(COUNTIF($A$17:$A$299,A193)&gt;1,"Bitte nur eine Eintragung pro Anlagenschlüssel vornehmen",""))),"Fehler"))</f>
        <v/>
      </c>
    </row>
    <row r="194" spans="1:5" x14ac:dyDescent="0.2">
      <c r="A194" s="136"/>
      <c r="B194" s="74"/>
      <c r="C194" s="74"/>
      <c r="D194" s="136"/>
      <c r="E194" s="194" t="str">
        <f>IF(ISBLANK(A194),"",IFERROR(IF(OR(B194&gt;(Hilfstabelle!$J$2*VLOOKUP(Füllstände!A194,Stammdaten!$A$17:$E$300,5,FALSE)),C194&gt;(Hilfstabelle!$J$2*VLOOKUP(Füllstände!A194,Stammdaten!$A$17:$E$300,5,FALSE))),"Achtung: Füllstand übersteigt die installierte Speicherkapazität.",IF(OR(NOT(ISNUMBER(B194)),NOT(ISNUMBER(C194))),"Fehler: Füllstände fehlen. Bitte ergänzen.",IF(COUNTIF($A$17:$A$299,A194)&gt;1,"Bitte nur eine Eintragung pro Anlagenschlüssel vornehmen",""))),"Fehler"))</f>
        <v/>
      </c>
    </row>
    <row r="195" spans="1:5" x14ac:dyDescent="0.2">
      <c r="A195" s="136"/>
      <c r="B195" s="74"/>
      <c r="C195" s="74"/>
      <c r="D195" s="136"/>
      <c r="E195" s="194" t="str">
        <f>IF(ISBLANK(A195),"",IFERROR(IF(OR(B195&gt;(Hilfstabelle!$J$2*VLOOKUP(Füllstände!A195,Stammdaten!$A$17:$E$300,5,FALSE)),C195&gt;(Hilfstabelle!$J$2*VLOOKUP(Füllstände!A195,Stammdaten!$A$17:$E$300,5,FALSE))),"Achtung: Füllstand übersteigt die installierte Speicherkapazität.",IF(OR(NOT(ISNUMBER(B195)),NOT(ISNUMBER(C195))),"Fehler: Füllstände fehlen. Bitte ergänzen.",IF(COUNTIF($A$17:$A$299,A195)&gt;1,"Bitte nur eine Eintragung pro Anlagenschlüssel vornehmen",""))),"Fehler"))</f>
        <v/>
      </c>
    </row>
    <row r="196" spans="1:5" x14ac:dyDescent="0.2">
      <c r="A196" s="136"/>
      <c r="B196" s="74"/>
      <c r="C196" s="74"/>
      <c r="D196" s="136"/>
      <c r="E196" s="194" t="str">
        <f>IF(ISBLANK(A196),"",IFERROR(IF(OR(B196&gt;(Hilfstabelle!$J$2*VLOOKUP(Füllstände!A196,Stammdaten!$A$17:$E$300,5,FALSE)),C196&gt;(Hilfstabelle!$J$2*VLOOKUP(Füllstände!A196,Stammdaten!$A$17:$E$300,5,FALSE))),"Achtung: Füllstand übersteigt die installierte Speicherkapazität.",IF(OR(NOT(ISNUMBER(B196)),NOT(ISNUMBER(C196))),"Fehler: Füllstände fehlen. Bitte ergänzen.",IF(COUNTIF($A$17:$A$299,A196)&gt;1,"Bitte nur eine Eintragung pro Anlagenschlüssel vornehmen",""))),"Fehler"))</f>
        <v/>
      </c>
    </row>
    <row r="197" spans="1:5" x14ac:dyDescent="0.2">
      <c r="A197" s="136"/>
      <c r="B197" s="74"/>
      <c r="C197" s="74"/>
      <c r="D197" s="136"/>
      <c r="E197" s="194" t="str">
        <f>IF(ISBLANK(A197),"",IFERROR(IF(OR(B197&gt;(Hilfstabelle!$J$2*VLOOKUP(Füllstände!A197,Stammdaten!$A$17:$E$300,5,FALSE)),C197&gt;(Hilfstabelle!$J$2*VLOOKUP(Füllstände!A197,Stammdaten!$A$17:$E$300,5,FALSE))),"Achtung: Füllstand übersteigt die installierte Speicherkapazität.",IF(OR(NOT(ISNUMBER(B197)),NOT(ISNUMBER(C197))),"Fehler: Füllstände fehlen. Bitte ergänzen.",IF(COUNTIF($A$17:$A$299,A197)&gt;1,"Bitte nur eine Eintragung pro Anlagenschlüssel vornehmen",""))),"Fehler"))</f>
        <v/>
      </c>
    </row>
    <row r="198" spans="1:5" x14ac:dyDescent="0.2">
      <c r="A198" s="136"/>
      <c r="B198" s="74"/>
      <c r="C198" s="74"/>
      <c r="D198" s="136"/>
      <c r="E198" s="194" t="str">
        <f>IF(ISBLANK(A198),"",IFERROR(IF(OR(B198&gt;(Hilfstabelle!$J$2*VLOOKUP(Füllstände!A198,Stammdaten!$A$17:$E$300,5,FALSE)),C198&gt;(Hilfstabelle!$J$2*VLOOKUP(Füllstände!A198,Stammdaten!$A$17:$E$300,5,FALSE))),"Achtung: Füllstand übersteigt die installierte Speicherkapazität.",IF(OR(NOT(ISNUMBER(B198)),NOT(ISNUMBER(C198))),"Fehler: Füllstände fehlen. Bitte ergänzen.",IF(COUNTIF($A$17:$A$299,A198)&gt;1,"Bitte nur eine Eintragung pro Anlagenschlüssel vornehmen",""))),"Fehler"))</f>
        <v/>
      </c>
    </row>
    <row r="199" spans="1:5" x14ac:dyDescent="0.2">
      <c r="A199" s="136"/>
      <c r="B199" s="74"/>
      <c r="C199" s="74"/>
      <c r="D199" s="136"/>
      <c r="E199" s="194" t="str">
        <f>IF(ISBLANK(A199),"",IFERROR(IF(OR(B199&gt;(Hilfstabelle!$J$2*VLOOKUP(Füllstände!A199,Stammdaten!$A$17:$E$300,5,FALSE)),C199&gt;(Hilfstabelle!$J$2*VLOOKUP(Füllstände!A199,Stammdaten!$A$17:$E$300,5,FALSE))),"Achtung: Füllstand übersteigt die installierte Speicherkapazität.",IF(OR(NOT(ISNUMBER(B199)),NOT(ISNUMBER(C199))),"Fehler: Füllstände fehlen. Bitte ergänzen.",IF(COUNTIF($A$17:$A$299,A199)&gt;1,"Bitte nur eine Eintragung pro Anlagenschlüssel vornehmen",""))),"Fehler"))</f>
        <v/>
      </c>
    </row>
    <row r="200" spans="1:5" x14ac:dyDescent="0.2">
      <c r="A200" s="136"/>
      <c r="B200" s="74"/>
      <c r="C200" s="74"/>
      <c r="D200" s="136"/>
      <c r="E200" s="194" t="str">
        <f>IF(ISBLANK(A200),"",IFERROR(IF(OR(B200&gt;(Hilfstabelle!$J$2*VLOOKUP(Füllstände!A200,Stammdaten!$A$17:$E$300,5,FALSE)),C200&gt;(Hilfstabelle!$J$2*VLOOKUP(Füllstände!A200,Stammdaten!$A$17:$E$300,5,FALSE))),"Achtung: Füllstand übersteigt die installierte Speicherkapazität.",IF(OR(NOT(ISNUMBER(B200)),NOT(ISNUMBER(C200))),"Fehler: Füllstände fehlen. Bitte ergänzen.",IF(COUNTIF($A$17:$A$299,A200)&gt;1,"Bitte nur eine Eintragung pro Anlagenschlüssel vornehmen",""))),"Fehler"))</f>
        <v/>
      </c>
    </row>
    <row r="201" spans="1:5" x14ac:dyDescent="0.2">
      <c r="A201" s="136"/>
      <c r="B201" s="74"/>
      <c r="C201" s="74"/>
      <c r="D201" s="136"/>
      <c r="E201" s="194" t="str">
        <f>IF(ISBLANK(A201),"",IFERROR(IF(OR(B201&gt;(Hilfstabelle!$J$2*VLOOKUP(Füllstände!A201,Stammdaten!$A$17:$E$300,5,FALSE)),C201&gt;(Hilfstabelle!$J$2*VLOOKUP(Füllstände!A201,Stammdaten!$A$17:$E$300,5,FALSE))),"Achtung: Füllstand übersteigt die installierte Speicherkapazität.",IF(OR(NOT(ISNUMBER(B201)),NOT(ISNUMBER(C201))),"Fehler: Füllstände fehlen. Bitte ergänzen.",IF(COUNTIF($A$17:$A$299,A201)&gt;1,"Bitte nur eine Eintragung pro Anlagenschlüssel vornehmen",""))),"Fehler"))</f>
        <v/>
      </c>
    </row>
    <row r="202" spans="1:5" x14ac:dyDescent="0.2">
      <c r="A202" s="136"/>
      <c r="B202" s="74"/>
      <c r="C202" s="74"/>
      <c r="D202" s="136"/>
      <c r="E202" s="194" t="str">
        <f>IF(ISBLANK(A202),"",IFERROR(IF(OR(B202&gt;(Hilfstabelle!$J$2*VLOOKUP(Füllstände!A202,Stammdaten!$A$17:$E$300,5,FALSE)),C202&gt;(Hilfstabelle!$J$2*VLOOKUP(Füllstände!A202,Stammdaten!$A$17:$E$300,5,FALSE))),"Achtung: Füllstand übersteigt die installierte Speicherkapazität.",IF(OR(NOT(ISNUMBER(B202)),NOT(ISNUMBER(C202))),"Fehler: Füllstände fehlen. Bitte ergänzen.",IF(COUNTIF($A$17:$A$299,A202)&gt;1,"Bitte nur eine Eintragung pro Anlagenschlüssel vornehmen",""))),"Fehler"))</f>
        <v/>
      </c>
    </row>
    <row r="203" spans="1:5" x14ac:dyDescent="0.2">
      <c r="A203" s="136"/>
      <c r="B203" s="74"/>
      <c r="C203" s="74"/>
      <c r="D203" s="136"/>
      <c r="E203" s="194" t="str">
        <f>IF(ISBLANK(A203),"",IFERROR(IF(OR(B203&gt;(Hilfstabelle!$J$2*VLOOKUP(Füllstände!A203,Stammdaten!$A$17:$E$300,5,FALSE)),C203&gt;(Hilfstabelle!$J$2*VLOOKUP(Füllstände!A203,Stammdaten!$A$17:$E$300,5,FALSE))),"Achtung: Füllstand übersteigt die installierte Speicherkapazität.",IF(OR(NOT(ISNUMBER(B203)),NOT(ISNUMBER(C203))),"Fehler: Füllstände fehlen. Bitte ergänzen.",IF(COUNTIF($A$17:$A$299,A203)&gt;1,"Bitte nur eine Eintragung pro Anlagenschlüssel vornehmen",""))),"Fehler"))</f>
        <v/>
      </c>
    </row>
    <row r="204" spans="1:5" x14ac:dyDescent="0.2">
      <c r="A204" s="136"/>
      <c r="B204" s="74"/>
      <c r="C204" s="74"/>
      <c r="D204" s="136"/>
      <c r="E204" s="194" t="str">
        <f>IF(ISBLANK(A204),"",IFERROR(IF(OR(B204&gt;(Hilfstabelle!$J$2*VLOOKUP(Füllstände!A204,Stammdaten!$A$17:$E$300,5,FALSE)),C204&gt;(Hilfstabelle!$J$2*VLOOKUP(Füllstände!A204,Stammdaten!$A$17:$E$300,5,FALSE))),"Achtung: Füllstand übersteigt die installierte Speicherkapazität.",IF(OR(NOT(ISNUMBER(B204)),NOT(ISNUMBER(C204))),"Fehler: Füllstände fehlen. Bitte ergänzen.",IF(COUNTIF($A$17:$A$299,A204)&gt;1,"Bitte nur eine Eintragung pro Anlagenschlüssel vornehmen",""))),"Fehler"))</f>
        <v/>
      </c>
    </row>
    <row r="205" spans="1:5" x14ac:dyDescent="0.2">
      <c r="A205" s="136"/>
      <c r="B205" s="74"/>
      <c r="C205" s="74"/>
      <c r="D205" s="136"/>
      <c r="E205" s="194" t="str">
        <f>IF(ISBLANK(A205),"",IFERROR(IF(OR(B205&gt;(Hilfstabelle!$J$2*VLOOKUP(Füllstände!A205,Stammdaten!$A$17:$E$300,5,FALSE)),C205&gt;(Hilfstabelle!$J$2*VLOOKUP(Füllstände!A205,Stammdaten!$A$17:$E$300,5,FALSE))),"Achtung: Füllstand übersteigt die installierte Speicherkapazität.",IF(OR(NOT(ISNUMBER(B205)),NOT(ISNUMBER(C205))),"Fehler: Füllstände fehlen. Bitte ergänzen.",IF(COUNTIF($A$17:$A$299,A205)&gt;1,"Bitte nur eine Eintragung pro Anlagenschlüssel vornehmen",""))),"Fehler"))</f>
        <v/>
      </c>
    </row>
    <row r="206" spans="1:5" x14ac:dyDescent="0.2">
      <c r="A206" s="136"/>
      <c r="B206" s="74"/>
      <c r="C206" s="74"/>
      <c r="D206" s="136"/>
      <c r="E206" s="194" t="str">
        <f>IF(ISBLANK(A206),"",IFERROR(IF(OR(B206&gt;(Hilfstabelle!$J$2*VLOOKUP(Füllstände!A206,Stammdaten!$A$17:$E$300,5,FALSE)),C206&gt;(Hilfstabelle!$J$2*VLOOKUP(Füllstände!A206,Stammdaten!$A$17:$E$300,5,FALSE))),"Achtung: Füllstand übersteigt die installierte Speicherkapazität.",IF(OR(NOT(ISNUMBER(B206)),NOT(ISNUMBER(C206))),"Fehler: Füllstände fehlen. Bitte ergänzen.",IF(COUNTIF($A$17:$A$299,A206)&gt;1,"Bitte nur eine Eintragung pro Anlagenschlüssel vornehmen",""))),"Fehler"))</f>
        <v/>
      </c>
    </row>
    <row r="207" spans="1:5" x14ac:dyDescent="0.2">
      <c r="A207" s="136"/>
      <c r="B207" s="74"/>
      <c r="C207" s="74"/>
      <c r="D207" s="136"/>
      <c r="E207" s="194" t="str">
        <f>IF(ISBLANK(A207),"",IFERROR(IF(OR(B207&gt;(Hilfstabelle!$J$2*VLOOKUP(Füllstände!A207,Stammdaten!$A$17:$E$300,5,FALSE)),C207&gt;(Hilfstabelle!$J$2*VLOOKUP(Füllstände!A207,Stammdaten!$A$17:$E$300,5,FALSE))),"Achtung: Füllstand übersteigt die installierte Speicherkapazität.",IF(OR(NOT(ISNUMBER(B207)),NOT(ISNUMBER(C207))),"Fehler: Füllstände fehlen. Bitte ergänzen.",IF(COUNTIF($A$17:$A$299,A207)&gt;1,"Bitte nur eine Eintragung pro Anlagenschlüssel vornehmen",""))),"Fehler"))</f>
        <v/>
      </c>
    </row>
    <row r="208" spans="1:5" x14ac:dyDescent="0.2">
      <c r="A208" s="136"/>
      <c r="B208" s="74"/>
      <c r="C208" s="74"/>
      <c r="D208" s="136"/>
      <c r="E208" s="194" t="str">
        <f>IF(ISBLANK(A208),"",IFERROR(IF(OR(B208&gt;(Hilfstabelle!$J$2*VLOOKUP(Füllstände!A208,Stammdaten!$A$17:$E$300,5,FALSE)),C208&gt;(Hilfstabelle!$J$2*VLOOKUP(Füllstände!A208,Stammdaten!$A$17:$E$300,5,FALSE))),"Achtung: Füllstand übersteigt die installierte Speicherkapazität.",IF(OR(NOT(ISNUMBER(B208)),NOT(ISNUMBER(C208))),"Fehler: Füllstände fehlen. Bitte ergänzen.",IF(COUNTIF($A$17:$A$299,A208)&gt;1,"Bitte nur eine Eintragung pro Anlagenschlüssel vornehmen",""))),"Fehler"))</f>
        <v/>
      </c>
    </row>
    <row r="209" spans="1:5" x14ac:dyDescent="0.2">
      <c r="A209" s="136"/>
      <c r="B209" s="74"/>
      <c r="C209" s="74"/>
      <c r="D209" s="136"/>
      <c r="E209" s="194" t="str">
        <f>IF(ISBLANK(A209),"",IFERROR(IF(OR(B209&gt;(Hilfstabelle!$J$2*VLOOKUP(Füllstände!A209,Stammdaten!$A$17:$E$300,5,FALSE)),C209&gt;(Hilfstabelle!$J$2*VLOOKUP(Füllstände!A209,Stammdaten!$A$17:$E$300,5,FALSE))),"Achtung: Füllstand übersteigt die installierte Speicherkapazität.",IF(OR(NOT(ISNUMBER(B209)),NOT(ISNUMBER(C209))),"Fehler: Füllstände fehlen. Bitte ergänzen.",IF(COUNTIF($A$17:$A$299,A209)&gt;1,"Bitte nur eine Eintragung pro Anlagenschlüssel vornehmen",""))),"Fehler"))</f>
        <v/>
      </c>
    </row>
    <row r="210" spans="1:5" x14ac:dyDescent="0.2">
      <c r="A210" s="136"/>
      <c r="B210" s="74"/>
      <c r="C210" s="74"/>
      <c r="D210" s="136"/>
      <c r="E210" s="194" t="str">
        <f>IF(ISBLANK(A210),"",IFERROR(IF(OR(B210&gt;(Hilfstabelle!$J$2*VLOOKUP(Füllstände!A210,Stammdaten!$A$17:$E$300,5,FALSE)),C210&gt;(Hilfstabelle!$J$2*VLOOKUP(Füllstände!A210,Stammdaten!$A$17:$E$300,5,FALSE))),"Achtung: Füllstand übersteigt die installierte Speicherkapazität.",IF(OR(NOT(ISNUMBER(B210)),NOT(ISNUMBER(C210))),"Fehler: Füllstände fehlen. Bitte ergänzen.",IF(COUNTIF($A$17:$A$299,A210)&gt;1,"Bitte nur eine Eintragung pro Anlagenschlüssel vornehmen",""))),"Fehler"))</f>
        <v/>
      </c>
    </row>
    <row r="211" spans="1:5" x14ac:dyDescent="0.2">
      <c r="A211" s="136"/>
      <c r="B211" s="74"/>
      <c r="C211" s="74"/>
      <c r="D211" s="136"/>
      <c r="E211" s="194" t="str">
        <f>IF(ISBLANK(A211),"",IFERROR(IF(OR(B211&gt;(Hilfstabelle!$J$2*VLOOKUP(Füllstände!A211,Stammdaten!$A$17:$E$300,5,FALSE)),C211&gt;(Hilfstabelle!$J$2*VLOOKUP(Füllstände!A211,Stammdaten!$A$17:$E$300,5,FALSE))),"Achtung: Füllstand übersteigt die installierte Speicherkapazität.",IF(OR(NOT(ISNUMBER(B211)),NOT(ISNUMBER(C211))),"Fehler: Füllstände fehlen. Bitte ergänzen.",IF(COUNTIF($A$17:$A$299,A211)&gt;1,"Bitte nur eine Eintragung pro Anlagenschlüssel vornehmen",""))),"Fehler"))</f>
        <v/>
      </c>
    </row>
    <row r="212" spans="1:5" x14ac:dyDescent="0.2">
      <c r="A212" s="136"/>
      <c r="B212" s="74"/>
      <c r="C212" s="74"/>
      <c r="D212" s="136"/>
      <c r="E212" s="194" t="str">
        <f>IF(ISBLANK(A212),"",IFERROR(IF(OR(B212&gt;(Hilfstabelle!$J$2*VLOOKUP(Füllstände!A212,Stammdaten!$A$17:$E$300,5,FALSE)),C212&gt;(Hilfstabelle!$J$2*VLOOKUP(Füllstände!A212,Stammdaten!$A$17:$E$300,5,FALSE))),"Achtung: Füllstand übersteigt die installierte Speicherkapazität.",IF(OR(NOT(ISNUMBER(B212)),NOT(ISNUMBER(C212))),"Fehler: Füllstände fehlen. Bitte ergänzen.",IF(COUNTIF($A$17:$A$299,A212)&gt;1,"Bitte nur eine Eintragung pro Anlagenschlüssel vornehmen",""))),"Fehler"))</f>
        <v/>
      </c>
    </row>
    <row r="213" spans="1:5" x14ac:dyDescent="0.2">
      <c r="A213" s="136"/>
      <c r="B213" s="74"/>
      <c r="C213" s="74"/>
      <c r="D213" s="136"/>
      <c r="E213" s="194" t="str">
        <f>IF(ISBLANK(A213),"",IFERROR(IF(OR(B213&gt;(Hilfstabelle!$J$2*VLOOKUP(Füllstände!A213,Stammdaten!$A$17:$E$300,5,FALSE)),C213&gt;(Hilfstabelle!$J$2*VLOOKUP(Füllstände!A213,Stammdaten!$A$17:$E$300,5,FALSE))),"Achtung: Füllstand übersteigt die installierte Speicherkapazität.",IF(OR(NOT(ISNUMBER(B213)),NOT(ISNUMBER(C213))),"Fehler: Füllstände fehlen. Bitte ergänzen.",IF(COUNTIF($A$17:$A$299,A213)&gt;1,"Bitte nur eine Eintragung pro Anlagenschlüssel vornehmen",""))),"Fehler"))</f>
        <v/>
      </c>
    </row>
    <row r="214" spans="1:5" x14ac:dyDescent="0.2">
      <c r="A214" s="136"/>
      <c r="B214" s="74"/>
      <c r="C214" s="74"/>
      <c r="D214" s="136"/>
      <c r="E214" s="194" t="str">
        <f>IF(ISBLANK(A214),"",IFERROR(IF(OR(B214&gt;(Hilfstabelle!$J$2*VLOOKUP(Füllstände!A214,Stammdaten!$A$17:$E$300,5,FALSE)),C214&gt;(Hilfstabelle!$J$2*VLOOKUP(Füllstände!A214,Stammdaten!$A$17:$E$300,5,FALSE))),"Achtung: Füllstand übersteigt die installierte Speicherkapazität.",IF(OR(NOT(ISNUMBER(B214)),NOT(ISNUMBER(C214))),"Fehler: Füllstände fehlen. Bitte ergänzen.",IF(COUNTIF($A$17:$A$299,A214)&gt;1,"Bitte nur eine Eintragung pro Anlagenschlüssel vornehmen",""))),"Fehler"))</f>
        <v/>
      </c>
    </row>
    <row r="215" spans="1:5" x14ac:dyDescent="0.2">
      <c r="A215" s="136"/>
      <c r="B215" s="74"/>
      <c r="C215" s="74"/>
      <c r="D215" s="136"/>
      <c r="E215" s="194" t="str">
        <f>IF(ISBLANK(A215),"",IFERROR(IF(OR(B215&gt;(Hilfstabelle!$J$2*VLOOKUP(Füllstände!A215,Stammdaten!$A$17:$E$300,5,FALSE)),C215&gt;(Hilfstabelle!$J$2*VLOOKUP(Füllstände!A215,Stammdaten!$A$17:$E$300,5,FALSE))),"Achtung: Füllstand übersteigt die installierte Speicherkapazität.",IF(OR(NOT(ISNUMBER(B215)),NOT(ISNUMBER(C215))),"Fehler: Füllstände fehlen. Bitte ergänzen.",IF(COUNTIF($A$17:$A$299,A215)&gt;1,"Bitte nur eine Eintragung pro Anlagenschlüssel vornehmen",""))),"Fehler"))</f>
        <v/>
      </c>
    </row>
    <row r="216" spans="1:5" x14ac:dyDescent="0.2">
      <c r="A216" s="136"/>
      <c r="B216" s="74"/>
      <c r="C216" s="74"/>
      <c r="D216" s="136"/>
      <c r="E216" s="194" t="str">
        <f>IF(ISBLANK(A216),"",IFERROR(IF(OR(B216&gt;(Hilfstabelle!$J$2*VLOOKUP(Füllstände!A216,Stammdaten!$A$17:$E$300,5,FALSE)),C216&gt;(Hilfstabelle!$J$2*VLOOKUP(Füllstände!A216,Stammdaten!$A$17:$E$300,5,FALSE))),"Achtung: Füllstand übersteigt die installierte Speicherkapazität.",IF(OR(NOT(ISNUMBER(B216)),NOT(ISNUMBER(C216))),"Fehler: Füllstände fehlen. Bitte ergänzen.",IF(COUNTIF($A$17:$A$299,A216)&gt;1,"Bitte nur eine Eintragung pro Anlagenschlüssel vornehmen",""))),"Fehler"))</f>
        <v/>
      </c>
    </row>
    <row r="217" spans="1:5" x14ac:dyDescent="0.2">
      <c r="A217" s="136"/>
      <c r="B217" s="74"/>
      <c r="C217" s="74"/>
      <c r="D217" s="136"/>
      <c r="E217" s="194" t="str">
        <f>IF(ISBLANK(A217),"",IFERROR(IF(OR(B217&gt;(Hilfstabelle!$J$2*VLOOKUP(Füllstände!A217,Stammdaten!$A$17:$E$300,5,FALSE)),C217&gt;(Hilfstabelle!$J$2*VLOOKUP(Füllstände!A217,Stammdaten!$A$17:$E$300,5,FALSE))),"Achtung: Füllstand übersteigt die installierte Speicherkapazität.",IF(OR(NOT(ISNUMBER(B217)),NOT(ISNUMBER(C217))),"Fehler: Füllstände fehlen. Bitte ergänzen.",IF(COUNTIF($A$17:$A$299,A217)&gt;1,"Bitte nur eine Eintragung pro Anlagenschlüssel vornehmen",""))),"Fehler"))</f>
        <v/>
      </c>
    </row>
    <row r="218" spans="1:5" x14ac:dyDescent="0.2">
      <c r="A218" s="136"/>
      <c r="B218" s="74"/>
      <c r="C218" s="74"/>
      <c r="D218" s="136"/>
      <c r="E218" s="194" t="str">
        <f>IF(ISBLANK(A218),"",IFERROR(IF(OR(B218&gt;(Hilfstabelle!$J$2*VLOOKUP(Füllstände!A218,Stammdaten!$A$17:$E$300,5,FALSE)),C218&gt;(Hilfstabelle!$J$2*VLOOKUP(Füllstände!A218,Stammdaten!$A$17:$E$300,5,FALSE))),"Achtung: Füllstand übersteigt die installierte Speicherkapazität.",IF(OR(NOT(ISNUMBER(B218)),NOT(ISNUMBER(C218))),"Fehler: Füllstände fehlen. Bitte ergänzen.",IF(COUNTIF($A$17:$A$299,A218)&gt;1,"Bitte nur eine Eintragung pro Anlagenschlüssel vornehmen",""))),"Fehler"))</f>
        <v/>
      </c>
    </row>
    <row r="219" spans="1:5" x14ac:dyDescent="0.2">
      <c r="A219" s="136"/>
      <c r="B219" s="74"/>
      <c r="C219" s="74"/>
      <c r="D219" s="136"/>
      <c r="E219" s="194" t="str">
        <f>IF(ISBLANK(A219),"",IFERROR(IF(OR(B219&gt;(Hilfstabelle!$J$2*VLOOKUP(Füllstände!A219,Stammdaten!$A$17:$E$300,5,FALSE)),C219&gt;(Hilfstabelle!$J$2*VLOOKUP(Füllstände!A219,Stammdaten!$A$17:$E$300,5,FALSE))),"Achtung: Füllstand übersteigt die installierte Speicherkapazität.",IF(OR(NOT(ISNUMBER(B219)),NOT(ISNUMBER(C219))),"Fehler: Füllstände fehlen. Bitte ergänzen.",IF(COUNTIF($A$17:$A$299,A219)&gt;1,"Bitte nur eine Eintragung pro Anlagenschlüssel vornehmen",""))),"Fehler"))</f>
        <v/>
      </c>
    </row>
    <row r="220" spans="1:5" x14ac:dyDescent="0.2">
      <c r="A220" s="136"/>
      <c r="B220" s="74"/>
      <c r="C220" s="74"/>
      <c r="D220" s="136"/>
      <c r="E220" s="194" t="str">
        <f>IF(ISBLANK(A220),"",IFERROR(IF(OR(B220&gt;(Hilfstabelle!$J$2*VLOOKUP(Füllstände!A220,Stammdaten!$A$17:$E$300,5,FALSE)),C220&gt;(Hilfstabelle!$J$2*VLOOKUP(Füllstände!A220,Stammdaten!$A$17:$E$300,5,FALSE))),"Achtung: Füllstand übersteigt die installierte Speicherkapazität.",IF(OR(NOT(ISNUMBER(B220)),NOT(ISNUMBER(C220))),"Fehler: Füllstände fehlen. Bitte ergänzen.",IF(COUNTIF($A$17:$A$299,A220)&gt;1,"Bitte nur eine Eintragung pro Anlagenschlüssel vornehmen",""))),"Fehler"))</f>
        <v/>
      </c>
    </row>
    <row r="221" spans="1:5" x14ac:dyDescent="0.2">
      <c r="A221" s="136"/>
      <c r="B221" s="74"/>
      <c r="C221" s="74"/>
      <c r="D221" s="136"/>
      <c r="E221" s="194" t="str">
        <f>IF(ISBLANK(A221),"",IFERROR(IF(OR(B221&gt;(Hilfstabelle!$J$2*VLOOKUP(Füllstände!A221,Stammdaten!$A$17:$E$300,5,FALSE)),C221&gt;(Hilfstabelle!$J$2*VLOOKUP(Füllstände!A221,Stammdaten!$A$17:$E$300,5,FALSE))),"Achtung: Füllstand übersteigt die installierte Speicherkapazität.",IF(OR(NOT(ISNUMBER(B221)),NOT(ISNUMBER(C221))),"Fehler: Füllstände fehlen. Bitte ergänzen.",IF(COUNTIF($A$17:$A$299,A221)&gt;1,"Bitte nur eine Eintragung pro Anlagenschlüssel vornehmen",""))),"Fehler"))</f>
        <v/>
      </c>
    </row>
    <row r="222" spans="1:5" x14ac:dyDescent="0.2">
      <c r="A222" s="136"/>
      <c r="B222" s="74"/>
      <c r="C222" s="74"/>
      <c r="D222" s="136"/>
      <c r="E222" s="194" t="str">
        <f>IF(ISBLANK(A222),"",IFERROR(IF(OR(B222&gt;(Hilfstabelle!$J$2*VLOOKUP(Füllstände!A222,Stammdaten!$A$17:$E$300,5,FALSE)),C222&gt;(Hilfstabelle!$J$2*VLOOKUP(Füllstände!A222,Stammdaten!$A$17:$E$300,5,FALSE))),"Achtung: Füllstand übersteigt die installierte Speicherkapazität.",IF(OR(NOT(ISNUMBER(B222)),NOT(ISNUMBER(C222))),"Fehler: Füllstände fehlen. Bitte ergänzen.",IF(COUNTIF($A$17:$A$299,A222)&gt;1,"Bitte nur eine Eintragung pro Anlagenschlüssel vornehmen",""))),"Fehler"))</f>
        <v/>
      </c>
    </row>
    <row r="223" spans="1:5" x14ac:dyDescent="0.2">
      <c r="A223" s="136"/>
      <c r="B223" s="74"/>
      <c r="C223" s="74"/>
      <c r="D223" s="136"/>
      <c r="E223" s="194" t="str">
        <f>IF(ISBLANK(A223),"",IFERROR(IF(OR(B223&gt;(Hilfstabelle!$J$2*VLOOKUP(Füllstände!A223,Stammdaten!$A$17:$E$300,5,FALSE)),C223&gt;(Hilfstabelle!$J$2*VLOOKUP(Füllstände!A223,Stammdaten!$A$17:$E$300,5,FALSE))),"Achtung: Füllstand übersteigt die installierte Speicherkapazität.",IF(OR(NOT(ISNUMBER(B223)),NOT(ISNUMBER(C223))),"Fehler: Füllstände fehlen. Bitte ergänzen.",IF(COUNTIF($A$17:$A$299,A223)&gt;1,"Bitte nur eine Eintragung pro Anlagenschlüssel vornehmen",""))),"Fehler"))</f>
        <v/>
      </c>
    </row>
    <row r="224" spans="1:5" x14ac:dyDescent="0.2">
      <c r="A224" s="136"/>
      <c r="B224" s="74"/>
      <c r="C224" s="74"/>
      <c r="D224" s="136"/>
      <c r="E224" s="194" t="str">
        <f>IF(ISBLANK(A224),"",IFERROR(IF(OR(B224&gt;(Hilfstabelle!$J$2*VLOOKUP(Füllstände!A224,Stammdaten!$A$17:$E$300,5,FALSE)),C224&gt;(Hilfstabelle!$J$2*VLOOKUP(Füllstände!A224,Stammdaten!$A$17:$E$300,5,FALSE))),"Achtung: Füllstand übersteigt die installierte Speicherkapazität.",IF(OR(NOT(ISNUMBER(B224)),NOT(ISNUMBER(C224))),"Fehler: Füllstände fehlen. Bitte ergänzen.",IF(COUNTIF($A$17:$A$299,A224)&gt;1,"Bitte nur eine Eintragung pro Anlagenschlüssel vornehmen",""))),"Fehler"))</f>
        <v/>
      </c>
    </row>
    <row r="225" spans="1:5" x14ac:dyDescent="0.2">
      <c r="A225" s="136"/>
      <c r="B225" s="74"/>
      <c r="C225" s="74"/>
      <c r="D225" s="136"/>
      <c r="E225" s="194" t="str">
        <f>IF(ISBLANK(A225),"",IFERROR(IF(OR(B225&gt;(Hilfstabelle!$J$2*VLOOKUP(Füllstände!A225,Stammdaten!$A$17:$E$300,5,FALSE)),C225&gt;(Hilfstabelle!$J$2*VLOOKUP(Füllstände!A225,Stammdaten!$A$17:$E$300,5,FALSE))),"Achtung: Füllstand übersteigt die installierte Speicherkapazität.",IF(OR(NOT(ISNUMBER(B225)),NOT(ISNUMBER(C225))),"Fehler: Füllstände fehlen. Bitte ergänzen.",IF(COUNTIF($A$17:$A$299,A225)&gt;1,"Bitte nur eine Eintragung pro Anlagenschlüssel vornehmen",""))),"Fehler"))</f>
        <v/>
      </c>
    </row>
    <row r="226" spans="1:5" x14ac:dyDescent="0.2">
      <c r="A226" s="136"/>
      <c r="B226" s="74"/>
      <c r="C226" s="74"/>
      <c r="D226" s="136"/>
      <c r="E226" s="194" t="str">
        <f>IF(ISBLANK(A226),"",IFERROR(IF(OR(B226&gt;(Hilfstabelle!$J$2*VLOOKUP(Füllstände!A226,Stammdaten!$A$17:$E$300,5,FALSE)),C226&gt;(Hilfstabelle!$J$2*VLOOKUP(Füllstände!A226,Stammdaten!$A$17:$E$300,5,FALSE))),"Achtung: Füllstand übersteigt die installierte Speicherkapazität.",IF(OR(NOT(ISNUMBER(B226)),NOT(ISNUMBER(C226))),"Fehler: Füllstände fehlen. Bitte ergänzen.",IF(COUNTIF($A$17:$A$299,A226)&gt;1,"Bitte nur eine Eintragung pro Anlagenschlüssel vornehmen",""))),"Fehler"))</f>
        <v/>
      </c>
    </row>
    <row r="227" spans="1:5" x14ac:dyDescent="0.2">
      <c r="A227" s="136"/>
      <c r="B227" s="74"/>
      <c r="C227" s="74"/>
      <c r="D227" s="136"/>
      <c r="E227" s="194" t="str">
        <f>IF(ISBLANK(A227),"",IFERROR(IF(OR(B227&gt;(Hilfstabelle!$J$2*VLOOKUP(Füllstände!A227,Stammdaten!$A$17:$E$300,5,FALSE)),C227&gt;(Hilfstabelle!$J$2*VLOOKUP(Füllstände!A227,Stammdaten!$A$17:$E$300,5,FALSE))),"Achtung: Füllstand übersteigt die installierte Speicherkapazität.",IF(OR(NOT(ISNUMBER(B227)),NOT(ISNUMBER(C227))),"Fehler: Füllstände fehlen. Bitte ergänzen.",IF(COUNTIF($A$17:$A$299,A227)&gt;1,"Bitte nur eine Eintragung pro Anlagenschlüssel vornehmen",""))),"Fehler"))</f>
        <v/>
      </c>
    </row>
    <row r="228" spans="1:5" x14ac:dyDescent="0.2">
      <c r="A228" s="136"/>
      <c r="B228" s="74"/>
      <c r="C228" s="74"/>
      <c r="D228" s="136"/>
      <c r="E228" s="194" t="str">
        <f>IF(ISBLANK(A228),"",IFERROR(IF(OR(B228&gt;(Hilfstabelle!$J$2*VLOOKUP(Füllstände!A228,Stammdaten!$A$17:$E$300,5,FALSE)),C228&gt;(Hilfstabelle!$J$2*VLOOKUP(Füllstände!A228,Stammdaten!$A$17:$E$300,5,FALSE))),"Achtung: Füllstand übersteigt die installierte Speicherkapazität.",IF(OR(NOT(ISNUMBER(B228)),NOT(ISNUMBER(C228))),"Fehler: Füllstände fehlen. Bitte ergänzen.",IF(COUNTIF($A$17:$A$299,A228)&gt;1,"Bitte nur eine Eintragung pro Anlagenschlüssel vornehmen",""))),"Fehler"))</f>
        <v/>
      </c>
    </row>
    <row r="229" spans="1:5" x14ac:dyDescent="0.2">
      <c r="A229" s="136"/>
      <c r="B229" s="74"/>
      <c r="C229" s="74"/>
      <c r="D229" s="136"/>
      <c r="E229" s="194" t="str">
        <f>IF(ISBLANK(A229),"",IFERROR(IF(OR(B229&gt;(Hilfstabelle!$J$2*VLOOKUP(Füllstände!A229,Stammdaten!$A$17:$E$300,5,FALSE)),C229&gt;(Hilfstabelle!$J$2*VLOOKUP(Füllstände!A229,Stammdaten!$A$17:$E$300,5,FALSE))),"Achtung: Füllstand übersteigt die installierte Speicherkapazität.",IF(OR(NOT(ISNUMBER(B229)),NOT(ISNUMBER(C229))),"Fehler: Füllstände fehlen. Bitte ergänzen.",IF(COUNTIF($A$17:$A$299,A229)&gt;1,"Bitte nur eine Eintragung pro Anlagenschlüssel vornehmen",""))),"Fehler"))</f>
        <v/>
      </c>
    </row>
    <row r="230" spans="1:5" x14ac:dyDescent="0.2">
      <c r="A230" s="136"/>
      <c r="B230" s="74"/>
      <c r="C230" s="74"/>
      <c r="D230" s="136"/>
      <c r="E230" s="194" t="str">
        <f>IF(ISBLANK(A230),"",IFERROR(IF(OR(B230&gt;(Hilfstabelle!$J$2*VLOOKUP(Füllstände!A230,Stammdaten!$A$17:$E$300,5,FALSE)),C230&gt;(Hilfstabelle!$J$2*VLOOKUP(Füllstände!A230,Stammdaten!$A$17:$E$300,5,FALSE))),"Achtung: Füllstand übersteigt die installierte Speicherkapazität.",IF(OR(NOT(ISNUMBER(B230)),NOT(ISNUMBER(C230))),"Fehler: Füllstände fehlen. Bitte ergänzen.",IF(COUNTIF($A$17:$A$299,A230)&gt;1,"Bitte nur eine Eintragung pro Anlagenschlüssel vornehmen",""))),"Fehler"))</f>
        <v/>
      </c>
    </row>
    <row r="231" spans="1:5" x14ac:dyDescent="0.2">
      <c r="A231" s="136"/>
      <c r="B231" s="74"/>
      <c r="C231" s="74"/>
      <c r="D231" s="136"/>
      <c r="E231" s="194" t="str">
        <f>IF(ISBLANK(A231),"",IFERROR(IF(OR(B231&gt;(Hilfstabelle!$J$2*VLOOKUP(Füllstände!A231,Stammdaten!$A$17:$E$300,5,FALSE)),C231&gt;(Hilfstabelle!$J$2*VLOOKUP(Füllstände!A231,Stammdaten!$A$17:$E$300,5,FALSE))),"Achtung: Füllstand übersteigt die installierte Speicherkapazität.",IF(OR(NOT(ISNUMBER(B231)),NOT(ISNUMBER(C231))),"Fehler: Füllstände fehlen. Bitte ergänzen.",IF(COUNTIF($A$17:$A$299,A231)&gt;1,"Bitte nur eine Eintragung pro Anlagenschlüssel vornehmen",""))),"Fehler"))</f>
        <v/>
      </c>
    </row>
    <row r="232" spans="1:5" x14ac:dyDescent="0.2">
      <c r="A232" s="136"/>
      <c r="B232" s="74"/>
      <c r="C232" s="74"/>
      <c r="D232" s="136"/>
      <c r="E232" s="194" t="str">
        <f>IF(ISBLANK(A232),"",IFERROR(IF(OR(B232&gt;(Hilfstabelle!$J$2*VLOOKUP(Füllstände!A232,Stammdaten!$A$17:$E$300,5,FALSE)),C232&gt;(Hilfstabelle!$J$2*VLOOKUP(Füllstände!A232,Stammdaten!$A$17:$E$300,5,FALSE))),"Achtung: Füllstand übersteigt die installierte Speicherkapazität.",IF(OR(NOT(ISNUMBER(B232)),NOT(ISNUMBER(C232))),"Fehler: Füllstände fehlen. Bitte ergänzen.",IF(COUNTIF($A$17:$A$299,A232)&gt;1,"Bitte nur eine Eintragung pro Anlagenschlüssel vornehmen",""))),"Fehler"))</f>
        <v/>
      </c>
    </row>
    <row r="233" spans="1:5" x14ac:dyDescent="0.2">
      <c r="A233" s="136"/>
      <c r="B233" s="74"/>
      <c r="C233" s="74"/>
      <c r="D233" s="136"/>
      <c r="E233" s="194" t="str">
        <f>IF(ISBLANK(A233),"",IFERROR(IF(OR(B233&gt;(Hilfstabelle!$J$2*VLOOKUP(Füllstände!A233,Stammdaten!$A$17:$E$300,5,FALSE)),C233&gt;(Hilfstabelle!$J$2*VLOOKUP(Füllstände!A233,Stammdaten!$A$17:$E$300,5,FALSE))),"Achtung: Füllstand übersteigt die installierte Speicherkapazität.",IF(OR(NOT(ISNUMBER(B233)),NOT(ISNUMBER(C233))),"Fehler: Füllstände fehlen. Bitte ergänzen.",IF(COUNTIF($A$17:$A$299,A233)&gt;1,"Bitte nur eine Eintragung pro Anlagenschlüssel vornehmen",""))),"Fehler"))</f>
        <v/>
      </c>
    </row>
    <row r="234" spans="1:5" x14ac:dyDescent="0.2">
      <c r="A234" s="136"/>
      <c r="B234" s="74"/>
      <c r="C234" s="74"/>
      <c r="D234" s="136"/>
      <c r="E234" s="194" t="str">
        <f>IF(ISBLANK(A234),"",IFERROR(IF(OR(B234&gt;(Hilfstabelle!$J$2*VLOOKUP(Füllstände!A234,Stammdaten!$A$17:$E$300,5,FALSE)),C234&gt;(Hilfstabelle!$J$2*VLOOKUP(Füllstände!A234,Stammdaten!$A$17:$E$300,5,FALSE))),"Achtung: Füllstand übersteigt die installierte Speicherkapazität.",IF(OR(NOT(ISNUMBER(B234)),NOT(ISNUMBER(C234))),"Fehler: Füllstände fehlen. Bitte ergänzen.",IF(COUNTIF($A$17:$A$299,A234)&gt;1,"Bitte nur eine Eintragung pro Anlagenschlüssel vornehmen",""))),"Fehler"))</f>
        <v/>
      </c>
    </row>
    <row r="235" spans="1:5" x14ac:dyDescent="0.2">
      <c r="A235" s="136"/>
      <c r="B235" s="74"/>
      <c r="C235" s="74"/>
      <c r="D235" s="136"/>
      <c r="E235" s="194" t="str">
        <f>IF(ISBLANK(A235),"",IFERROR(IF(OR(B235&gt;(Hilfstabelle!$J$2*VLOOKUP(Füllstände!A235,Stammdaten!$A$17:$E$300,5,FALSE)),C235&gt;(Hilfstabelle!$J$2*VLOOKUP(Füllstände!A235,Stammdaten!$A$17:$E$300,5,FALSE))),"Achtung: Füllstand übersteigt die installierte Speicherkapazität.",IF(OR(NOT(ISNUMBER(B235)),NOT(ISNUMBER(C235))),"Fehler: Füllstände fehlen. Bitte ergänzen.",IF(COUNTIF($A$17:$A$299,A235)&gt;1,"Bitte nur eine Eintragung pro Anlagenschlüssel vornehmen",""))),"Fehler"))</f>
        <v/>
      </c>
    </row>
    <row r="236" spans="1:5" x14ac:dyDescent="0.2">
      <c r="A236" s="136"/>
      <c r="B236" s="74"/>
      <c r="C236" s="74"/>
      <c r="D236" s="136"/>
      <c r="E236" s="194" t="str">
        <f>IF(ISBLANK(A236),"",IFERROR(IF(OR(B236&gt;(Hilfstabelle!$J$2*VLOOKUP(Füllstände!A236,Stammdaten!$A$17:$E$300,5,FALSE)),C236&gt;(Hilfstabelle!$J$2*VLOOKUP(Füllstände!A236,Stammdaten!$A$17:$E$300,5,FALSE))),"Achtung: Füllstand übersteigt die installierte Speicherkapazität.",IF(OR(NOT(ISNUMBER(B236)),NOT(ISNUMBER(C236))),"Fehler: Füllstände fehlen. Bitte ergänzen.",IF(COUNTIF($A$17:$A$299,A236)&gt;1,"Bitte nur eine Eintragung pro Anlagenschlüssel vornehmen",""))),"Fehler"))</f>
        <v/>
      </c>
    </row>
    <row r="237" spans="1:5" x14ac:dyDescent="0.2">
      <c r="A237" s="136"/>
      <c r="B237" s="74"/>
      <c r="C237" s="74"/>
      <c r="D237" s="136"/>
      <c r="E237" s="194" t="str">
        <f>IF(ISBLANK(A237),"",IFERROR(IF(OR(B237&gt;(Hilfstabelle!$J$2*VLOOKUP(Füllstände!A237,Stammdaten!$A$17:$E$300,5,FALSE)),C237&gt;(Hilfstabelle!$J$2*VLOOKUP(Füllstände!A237,Stammdaten!$A$17:$E$300,5,FALSE))),"Achtung: Füllstand übersteigt die installierte Speicherkapazität.",IF(OR(NOT(ISNUMBER(B237)),NOT(ISNUMBER(C237))),"Fehler: Füllstände fehlen. Bitte ergänzen.",IF(COUNTIF($A$17:$A$299,A237)&gt;1,"Bitte nur eine Eintragung pro Anlagenschlüssel vornehmen",""))),"Fehler"))</f>
        <v/>
      </c>
    </row>
    <row r="238" spans="1:5" x14ac:dyDescent="0.2">
      <c r="A238" s="136"/>
      <c r="B238" s="74"/>
      <c r="C238" s="74"/>
      <c r="D238" s="136"/>
      <c r="E238" s="194" t="str">
        <f>IF(ISBLANK(A238),"",IFERROR(IF(OR(B238&gt;(Hilfstabelle!$J$2*VLOOKUP(Füllstände!A238,Stammdaten!$A$17:$E$300,5,FALSE)),C238&gt;(Hilfstabelle!$J$2*VLOOKUP(Füllstände!A238,Stammdaten!$A$17:$E$300,5,FALSE))),"Achtung: Füllstand übersteigt die installierte Speicherkapazität.",IF(OR(NOT(ISNUMBER(B238)),NOT(ISNUMBER(C238))),"Fehler: Füllstände fehlen. Bitte ergänzen.",IF(COUNTIF($A$17:$A$299,A238)&gt;1,"Bitte nur eine Eintragung pro Anlagenschlüssel vornehmen",""))),"Fehler"))</f>
        <v/>
      </c>
    </row>
    <row r="239" spans="1:5" x14ac:dyDescent="0.2">
      <c r="A239" s="136"/>
      <c r="B239" s="74"/>
      <c r="C239" s="74"/>
      <c r="D239" s="136"/>
      <c r="E239" s="194" t="str">
        <f>IF(ISBLANK(A239),"",IFERROR(IF(OR(B239&gt;(Hilfstabelle!$J$2*VLOOKUP(Füllstände!A239,Stammdaten!$A$17:$E$300,5,FALSE)),C239&gt;(Hilfstabelle!$J$2*VLOOKUP(Füllstände!A239,Stammdaten!$A$17:$E$300,5,FALSE))),"Achtung: Füllstand übersteigt die installierte Speicherkapazität.",IF(OR(NOT(ISNUMBER(B239)),NOT(ISNUMBER(C239))),"Fehler: Füllstände fehlen. Bitte ergänzen.",IF(COUNTIF($A$17:$A$299,A239)&gt;1,"Bitte nur eine Eintragung pro Anlagenschlüssel vornehmen",""))),"Fehler"))</f>
        <v/>
      </c>
    </row>
    <row r="240" spans="1:5" x14ac:dyDescent="0.2">
      <c r="A240" s="136"/>
      <c r="B240" s="74"/>
      <c r="C240" s="74"/>
      <c r="D240" s="136"/>
      <c r="E240" s="194" t="str">
        <f>IF(ISBLANK(A240),"",IFERROR(IF(OR(B240&gt;(Hilfstabelle!$J$2*VLOOKUP(Füllstände!A240,Stammdaten!$A$17:$E$300,5,FALSE)),C240&gt;(Hilfstabelle!$J$2*VLOOKUP(Füllstände!A240,Stammdaten!$A$17:$E$300,5,FALSE))),"Achtung: Füllstand übersteigt die installierte Speicherkapazität.",IF(OR(NOT(ISNUMBER(B240)),NOT(ISNUMBER(C240))),"Fehler: Füllstände fehlen. Bitte ergänzen.",IF(COUNTIF($A$17:$A$299,A240)&gt;1,"Bitte nur eine Eintragung pro Anlagenschlüssel vornehmen",""))),"Fehler"))</f>
        <v/>
      </c>
    </row>
    <row r="241" spans="1:5" x14ac:dyDescent="0.2">
      <c r="A241" s="136"/>
      <c r="B241" s="74"/>
      <c r="C241" s="74"/>
      <c r="D241" s="136"/>
      <c r="E241" s="194" t="str">
        <f>IF(ISBLANK(A241),"",IFERROR(IF(OR(B241&gt;(Hilfstabelle!$J$2*VLOOKUP(Füllstände!A241,Stammdaten!$A$17:$E$300,5,FALSE)),C241&gt;(Hilfstabelle!$J$2*VLOOKUP(Füllstände!A241,Stammdaten!$A$17:$E$300,5,FALSE))),"Achtung: Füllstand übersteigt die installierte Speicherkapazität.",IF(OR(NOT(ISNUMBER(B241)),NOT(ISNUMBER(C241))),"Fehler: Füllstände fehlen. Bitte ergänzen.",IF(COUNTIF($A$17:$A$299,A241)&gt;1,"Bitte nur eine Eintragung pro Anlagenschlüssel vornehmen",""))),"Fehler"))</f>
        <v/>
      </c>
    </row>
    <row r="242" spans="1:5" x14ac:dyDescent="0.2">
      <c r="A242" s="136"/>
      <c r="B242" s="74"/>
      <c r="C242" s="74"/>
      <c r="D242" s="136"/>
      <c r="E242" s="194" t="str">
        <f>IF(ISBLANK(A242),"",IFERROR(IF(OR(B242&gt;(Hilfstabelle!$J$2*VLOOKUP(Füllstände!A242,Stammdaten!$A$17:$E$300,5,FALSE)),C242&gt;(Hilfstabelle!$J$2*VLOOKUP(Füllstände!A242,Stammdaten!$A$17:$E$300,5,FALSE))),"Achtung: Füllstand übersteigt die installierte Speicherkapazität.",IF(OR(NOT(ISNUMBER(B242)),NOT(ISNUMBER(C242))),"Fehler: Füllstände fehlen. Bitte ergänzen.",IF(COUNTIF($A$17:$A$299,A242)&gt;1,"Bitte nur eine Eintragung pro Anlagenschlüssel vornehmen",""))),"Fehler"))</f>
        <v/>
      </c>
    </row>
    <row r="243" spans="1:5" x14ac:dyDescent="0.2">
      <c r="A243" s="136"/>
      <c r="B243" s="74"/>
      <c r="C243" s="74"/>
      <c r="D243" s="136"/>
      <c r="E243" s="194" t="str">
        <f>IF(ISBLANK(A243),"",IFERROR(IF(OR(B243&gt;(Hilfstabelle!$J$2*VLOOKUP(Füllstände!A243,Stammdaten!$A$17:$E$300,5,FALSE)),C243&gt;(Hilfstabelle!$J$2*VLOOKUP(Füllstände!A243,Stammdaten!$A$17:$E$300,5,FALSE))),"Achtung: Füllstand übersteigt die installierte Speicherkapazität.",IF(OR(NOT(ISNUMBER(B243)),NOT(ISNUMBER(C243))),"Fehler: Füllstände fehlen. Bitte ergänzen.",IF(COUNTIF($A$17:$A$299,A243)&gt;1,"Bitte nur eine Eintragung pro Anlagenschlüssel vornehmen",""))),"Fehler"))</f>
        <v/>
      </c>
    </row>
    <row r="244" spans="1:5" x14ac:dyDescent="0.2">
      <c r="A244" s="136"/>
      <c r="B244" s="74"/>
      <c r="C244" s="74"/>
      <c r="D244" s="136"/>
      <c r="E244" s="194" t="str">
        <f>IF(ISBLANK(A244),"",IFERROR(IF(OR(B244&gt;(Hilfstabelle!$J$2*VLOOKUP(Füllstände!A244,Stammdaten!$A$17:$E$300,5,FALSE)),C244&gt;(Hilfstabelle!$J$2*VLOOKUP(Füllstände!A244,Stammdaten!$A$17:$E$300,5,FALSE))),"Achtung: Füllstand übersteigt die installierte Speicherkapazität.",IF(OR(NOT(ISNUMBER(B244)),NOT(ISNUMBER(C244))),"Fehler: Füllstände fehlen. Bitte ergänzen.",IF(COUNTIF($A$17:$A$299,A244)&gt;1,"Bitte nur eine Eintragung pro Anlagenschlüssel vornehmen",""))),"Fehler"))</f>
        <v/>
      </c>
    </row>
    <row r="245" spans="1:5" x14ac:dyDescent="0.2">
      <c r="A245" s="136"/>
      <c r="B245" s="74"/>
      <c r="C245" s="74"/>
      <c r="D245" s="136"/>
      <c r="E245" s="194" t="str">
        <f>IF(ISBLANK(A245),"",IFERROR(IF(OR(B245&gt;(Hilfstabelle!$J$2*VLOOKUP(Füllstände!A245,Stammdaten!$A$17:$E$300,5,FALSE)),C245&gt;(Hilfstabelle!$J$2*VLOOKUP(Füllstände!A245,Stammdaten!$A$17:$E$300,5,FALSE))),"Achtung: Füllstand übersteigt die installierte Speicherkapazität.",IF(OR(NOT(ISNUMBER(B245)),NOT(ISNUMBER(C245))),"Fehler: Füllstände fehlen. Bitte ergänzen.",IF(COUNTIF($A$17:$A$299,A245)&gt;1,"Bitte nur eine Eintragung pro Anlagenschlüssel vornehmen",""))),"Fehler"))</f>
        <v/>
      </c>
    </row>
    <row r="246" spans="1:5" x14ac:dyDescent="0.2">
      <c r="A246" s="136"/>
      <c r="B246" s="74"/>
      <c r="C246" s="74"/>
      <c r="D246" s="136"/>
      <c r="E246" s="194" t="str">
        <f>IF(ISBLANK(A246),"",IFERROR(IF(OR(B246&gt;(Hilfstabelle!$J$2*VLOOKUP(Füllstände!A246,Stammdaten!$A$17:$E$300,5,FALSE)),C246&gt;(Hilfstabelle!$J$2*VLOOKUP(Füllstände!A246,Stammdaten!$A$17:$E$300,5,FALSE))),"Achtung: Füllstand übersteigt die installierte Speicherkapazität.",IF(OR(NOT(ISNUMBER(B246)),NOT(ISNUMBER(C246))),"Fehler: Füllstände fehlen. Bitte ergänzen.",IF(COUNTIF($A$17:$A$299,A246)&gt;1,"Bitte nur eine Eintragung pro Anlagenschlüssel vornehmen",""))),"Fehler"))</f>
        <v/>
      </c>
    </row>
    <row r="247" spans="1:5" x14ac:dyDescent="0.2">
      <c r="A247" s="136"/>
      <c r="B247" s="74"/>
      <c r="C247" s="74"/>
      <c r="D247" s="136"/>
      <c r="E247" s="194" t="str">
        <f>IF(ISBLANK(A247),"",IFERROR(IF(OR(B247&gt;(Hilfstabelle!$J$2*VLOOKUP(Füllstände!A247,Stammdaten!$A$17:$E$300,5,FALSE)),C247&gt;(Hilfstabelle!$J$2*VLOOKUP(Füllstände!A247,Stammdaten!$A$17:$E$300,5,FALSE))),"Achtung: Füllstand übersteigt die installierte Speicherkapazität.",IF(OR(NOT(ISNUMBER(B247)),NOT(ISNUMBER(C247))),"Fehler: Füllstände fehlen. Bitte ergänzen.",IF(COUNTIF($A$17:$A$299,A247)&gt;1,"Bitte nur eine Eintragung pro Anlagenschlüssel vornehmen",""))),"Fehler"))</f>
        <v/>
      </c>
    </row>
    <row r="248" spans="1:5" x14ac:dyDescent="0.2">
      <c r="A248" s="136"/>
      <c r="B248" s="74"/>
      <c r="C248" s="74"/>
      <c r="D248" s="136"/>
      <c r="E248" s="194" t="str">
        <f>IF(ISBLANK(A248),"",IFERROR(IF(OR(B248&gt;(Hilfstabelle!$J$2*VLOOKUP(Füllstände!A248,Stammdaten!$A$17:$E$300,5,FALSE)),C248&gt;(Hilfstabelle!$J$2*VLOOKUP(Füllstände!A248,Stammdaten!$A$17:$E$300,5,FALSE))),"Achtung: Füllstand übersteigt die installierte Speicherkapazität.",IF(OR(NOT(ISNUMBER(B248)),NOT(ISNUMBER(C248))),"Fehler: Füllstände fehlen. Bitte ergänzen.",IF(COUNTIF($A$17:$A$299,A248)&gt;1,"Bitte nur eine Eintragung pro Anlagenschlüssel vornehmen",""))),"Fehler"))</f>
        <v/>
      </c>
    </row>
    <row r="249" spans="1:5" x14ac:dyDescent="0.2">
      <c r="A249" s="136"/>
      <c r="B249" s="74"/>
      <c r="C249" s="74"/>
      <c r="D249" s="136"/>
      <c r="E249" s="194" t="str">
        <f>IF(ISBLANK(A249),"",IFERROR(IF(OR(B249&gt;(Hilfstabelle!$J$2*VLOOKUP(Füllstände!A249,Stammdaten!$A$17:$E$300,5,FALSE)),C249&gt;(Hilfstabelle!$J$2*VLOOKUP(Füllstände!A249,Stammdaten!$A$17:$E$300,5,FALSE))),"Achtung: Füllstand übersteigt die installierte Speicherkapazität.",IF(OR(NOT(ISNUMBER(B249)),NOT(ISNUMBER(C249))),"Fehler: Füllstände fehlen. Bitte ergänzen.",IF(COUNTIF($A$17:$A$299,A249)&gt;1,"Bitte nur eine Eintragung pro Anlagenschlüssel vornehmen",""))),"Fehler"))</f>
        <v/>
      </c>
    </row>
    <row r="250" spans="1:5" x14ac:dyDescent="0.2">
      <c r="A250" s="136"/>
      <c r="B250" s="74"/>
      <c r="C250" s="74"/>
      <c r="D250" s="136"/>
      <c r="E250" s="194" t="str">
        <f>IF(ISBLANK(A250),"",IFERROR(IF(OR(B250&gt;(Hilfstabelle!$J$2*VLOOKUP(Füllstände!A250,Stammdaten!$A$17:$E$300,5,FALSE)),C250&gt;(Hilfstabelle!$J$2*VLOOKUP(Füllstände!A250,Stammdaten!$A$17:$E$300,5,FALSE))),"Achtung: Füllstand übersteigt die installierte Speicherkapazität.",IF(OR(NOT(ISNUMBER(B250)),NOT(ISNUMBER(C250))),"Fehler: Füllstände fehlen. Bitte ergänzen.",IF(COUNTIF($A$17:$A$299,A250)&gt;1,"Bitte nur eine Eintragung pro Anlagenschlüssel vornehmen",""))),"Fehler"))</f>
        <v/>
      </c>
    </row>
    <row r="251" spans="1:5" x14ac:dyDescent="0.2">
      <c r="A251" s="136"/>
      <c r="B251" s="74"/>
      <c r="C251" s="74"/>
      <c r="D251" s="136"/>
      <c r="E251" s="194" t="str">
        <f>IF(ISBLANK(A251),"",IFERROR(IF(OR(B251&gt;(Hilfstabelle!$J$2*VLOOKUP(Füllstände!A251,Stammdaten!$A$17:$E$300,5,FALSE)),C251&gt;(Hilfstabelle!$J$2*VLOOKUP(Füllstände!A251,Stammdaten!$A$17:$E$300,5,FALSE))),"Achtung: Füllstand übersteigt die installierte Speicherkapazität.",IF(OR(NOT(ISNUMBER(B251)),NOT(ISNUMBER(C251))),"Fehler: Füllstände fehlen. Bitte ergänzen.",IF(COUNTIF($A$17:$A$299,A251)&gt;1,"Bitte nur eine Eintragung pro Anlagenschlüssel vornehmen",""))),"Fehler"))</f>
        <v/>
      </c>
    </row>
    <row r="252" spans="1:5" x14ac:dyDescent="0.2">
      <c r="A252" s="136"/>
      <c r="B252" s="74"/>
      <c r="C252" s="74"/>
      <c r="D252" s="136"/>
      <c r="E252" s="194" t="str">
        <f>IF(ISBLANK(A252),"",IFERROR(IF(OR(B252&gt;(Hilfstabelle!$J$2*VLOOKUP(Füllstände!A252,Stammdaten!$A$17:$E$300,5,FALSE)),C252&gt;(Hilfstabelle!$J$2*VLOOKUP(Füllstände!A252,Stammdaten!$A$17:$E$300,5,FALSE))),"Achtung: Füllstand übersteigt die installierte Speicherkapazität.",IF(OR(NOT(ISNUMBER(B252)),NOT(ISNUMBER(C252))),"Fehler: Füllstände fehlen. Bitte ergänzen.",IF(COUNTIF($A$17:$A$299,A252)&gt;1,"Bitte nur eine Eintragung pro Anlagenschlüssel vornehmen",""))),"Fehler"))</f>
        <v/>
      </c>
    </row>
    <row r="253" spans="1:5" x14ac:dyDescent="0.2">
      <c r="A253" s="136"/>
      <c r="B253" s="74"/>
      <c r="C253" s="74"/>
      <c r="D253" s="136"/>
      <c r="E253" s="194" t="str">
        <f>IF(ISBLANK(A253),"",IFERROR(IF(OR(B253&gt;(Hilfstabelle!$J$2*VLOOKUP(Füllstände!A253,Stammdaten!$A$17:$E$300,5,FALSE)),C253&gt;(Hilfstabelle!$J$2*VLOOKUP(Füllstände!A253,Stammdaten!$A$17:$E$300,5,FALSE))),"Achtung: Füllstand übersteigt die installierte Speicherkapazität.",IF(OR(NOT(ISNUMBER(B253)),NOT(ISNUMBER(C253))),"Fehler: Füllstände fehlen. Bitte ergänzen.",IF(COUNTIF($A$17:$A$299,A253)&gt;1,"Bitte nur eine Eintragung pro Anlagenschlüssel vornehmen",""))),"Fehler"))</f>
        <v/>
      </c>
    </row>
    <row r="254" spans="1:5" x14ac:dyDescent="0.2">
      <c r="A254" s="136"/>
      <c r="B254" s="74"/>
      <c r="C254" s="74"/>
      <c r="D254" s="136"/>
      <c r="E254" s="194" t="str">
        <f>IF(ISBLANK(A254),"",IFERROR(IF(OR(B254&gt;(Hilfstabelle!$J$2*VLOOKUP(Füllstände!A254,Stammdaten!$A$17:$E$300,5,FALSE)),C254&gt;(Hilfstabelle!$J$2*VLOOKUP(Füllstände!A254,Stammdaten!$A$17:$E$300,5,FALSE))),"Achtung: Füllstand übersteigt die installierte Speicherkapazität.",IF(OR(NOT(ISNUMBER(B254)),NOT(ISNUMBER(C254))),"Fehler: Füllstände fehlen. Bitte ergänzen.",IF(COUNTIF($A$17:$A$299,A254)&gt;1,"Bitte nur eine Eintragung pro Anlagenschlüssel vornehmen",""))),"Fehler"))</f>
        <v/>
      </c>
    </row>
    <row r="255" spans="1:5" x14ac:dyDescent="0.2">
      <c r="A255" s="136"/>
      <c r="B255" s="74"/>
      <c r="C255" s="74"/>
      <c r="D255" s="136"/>
      <c r="E255" s="194" t="str">
        <f>IF(ISBLANK(A255),"",IFERROR(IF(OR(B255&gt;(Hilfstabelle!$J$2*VLOOKUP(Füllstände!A255,Stammdaten!$A$17:$E$300,5,FALSE)),C255&gt;(Hilfstabelle!$J$2*VLOOKUP(Füllstände!A255,Stammdaten!$A$17:$E$300,5,FALSE))),"Achtung: Füllstand übersteigt die installierte Speicherkapazität.",IF(OR(NOT(ISNUMBER(B255)),NOT(ISNUMBER(C255))),"Fehler: Füllstände fehlen. Bitte ergänzen.",IF(COUNTIF($A$17:$A$299,A255)&gt;1,"Bitte nur eine Eintragung pro Anlagenschlüssel vornehmen",""))),"Fehler"))</f>
        <v/>
      </c>
    </row>
    <row r="256" spans="1:5" x14ac:dyDescent="0.2">
      <c r="A256" s="136"/>
      <c r="B256" s="74"/>
      <c r="C256" s="74"/>
      <c r="D256" s="136"/>
      <c r="E256" s="194" t="str">
        <f>IF(ISBLANK(A256),"",IFERROR(IF(OR(B256&gt;(Hilfstabelle!$J$2*VLOOKUP(Füllstände!A256,Stammdaten!$A$17:$E$300,5,FALSE)),C256&gt;(Hilfstabelle!$J$2*VLOOKUP(Füllstände!A256,Stammdaten!$A$17:$E$300,5,FALSE))),"Achtung: Füllstand übersteigt die installierte Speicherkapazität.",IF(OR(NOT(ISNUMBER(B256)),NOT(ISNUMBER(C256))),"Fehler: Füllstände fehlen. Bitte ergänzen.",IF(COUNTIF($A$17:$A$299,A256)&gt;1,"Bitte nur eine Eintragung pro Anlagenschlüssel vornehmen",""))),"Fehler"))</f>
        <v/>
      </c>
    </row>
    <row r="257" spans="1:5" x14ac:dyDescent="0.2">
      <c r="A257" s="136"/>
      <c r="B257" s="74"/>
      <c r="C257" s="74"/>
      <c r="D257" s="136"/>
      <c r="E257" s="194" t="str">
        <f>IF(ISBLANK(A257),"",IFERROR(IF(OR(B257&gt;(Hilfstabelle!$J$2*VLOOKUP(Füllstände!A257,Stammdaten!$A$17:$E$300,5,FALSE)),C257&gt;(Hilfstabelle!$J$2*VLOOKUP(Füllstände!A257,Stammdaten!$A$17:$E$300,5,FALSE))),"Achtung: Füllstand übersteigt die installierte Speicherkapazität.",IF(OR(NOT(ISNUMBER(B257)),NOT(ISNUMBER(C257))),"Fehler: Füllstände fehlen. Bitte ergänzen.",IF(COUNTIF($A$17:$A$299,A257)&gt;1,"Bitte nur eine Eintragung pro Anlagenschlüssel vornehmen",""))),"Fehler"))</f>
        <v/>
      </c>
    </row>
    <row r="258" spans="1:5" x14ac:dyDescent="0.2">
      <c r="A258" s="136"/>
      <c r="B258" s="74"/>
      <c r="C258" s="74"/>
      <c r="D258" s="136"/>
      <c r="E258" s="194" t="str">
        <f>IF(ISBLANK(A258),"",IFERROR(IF(OR(B258&gt;(Hilfstabelle!$J$2*VLOOKUP(Füllstände!A258,Stammdaten!$A$17:$E$300,5,FALSE)),C258&gt;(Hilfstabelle!$J$2*VLOOKUP(Füllstände!A258,Stammdaten!$A$17:$E$300,5,FALSE))),"Achtung: Füllstand übersteigt die installierte Speicherkapazität.",IF(OR(NOT(ISNUMBER(B258)),NOT(ISNUMBER(C258))),"Fehler: Füllstände fehlen. Bitte ergänzen.",IF(COUNTIF($A$17:$A$299,A258)&gt;1,"Bitte nur eine Eintragung pro Anlagenschlüssel vornehmen",""))),"Fehler"))</f>
        <v/>
      </c>
    </row>
    <row r="259" spans="1:5" x14ac:dyDescent="0.2">
      <c r="A259" s="136"/>
      <c r="B259" s="74"/>
      <c r="C259" s="74"/>
      <c r="D259" s="136"/>
      <c r="E259" s="194" t="str">
        <f>IF(ISBLANK(A259),"",IFERROR(IF(OR(B259&gt;(Hilfstabelle!$J$2*VLOOKUP(Füllstände!A259,Stammdaten!$A$17:$E$300,5,FALSE)),C259&gt;(Hilfstabelle!$J$2*VLOOKUP(Füllstände!A259,Stammdaten!$A$17:$E$300,5,FALSE))),"Achtung: Füllstand übersteigt die installierte Speicherkapazität.",IF(OR(NOT(ISNUMBER(B259)),NOT(ISNUMBER(C259))),"Fehler: Füllstände fehlen. Bitte ergänzen.",IF(COUNTIF($A$17:$A$299,A259)&gt;1,"Bitte nur eine Eintragung pro Anlagenschlüssel vornehmen",""))),"Fehler"))</f>
        <v/>
      </c>
    </row>
    <row r="260" spans="1:5" x14ac:dyDescent="0.2">
      <c r="A260" s="136"/>
      <c r="B260" s="74"/>
      <c r="C260" s="74"/>
      <c r="D260" s="136"/>
      <c r="E260" s="194" t="str">
        <f>IF(ISBLANK(A260),"",IFERROR(IF(OR(B260&gt;(Hilfstabelle!$J$2*VLOOKUP(Füllstände!A260,Stammdaten!$A$17:$E$300,5,FALSE)),C260&gt;(Hilfstabelle!$J$2*VLOOKUP(Füllstände!A260,Stammdaten!$A$17:$E$300,5,FALSE))),"Achtung: Füllstand übersteigt die installierte Speicherkapazität.",IF(OR(NOT(ISNUMBER(B260)),NOT(ISNUMBER(C260))),"Fehler: Füllstände fehlen. Bitte ergänzen.",IF(COUNTIF($A$17:$A$299,A260)&gt;1,"Bitte nur eine Eintragung pro Anlagenschlüssel vornehmen",""))),"Fehler"))</f>
        <v/>
      </c>
    </row>
    <row r="261" spans="1:5" x14ac:dyDescent="0.2">
      <c r="A261" s="136"/>
      <c r="B261" s="74"/>
      <c r="C261" s="74"/>
      <c r="D261" s="136"/>
      <c r="E261" s="194" t="str">
        <f>IF(ISBLANK(A261),"",IFERROR(IF(OR(B261&gt;(Hilfstabelle!$J$2*VLOOKUP(Füllstände!A261,Stammdaten!$A$17:$E$300,5,FALSE)),C261&gt;(Hilfstabelle!$J$2*VLOOKUP(Füllstände!A261,Stammdaten!$A$17:$E$300,5,FALSE))),"Achtung: Füllstand übersteigt die installierte Speicherkapazität.",IF(OR(NOT(ISNUMBER(B261)),NOT(ISNUMBER(C261))),"Fehler: Füllstände fehlen. Bitte ergänzen.",IF(COUNTIF($A$17:$A$299,A261)&gt;1,"Bitte nur eine Eintragung pro Anlagenschlüssel vornehmen",""))),"Fehler"))</f>
        <v/>
      </c>
    </row>
    <row r="262" spans="1:5" x14ac:dyDescent="0.2">
      <c r="A262" s="136"/>
      <c r="B262" s="74"/>
      <c r="C262" s="74"/>
      <c r="D262" s="136"/>
      <c r="E262" s="194" t="str">
        <f>IF(ISBLANK(A262),"",IFERROR(IF(OR(B262&gt;(Hilfstabelle!$J$2*VLOOKUP(Füllstände!A262,Stammdaten!$A$17:$E$300,5,FALSE)),C262&gt;(Hilfstabelle!$J$2*VLOOKUP(Füllstände!A262,Stammdaten!$A$17:$E$300,5,FALSE))),"Achtung: Füllstand übersteigt die installierte Speicherkapazität.",IF(OR(NOT(ISNUMBER(B262)),NOT(ISNUMBER(C262))),"Fehler: Füllstände fehlen. Bitte ergänzen.",IF(COUNTIF($A$17:$A$299,A262)&gt;1,"Bitte nur eine Eintragung pro Anlagenschlüssel vornehmen",""))),"Fehler"))</f>
        <v/>
      </c>
    </row>
    <row r="263" spans="1:5" x14ac:dyDescent="0.2">
      <c r="A263" s="136"/>
      <c r="B263" s="74"/>
      <c r="C263" s="74"/>
      <c r="D263" s="136"/>
      <c r="E263" s="194" t="str">
        <f>IF(ISBLANK(A263),"",IFERROR(IF(OR(B263&gt;(Hilfstabelle!$J$2*VLOOKUP(Füllstände!A263,Stammdaten!$A$17:$E$300,5,FALSE)),C263&gt;(Hilfstabelle!$J$2*VLOOKUP(Füllstände!A263,Stammdaten!$A$17:$E$300,5,FALSE))),"Achtung: Füllstand übersteigt die installierte Speicherkapazität.",IF(OR(NOT(ISNUMBER(B263)),NOT(ISNUMBER(C263))),"Fehler: Füllstände fehlen. Bitte ergänzen.",IF(COUNTIF($A$17:$A$299,A263)&gt;1,"Bitte nur eine Eintragung pro Anlagenschlüssel vornehmen",""))),"Fehler"))</f>
        <v/>
      </c>
    </row>
    <row r="264" spans="1:5" x14ac:dyDescent="0.2">
      <c r="A264" s="136"/>
      <c r="B264" s="74"/>
      <c r="C264" s="74"/>
      <c r="D264" s="136"/>
      <c r="E264" s="194" t="str">
        <f>IF(ISBLANK(A264),"",IFERROR(IF(OR(B264&gt;(Hilfstabelle!$J$2*VLOOKUP(Füllstände!A264,Stammdaten!$A$17:$E$300,5,FALSE)),C264&gt;(Hilfstabelle!$J$2*VLOOKUP(Füllstände!A264,Stammdaten!$A$17:$E$300,5,FALSE))),"Achtung: Füllstand übersteigt die installierte Speicherkapazität.",IF(OR(NOT(ISNUMBER(B264)),NOT(ISNUMBER(C264))),"Fehler: Füllstände fehlen. Bitte ergänzen.",IF(COUNTIF($A$17:$A$299,A264)&gt;1,"Bitte nur eine Eintragung pro Anlagenschlüssel vornehmen",""))),"Fehler"))</f>
        <v/>
      </c>
    </row>
    <row r="265" spans="1:5" x14ac:dyDescent="0.2">
      <c r="A265" s="136"/>
      <c r="B265" s="74"/>
      <c r="C265" s="74"/>
      <c r="D265" s="136"/>
      <c r="E265" s="194" t="str">
        <f>IF(ISBLANK(A265),"",IFERROR(IF(OR(B265&gt;(Hilfstabelle!$J$2*VLOOKUP(Füllstände!A265,Stammdaten!$A$17:$E$300,5,FALSE)),C265&gt;(Hilfstabelle!$J$2*VLOOKUP(Füllstände!A265,Stammdaten!$A$17:$E$300,5,FALSE))),"Achtung: Füllstand übersteigt die installierte Speicherkapazität.",IF(OR(NOT(ISNUMBER(B265)),NOT(ISNUMBER(C265))),"Fehler: Füllstände fehlen. Bitte ergänzen.",IF(COUNTIF($A$17:$A$299,A265)&gt;1,"Bitte nur eine Eintragung pro Anlagenschlüssel vornehmen",""))),"Fehler"))</f>
        <v/>
      </c>
    </row>
    <row r="266" spans="1:5" x14ac:dyDescent="0.2">
      <c r="A266" s="136"/>
      <c r="B266" s="74"/>
      <c r="C266" s="74"/>
      <c r="D266" s="136"/>
      <c r="E266" s="194" t="str">
        <f>IF(ISBLANK(A266),"",IFERROR(IF(OR(B266&gt;(Hilfstabelle!$J$2*VLOOKUP(Füllstände!A266,Stammdaten!$A$17:$E$300,5,FALSE)),C266&gt;(Hilfstabelle!$J$2*VLOOKUP(Füllstände!A266,Stammdaten!$A$17:$E$300,5,FALSE))),"Achtung: Füllstand übersteigt die installierte Speicherkapazität.",IF(OR(NOT(ISNUMBER(B266)),NOT(ISNUMBER(C266))),"Fehler: Füllstände fehlen. Bitte ergänzen.",IF(COUNTIF($A$17:$A$299,A266)&gt;1,"Bitte nur eine Eintragung pro Anlagenschlüssel vornehmen",""))),"Fehler"))</f>
        <v/>
      </c>
    </row>
    <row r="267" spans="1:5" x14ac:dyDescent="0.2">
      <c r="A267" s="136"/>
      <c r="B267" s="74"/>
      <c r="C267" s="74"/>
      <c r="D267" s="136"/>
      <c r="E267" s="194" t="str">
        <f>IF(ISBLANK(A267),"",IFERROR(IF(OR(B267&gt;(Hilfstabelle!$J$2*VLOOKUP(Füllstände!A267,Stammdaten!$A$17:$E$300,5,FALSE)),C267&gt;(Hilfstabelle!$J$2*VLOOKUP(Füllstände!A267,Stammdaten!$A$17:$E$300,5,FALSE))),"Achtung: Füllstand übersteigt die installierte Speicherkapazität.",IF(OR(NOT(ISNUMBER(B267)),NOT(ISNUMBER(C267))),"Fehler: Füllstände fehlen. Bitte ergänzen.",IF(COUNTIF($A$17:$A$299,A267)&gt;1,"Bitte nur eine Eintragung pro Anlagenschlüssel vornehmen",""))),"Fehler"))</f>
        <v/>
      </c>
    </row>
    <row r="268" spans="1:5" x14ac:dyDescent="0.2">
      <c r="A268" s="136"/>
      <c r="B268" s="74"/>
      <c r="C268" s="74"/>
      <c r="D268" s="136"/>
      <c r="E268" s="194" t="str">
        <f>IF(ISBLANK(A268),"",IFERROR(IF(OR(B268&gt;(Hilfstabelle!$J$2*VLOOKUP(Füllstände!A268,Stammdaten!$A$17:$E$300,5,FALSE)),C268&gt;(Hilfstabelle!$J$2*VLOOKUP(Füllstände!A268,Stammdaten!$A$17:$E$300,5,FALSE))),"Achtung: Füllstand übersteigt die installierte Speicherkapazität.",IF(OR(NOT(ISNUMBER(B268)),NOT(ISNUMBER(C268))),"Fehler: Füllstände fehlen. Bitte ergänzen.",IF(COUNTIF($A$17:$A$299,A268)&gt;1,"Bitte nur eine Eintragung pro Anlagenschlüssel vornehmen",""))),"Fehler"))</f>
        <v/>
      </c>
    </row>
    <row r="269" spans="1:5" x14ac:dyDescent="0.2">
      <c r="A269" s="136"/>
      <c r="B269" s="74"/>
      <c r="C269" s="74"/>
      <c r="D269" s="136"/>
      <c r="E269" s="194" t="str">
        <f>IF(ISBLANK(A269),"",IFERROR(IF(OR(B269&gt;(Hilfstabelle!$J$2*VLOOKUP(Füllstände!A269,Stammdaten!$A$17:$E$300,5,FALSE)),C269&gt;(Hilfstabelle!$J$2*VLOOKUP(Füllstände!A269,Stammdaten!$A$17:$E$300,5,FALSE))),"Achtung: Füllstand übersteigt die installierte Speicherkapazität.",IF(OR(NOT(ISNUMBER(B269)),NOT(ISNUMBER(C269))),"Fehler: Füllstände fehlen. Bitte ergänzen.",IF(COUNTIF($A$17:$A$299,A269)&gt;1,"Bitte nur eine Eintragung pro Anlagenschlüssel vornehmen",""))),"Fehler"))</f>
        <v/>
      </c>
    </row>
    <row r="270" spans="1:5" x14ac:dyDescent="0.2">
      <c r="A270" s="136"/>
      <c r="B270" s="74"/>
      <c r="C270" s="74"/>
      <c r="D270" s="136"/>
      <c r="E270" s="194" t="str">
        <f>IF(ISBLANK(A270),"",IFERROR(IF(OR(B270&gt;(Hilfstabelle!$J$2*VLOOKUP(Füllstände!A270,Stammdaten!$A$17:$E$300,5,FALSE)),C270&gt;(Hilfstabelle!$J$2*VLOOKUP(Füllstände!A270,Stammdaten!$A$17:$E$300,5,FALSE))),"Achtung: Füllstand übersteigt die installierte Speicherkapazität.",IF(OR(NOT(ISNUMBER(B270)),NOT(ISNUMBER(C270))),"Fehler: Füllstände fehlen. Bitte ergänzen.",IF(COUNTIF($A$17:$A$299,A270)&gt;1,"Bitte nur eine Eintragung pro Anlagenschlüssel vornehmen",""))),"Fehler"))</f>
        <v/>
      </c>
    </row>
    <row r="271" spans="1:5" x14ac:dyDescent="0.2">
      <c r="A271" s="136"/>
      <c r="B271" s="74"/>
      <c r="C271" s="74"/>
      <c r="D271" s="136"/>
      <c r="E271" s="194" t="str">
        <f>IF(ISBLANK(A271),"",IFERROR(IF(OR(B271&gt;(Hilfstabelle!$J$2*VLOOKUP(Füllstände!A271,Stammdaten!$A$17:$E$300,5,FALSE)),C271&gt;(Hilfstabelle!$J$2*VLOOKUP(Füllstände!A271,Stammdaten!$A$17:$E$300,5,FALSE))),"Achtung: Füllstand übersteigt die installierte Speicherkapazität.",IF(OR(NOT(ISNUMBER(B271)),NOT(ISNUMBER(C271))),"Fehler: Füllstände fehlen. Bitte ergänzen.",IF(COUNTIF($A$17:$A$299,A271)&gt;1,"Bitte nur eine Eintragung pro Anlagenschlüssel vornehmen",""))),"Fehler"))</f>
        <v/>
      </c>
    </row>
    <row r="272" spans="1:5" x14ac:dyDescent="0.2">
      <c r="A272" s="136"/>
      <c r="B272" s="74"/>
      <c r="C272" s="74"/>
      <c r="D272" s="136"/>
      <c r="E272" s="194" t="str">
        <f>IF(ISBLANK(A272),"",IFERROR(IF(OR(B272&gt;(Hilfstabelle!$J$2*VLOOKUP(Füllstände!A272,Stammdaten!$A$17:$E$300,5,FALSE)),C272&gt;(Hilfstabelle!$J$2*VLOOKUP(Füllstände!A272,Stammdaten!$A$17:$E$300,5,FALSE))),"Achtung: Füllstand übersteigt die installierte Speicherkapazität.",IF(OR(NOT(ISNUMBER(B272)),NOT(ISNUMBER(C272))),"Fehler: Füllstände fehlen. Bitte ergänzen.",IF(COUNTIF($A$17:$A$299,A272)&gt;1,"Bitte nur eine Eintragung pro Anlagenschlüssel vornehmen",""))),"Fehler"))</f>
        <v/>
      </c>
    </row>
    <row r="273" spans="1:5" x14ac:dyDescent="0.2">
      <c r="A273" s="136"/>
      <c r="B273" s="74"/>
      <c r="C273" s="74"/>
      <c r="D273" s="136"/>
      <c r="E273" s="194" t="str">
        <f>IF(ISBLANK(A273),"",IFERROR(IF(OR(B273&gt;(Hilfstabelle!$J$2*VLOOKUP(Füllstände!A273,Stammdaten!$A$17:$E$300,5,FALSE)),C273&gt;(Hilfstabelle!$J$2*VLOOKUP(Füllstände!A273,Stammdaten!$A$17:$E$300,5,FALSE))),"Achtung: Füllstand übersteigt die installierte Speicherkapazität.",IF(OR(NOT(ISNUMBER(B273)),NOT(ISNUMBER(C273))),"Fehler: Füllstände fehlen. Bitte ergänzen.",IF(COUNTIF($A$17:$A$299,A273)&gt;1,"Bitte nur eine Eintragung pro Anlagenschlüssel vornehmen",""))),"Fehler"))</f>
        <v/>
      </c>
    </row>
    <row r="274" spans="1:5" x14ac:dyDescent="0.2">
      <c r="A274" s="136"/>
      <c r="B274" s="74"/>
      <c r="C274" s="74"/>
      <c r="D274" s="136"/>
      <c r="E274" s="194" t="str">
        <f>IF(ISBLANK(A274),"",IFERROR(IF(OR(B274&gt;(Hilfstabelle!$J$2*VLOOKUP(Füllstände!A274,Stammdaten!$A$17:$E$300,5,FALSE)),C274&gt;(Hilfstabelle!$J$2*VLOOKUP(Füllstände!A274,Stammdaten!$A$17:$E$300,5,FALSE))),"Achtung: Füllstand übersteigt die installierte Speicherkapazität.",IF(OR(NOT(ISNUMBER(B274)),NOT(ISNUMBER(C274))),"Fehler: Füllstände fehlen. Bitte ergänzen.",IF(COUNTIF($A$17:$A$299,A274)&gt;1,"Bitte nur eine Eintragung pro Anlagenschlüssel vornehmen",""))),"Fehler"))</f>
        <v/>
      </c>
    </row>
    <row r="275" spans="1:5" x14ac:dyDescent="0.2">
      <c r="A275" s="136"/>
      <c r="B275" s="74"/>
      <c r="C275" s="74"/>
      <c r="D275" s="136"/>
      <c r="E275" s="194" t="str">
        <f>IF(ISBLANK(A275),"",IFERROR(IF(OR(B275&gt;(Hilfstabelle!$J$2*VLOOKUP(Füllstände!A275,Stammdaten!$A$17:$E$300,5,FALSE)),C275&gt;(Hilfstabelle!$J$2*VLOOKUP(Füllstände!A275,Stammdaten!$A$17:$E$300,5,FALSE))),"Achtung: Füllstand übersteigt die installierte Speicherkapazität.",IF(OR(NOT(ISNUMBER(B275)),NOT(ISNUMBER(C275))),"Fehler: Füllstände fehlen. Bitte ergänzen.",IF(COUNTIF($A$17:$A$299,A275)&gt;1,"Bitte nur eine Eintragung pro Anlagenschlüssel vornehmen",""))),"Fehler"))</f>
        <v/>
      </c>
    </row>
    <row r="276" spans="1:5" x14ac:dyDescent="0.2">
      <c r="A276" s="136"/>
      <c r="B276" s="74"/>
      <c r="C276" s="74"/>
      <c r="D276" s="136"/>
      <c r="E276" s="194" t="str">
        <f>IF(ISBLANK(A276),"",IFERROR(IF(OR(B276&gt;(Hilfstabelle!$J$2*VLOOKUP(Füllstände!A276,Stammdaten!$A$17:$E$300,5,FALSE)),C276&gt;(Hilfstabelle!$J$2*VLOOKUP(Füllstände!A276,Stammdaten!$A$17:$E$300,5,FALSE))),"Achtung: Füllstand übersteigt die installierte Speicherkapazität.",IF(OR(NOT(ISNUMBER(B276)),NOT(ISNUMBER(C276))),"Fehler: Füllstände fehlen. Bitte ergänzen.",IF(COUNTIF($A$17:$A$299,A276)&gt;1,"Bitte nur eine Eintragung pro Anlagenschlüssel vornehmen",""))),"Fehler"))</f>
        <v/>
      </c>
    </row>
    <row r="277" spans="1:5" x14ac:dyDescent="0.2">
      <c r="A277" s="136"/>
      <c r="B277" s="74"/>
      <c r="C277" s="74"/>
      <c r="D277" s="136"/>
      <c r="E277" s="194" t="str">
        <f>IF(ISBLANK(A277),"",IFERROR(IF(OR(B277&gt;(Hilfstabelle!$J$2*VLOOKUP(Füllstände!A277,Stammdaten!$A$17:$E$300,5,FALSE)),C277&gt;(Hilfstabelle!$J$2*VLOOKUP(Füllstände!A277,Stammdaten!$A$17:$E$300,5,FALSE))),"Achtung: Füllstand übersteigt die installierte Speicherkapazität.",IF(OR(NOT(ISNUMBER(B277)),NOT(ISNUMBER(C277))),"Fehler: Füllstände fehlen. Bitte ergänzen.",IF(COUNTIF($A$17:$A$299,A277)&gt;1,"Bitte nur eine Eintragung pro Anlagenschlüssel vornehmen",""))),"Fehler"))</f>
        <v/>
      </c>
    </row>
    <row r="278" spans="1:5" x14ac:dyDescent="0.2">
      <c r="A278" s="136"/>
      <c r="B278" s="74"/>
      <c r="C278" s="74"/>
      <c r="D278" s="136"/>
      <c r="E278" s="194" t="str">
        <f>IF(ISBLANK(A278),"",IFERROR(IF(OR(B278&gt;(Hilfstabelle!$J$2*VLOOKUP(Füllstände!A278,Stammdaten!$A$17:$E$300,5,FALSE)),C278&gt;(Hilfstabelle!$J$2*VLOOKUP(Füllstände!A278,Stammdaten!$A$17:$E$300,5,FALSE))),"Achtung: Füllstand übersteigt die installierte Speicherkapazität.",IF(OR(NOT(ISNUMBER(B278)),NOT(ISNUMBER(C278))),"Fehler: Füllstände fehlen. Bitte ergänzen.",IF(COUNTIF($A$17:$A$299,A278)&gt;1,"Bitte nur eine Eintragung pro Anlagenschlüssel vornehmen",""))),"Fehler"))</f>
        <v/>
      </c>
    </row>
    <row r="279" spans="1:5" x14ac:dyDescent="0.2">
      <c r="A279" s="136"/>
      <c r="B279" s="74"/>
      <c r="C279" s="74"/>
      <c r="D279" s="136"/>
      <c r="E279" s="194" t="str">
        <f>IF(ISBLANK(A279),"",IFERROR(IF(OR(B279&gt;(Hilfstabelle!$J$2*VLOOKUP(Füllstände!A279,Stammdaten!$A$17:$E$300,5,FALSE)),C279&gt;(Hilfstabelle!$J$2*VLOOKUP(Füllstände!A279,Stammdaten!$A$17:$E$300,5,FALSE))),"Achtung: Füllstand übersteigt die installierte Speicherkapazität.",IF(OR(NOT(ISNUMBER(B279)),NOT(ISNUMBER(C279))),"Fehler: Füllstände fehlen. Bitte ergänzen.",IF(COUNTIF($A$17:$A$299,A279)&gt;1,"Bitte nur eine Eintragung pro Anlagenschlüssel vornehmen",""))),"Fehler"))</f>
        <v/>
      </c>
    </row>
    <row r="280" spans="1:5" x14ac:dyDescent="0.2">
      <c r="A280" s="136"/>
      <c r="B280" s="74"/>
      <c r="C280" s="74"/>
      <c r="D280" s="136"/>
      <c r="E280" s="194" t="str">
        <f>IF(ISBLANK(A280),"",IFERROR(IF(OR(B280&gt;(Hilfstabelle!$J$2*VLOOKUP(Füllstände!A280,Stammdaten!$A$17:$E$300,5,FALSE)),C280&gt;(Hilfstabelle!$J$2*VLOOKUP(Füllstände!A280,Stammdaten!$A$17:$E$300,5,FALSE))),"Achtung: Füllstand übersteigt die installierte Speicherkapazität.",IF(OR(NOT(ISNUMBER(B280)),NOT(ISNUMBER(C280))),"Fehler: Füllstände fehlen. Bitte ergänzen.",IF(COUNTIF($A$17:$A$299,A280)&gt;1,"Bitte nur eine Eintragung pro Anlagenschlüssel vornehmen",""))),"Fehler"))</f>
        <v/>
      </c>
    </row>
    <row r="281" spans="1:5" x14ac:dyDescent="0.2">
      <c r="A281" s="136"/>
      <c r="B281" s="74"/>
      <c r="C281" s="74"/>
      <c r="D281" s="136"/>
      <c r="E281" s="194" t="str">
        <f>IF(ISBLANK(A281),"",IFERROR(IF(OR(B281&gt;(Hilfstabelle!$J$2*VLOOKUP(Füllstände!A281,Stammdaten!$A$17:$E$300,5,FALSE)),C281&gt;(Hilfstabelle!$J$2*VLOOKUP(Füllstände!A281,Stammdaten!$A$17:$E$300,5,FALSE))),"Achtung: Füllstand übersteigt die installierte Speicherkapazität.",IF(OR(NOT(ISNUMBER(B281)),NOT(ISNUMBER(C281))),"Fehler: Füllstände fehlen. Bitte ergänzen.",IF(COUNTIF($A$17:$A$299,A281)&gt;1,"Bitte nur eine Eintragung pro Anlagenschlüssel vornehmen",""))),"Fehler"))</f>
        <v/>
      </c>
    </row>
    <row r="282" spans="1:5" x14ac:dyDescent="0.2">
      <c r="A282" s="136"/>
      <c r="B282" s="74"/>
      <c r="C282" s="74"/>
      <c r="D282" s="136"/>
      <c r="E282" s="194" t="str">
        <f>IF(ISBLANK(A282),"",IFERROR(IF(OR(B282&gt;(Hilfstabelle!$J$2*VLOOKUP(Füllstände!A282,Stammdaten!$A$17:$E$300,5,FALSE)),C282&gt;(Hilfstabelle!$J$2*VLOOKUP(Füllstände!A282,Stammdaten!$A$17:$E$300,5,FALSE))),"Achtung: Füllstand übersteigt die installierte Speicherkapazität.",IF(OR(NOT(ISNUMBER(B282)),NOT(ISNUMBER(C282))),"Fehler: Füllstände fehlen. Bitte ergänzen.",IF(COUNTIF($A$17:$A$299,A282)&gt;1,"Bitte nur eine Eintragung pro Anlagenschlüssel vornehmen",""))),"Fehler"))</f>
        <v/>
      </c>
    </row>
    <row r="283" spans="1:5" x14ac:dyDescent="0.2">
      <c r="A283" s="136"/>
      <c r="B283" s="74"/>
      <c r="C283" s="74"/>
      <c r="D283" s="136"/>
      <c r="E283" s="194" t="str">
        <f>IF(ISBLANK(A283),"",IFERROR(IF(OR(B283&gt;(Hilfstabelle!$J$2*VLOOKUP(Füllstände!A283,Stammdaten!$A$17:$E$300,5,FALSE)),C283&gt;(Hilfstabelle!$J$2*VLOOKUP(Füllstände!A283,Stammdaten!$A$17:$E$300,5,FALSE))),"Achtung: Füllstand übersteigt die installierte Speicherkapazität.",IF(OR(NOT(ISNUMBER(B283)),NOT(ISNUMBER(C283))),"Fehler: Füllstände fehlen. Bitte ergänzen.",IF(COUNTIF($A$17:$A$299,A283)&gt;1,"Bitte nur eine Eintragung pro Anlagenschlüssel vornehmen",""))),"Fehler"))</f>
        <v/>
      </c>
    </row>
    <row r="284" spans="1:5" x14ac:dyDescent="0.2">
      <c r="A284" s="136"/>
      <c r="B284" s="74"/>
      <c r="C284" s="74"/>
      <c r="D284" s="136"/>
      <c r="E284" s="194" t="str">
        <f>IF(ISBLANK(A284),"",IFERROR(IF(OR(B284&gt;(Hilfstabelle!$J$2*VLOOKUP(Füllstände!A284,Stammdaten!$A$17:$E$300,5,FALSE)),C284&gt;(Hilfstabelle!$J$2*VLOOKUP(Füllstände!A284,Stammdaten!$A$17:$E$300,5,FALSE))),"Achtung: Füllstand übersteigt die installierte Speicherkapazität.",IF(OR(NOT(ISNUMBER(B284)),NOT(ISNUMBER(C284))),"Fehler: Füllstände fehlen. Bitte ergänzen.",IF(COUNTIF($A$17:$A$299,A284)&gt;1,"Bitte nur eine Eintragung pro Anlagenschlüssel vornehmen",""))),"Fehler"))</f>
        <v/>
      </c>
    </row>
    <row r="285" spans="1:5" x14ac:dyDescent="0.2">
      <c r="A285" s="136"/>
      <c r="B285" s="74"/>
      <c r="C285" s="74"/>
      <c r="D285" s="136"/>
      <c r="E285" s="194" t="str">
        <f>IF(ISBLANK(A285),"",IFERROR(IF(OR(B285&gt;(Hilfstabelle!$J$2*VLOOKUP(Füllstände!A285,Stammdaten!$A$17:$E$300,5,FALSE)),C285&gt;(Hilfstabelle!$J$2*VLOOKUP(Füllstände!A285,Stammdaten!$A$17:$E$300,5,FALSE))),"Achtung: Füllstand übersteigt die installierte Speicherkapazität.",IF(OR(NOT(ISNUMBER(B285)),NOT(ISNUMBER(C285))),"Fehler: Füllstände fehlen. Bitte ergänzen.",IF(COUNTIF($A$17:$A$299,A285)&gt;1,"Bitte nur eine Eintragung pro Anlagenschlüssel vornehmen",""))),"Fehler"))</f>
        <v/>
      </c>
    </row>
    <row r="286" spans="1:5" x14ac:dyDescent="0.2">
      <c r="A286" s="136"/>
      <c r="B286" s="74"/>
      <c r="C286" s="74"/>
      <c r="D286" s="136"/>
      <c r="E286" s="194" t="str">
        <f>IF(ISBLANK(A286),"",IFERROR(IF(OR(B286&gt;(Hilfstabelle!$J$2*VLOOKUP(Füllstände!A286,Stammdaten!$A$17:$E$300,5,FALSE)),C286&gt;(Hilfstabelle!$J$2*VLOOKUP(Füllstände!A286,Stammdaten!$A$17:$E$300,5,FALSE))),"Achtung: Füllstand übersteigt die installierte Speicherkapazität.",IF(OR(NOT(ISNUMBER(B286)),NOT(ISNUMBER(C286))),"Fehler: Füllstände fehlen. Bitte ergänzen.",IF(COUNTIF($A$17:$A$299,A286)&gt;1,"Bitte nur eine Eintragung pro Anlagenschlüssel vornehmen",""))),"Fehler"))</f>
        <v/>
      </c>
    </row>
    <row r="287" spans="1:5" x14ac:dyDescent="0.2">
      <c r="A287" s="136"/>
      <c r="B287" s="74"/>
      <c r="C287" s="74"/>
      <c r="D287" s="136"/>
      <c r="E287" s="194" t="str">
        <f>IF(ISBLANK(A287),"",IFERROR(IF(OR(B287&gt;(Hilfstabelle!$J$2*VLOOKUP(Füllstände!A287,Stammdaten!$A$17:$E$300,5,FALSE)),C287&gt;(Hilfstabelle!$J$2*VLOOKUP(Füllstände!A287,Stammdaten!$A$17:$E$300,5,FALSE))),"Achtung: Füllstand übersteigt die installierte Speicherkapazität.",IF(OR(NOT(ISNUMBER(B287)),NOT(ISNUMBER(C287))),"Fehler: Füllstände fehlen. Bitte ergänzen.",IF(COUNTIF($A$17:$A$299,A287)&gt;1,"Bitte nur eine Eintragung pro Anlagenschlüssel vornehmen",""))),"Fehler"))</f>
        <v/>
      </c>
    </row>
    <row r="288" spans="1:5" x14ac:dyDescent="0.2">
      <c r="A288" s="136"/>
      <c r="B288" s="74"/>
      <c r="C288" s="74"/>
      <c r="D288" s="136"/>
      <c r="E288" s="194" t="str">
        <f>IF(ISBLANK(A288),"",IFERROR(IF(OR(B288&gt;(Hilfstabelle!$J$2*VLOOKUP(Füllstände!A288,Stammdaten!$A$17:$E$300,5,FALSE)),C288&gt;(Hilfstabelle!$J$2*VLOOKUP(Füllstände!A288,Stammdaten!$A$17:$E$300,5,FALSE))),"Achtung: Füllstand übersteigt die installierte Speicherkapazität.",IF(OR(NOT(ISNUMBER(B288)),NOT(ISNUMBER(C288))),"Fehler: Füllstände fehlen. Bitte ergänzen.",IF(COUNTIF($A$17:$A$299,A288)&gt;1,"Bitte nur eine Eintragung pro Anlagenschlüssel vornehmen",""))),"Fehler"))</f>
        <v/>
      </c>
    </row>
    <row r="289" spans="1:5" x14ac:dyDescent="0.2">
      <c r="A289" s="136"/>
      <c r="B289" s="74"/>
      <c r="C289" s="74"/>
      <c r="D289" s="136"/>
      <c r="E289" s="194" t="str">
        <f>IF(ISBLANK(A289),"",IFERROR(IF(OR(B289&gt;(Hilfstabelle!$J$2*VLOOKUP(Füllstände!A289,Stammdaten!$A$17:$E$300,5,FALSE)),C289&gt;(Hilfstabelle!$J$2*VLOOKUP(Füllstände!A289,Stammdaten!$A$17:$E$300,5,FALSE))),"Achtung: Füllstand übersteigt die installierte Speicherkapazität.",IF(OR(NOT(ISNUMBER(B289)),NOT(ISNUMBER(C289))),"Fehler: Füllstände fehlen. Bitte ergänzen.",IF(COUNTIF($A$17:$A$299,A289)&gt;1,"Bitte nur eine Eintragung pro Anlagenschlüssel vornehmen",""))),"Fehler"))</f>
        <v/>
      </c>
    </row>
    <row r="290" spans="1:5" x14ac:dyDescent="0.2">
      <c r="A290" s="136"/>
      <c r="B290" s="74"/>
      <c r="C290" s="74"/>
      <c r="D290" s="136"/>
      <c r="E290" s="194" t="str">
        <f>IF(ISBLANK(A290),"",IFERROR(IF(OR(B290&gt;(Hilfstabelle!$J$2*VLOOKUP(Füllstände!A290,Stammdaten!$A$17:$E$300,5,FALSE)),C290&gt;(Hilfstabelle!$J$2*VLOOKUP(Füllstände!A290,Stammdaten!$A$17:$E$300,5,FALSE))),"Achtung: Füllstand übersteigt die installierte Speicherkapazität.",IF(OR(NOT(ISNUMBER(B290)),NOT(ISNUMBER(C290))),"Fehler: Füllstände fehlen. Bitte ergänzen.",IF(COUNTIF($A$17:$A$299,A290)&gt;1,"Bitte nur eine Eintragung pro Anlagenschlüssel vornehmen",""))),"Fehler"))</f>
        <v/>
      </c>
    </row>
    <row r="291" spans="1:5" x14ac:dyDescent="0.2">
      <c r="A291" s="136"/>
      <c r="B291" s="74"/>
      <c r="C291" s="74"/>
      <c r="D291" s="136"/>
      <c r="E291" s="194" t="str">
        <f>IF(ISBLANK(A291),"",IFERROR(IF(OR(B291&gt;(Hilfstabelle!$J$2*VLOOKUP(Füllstände!A291,Stammdaten!$A$17:$E$300,5,FALSE)),C291&gt;(Hilfstabelle!$J$2*VLOOKUP(Füllstände!A291,Stammdaten!$A$17:$E$300,5,FALSE))),"Achtung: Füllstand übersteigt die installierte Speicherkapazität.",IF(OR(NOT(ISNUMBER(B291)),NOT(ISNUMBER(C291))),"Fehler: Füllstände fehlen. Bitte ergänzen.",IF(COUNTIF($A$17:$A$299,A291)&gt;1,"Bitte nur eine Eintragung pro Anlagenschlüssel vornehmen",""))),"Fehler"))</f>
        <v/>
      </c>
    </row>
    <row r="292" spans="1:5" x14ac:dyDescent="0.2">
      <c r="A292" s="136"/>
      <c r="B292" s="74"/>
      <c r="C292" s="74"/>
      <c r="D292" s="136"/>
      <c r="E292" s="194" t="str">
        <f>IF(ISBLANK(A292),"",IFERROR(IF(OR(B292&gt;(Hilfstabelle!$J$2*VLOOKUP(Füllstände!A292,Stammdaten!$A$17:$E$300,5,FALSE)),C292&gt;(Hilfstabelle!$J$2*VLOOKUP(Füllstände!A292,Stammdaten!$A$17:$E$300,5,FALSE))),"Achtung: Füllstand übersteigt die installierte Speicherkapazität.",IF(OR(NOT(ISNUMBER(B292)),NOT(ISNUMBER(C292))),"Fehler: Füllstände fehlen. Bitte ergänzen.",IF(COUNTIF($A$17:$A$299,A292)&gt;1,"Bitte nur eine Eintragung pro Anlagenschlüssel vornehmen",""))),"Fehler"))</f>
        <v/>
      </c>
    </row>
    <row r="293" spans="1:5" x14ac:dyDescent="0.2">
      <c r="A293" s="136"/>
      <c r="B293" s="74"/>
      <c r="C293" s="74"/>
      <c r="D293" s="136"/>
      <c r="E293" s="194" t="str">
        <f>IF(ISBLANK(A293),"",IFERROR(IF(OR(B293&gt;(Hilfstabelle!$J$2*VLOOKUP(Füllstände!A293,Stammdaten!$A$17:$E$300,5,FALSE)),C293&gt;(Hilfstabelle!$J$2*VLOOKUP(Füllstände!A293,Stammdaten!$A$17:$E$300,5,FALSE))),"Achtung: Füllstand übersteigt die installierte Speicherkapazität.",IF(OR(NOT(ISNUMBER(B293)),NOT(ISNUMBER(C293))),"Fehler: Füllstände fehlen. Bitte ergänzen.",IF(COUNTIF($A$17:$A$299,A293)&gt;1,"Bitte nur eine Eintragung pro Anlagenschlüssel vornehmen",""))),"Fehler"))</f>
        <v/>
      </c>
    </row>
    <row r="294" spans="1:5" x14ac:dyDescent="0.2">
      <c r="A294" s="136"/>
      <c r="B294" s="74"/>
      <c r="C294" s="74"/>
      <c r="D294" s="136"/>
      <c r="E294" s="194" t="str">
        <f>IF(ISBLANK(A294),"",IFERROR(IF(OR(B294&gt;(Hilfstabelle!$J$2*VLOOKUP(Füllstände!A294,Stammdaten!$A$17:$E$300,5,FALSE)),C294&gt;(Hilfstabelle!$J$2*VLOOKUP(Füllstände!A294,Stammdaten!$A$17:$E$300,5,FALSE))),"Achtung: Füllstand übersteigt die installierte Speicherkapazität.",IF(OR(NOT(ISNUMBER(B294)),NOT(ISNUMBER(C294))),"Fehler: Füllstände fehlen. Bitte ergänzen.",IF(COUNTIF($A$17:$A$299,A294)&gt;1,"Bitte nur eine Eintragung pro Anlagenschlüssel vornehmen",""))),"Fehler"))</f>
        <v/>
      </c>
    </row>
    <row r="295" spans="1:5" x14ac:dyDescent="0.2">
      <c r="A295" s="136"/>
      <c r="B295" s="74"/>
      <c r="C295" s="74"/>
      <c r="D295" s="136"/>
      <c r="E295" s="194" t="str">
        <f>IF(ISBLANK(A295),"",IFERROR(IF(OR(B295&gt;(Hilfstabelle!$J$2*VLOOKUP(Füllstände!A295,Stammdaten!$A$17:$E$300,5,FALSE)),C295&gt;(Hilfstabelle!$J$2*VLOOKUP(Füllstände!A295,Stammdaten!$A$17:$E$300,5,FALSE))),"Achtung: Füllstand übersteigt die installierte Speicherkapazität.",IF(OR(NOT(ISNUMBER(B295)),NOT(ISNUMBER(C295))),"Fehler: Füllstände fehlen. Bitte ergänzen.",IF(COUNTIF($A$17:$A$299,A295)&gt;1,"Bitte nur eine Eintragung pro Anlagenschlüssel vornehmen",""))),"Fehler"))</f>
        <v/>
      </c>
    </row>
    <row r="296" spans="1:5" x14ac:dyDescent="0.2">
      <c r="A296" s="136"/>
      <c r="B296" s="74"/>
      <c r="C296" s="74"/>
      <c r="D296" s="136"/>
      <c r="E296" s="194" t="str">
        <f>IF(ISBLANK(A296),"",IFERROR(IF(OR(B296&gt;(Hilfstabelle!$J$2*VLOOKUP(Füllstände!A296,Stammdaten!$A$17:$E$300,5,FALSE)),C296&gt;(Hilfstabelle!$J$2*VLOOKUP(Füllstände!A296,Stammdaten!$A$17:$E$300,5,FALSE))),"Achtung: Füllstand übersteigt die installierte Speicherkapazität.",IF(OR(NOT(ISNUMBER(B296)),NOT(ISNUMBER(C296))),"Fehler: Füllstände fehlen. Bitte ergänzen.",IF(COUNTIF($A$17:$A$299,A296)&gt;1,"Bitte nur eine Eintragung pro Anlagenschlüssel vornehmen",""))),"Fehler"))</f>
        <v/>
      </c>
    </row>
    <row r="297" spans="1:5" x14ac:dyDescent="0.2">
      <c r="A297" s="136"/>
      <c r="B297" s="74"/>
      <c r="C297" s="74"/>
      <c r="D297" s="136"/>
      <c r="E297" s="194" t="str">
        <f>IF(ISBLANK(A297),"",IFERROR(IF(OR(B297&gt;(Hilfstabelle!$J$2*VLOOKUP(Füllstände!A297,Stammdaten!$A$17:$E$300,5,FALSE)),C297&gt;(Hilfstabelle!$J$2*VLOOKUP(Füllstände!A297,Stammdaten!$A$17:$E$300,5,FALSE))),"Achtung: Füllstand übersteigt die installierte Speicherkapazität.",IF(OR(NOT(ISNUMBER(B297)),NOT(ISNUMBER(C297))),"Fehler: Füllstände fehlen. Bitte ergänzen.",IF(COUNTIF($A$17:$A$299,A297)&gt;1,"Bitte nur eine Eintragung pro Anlagenschlüssel vornehmen",""))),"Fehler"))</f>
        <v/>
      </c>
    </row>
    <row r="298" spans="1:5" x14ac:dyDescent="0.2">
      <c r="A298" s="136"/>
      <c r="B298" s="74"/>
      <c r="C298" s="74"/>
      <c r="D298" s="136"/>
      <c r="E298" s="194" t="str">
        <f>IF(ISBLANK(A298),"",IFERROR(IF(OR(B298&gt;(Hilfstabelle!$J$2*VLOOKUP(Füllstände!A298,Stammdaten!$A$17:$E$300,5,FALSE)),C298&gt;(Hilfstabelle!$J$2*VLOOKUP(Füllstände!A298,Stammdaten!$A$17:$E$300,5,FALSE))),"Achtung: Füllstand übersteigt die installierte Speicherkapazität.",IF(OR(NOT(ISNUMBER(B298)),NOT(ISNUMBER(C298))),"Fehler: Füllstände fehlen. Bitte ergänzen.",IF(COUNTIF($A$17:$A$299,A298)&gt;1,"Bitte nur eine Eintragung pro Anlagenschlüssel vornehmen",""))),"Fehler"))</f>
        <v/>
      </c>
    </row>
    <row r="299" spans="1:5" ht="15" thickBot="1" x14ac:dyDescent="0.25">
      <c r="A299" s="9"/>
      <c r="B299" s="74"/>
      <c r="C299" s="74"/>
      <c r="D299" s="9"/>
      <c r="E299" s="195" t="str">
        <f>IF(ISBLANK(A299),"",IFERROR(IF(OR(B299&gt;(Hilfstabelle!$J$2*VLOOKUP(Füllstände!A299,Stammdaten!$A$17:$E$300,5,FALSE)),C299&gt;(Hilfstabelle!$J$2*VLOOKUP(Füllstände!A299,Stammdaten!$A$17:$E$300,5,FALSE))),"Achtung: Füllstand übersteigt die installierte Speicherkapazität.",IF(OR(NOT(ISNUMBER(B299)),NOT(ISNUMBER(C299))),"Fehler: Füllstände fehlen. Bitte ergänzen.",IF(COUNTIF($A$17:$A$299,A299)&gt;1,"Bitte nur eine Eintragung pro Anlagenschlüssel vornehmen",""))),"Fehler"))</f>
        <v/>
      </c>
    </row>
  </sheetData>
  <sheetProtection algorithmName="SHA-512" hashValue="IEzFY8rNF7sBlEYe9WiMgMGBBM3cLtlZQBqi1cj5iBocEbhT9mnuP/THc4lYI8GCPdjA7eiR5Zc4x9nZ2yRk2w==" saltValue="5AfmmxlXZEtvnuAmQv4Bhw==" spinCount="100000" sheet="1" selectLockedCells="1"/>
  <mergeCells count="3">
    <mergeCell ref="A3:B3"/>
    <mergeCell ref="E14:E16"/>
    <mergeCell ref="B14:C14"/>
  </mergeCells>
  <conditionalFormatting sqref="E17:E299">
    <cfRule type="beginsWith" dxfId="4" priority="1" operator="beginsWith" text="Achtung">
      <formula>LEFT(E17,LEN("Achtung"))="Achtung"</formula>
    </cfRule>
  </conditionalFormatting>
  <dataValidations count="2">
    <dataValidation type="decimal" operator="greaterThanOrEqual" allowBlank="1" showInputMessage="1" showErrorMessage="1" sqref="B17:C299" xr:uid="{00000000-0002-0000-0400-000000000000}">
      <formula1>0</formula1>
    </dataValidation>
    <dataValidation type="whole" allowBlank="1" showInputMessage="1" showErrorMessage="1" sqref="B300:B1048576" xr:uid="{00000000-0002-0000-0400-000001000000}">
      <formula1>1</formula1>
      <formula2>13</formula2>
    </dataValidation>
  </dataValidation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2E88857A-EAE8-42A1-864D-EADAC5E908C8}">
            <xm:f>LEFT(E17,LEN("Fehler"))="Fehler"</xm:f>
            <xm:f>"Fehler"</xm:f>
            <x14:dxf>
              <font>
                <color rgb="FF9C0006"/>
              </font>
              <fill>
                <patternFill>
                  <bgColor rgb="FFFFC7CE"/>
                </patternFill>
              </fill>
            </x14:dxf>
          </x14:cfRule>
          <xm:sqref>E17:E299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Stammdaten!$A$17:$A$5252</xm:f>
          </x14:formula1>
          <xm:sqref>A17:A299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J302"/>
  <sheetViews>
    <sheetView zoomScale="80" zoomScaleNormal="80" workbookViewId="0">
      <selection activeCell="C3" sqref="C3"/>
    </sheetView>
  </sheetViews>
  <sheetFormatPr baseColWidth="10" defaultColWidth="11" defaultRowHeight="14.25" x14ac:dyDescent="0.2"/>
  <cols>
    <col min="1" max="1" width="32.75" style="89" bestFit="1" customWidth="1"/>
    <col min="2" max="2" width="52.75" style="89" bestFit="1" customWidth="1"/>
    <col min="3" max="3" width="23.25" style="89" customWidth="1"/>
    <col min="4" max="4" width="13.875" style="89" customWidth="1"/>
    <col min="5" max="5" width="14.625" style="89" customWidth="1"/>
    <col min="6" max="6" width="24.5" style="89" customWidth="1"/>
    <col min="7" max="7" width="15.625" style="89" customWidth="1"/>
    <col min="8" max="8" width="14.625" style="89" customWidth="1"/>
    <col min="9" max="9" width="24.375" style="89" customWidth="1"/>
    <col min="10" max="10" width="61.875" style="89" bestFit="1" customWidth="1"/>
    <col min="11" max="16384" width="11" style="89"/>
  </cols>
  <sheetData>
    <row r="2" spans="1:10" ht="15" thickBot="1" x14ac:dyDescent="0.25"/>
    <row r="3" spans="1:10" ht="15" customHeight="1" thickBot="1" x14ac:dyDescent="0.25">
      <c r="A3" s="201" t="s">
        <v>0</v>
      </c>
      <c r="B3" s="202"/>
      <c r="D3" s="201" t="s">
        <v>84</v>
      </c>
      <c r="E3" s="203"/>
      <c r="F3" s="203"/>
      <c r="G3" s="202"/>
    </row>
    <row r="4" spans="1:10" ht="15" customHeight="1" x14ac:dyDescent="0.25">
      <c r="A4" s="27" t="s">
        <v>51</v>
      </c>
      <c r="B4" s="95" t="str">
        <f>IF(Stammdaten!B4="","",Stammdaten!B4)</f>
        <v/>
      </c>
      <c r="D4" s="102" t="s">
        <v>80</v>
      </c>
      <c r="E4" s="103"/>
      <c r="F4" s="163" t="s">
        <v>78</v>
      </c>
      <c r="G4" s="163" t="s">
        <v>79</v>
      </c>
      <c r="H4" s="104"/>
    </row>
    <row r="5" spans="1:10" ht="15" customHeight="1" thickBot="1" x14ac:dyDescent="0.3">
      <c r="A5" s="6" t="s">
        <v>1</v>
      </c>
      <c r="B5" s="96" t="str">
        <f>IF(Stammdaten!B5="","",Stammdaten!B5)</f>
        <v/>
      </c>
      <c r="D5" s="105" t="s">
        <v>76</v>
      </c>
      <c r="E5" s="106"/>
      <c r="F5" s="107" t="s">
        <v>12</v>
      </c>
      <c r="G5" s="108" t="s">
        <v>15</v>
      </c>
      <c r="H5" s="109"/>
    </row>
    <row r="6" spans="1:10" x14ac:dyDescent="0.2">
      <c r="A6" s="6" t="s">
        <v>5</v>
      </c>
      <c r="B6" s="96" t="str">
        <f>IF(Stammdaten!B6="","",Stammdaten!B6)</f>
        <v/>
      </c>
      <c r="D6" s="220" t="s">
        <v>24</v>
      </c>
      <c r="E6" s="221"/>
      <c r="F6" s="110">
        <f>SUMIF($B$17:$B$300,D6,$E$17:$E$300)</f>
        <v>0</v>
      </c>
      <c r="G6" s="111">
        <f>SUMIF($B$17:$B$300,D6,$I$17:$I$300)</f>
        <v>0</v>
      </c>
      <c r="H6" s="109"/>
    </row>
    <row r="7" spans="1:10" ht="15" customHeight="1" x14ac:dyDescent="0.2">
      <c r="A7" s="6" t="s">
        <v>2</v>
      </c>
      <c r="B7" s="97" t="str">
        <f>IF(Stammdaten!B7="","",Stammdaten!B7)</f>
        <v/>
      </c>
      <c r="D7" s="222" t="s">
        <v>25</v>
      </c>
      <c r="E7" s="223"/>
      <c r="F7" s="112">
        <f t="shared" ref="F7:F9" si="0">SUMIF($B$17:$B$300,D7,$E$17:$E$300)</f>
        <v>0</v>
      </c>
      <c r="G7" s="113">
        <f>SUMIF($B$17:$B$300,D7,$I$17:$I$300)</f>
        <v>0</v>
      </c>
      <c r="H7" s="109"/>
    </row>
    <row r="8" spans="1:10" ht="15" customHeight="1" x14ac:dyDescent="0.2">
      <c r="A8" s="6" t="s">
        <v>3</v>
      </c>
      <c r="B8" s="96" t="str">
        <f>IF(Stammdaten!B8="","",Stammdaten!B8)</f>
        <v/>
      </c>
      <c r="D8" s="222" t="s">
        <v>26</v>
      </c>
      <c r="E8" s="223"/>
      <c r="F8" s="112">
        <f t="shared" si="0"/>
        <v>0</v>
      </c>
      <c r="G8" s="113">
        <f>SUMIF($B$17:$B$300,D8,$I$17:$I$300)</f>
        <v>0</v>
      </c>
      <c r="H8" s="109"/>
    </row>
    <row r="9" spans="1:10" ht="15" thickBot="1" x14ac:dyDescent="0.25">
      <c r="A9" s="7" t="s">
        <v>6</v>
      </c>
      <c r="B9" s="98" t="str">
        <f>IF(Stammdaten!B9="","",Stammdaten!B9)</f>
        <v/>
      </c>
      <c r="D9" s="224" t="s">
        <v>27</v>
      </c>
      <c r="E9" s="225"/>
      <c r="F9" s="114">
        <f t="shared" si="0"/>
        <v>0</v>
      </c>
      <c r="G9" s="115">
        <f>SUMIF($B$17:$B$300,D9,$I$17:$I$300)</f>
        <v>0</v>
      </c>
    </row>
    <row r="10" spans="1:10" ht="15" thickBot="1" x14ac:dyDescent="0.25">
      <c r="A10" s="26"/>
      <c r="B10" s="91"/>
      <c r="F10" s="116"/>
    </row>
    <row r="11" spans="1:10" ht="15.2" customHeight="1" thickBot="1" x14ac:dyDescent="0.25">
      <c r="A11" s="38" t="s">
        <v>62</v>
      </c>
      <c r="B11" s="99" t="str">
        <f>IF(Stammdaten!B11="","",Stammdaten!B11)</f>
        <v>2022 (Kalkulatorische Umlage mit Ganzjahresbetrachtung)</v>
      </c>
      <c r="D11" s="218" t="s">
        <v>88</v>
      </c>
      <c r="E11" s="219"/>
      <c r="F11" s="219"/>
      <c r="G11" s="218" t="str">
        <f>IF(NOT(ISERROR(MATCH("Fehler*",J17:J3000,0))),"Fehler in diesem Reiter, s. unten.",IF(NOT(ISERROR(MATCH("Fehler*",Stammdaten!J17:J3000,0))),"Fehler in Reiter 'Stammdaten' enthalten.",IF(NOT(ISERROR(MATCH("Fehler*",'Beladung des Speichers'!G17:G3000,0))),"Fehler in Reiter 'Beladung des Speichers' enthalten.",IF(NOT(ISERROR(MATCH("Fehler*",'Entladung des Speichers'!G17:G3000,0))),"Fehler in Reiter 'Entladung des Speichers' enthalten.",IF(NOT(ISERROR(MATCH("Fehler*",Füllstände!#REF!,0))),"Fehler in Reiter 'Füllstände' enthalten.",IF(NOT(ISERROR(MATCH("Achtung*",Füllstände!#REF!,0))),"Bitte Speicherfüllstände im Reiter 'Füllstände' überprüfen!","Nein, alle Angaben erscheinen plausibel"))))))</f>
        <v>Nein, alle Angaben erscheinen plausibel</v>
      </c>
      <c r="H11" s="219"/>
      <c r="I11" s="226"/>
    </row>
    <row r="12" spans="1:10" ht="15" thickBot="1" x14ac:dyDescent="0.25">
      <c r="A12" s="39" t="s">
        <v>63</v>
      </c>
      <c r="B12" s="198">
        <f>IF(Stammdaten!B12="","",Stammdaten!B12)</f>
        <v>1.8614999999999999</v>
      </c>
    </row>
    <row r="13" spans="1:10" s="118" customFormat="1" ht="15" thickBot="1" x14ac:dyDescent="0.25">
      <c r="A13" s="37"/>
      <c r="B13" s="117"/>
    </row>
    <row r="14" spans="1:10" s="118" customFormat="1" x14ac:dyDescent="0.2">
      <c r="A14" s="207" t="s">
        <v>67</v>
      </c>
      <c r="B14" s="208"/>
      <c r="C14" s="208"/>
      <c r="D14" s="208"/>
      <c r="E14" s="207" t="s">
        <v>59</v>
      </c>
      <c r="F14" s="214"/>
      <c r="G14" s="208" t="s">
        <v>60</v>
      </c>
      <c r="H14" s="208"/>
      <c r="I14" s="140" t="s">
        <v>61</v>
      </c>
      <c r="J14" s="204" t="s">
        <v>91</v>
      </c>
    </row>
    <row r="15" spans="1:10" ht="25.5" x14ac:dyDescent="0.2">
      <c r="A15" s="31" t="s">
        <v>8</v>
      </c>
      <c r="B15" s="14" t="s">
        <v>23</v>
      </c>
      <c r="C15" s="14" t="s">
        <v>94</v>
      </c>
      <c r="D15" s="86" t="s">
        <v>75</v>
      </c>
      <c r="E15" s="31" t="s">
        <v>92</v>
      </c>
      <c r="F15" s="32" t="s">
        <v>68</v>
      </c>
      <c r="G15" s="87" t="s">
        <v>93</v>
      </c>
      <c r="H15" s="86" t="s">
        <v>68</v>
      </c>
      <c r="I15" s="18" t="s">
        <v>69</v>
      </c>
      <c r="J15" s="205"/>
    </row>
    <row r="16" spans="1:10" ht="15" thickBot="1" x14ac:dyDescent="0.25">
      <c r="A16" s="10"/>
      <c r="B16" s="15"/>
      <c r="C16" s="15"/>
      <c r="D16" s="48" t="s">
        <v>70</v>
      </c>
      <c r="E16" s="10" t="s">
        <v>12</v>
      </c>
      <c r="F16" s="46" t="s">
        <v>15</v>
      </c>
      <c r="G16" s="35" t="s">
        <v>12</v>
      </c>
      <c r="H16" s="48" t="s">
        <v>15</v>
      </c>
      <c r="I16" s="25" t="s">
        <v>15</v>
      </c>
      <c r="J16" s="206"/>
    </row>
    <row r="17" spans="1:10" x14ac:dyDescent="0.2">
      <c r="A17" s="128" t="str">
        <f>IF(Stammdaten!A17="","",Stammdaten!A17)</f>
        <v/>
      </c>
      <c r="B17" s="128" t="str">
        <f>IF(A17="","",VLOOKUP(A17,Stammdaten!A17:I300,6,FALSE))</f>
        <v/>
      </c>
      <c r="C17" s="129" t="str">
        <f>IF(A17="","",$B$5)</f>
        <v/>
      </c>
      <c r="D17" s="130" t="str">
        <f>IF(A17="","",$B$11)</f>
        <v/>
      </c>
      <c r="E17" s="131" t="str">
        <f>IF(A17="","",SUMIFS('Ergebnis (detailliert)'!$H$17:$H$300,'Ergebnis (detailliert)'!$A$17:$A$300,'Ergebnis (aggregiert)'!$A17,'Ergebnis (detailliert)'!$B$17:$B$300,'Ergebnis (aggregiert)'!$C17))</f>
        <v/>
      </c>
      <c r="F17" s="132" t="str">
        <f>IF($A17="","",SUMIFS('Ergebnis (detailliert)'!$J$17:$J$300,'Ergebnis (detailliert)'!$A$17:$A$300,'Ergebnis (aggregiert)'!$A17,'Ergebnis (detailliert)'!$B$17:$B$300,'Ergebnis (aggregiert)'!$C17))</f>
        <v/>
      </c>
      <c r="G17" s="131" t="str">
        <f>IF($A17="","",SUMIFS('Ergebnis (detailliert)'!$M$17:$M$300,'Ergebnis (detailliert)'!$A$17:$A$300,'Ergebnis (aggregiert)'!$A17,'Ergebnis (detailliert)'!$B$17:$B$300,'Ergebnis (aggregiert)'!$C17))</f>
        <v/>
      </c>
      <c r="H17" s="133" t="str">
        <f>IF($A17="","",SUMIFS('Ergebnis (detailliert)'!$P$17:$P$300,'Ergebnis (detailliert)'!$A$17:$A$300,'Ergebnis (aggregiert)'!$A17,'Ergebnis (detailliert)'!$B$17:$B$300,'Ergebnis (aggregiert)'!$C17))</f>
        <v/>
      </c>
      <c r="I17" s="134" t="str">
        <f>IF($A17="","",SUMIFS('Ergebnis (detailliert)'!$S$17:$S$300,'Ergebnis (detailliert)'!$A$17:$A$300,'Ergebnis (aggregiert)'!$A17,'Ergebnis (detailliert)'!$B$17:$B$300,'Ergebnis (aggregiert)'!$C17))</f>
        <v/>
      </c>
      <c r="J17" s="93" t="str">
        <f>IFERROR(IF(ISBLANK(A17),"",IF(COUNTIF('Beladung des Speichers'!$A$17:$A$300,'Ergebnis (aggregiert)'!A17)=0,"Fehler: Der Reiter 'Beladung des Speichers' wurde für diesen Speicher nicht ausgefüllt.",IF(COUNTIF('Entladung des Speichers'!$A$17:$A$300,'Ergebnis (aggregiert)'!A17)=0,"Fehler: Der Reiter 'Entladung des Speichers' wurde für diesen Speicher nicht ausgefüllt.",IF(COUNTIF(Füllstände!$A$17:$A$300,'Ergebnis (aggregiert)'!A17)=0,"Fehler: Der Reiter 'Füllstände' wurde für diesen Speicher nicht ausgefüllt.","")))),"Fehler: Nicht alle Datenblätter wurden für diesen Speicher vollständig befüllt.")</f>
        <v/>
      </c>
    </row>
    <row r="18" spans="1:10" x14ac:dyDescent="0.2">
      <c r="A18" s="128" t="str">
        <f>IF(Stammdaten!A18="","",Stammdaten!A18)</f>
        <v/>
      </c>
      <c r="B18" s="128" t="str">
        <f>IF(A18="","",VLOOKUP(A18,Stammdaten!A18:I301,6,FALSE))</f>
        <v/>
      </c>
      <c r="C18" s="129" t="str">
        <f t="shared" ref="C18:C81" si="1">IF(A18="","",$B$5)</f>
        <v/>
      </c>
      <c r="D18" s="130" t="str">
        <f t="shared" ref="D18:D81" si="2">IF(A18="","",$B$11)</f>
        <v/>
      </c>
      <c r="E18" s="131" t="str">
        <f>IF(A18="","",SUMIFS('Ergebnis (detailliert)'!$H$17:$H$300,'Ergebnis (detailliert)'!$A$17:$A$300,'Ergebnis (aggregiert)'!$A18,'Ergebnis (detailliert)'!$B$17:$B$300,'Ergebnis (aggregiert)'!$C18))</f>
        <v/>
      </c>
      <c r="F18" s="132" t="str">
        <f>IF($A18="","",SUMIFS('Ergebnis (detailliert)'!$J$17:$J$300,'Ergebnis (detailliert)'!$A$17:$A$300,'Ergebnis (aggregiert)'!$A18,'Ergebnis (detailliert)'!$B$17:$B$300,'Ergebnis (aggregiert)'!$C18))</f>
        <v/>
      </c>
      <c r="G18" s="131" t="str">
        <f>IF($A18="","",SUMIFS('Ergebnis (detailliert)'!$M$17:$M$300,'Ergebnis (detailliert)'!$A$17:$A$300,'Ergebnis (aggregiert)'!$A18,'Ergebnis (detailliert)'!$B$17:$B$300,'Ergebnis (aggregiert)'!$C18))</f>
        <v/>
      </c>
      <c r="H18" s="133" t="str">
        <f>IF($A18="","",SUMIFS('Ergebnis (detailliert)'!$P$17:$P$300,'Ergebnis (detailliert)'!$A$17:$A$300,'Ergebnis (aggregiert)'!$A18,'Ergebnis (detailliert)'!$B$17:$B$300,'Ergebnis (aggregiert)'!$C18))</f>
        <v/>
      </c>
      <c r="I18" s="134" t="str">
        <f>IF($A18="","",SUMIFS('Ergebnis (detailliert)'!$S$17:$S$300,'Ergebnis (detailliert)'!$A$17:$A$300,'Ergebnis (aggregiert)'!$A18,'Ergebnis (detailliert)'!$B$17:$B$300,'Ergebnis (aggregiert)'!$C18))</f>
        <v/>
      </c>
      <c r="J18" s="93" t="str">
        <f>IFERROR(IF(ISBLANK(A18),"",IF(COUNTIF('Beladung des Speichers'!$A$17:$A$300,'Ergebnis (aggregiert)'!A18)=0,"Fehler: Der Reiter 'Beladung des Speichers' wurde für diesen Speicher nicht ausgefüllt.",IF(COUNTIF('Entladung des Speichers'!$A$17:$A$300,'Ergebnis (aggregiert)'!A18)=0,"Fehler: Der Reiter 'Entladung des Speichers' wurde für diesen Speicher nicht ausgefüllt.",IF(COUNTIF(Füllstände!$A$17:$A$300,'Ergebnis (aggregiert)'!A18)=0,"Fehler: Der Reiter 'Füllstände' wurde für diesen Speicher nicht ausgefüllt.","")))),"Fehler: Nicht alle Datenblätter wurden für diesen Speicher vollständig befüllt.")</f>
        <v/>
      </c>
    </row>
    <row r="19" spans="1:10" x14ac:dyDescent="0.2">
      <c r="A19" s="128" t="str">
        <f>IF(Stammdaten!A19="","",Stammdaten!A19)</f>
        <v/>
      </c>
      <c r="B19" s="128" t="str">
        <f>IF(A19="","",VLOOKUP(A19,Stammdaten!A19:I302,6,FALSE))</f>
        <v/>
      </c>
      <c r="C19" s="129" t="str">
        <f t="shared" si="1"/>
        <v/>
      </c>
      <c r="D19" s="130" t="str">
        <f t="shared" si="2"/>
        <v/>
      </c>
      <c r="E19" s="131" t="str">
        <f>IF(A19="","",SUMIFS('Ergebnis (detailliert)'!$H$17:$H$300,'Ergebnis (detailliert)'!$A$17:$A$300,'Ergebnis (aggregiert)'!$A19,'Ergebnis (detailliert)'!$B$17:$B$300,'Ergebnis (aggregiert)'!$C19))</f>
        <v/>
      </c>
      <c r="F19" s="132" t="str">
        <f>IF($A19="","",SUMIFS('Ergebnis (detailliert)'!$J$17:$J$300,'Ergebnis (detailliert)'!$A$17:$A$300,'Ergebnis (aggregiert)'!$A19,'Ergebnis (detailliert)'!$B$17:$B$300,'Ergebnis (aggregiert)'!$C19))</f>
        <v/>
      </c>
      <c r="G19" s="131" t="str">
        <f>IF($A19="","",SUMIFS('Ergebnis (detailliert)'!$M$17:$M$300,'Ergebnis (detailliert)'!$A$17:$A$300,'Ergebnis (aggregiert)'!$A19,'Ergebnis (detailliert)'!$B$17:$B$300,'Ergebnis (aggregiert)'!$C19))</f>
        <v/>
      </c>
      <c r="H19" s="133" t="str">
        <f>IF($A19="","",SUMIFS('Ergebnis (detailliert)'!$P$17:$P$300,'Ergebnis (detailliert)'!$A$17:$A$300,'Ergebnis (aggregiert)'!$A19,'Ergebnis (detailliert)'!$B$17:$B$300,'Ergebnis (aggregiert)'!$C19))</f>
        <v/>
      </c>
      <c r="I19" s="134" t="str">
        <f>IF($A19="","",SUMIFS('Ergebnis (detailliert)'!$S$17:$S$300,'Ergebnis (detailliert)'!$A$17:$A$300,'Ergebnis (aggregiert)'!$A19,'Ergebnis (detailliert)'!$B$17:$B$300,'Ergebnis (aggregiert)'!$C19))</f>
        <v/>
      </c>
      <c r="J19" s="93" t="str">
        <f>IFERROR(IF(ISBLANK(A19),"",IF(COUNTIF('Beladung des Speichers'!$A$17:$A$300,'Ergebnis (aggregiert)'!A19)=0,"Fehler: Der Reiter 'Beladung des Speichers' wurde für diesen Speicher nicht ausgefüllt.",IF(COUNTIF('Entladung des Speichers'!$A$17:$A$300,'Ergebnis (aggregiert)'!A19)=0,"Fehler: Der Reiter 'Entladung des Speichers' wurde für diesen Speicher nicht ausgefüllt.",IF(COUNTIF(Füllstände!$A$17:$A$300,'Ergebnis (aggregiert)'!A19)=0,"Fehler: Der Reiter 'Füllstände' wurde für diesen Speicher nicht ausgefüllt.","")))),"Fehler: Nicht alle Datenblätter wurden für diesen Speicher vollständig befüllt.")</f>
        <v/>
      </c>
    </row>
    <row r="20" spans="1:10" x14ac:dyDescent="0.2">
      <c r="A20" s="128" t="str">
        <f>IF(Stammdaten!A20="","",Stammdaten!A20)</f>
        <v/>
      </c>
      <c r="B20" s="128" t="str">
        <f>IF(A20="","",VLOOKUP(A20,Stammdaten!A20:I303,6,FALSE))</f>
        <v/>
      </c>
      <c r="C20" s="129" t="str">
        <f t="shared" si="1"/>
        <v/>
      </c>
      <c r="D20" s="130" t="str">
        <f t="shared" si="2"/>
        <v/>
      </c>
      <c r="E20" s="131" t="str">
        <f>IF(A20="","",SUMIFS('Ergebnis (detailliert)'!$H$17:$H$300,'Ergebnis (detailliert)'!$A$17:$A$300,'Ergebnis (aggregiert)'!$A20,'Ergebnis (detailliert)'!$B$17:$B$300,'Ergebnis (aggregiert)'!$C20))</f>
        <v/>
      </c>
      <c r="F20" s="132" t="str">
        <f>IF($A20="","",SUMIFS('Ergebnis (detailliert)'!$J$17:$J$300,'Ergebnis (detailliert)'!$A$17:$A$300,'Ergebnis (aggregiert)'!$A20,'Ergebnis (detailliert)'!$B$17:$B$300,'Ergebnis (aggregiert)'!$C20))</f>
        <v/>
      </c>
      <c r="G20" s="131" t="str">
        <f>IF($A20="","",SUMIFS('Ergebnis (detailliert)'!$M$17:$M$300,'Ergebnis (detailliert)'!$A$17:$A$300,'Ergebnis (aggregiert)'!$A20,'Ergebnis (detailliert)'!$B$17:$B$300,'Ergebnis (aggregiert)'!$C20))</f>
        <v/>
      </c>
      <c r="H20" s="133" t="str">
        <f>IF($A20="","",SUMIFS('Ergebnis (detailliert)'!$P$17:$P$300,'Ergebnis (detailliert)'!$A$17:$A$300,'Ergebnis (aggregiert)'!$A20,'Ergebnis (detailliert)'!$B$17:$B$300,'Ergebnis (aggregiert)'!$C20))</f>
        <v/>
      </c>
      <c r="I20" s="134" t="str">
        <f>IF($A20="","",SUMIFS('Ergebnis (detailliert)'!$S$17:$S$300,'Ergebnis (detailliert)'!$A$17:$A$300,'Ergebnis (aggregiert)'!$A20,'Ergebnis (detailliert)'!$B$17:$B$300,'Ergebnis (aggregiert)'!$C20))</f>
        <v/>
      </c>
      <c r="J20" s="93" t="str">
        <f>IFERROR(IF(ISBLANK(A20),"",IF(COUNTIF('Beladung des Speichers'!$A$17:$A$300,'Ergebnis (aggregiert)'!A20)=0,"Fehler: Der Reiter 'Beladung des Speichers' wurde für diesen Speicher nicht ausgefüllt.",IF(COUNTIF('Entladung des Speichers'!$A$17:$A$300,'Ergebnis (aggregiert)'!A20)=0,"Fehler: Der Reiter 'Entladung des Speichers' wurde für diesen Speicher nicht ausgefüllt.",IF(COUNTIF(Füllstände!$A$17:$A$300,'Ergebnis (aggregiert)'!A20)=0,"Fehler: Der Reiter 'Füllstände' wurde für diesen Speicher nicht ausgefüllt.","")))),"Fehler: Nicht alle Datenblätter wurden für diesen Speicher vollständig befüllt.")</f>
        <v/>
      </c>
    </row>
    <row r="21" spans="1:10" x14ac:dyDescent="0.2">
      <c r="A21" s="128" t="str">
        <f>IF(Stammdaten!A21="","",Stammdaten!A21)</f>
        <v/>
      </c>
      <c r="B21" s="128" t="str">
        <f>IF(A21="","",VLOOKUP(A21,Stammdaten!A21:I304,6,FALSE))</f>
        <v/>
      </c>
      <c r="C21" s="129" t="str">
        <f t="shared" si="1"/>
        <v/>
      </c>
      <c r="D21" s="130" t="str">
        <f t="shared" si="2"/>
        <v/>
      </c>
      <c r="E21" s="131" t="str">
        <f>IF(A21="","",SUMIFS('Ergebnis (detailliert)'!$H$17:$H$300,'Ergebnis (detailliert)'!$A$17:$A$300,'Ergebnis (aggregiert)'!$A21,'Ergebnis (detailliert)'!$B$17:$B$300,'Ergebnis (aggregiert)'!$C21))</f>
        <v/>
      </c>
      <c r="F21" s="132" t="str">
        <f>IF($A21="","",SUMIFS('Ergebnis (detailliert)'!$J$17:$J$300,'Ergebnis (detailliert)'!$A$17:$A$300,'Ergebnis (aggregiert)'!$A21,'Ergebnis (detailliert)'!$B$17:$B$300,'Ergebnis (aggregiert)'!$C21))</f>
        <v/>
      </c>
      <c r="G21" s="131" t="str">
        <f>IF($A21="","",SUMIFS('Ergebnis (detailliert)'!$M$17:$M$300,'Ergebnis (detailliert)'!$A$17:$A$300,'Ergebnis (aggregiert)'!$A21,'Ergebnis (detailliert)'!$B$17:$B$300,'Ergebnis (aggregiert)'!$C21))</f>
        <v/>
      </c>
      <c r="H21" s="133" t="str">
        <f>IF($A21="","",SUMIFS('Ergebnis (detailliert)'!$P$17:$P$300,'Ergebnis (detailliert)'!$A$17:$A$300,'Ergebnis (aggregiert)'!$A21,'Ergebnis (detailliert)'!$B$17:$B$300,'Ergebnis (aggregiert)'!$C21))</f>
        <v/>
      </c>
      <c r="I21" s="134" t="str">
        <f>IF($A21="","",SUMIFS('Ergebnis (detailliert)'!$S$17:$S$300,'Ergebnis (detailliert)'!$A$17:$A$300,'Ergebnis (aggregiert)'!$A21,'Ergebnis (detailliert)'!$B$17:$B$300,'Ergebnis (aggregiert)'!$C21))</f>
        <v/>
      </c>
      <c r="J21" s="93" t="str">
        <f>IFERROR(IF(ISBLANK(A21),"",IF(COUNTIF('Beladung des Speichers'!$A$17:$A$300,'Ergebnis (aggregiert)'!A21)=0,"Fehler: Der Reiter 'Beladung des Speichers' wurde für diesen Speicher nicht ausgefüllt.",IF(COUNTIF('Entladung des Speichers'!$A$17:$A$300,'Ergebnis (aggregiert)'!A21)=0,"Fehler: Der Reiter 'Entladung des Speichers' wurde für diesen Speicher nicht ausgefüllt.",IF(COUNTIF(Füllstände!$A$17:$A$300,'Ergebnis (aggregiert)'!A21)=0,"Fehler: Der Reiter 'Füllstände' wurde für diesen Speicher nicht ausgefüllt.","")))),"Fehler: Nicht alle Datenblätter wurden für diesen Speicher vollständig befüllt.")</f>
        <v/>
      </c>
    </row>
    <row r="22" spans="1:10" x14ac:dyDescent="0.2">
      <c r="A22" s="128" t="str">
        <f>IF(Stammdaten!A22="","",Stammdaten!A22)</f>
        <v/>
      </c>
      <c r="B22" s="128" t="str">
        <f>IF(A22="","",VLOOKUP(A22,Stammdaten!A22:I305,6,FALSE))</f>
        <v/>
      </c>
      <c r="C22" s="129" t="str">
        <f t="shared" si="1"/>
        <v/>
      </c>
      <c r="D22" s="130" t="str">
        <f t="shared" si="2"/>
        <v/>
      </c>
      <c r="E22" s="131" t="str">
        <f>IF(A22="","",SUMIFS('Ergebnis (detailliert)'!$H$17:$H$300,'Ergebnis (detailliert)'!$A$17:$A$300,'Ergebnis (aggregiert)'!$A22,'Ergebnis (detailliert)'!$B$17:$B$300,'Ergebnis (aggregiert)'!$C22))</f>
        <v/>
      </c>
      <c r="F22" s="132" t="str">
        <f>IF($A22="","",SUMIFS('Ergebnis (detailliert)'!$J$17:$J$300,'Ergebnis (detailliert)'!$A$17:$A$300,'Ergebnis (aggregiert)'!$A22,'Ergebnis (detailliert)'!$B$17:$B$300,'Ergebnis (aggregiert)'!$C22))</f>
        <v/>
      </c>
      <c r="G22" s="131" t="str">
        <f>IF($A22="","",SUMIFS('Ergebnis (detailliert)'!$M$17:$M$300,'Ergebnis (detailliert)'!$A$17:$A$300,'Ergebnis (aggregiert)'!$A22,'Ergebnis (detailliert)'!$B$17:$B$300,'Ergebnis (aggregiert)'!$C22))</f>
        <v/>
      </c>
      <c r="H22" s="133" t="str">
        <f>IF($A22="","",SUMIFS('Ergebnis (detailliert)'!$P$17:$P$300,'Ergebnis (detailliert)'!$A$17:$A$300,'Ergebnis (aggregiert)'!$A22,'Ergebnis (detailliert)'!$B$17:$B$300,'Ergebnis (aggregiert)'!$C22))</f>
        <v/>
      </c>
      <c r="I22" s="134" t="str">
        <f>IF($A22="","",SUMIFS('Ergebnis (detailliert)'!$S$17:$S$300,'Ergebnis (detailliert)'!$A$17:$A$300,'Ergebnis (aggregiert)'!$A22,'Ergebnis (detailliert)'!$B$17:$B$300,'Ergebnis (aggregiert)'!$C22))</f>
        <v/>
      </c>
      <c r="J22" s="93" t="str">
        <f>IFERROR(IF(ISBLANK(A22),"",IF(COUNTIF('Beladung des Speichers'!$A$17:$A$300,'Ergebnis (aggregiert)'!A22)=0,"Fehler: Der Reiter 'Beladung des Speichers' wurde für diesen Speicher nicht ausgefüllt.",IF(COUNTIF('Entladung des Speichers'!$A$17:$A$300,'Ergebnis (aggregiert)'!A22)=0,"Fehler: Der Reiter 'Entladung des Speichers' wurde für diesen Speicher nicht ausgefüllt.",IF(COUNTIF(Füllstände!$A$17:$A$300,'Ergebnis (aggregiert)'!A22)=0,"Fehler: Der Reiter 'Füllstände' wurde für diesen Speicher nicht ausgefüllt.","")))),"Fehler: Nicht alle Datenblätter wurden für diesen Speicher vollständig befüllt.")</f>
        <v/>
      </c>
    </row>
    <row r="23" spans="1:10" x14ac:dyDescent="0.2">
      <c r="A23" s="128" t="str">
        <f>IF(Stammdaten!A23="","",Stammdaten!A23)</f>
        <v/>
      </c>
      <c r="B23" s="128" t="str">
        <f>IF(A23="","",VLOOKUP(A23,Stammdaten!A23:I306,6,FALSE))</f>
        <v/>
      </c>
      <c r="C23" s="129" t="str">
        <f t="shared" si="1"/>
        <v/>
      </c>
      <c r="D23" s="130" t="str">
        <f t="shared" si="2"/>
        <v/>
      </c>
      <c r="E23" s="131" t="str">
        <f>IF(A23="","",SUMIFS('Ergebnis (detailliert)'!$H$17:$H$300,'Ergebnis (detailliert)'!$A$17:$A$300,'Ergebnis (aggregiert)'!$A23,'Ergebnis (detailliert)'!$B$17:$B$300,'Ergebnis (aggregiert)'!$C23))</f>
        <v/>
      </c>
      <c r="F23" s="132" t="str">
        <f>IF($A23="","",SUMIFS('Ergebnis (detailliert)'!$J$17:$J$300,'Ergebnis (detailliert)'!$A$17:$A$300,'Ergebnis (aggregiert)'!$A23,'Ergebnis (detailliert)'!$B$17:$B$300,'Ergebnis (aggregiert)'!$C23))</f>
        <v/>
      </c>
      <c r="G23" s="131" t="str">
        <f>IF($A23="","",SUMIFS('Ergebnis (detailliert)'!$M$17:$M$300,'Ergebnis (detailliert)'!$A$17:$A$300,'Ergebnis (aggregiert)'!$A23,'Ergebnis (detailliert)'!$B$17:$B$300,'Ergebnis (aggregiert)'!$C23))</f>
        <v/>
      </c>
      <c r="H23" s="133" t="str">
        <f>IF($A23="","",SUMIFS('Ergebnis (detailliert)'!$P$17:$P$300,'Ergebnis (detailliert)'!$A$17:$A$300,'Ergebnis (aggregiert)'!$A23,'Ergebnis (detailliert)'!$B$17:$B$300,'Ergebnis (aggregiert)'!$C23))</f>
        <v/>
      </c>
      <c r="I23" s="134" t="str">
        <f>IF($A23="","",SUMIFS('Ergebnis (detailliert)'!$S$17:$S$300,'Ergebnis (detailliert)'!$A$17:$A$300,'Ergebnis (aggregiert)'!$A23,'Ergebnis (detailliert)'!$B$17:$B$300,'Ergebnis (aggregiert)'!$C23))</f>
        <v/>
      </c>
      <c r="J23" s="93" t="str">
        <f>IFERROR(IF(ISBLANK(A23),"",IF(COUNTIF('Beladung des Speichers'!$A$17:$A$300,'Ergebnis (aggregiert)'!A23)=0,"Fehler: Der Reiter 'Beladung des Speichers' wurde für diesen Speicher nicht ausgefüllt.",IF(COUNTIF('Entladung des Speichers'!$A$17:$A$300,'Ergebnis (aggregiert)'!A23)=0,"Fehler: Der Reiter 'Entladung des Speichers' wurde für diesen Speicher nicht ausgefüllt.",IF(COUNTIF(Füllstände!$A$17:$A$300,'Ergebnis (aggregiert)'!A23)=0,"Fehler: Der Reiter 'Füllstände' wurde für diesen Speicher nicht ausgefüllt.","")))),"Fehler: Nicht alle Datenblätter wurden für diesen Speicher vollständig befüllt.")</f>
        <v/>
      </c>
    </row>
    <row r="24" spans="1:10" x14ac:dyDescent="0.2">
      <c r="A24" s="128" t="str">
        <f>IF(Stammdaten!A24="","",Stammdaten!A24)</f>
        <v/>
      </c>
      <c r="B24" s="128" t="str">
        <f>IF(A24="","",VLOOKUP(A24,Stammdaten!A24:I307,6,FALSE))</f>
        <v/>
      </c>
      <c r="C24" s="129" t="str">
        <f t="shared" si="1"/>
        <v/>
      </c>
      <c r="D24" s="130" t="str">
        <f t="shared" si="2"/>
        <v/>
      </c>
      <c r="E24" s="131" t="str">
        <f>IF(A24="","",SUMIFS('Ergebnis (detailliert)'!$H$17:$H$300,'Ergebnis (detailliert)'!$A$17:$A$300,'Ergebnis (aggregiert)'!$A24,'Ergebnis (detailliert)'!$B$17:$B$300,'Ergebnis (aggregiert)'!$C24))</f>
        <v/>
      </c>
      <c r="F24" s="132" t="str">
        <f>IF($A24="","",SUMIFS('Ergebnis (detailliert)'!$J$17:$J$300,'Ergebnis (detailliert)'!$A$17:$A$300,'Ergebnis (aggregiert)'!$A24,'Ergebnis (detailliert)'!$B$17:$B$300,'Ergebnis (aggregiert)'!$C24))</f>
        <v/>
      </c>
      <c r="G24" s="131" t="str">
        <f>IF($A24="","",SUMIFS('Ergebnis (detailliert)'!$M$17:$M$300,'Ergebnis (detailliert)'!$A$17:$A$300,'Ergebnis (aggregiert)'!$A24,'Ergebnis (detailliert)'!$B$17:$B$300,'Ergebnis (aggregiert)'!$C24))</f>
        <v/>
      </c>
      <c r="H24" s="133" t="str">
        <f>IF($A24="","",SUMIFS('Ergebnis (detailliert)'!$P$17:$P$300,'Ergebnis (detailliert)'!$A$17:$A$300,'Ergebnis (aggregiert)'!$A24,'Ergebnis (detailliert)'!$B$17:$B$300,'Ergebnis (aggregiert)'!$C24))</f>
        <v/>
      </c>
      <c r="I24" s="134" t="str">
        <f>IF($A24="","",SUMIFS('Ergebnis (detailliert)'!$S$17:$S$300,'Ergebnis (detailliert)'!$A$17:$A$300,'Ergebnis (aggregiert)'!$A24,'Ergebnis (detailliert)'!$B$17:$B$300,'Ergebnis (aggregiert)'!$C24))</f>
        <v/>
      </c>
      <c r="J24" s="93" t="str">
        <f>IFERROR(IF(ISBLANK(A24),"",IF(COUNTIF('Beladung des Speichers'!$A$17:$A$300,'Ergebnis (aggregiert)'!A24)=0,"Fehler: Der Reiter 'Beladung des Speichers' wurde für diesen Speicher nicht ausgefüllt.",IF(COUNTIF('Entladung des Speichers'!$A$17:$A$300,'Ergebnis (aggregiert)'!A24)=0,"Fehler: Der Reiter 'Entladung des Speichers' wurde für diesen Speicher nicht ausgefüllt.",IF(COUNTIF(Füllstände!$A$17:$A$300,'Ergebnis (aggregiert)'!A24)=0,"Fehler: Der Reiter 'Füllstände' wurde für diesen Speicher nicht ausgefüllt.","")))),"Fehler: Nicht alle Datenblätter wurden für diesen Speicher vollständig befüllt.")</f>
        <v/>
      </c>
    </row>
    <row r="25" spans="1:10" x14ac:dyDescent="0.2">
      <c r="A25" s="128" t="str">
        <f>IF(Stammdaten!A25="","",Stammdaten!A25)</f>
        <v/>
      </c>
      <c r="B25" s="128" t="str">
        <f>IF(A25="","",VLOOKUP(A25,Stammdaten!A25:I308,6,FALSE))</f>
        <v/>
      </c>
      <c r="C25" s="129" t="str">
        <f t="shared" si="1"/>
        <v/>
      </c>
      <c r="D25" s="130" t="str">
        <f t="shared" si="2"/>
        <v/>
      </c>
      <c r="E25" s="131" t="str">
        <f>IF(A25="","",SUMIFS('Ergebnis (detailliert)'!$H$17:$H$300,'Ergebnis (detailliert)'!$A$17:$A$300,'Ergebnis (aggregiert)'!$A25,'Ergebnis (detailliert)'!$B$17:$B$300,'Ergebnis (aggregiert)'!$C25))</f>
        <v/>
      </c>
      <c r="F25" s="132" t="str">
        <f>IF($A25="","",SUMIFS('Ergebnis (detailliert)'!$J$17:$J$300,'Ergebnis (detailliert)'!$A$17:$A$300,'Ergebnis (aggregiert)'!$A25,'Ergebnis (detailliert)'!$B$17:$B$300,'Ergebnis (aggregiert)'!$C25))</f>
        <v/>
      </c>
      <c r="G25" s="131" t="str">
        <f>IF($A25="","",SUMIFS('Ergebnis (detailliert)'!$M$17:$M$300,'Ergebnis (detailliert)'!$A$17:$A$300,'Ergebnis (aggregiert)'!$A25,'Ergebnis (detailliert)'!$B$17:$B$300,'Ergebnis (aggregiert)'!$C25))</f>
        <v/>
      </c>
      <c r="H25" s="133" t="str">
        <f>IF($A25="","",SUMIFS('Ergebnis (detailliert)'!$P$17:$P$300,'Ergebnis (detailliert)'!$A$17:$A$300,'Ergebnis (aggregiert)'!$A25,'Ergebnis (detailliert)'!$B$17:$B$300,'Ergebnis (aggregiert)'!$C25))</f>
        <v/>
      </c>
      <c r="I25" s="134" t="str">
        <f>IF($A25="","",SUMIFS('Ergebnis (detailliert)'!$S$17:$S$300,'Ergebnis (detailliert)'!$A$17:$A$300,'Ergebnis (aggregiert)'!$A25,'Ergebnis (detailliert)'!$B$17:$B$300,'Ergebnis (aggregiert)'!$C25))</f>
        <v/>
      </c>
      <c r="J25" s="93" t="str">
        <f>IFERROR(IF(ISBLANK(A25),"",IF(COUNTIF('Beladung des Speichers'!$A$17:$A$300,'Ergebnis (aggregiert)'!A25)=0,"Fehler: Der Reiter 'Beladung des Speichers' wurde für diesen Speicher nicht ausgefüllt.",IF(COUNTIF('Entladung des Speichers'!$A$17:$A$300,'Ergebnis (aggregiert)'!A25)=0,"Fehler: Der Reiter 'Entladung des Speichers' wurde für diesen Speicher nicht ausgefüllt.",IF(COUNTIF(Füllstände!$A$17:$A$300,'Ergebnis (aggregiert)'!A25)=0,"Fehler: Der Reiter 'Füllstände' wurde für diesen Speicher nicht ausgefüllt.","")))),"Fehler: Nicht alle Datenblätter wurden für diesen Speicher vollständig befüllt.")</f>
        <v/>
      </c>
    </row>
    <row r="26" spans="1:10" x14ac:dyDescent="0.2">
      <c r="A26" s="128" t="str">
        <f>IF(Stammdaten!A26="","",Stammdaten!A26)</f>
        <v/>
      </c>
      <c r="B26" s="128" t="str">
        <f>IF(A26="","",VLOOKUP(A26,Stammdaten!A26:I309,6,FALSE))</f>
        <v/>
      </c>
      <c r="C26" s="129" t="str">
        <f t="shared" si="1"/>
        <v/>
      </c>
      <c r="D26" s="130" t="str">
        <f t="shared" si="2"/>
        <v/>
      </c>
      <c r="E26" s="131" t="str">
        <f>IF(A26="","",SUMIFS('Ergebnis (detailliert)'!$H$17:$H$300,'Ergebnis (detailliert)'!$A$17:$A$300,'Ergebnis (aggregiert)'!$A26,'Ergebnis (detailliert)'!$B$17:$B$300,'Ergebnis (aggregiert)'!$C26))</f>
        <v/>
      </c>
      <c r="F26" s="132" t="str">
        <f>IF($A26="","",SUMIFS('Ergebnis (detailliert)'!$J$17:$J$300,'Ergebnis (detailliert)'!$A$17:$A$300,'Ergebnis (aggregiert)'!$A26,'Ergebnis (detailliert)'!$B$17:$B$300,'Ergebnis (aggregiert)'!$C26))</f>
        <v/>
      </c>
      <c r="G26" s="131" t="str">
        <f>IF($A26="","",SUMIFS('Ergebnis (detailliert)'!$M$17:$M$300,'Ergebnis (detailliert)'!$A$17:$A$300,'Ergebnis (aggregiert)'!$A26,'Ergebnis (detailliert)'!$B$17:$B$300,'Ergebnis (aggregiert)'!$C26))</f>
        <v/>
      </c>
      <c r="H26" s="133" t="str">
        <f>IF($A26="","",SUMIFS('Ergebnis (detailliert)'!$P$17:$P$300,'Ergebnis (detailliert)'!$A$17:$A$300,'Ergebnis (aggregiert)'!$A26,'Ergebnis (detailliert)'!$B$17:$B$300,'Ergebnis (aggregiert)'!$C26))</f>
        <v/>
      </c>
      <c r="I26" s="134" t="str">
        <f>IF($A26="","",SUMIFS('Ergebnis (detailliert)'!$S$17:$S$300,'Ergebnis (detailliert)'!$A$17:$A$300,'Ergebnis (aggregiert)'!$A26,'Ergebnis (detailliert)'!$B$17:$B$300,'Ergebnis (aggregiert)'!$C26))</f>
        <v/>
      </c>
      <c r="J26" s="93" t="str">
        <f>IFERROR(IF(ISBLANK(A26),"",IF(COUNTIF('Beladung des Speichers'!$A$17:$A$300,'Ergebnis (aggregiert)'!A26)=0,"Fehler: Der Reiter 'Beladung des Speichers' wurde für diesen Speicher nicht ausgefüllt.",IF(COUNTIF('Entladung des Speichers'!$A$17:$A$300,'Ergebnis (aggregiert)'!A26)=0,"Fehler: Der Reiter 'Entladung des Speichers' wurde für diesen Speicher nicht ausgefüllt.",IF(COUNTIF(Füllstände!$A$17:$A$300,'Ergebnis (aggregiert)'!A26)=0,"Fehler: Der Reiter 'Füllstände' wurde für diesen Speicher nicht ausgefüllt.","")))),"Fehler: Nicht alle Datenblätter wurden für diesen Speicher vollständig befüllt.")</f>
        <v/>
      </c>
    </row>
    <row r="27" spans="1:10" x14ac:dyDescent="0.2">
      <c r="A27" s="128" t="str">
        <f>IF(Stammdaten!A27="","",Stammdaten!A27)</f>
        <v/>
      </c>
      <c r="B27" s="128" t="str">
        <f>IF(A27="","",VLOOKUP(A27,Stammdaten!A27:I310,6,FALSE))</f>
        <v/>
      </c>
      <c r="C27" s="129" t="str">
        <f t="shared" si="1"/>
        <v/>
      </c>
      <c r="D27" s="130" t="str">
        <f t="shared" si="2"/>
        <v/>
      </c>
      <c r="E27" s="131" t="str">
        <f>IF(A27="","",SUMIFS('Ergebnis (detailliert)'!$H$17:$H$300,'Ergebnis (detailliert)'!$A$17:$A$300,'Ergebnis (aggregiert)'!$A27,'Ergebnis (detailliert)'!$B$17:$B$300,'Ergebnis (aggregiert)'!$C27))</f>
        <v/>
      </c>
      <c r="F27" s="132" t="str">
        <f>IF($A27="","",SUMIFS('Ergebnis (detailliert)'!$J$17:$J$300,'Ergebnis (detailliert)'!$A$17:$A$300,'Ergebnis (aggregiert)'!$A27,'Ergebnis (detailliert)'!$B$17:$B$300,'Ergebnis (aggregiert)'!$C27))</f>
        <v/>
      </c>
      <c r="G27" s="131" t="str">
        <f>IF($A27="","",SUMIFS('Ergebnis (detailliert)'!$M$17:$M$300,'Ergebnis (detailliert)'!$A$17:$A$300,'Ergebnis (aggregiert)'!$A27,'Ergebnis (detailliert)'!$B$17:$B$300,'Ergebnis (aggregiert)'!$C27))</f>
        <v/>
      </c>
      <c r="H27" s="133" t="str">
        <f>IF($A27="","",SUMIFS('Ergebnis (detailliert)'!$P$17:$P$300,'Ergebnis (detailliert)'!$A$17:$A$300,'Ergebnis (aggregiert)'!$A27,'Ergebnis (detailliert)'!$B$17:$B$300,'Ergebnis (aggregiert)'!$C27))</f>
        <v/>
      </c>
      <c r="I27" s="134" t="str">
        <f>IF($A27="","",SUMIFS('Ergebnis (detailliert)'!$S$17:$S$300,'Ergebnis (detailliert)'!$A$17:$A$300,'Ergebnis (aggregiert)'!$A27,'Ergebnis (detailliert)'!$B$17:$B$300,'Ergebnis (aggregiert)'!$C27))</f>
        <v/>
      </c>
      <c r="J27" s="93" t="str">
        <f>IFERROR(IF(ISBLANK(A27),"",IF(COUNTIF('Beladung des Speichers'!$A$17:$A$300,'Ergebnis (aggregiert)'!A27)=0,"Fehler: Der Reiter 'Beladung des Speichers' wurde für diesen Speicher nicht ausgefüllt.",IF(COUNTIF('Entladung des Speichers'!$A$17:$A$300,'Ergebnis (aggregiert)'!A27)=0,"Fehler: Der Reiter 'Entladung des Speichers' wurde für diesen Speicher nicht ausgefüllt.",IF(COUNTIF(Füllstände!$A$17:$A$300,'Ergebnis (aggregiert)'!A27)=0,"Fehler: Der Reiter 'Füllstände' wurde für diesen Speicher nicht ausgefüllt.","")))),"Fehler: Nicht alle Datenblätter wurden für diesen Speicher vollständig befüllt.")</f>
        <v/>
      </c>
    </row>
    <row r="28" spans="1:10" x14ac:dyDescent="0.2">
      <c r="A28" s="128" t="str">
        <f>IF(Stammdaten!A28="","",Stammdaten!A28)</f>
        <v/>
      </c>
      <c r="B28" s="128" t="str">
        <f>IF(A28="","",VLOOKUP(A28,Stammdaten!A28:I311,6,FALSE))</f>
        <v/>
      </c>
      <c r="C28" s="129" t="str">
        <f t="shared" si="1"/>
        <v/>
      </c>
      <c r="D28" s="130" t="str">
        <f t="shared" si="2"/>
        <v/>
      </c>
      <c r="E28" s="131" t="str">
        <f>IF(A28="","",SUMIFS('Ergebnis (detailliert)'!$H$17:$H$300,'Ergebnis (detailliert)'!$A$17:$A$300,'Ergebnis (aggregiert)'!$A28,'Ergebnis (detailliert)'!$B$17:$B$300,'Ergebnis (aggregiert)'!$C28))</f>
        <v/>
      </c>
      <c r="F28" s="132" t="str">
        <f>IF($A28="","",SUMIFS('Ergebnis (detailliert)'!$J$17:$J$300,'Ergebnis (detailliert)'!$A$17:$A$300,'Ergebnis (aggregiert)'!$A28,'Ergebnis (detailliert)'!$B$17:$B$300,'Ergebnis (aggregiert)'!$C28))</f>
        <v/>
      </c>
      <c r="G28" s="131" t="str">
        <f>IF($A28="","",SUMIFS('Ergebnis (detailliert)'!$M$17:$M$300,'Ergebnis (detailliert)'!$A$17:$A$300,'Ergebnis (aggregiert)'!$A28,'Ergebnis (detailliert)'!$B$17:$B$300,'Ergebnis (aggregiert)'!$C28))</f>
        <v/>
      </c>
      <c r="H28" s="133" t="str">
        <f>IF($A28="","",SUMIFS('Ergebnis (detailliert)'!$P$17:$P$300,'Ergebnis (detailliert)'!$A$17:$A$300,'Ergebnis (aggregiert)'!$A28,'Ergebnis (detailliert)'!$B$17:$B$300,'Ergebnis (aggregiert)'!$C28))</f>
        <v/>
      </c>
      <c r="I28" s="134" t="str">
        <f>IF($A28="","",SUMIFS('Ergebnis (detailliert)'!$S$17:$S$300,'Ergebnis (detailliert)'!$A$17:$A$300,'Ergebnis (aggregiert)'!$A28,'Ergebnis (detailliert)'!$B$17:$B$300,'Ergebnis (aggregiert)'!$C28))</f>
        <v/>
      </c>
      <c r="J28" s="93" t="str">
        <f>IFERROR(IF(ISBLANK(A28),"",IF(COUNTIF('Beladung des Speichers'!$A$17:$A$300,'Ergebnis (aggregiert)'!A28)=0,"Fehler: Der Reiter 'Beladung des Speichers' wurde für diesen Speicher nicht ausgefüllt.",IF(COUNTIF('Entladung des Speichers'!$A$17:$A$300,'Ergebnis (aggregiert)'!A28)=0,"Fehler: Der Reiter 'Entladung des Speichers' wurde für diesen Speicher nicht ausgefüllt.",IF(COUNTIF(Füllstände!$A$17:$A$300,'Ergebnis (aggregiert)'!A28)=0,"Fehler: Der Reiter 'Füllstände' wurde für diesen Speicher nicht ausgefüllt.","")))),"Fehler: Nicht alle Datenblätter wurden für diesen Speicher vollständig befüllt.")</f>
        <v/>
      </c>
    </row>
    <row r="29" spans="1:10" x14ac:dyDescent="0.2">
      <c r="A29" s="128" t="str">
        <f>IF(Stammdaten!A29="","",Stammdaten!A29)</f>
        <v/>
      </c>
      <c r="B29" s="128" t="str">
        <f>IF(A29="","",VLOOKUP(A29,Stammdaten!A29:I312,6,FALSE))</f>
        <v/>
      </c>
      <c r="C29" s="129" t="str">
        <f t="shared" si="1"/>
        <v/>
      </c>
      <c r="D29" s="130" t="str">
        <f t="shared" si="2"/>
        <v/>
      </c>
      <c r="E29" s="131" t="str">
        <f>IF(A29="","",SUMIFS('Ergebnis (detailliert)'!$H$17:$H$300,'Ergebnis (detailliert)'!$A$17:$A$300,'Ergebnis (aggregiert)'!$A29,'Ergebnis (detailliert)'!$B$17:$B$300,'Ergebnis (aggregiert)'!$C29))</f>
        <v/>
      </c>
      <c r="F29" s="132" t="str">
        <f>IF($A29="","",SUMIFS('Ergebnis (detailliert)'!$J$17:$J$300,'Ergebnis (detailliert)'!$A$17:$A$300,'Ergebnis (aggregiert)'!$A29,'Ergebnis (detailliert)'!$B$17:$B$300,'Ergebnis (aggregiert)'!$C29))</f>
        <v/>
      </c>
      <c r="G29" s="131" t="str">
        <f>IF($A29="","",SUMIFS('Ergebnis (detailliert)'!$M$17:$M$300,'Ergebnis (detailliert)'!$A$17:$A$300,'Ergebnis (aggregiert)'!$A29,'Ergebnis (detailliert)'!$B$17:$B$300,'Ergebnis (aggregiert)'!$C29))</f>
        <v/>
      </c>
      <c r="H29" s="133" t="str">
        <f>IF($A29="","",SUMIFS('Ergebnis (detailliert)'!$P$17:$P$300,'Ergebnis (detailliert)'!$A$17:$A$300,'Ergebnis (aggregiert)'!$A29,'Ergebnis (detailliert)'!$B$17:$B$300,'Ergebnis (aggregiert)'!$C29))</f>
        <v/>
      </c>
      <c r="I29" s="134" t="str">
        <f>IF($A29="","",SUMIFS('Ergebnis (detailliert)'!$S$17:$S$300,'Ergebnis (detailliert)'!$A$17:$A$300,'Ergebnis (aggregiert)'!$A29,'Ergebnis (detailliert)'!$B$17:$B$300,'Ergebnis (aggregiert)'!$C29))</f>
        <v/>
      </c>
      <c r="J29" s="93" t="str">
        <f>IFERROR(IF(ISBLANK(A29),"",IF(COUNTIF('Beladung des Speichers'!$A$17:$A$300,'Ergebnis (aggregiert)'!A29)=0,"Fehler: Der Reiter 'Beladung des Speichers' wurde für diesen Speicher nicht ausgefüllt.",IF(COUNTIF('Entladung des Speichers'!$A$17:$A$300,'Ergebnis (aggregiert)'!A29)=0,"Fehler: Der Reiter 'Entladung des Speichers' wurde für diesen Speicher nicht ausgefüllt.",IF(COUNTIF(Füllstände!$A$17:$A$300,'Ergebnis (aggregiert)'!A29)=0,"Fehler: Der Reiter 'Füllstände' wurde für diesen Speicher nicht ausgefüllt.","")))),"Fehler: Nicht alle Datenblätter wurden für diesen Speicher vollständig befüllt.")</f>
        <v/>
      </c>
    </row>
    <row r="30" spans="1:10" x14ac:dyDescent="0.2">
      <c r="A30" s="128" t="str">
        <f>IF(Stammdaten!A30="","",Stammdaten!A30)</f>
        <v/>
      </c>
      <c r="B30" s="128" t="str">
        <f>IF(A30="","",VLOOKUP(A30,Stammdaten!A30:I313,6,FALSE))</f>
        <v/>
      </c>
      <c r="C30" s="129" t="str">
        <f t="shared" si="1"/>
        <v/>
      </c>
      <c r="D30" s="130" t="str">
        <f t="shared" si="2"/>
        <v/>
      </c>
      <c r="E30" s="131" t="str">
        <f>IF(A30="","",SUMIFS('Ergebnis (detailliert)'!$H$17:$H$300,'Ergebnis (detailliert)'!$A$17:$A$300,'Ergebnis (aggregiert)'!$A30,'Ergebnis (detailliert)'!$B$17:$B$300,'Ergebnis (aggregiert)'!$C30))</f>
        <v/>
      </c>
      <c r="F30" s="132" t="str">
        <f>IF($A30="","",SUMIFS('Ergebnis (detailliert)'!$J$17:$J$300,'Ergebnis (detailliert)'!$A$17:$A$300,'Ergebnis (aggregiert)'!$A30,'Ergebnis (detailliert)'!$B$17:$B$300,'Ergebnis (aggregiert)'!$C30))</f>
        <v/>
      </c>
      <c r="G30" s="131" t="str">
        <f>IF($A30="","",SUMIFS('Ergebnis (detailliert)'!$M$17:$M$300,'Ergebnis (detailliert)'!$A$17:$A$300,'Ergebnis (aggregiert)'!$A30,'Ergebnis (detailliert)'!$B$17:$B$300,'Ergebnis (aggregiert)'!$C30))</f>
        <v/>
      </c>
      <c r="H30" s="133" t="str">
        <f>IF($A30="","",SUMIFS('Ergebnis (detailliert)'!$P$17:$P$300,'Ergebnis (detailliert)'!$A$17:$A$300,'Ergebnis (aggregiert)'!$A30,'Ergebnis (detailliert)'!$B$17:$B$300,'Ergebnis (aggregiert)'!$C30))</f>
        <v/>
      </c>
      <c r="I30" s="134" t="str">
        <f>IF($A30="","",SUMIFS('Ergebnis (detailliert)'!$S$17:$S$300,'Ergebnis (detailliert)'!$A$17:$A$300,'Ergebnis (aggregiert)'!$A30,'Ergebnis (detailliert)'!$B$17:$B$300,'Ergebnis (aggregiert)'!$C30))</f>
        <v/>
      </c>
      <c r="J30" s="93" t="str">
        <f>IFERROR(IF(ISBLANK(A30),"",IF(COUNTIF('Beladung des Speichers'!$A$17:$A$300,'Ergebnis (aggregiert)'!A30)=0,"Fehler: Der Reiter 'Beladung des Speichers' wurde für diesen Speicher nicht ausgefüllt.",IF(COUNTIF('Entladung des Speichers'!$A$17:$A$300,'Ergebnis (aggregiert)'!A30)=0,"Fehler: Der Reiter 'Entladung des Speichers' wurde für diesen Speicher nicht ausgefüllt.",IF(COUNTIF(Füllstände!$A$17:$A$300,'Ergebnis (aggregiert)'!A30)=0,"Fehler: Der Reiter 'Füllstände' wurde für diesen Speicher nicht ausgefüllt.","")))),"Fehler: Nicht alle Datenblätter wurden für diesen Speicher vollständig befüllt.")</f>
        <v/>
      </c>
    </row>
    <row r="31" spans="1:10" x14ac:dyDescent="0.2">
      <c r="A31" s="128" t="str">
        <f>IF(Stammdaten!A31="","",Stammdaten!A31)</f>
        <v/>
      </c>
      <c r="B31" s="128" t="str">
        <f>IF(A31="","",VLOOKUP(A31,Stammdaten!A31:I314,6,FALSE))</f>
        <v/>
      </c>
      <c r="C31" s="129" t="str">
        <f t="shared" si="1"/>
        <v/>
      </c>
      <c r="D31" s="130" t="str">
        <f t="shared" si="2"/>
        <v/>
      </c>
      <c r="E31" s="131" t="str">
        <f>IF(A31="","",SUMIFS('Ergebnis (detailliert)'!$H$17:$H$300,'Ergebnis (detailliert)'!$A$17:$A$300,'Ergebnis (aggregiert)'!$A31,'Ergebnis (detailliert)'!$B$17:$B$300,'Ergebnis (aggregiert)'!$C31))</f>
        <v/>
      </c>
      <c r="F31" s="132" t="str">
        <f>IF($A31="","",SUMIFS('Ergebnis (detailliert)'!$J$17:$J$300,'Ergebnis (detailliert)'!$A$17:$A$300,'Ergebnis (aggregiert)'!$A31,'Ergebnis (detailliert)'!$B$17:$B$300,'Ergebnis (aggregiert)'!$C31))</f>
        <v/>
      </c>
      <c r="G31" s="131" t="str">
        <f>IF($A31="","",SUMIFS('Ergebnis (detailliert)'!$M$17:$M$300,'Ergebnis (detailliert)'!$A$17:$A$300,'Ergebnis (aggregiert)'!$A31,'Ergebnis (detailliert)'!$B$17:$B$300,'Ergebnis (aggregiert)'!$C31))</f>
        <v/>
      </c>
      <c r="H31" s="133" t="str">
        <f>IF($A31="","",SUMIFS('Ergebnis (detailliert)'!$P$17:$P$300,'Ergebnis (detailliert)'!$A$17:$A$300,'Ergebnis (aggregiert)'!$A31,'Ergebnis (detailliert)'!$B$17:$B$300,'Ergebnis (aggregiert)'!$C31))</f>
        <v/>
      </c>
      <c r="I31" s="134" t="str">
        <f>IF($A31="","",SUMIFS('Ergebnis (detailliert)'!$S$17:$S$300,'Ergebnis (detailliert)'!$A$17:$A$300,'Ergebnis (aggregiert)'!$A31,'Ergebnis (detailliert)'!$B$17:$B$300,'Ergebnis (aggregiert)'!$C31))</f>
        <v/>
      </c>
      <c r="J31" s="93" t="str">
        <f>IFERROR(IF(ISBLANK(A31),"",IF(COUNTIF('Beladung des Speichers'!$A$17:$A$300,'Ergebnis (aggregiert)'!A31)=0,"Fehler: Der Reiter 'Beladung des Speichers' wurde für diesen Speicher nicht ausgefüllt.",IF(COUNTIF('Entladung des Speichers'!$A$17:$A$300,'Ergebnis (aggregiert)'!A31)=0,"Fehler: Der Reiter 'Entladung des Speichers' wurde für diesen Speicher nicht ausgefüllt.",IF(COUNTIF(Füllstände!$A$17:$A$300,'Ergebnis (aggregiert)'!A31)=0,"Fehler: Der Reiter 'Füllstände' wurde für diesen Speicher nicht ausgefüllt.","")))),"Fehler: Nicht alle Datenblätter wurden für diesen Speicher vollständig befüllt.")</f>
        <v/>
      </c>
    </row>
    <row r="32" spans="1:10" x14ac:dyDescent="0.2">
      <c r="A32" s="128" t="str">
        <f>IF(Stammdaten!A32="","",Stammdaten!A32)</f>
        <v/>
      </c>
      <c r="B32" s="128" t="str">
        <f>IF(A32="","",VLOOKUP(A32,Stammdaten!A32:I315,6,FALSE))</f>
        <v/>
      </c>
      <c r="C32" s="129" t="str">
        <f t="shared" si="1"/>
        <v/>
      </c>
      <c r="D32" s="130" t="str">
        <f t="shared" si="2"/>
        <v/>
      </c>
      <c r="E32" s="131" t="str">
        <f>IF(A32="","",SUMIFS('Ergebnis (detailliert)'!$H$17:$H$300,'Ergebnis (detailliert)'!$A$17:$A$300,'Ergebnis (aggregiert)'!$A32,'Ergebnis (detailliert)'!$B$17:$B$300,'Ergebnis (aggregiert)'!$C32))</f>
        <v/>
      </c>
      <c r="F32" s="132" t="str">
        <f>IF($A32="","",SUMIFS('Ergebnis (detailliert)'!$J$17:$J$300,'Ergebnis (detailliert)'!$A$17:$A$300,'Ergebnis (aggregiert)'!$A32,'Ergebnis (detailliert)'!$B$17:$B$300,'Ergebnis (aggregiert)'!$C32))</f>
        <v/>
      </c>
      <c r="G32" s="131" t="str">
        <f>IF($A32="","",SUMIFS('Ergebnis (detailliert)'!$M$17:$M$300,'Ergebnis (detailliert)'!$A$17:$A$300,'Ergebnis (aggregiert)'!$A32,'Ergebnis (detailliert)'!$B$17:$B$300,'Ergebnis (aggregiert)'!$C32))</f>
        <v/>
      </c>
      <c r="H32" s="133" t="str">
        <f>IF($A32="","",SUMIFS('Ergebnis (detailliert)'!$P$17:$P$300,'Ergebnis (detailliert)'!$A$17:$A$300,'Ergebnis (aggregiert)'!$A32,'Ergebnis (detailliert)'!$B$17:$B$300,'Ergebnis (aggregiert)'!$C32))</f>
        <v/>
      </c>
      <c r="I32" s="134" t="str">
        <f>IF($A32="","",SUMIFS('Ergebnis (detailliert)'!$S$17:$S$300,'Ergebnis (detailliert)'!$A$17:$A$300,'Ergebnis (aggregiert)'!$A32,'Ergebnis (detailliert)'!$B$17:$B$300,'Ergebnis (aggregiert)'!$C32))</f>
        <v/>
      </c>
      <c r="J32" s="93" t="str">
        <f>IFERROR(IF(ISBLANK(A32),"",IF(COUNTIF('Beladung des Speichers'!$A$17:$A$300,'Ergebnis (aggregiert)'!A32)=0,"Fehler: Der Reiter 'Beladung des Speichers' wurde für diesen Speicher nicht ausgefüllt.",IF(COUNTIF('Entladung des Speichers'!$A$17:$A$300,'Ergebnis (aggregiert)'!A32)=0,"Fehler: Der Reiter 'Entladung des Speichers' wurde für diesen Speicher nicht ausgefüllt.",IF(COUNTIF(Füllstände!$A$17:$A$300,'Ergebnis (aggregiert)'!A32)=0,"Fehler: Der Reiter 'Füllstände' wurde für diesen Speicher nicht ausgefüllt.","")))),"Fehler: Nicht alle Datenblätter wurden für diesen Speicher vollständig befüllt.")</f>
        <v/>
      </c>
    </row>
    <row r="33" spans="1:10" x14ac:dyDescent="0.2">
      <c r="A33" s="128" t="str">
        <f>IF(Stammdaten!A33="","",Stammdaten!A33)</f>
        <v/>
      </c>
      <c r="B33" s="128" t="str">
        <f>IF(A33="","",VLOOKUP(A33,Stammdaten!A33:I316,6,FALSE))</f>
        <v/>
      </c>
      <c r="C33" s="129" t="str">
        <f t="shared" si="1"/>
        <v/>
      </c>
      <c r="D33" s="130" t="str">
        <f t="shared" si="2"/>
        <v/>
      </c>
      <c r="E33" s="131" t="str">
        <f>IF(A33="","",SUMIFS('Ergebnis (detailliert)'!$H$17:$H$300,'Ergebnis (detailliert)'!$A$17:$A$300,'Ergebnis (aggregiert)'!$A33,'Ergebnis (detailliert)'!$B$17:$B$300,'Ergebnis (aggregiert)'!$C33))</f>
        <v/>
      </c>
      <c r="F33" s="132" t="str">
        <f>IF($A33="","",SUMIFS('Ergebnis (detailliert)'!$J$17:$J$300,'Ergebnis (detailliert)'!$A$17:$A$300,'Ergebnis (aggregiert)'!$A33,'Ergebnis (detailliert)'!$B$17:$B$300,'Ergebnis (aggregiert)'!$C33))</f>
        <v/>
      </c>
      <c r="G33" s="131" t="str">
        <f>IF($A33="","",SUMIFS('Ergebnis (detailliert)'!$M$17:$M$300,'Ergebnis (detailliert)'!$A$17:$A$300,'Ergebnis (aggregiert)'!$A33,'Ergebnis (detailliert)'!$B$17:$B$300,'Ergebnis (aggregiert)'!$C33))</f>
        <v/>
      </c>
      <c r="H33" s="133" t="str">
        <f>IF($A33="","",SUMIFS('Ergebnis (detailliert)'!$P$17:$P$300,'Ergebnis (detailliert)'!$A$17:$A$300,'Ergebnis (aggregiert)'!$A33,'Ergebnis (detailliert)'!$B$17:$B$300,'Ergebnis (aggregiert)'!$C33))</f>
        <v/>
      </c>
      <c r="I33" s="134" t="str">
        <f>IF($A33="","",SUMIFS('Ergebnis (detailliert)'!$S$17:$S$300,'Ergebnis (detailliert)'!$A$17:$A$300,'Ergebnis (aggregiert)'!$A33,'Ergebnis (detailliert)'!$B$17:$B$300,'Ergebnis (aggregiert)'!$C33))</f>
        <v/>
      </c>
      <c r="J33" s="93" t="str">
        <f>IFERROR(IF(ISBLANK(A33),"",IF(COUNTIF('Beladung des Speichers'!$A$17:$A$300,'Ergebnis (aggregiert)'!A33)=0,"Fehler: Der Reiter 'Beladung des Speichers' wurde für diesen Speicher nicht ausgefüllt.",IF(COUNTIF('Entladung des Speichers'!$A$17:$A$300,'Ergebnis (aggregiert)'!A33)=0,"Fehler: Der Reiter 'Entladung des Speichers' wurde für diesen Speicher nicht ausgefüllt.",IF(COUNTIF(Füllstände!$A$17:$A$300,'Ergebnis (aggregiert)'!A33)=0,"Fehler: Der Reiter 'Füllstände' wurde für diesen Speicher nicht ausgefüllt.","")))),"Fehler: Nicht alle Datenblätter wurden für diesen Speicher vollständig befüllt.")</f>
        <v/>
      </c>
    </row>
    <row r="34" spans="1:10" x14ac:dyDescent="0.2">
      <c r="A34" s="128" t="str">
        <f>IF(Stammdaten!A34="","",Stammdaten!A34)</f>
        <v/>
      </c>
      <c r="B34" s="128" t="str">
        <f>IF(A34="","",VLOOKUP(A34,Stammdaten!A34:I317,6,FALSE))</f>
        <v/>
      </c>
      <c r="C34" s="129" t="str">
        <f t="shared" si="1"/>
        <v/>
      </c>
      <c r="D34" s="130" t="str">
        <f t="shared" si="2"/>
        <v/>
      </c>
      <c r="E34" s="131" t="str">
        <f>IF(A34="","",SUMIFS('Ergebnis (detailliert)'!$H$17:$H$300,'Ergebnis (detailliert)'!$A$17:$A$300,'Ergebnis (aggregiert)'!$A34,'Ergebnis (detailliert)'!$B$17:$B$300,'Ergebnis (aggregiert)'!$C34))</f>
        <v/>
      </c>
      <c r="F34" s="132" t="str">
        <f>IF($A34="","",SUMIFS('Ergebnis (detailliert)'!$J$17:$J$300,'Ergebnis (detailliert)'!$A$17:$A$300,'Ergebnis (aggregiert)'!$A34,'Ergebnis (detailliert)'!$B$17:$B$300,'Ergebnis (aggregiert)'!$C34))</f>
        <v/>
      </c>
      <c r="G34" s="131" t="str">
        <f>IF($A34="","",SUMIFS('Ergebnis (detailliert)'!$M$17:$M$300,'Ergebnis (detailliert)'!$A$17:$A$300,'Ergebnis (aggregiert)'!$A34,'Ergebnis (detailliert)'!$B$17:$B$300,'Ergebnis (aggregiert)'!$C34))</f>
        <v/>
      </c>
      <c r="H34" s="133" t="str">
        <f>IF($A34="","",SUMIFS('Ergebnis (detailliert)'!$P$17:$P$300,'Ergebnis (detailliert)'!$A$17:$A$300,'Ergebnis (aggregiert)'!$A34,'Ergebnis (detailliert)'!$B$17:$B$300,'Ergebnis (aggregiert)'!$C34))</f>
        <v/>
      </c>
      <c r="I34" s="134" t="str">
        <f>IF($A34="","",SUMIFS('Ergebnis (detailliert)'!$S$17:$S$300,'Ergebnis (detailliert)'!$A$17:$A$300,'Ergebnis (aggregiert)'!$A34,'Ergebnis (detailliert)'!$B$17:$B$300,'Ergebnis (aggregiert)'!$C34))</f>
        <v/>
      </c>
      <c r="J34" s="93" t="str">
        <f>IFERROR(IF(ISBLANK(A34),"",IF(COUNTIF('Beladung des Speichers'!$A$17:$A$300,'Ergebnis (aggregiert)'!A34)=0,"Fehler: Der Reiter 'Beladung des Speichers' wurde für diesen Speicher nicht ausgefüllt.",IF(COUNTIF('Entladung des Speichers'!$A$17:$A$300,'Ergebnis (aggregiert)'!A34)=0,"Fehler: Der Reiter 'Entladung des Speichers' wurde für diesen Speicher nicht ausgefüllt.",IF(COUNTIF(Füllstände!$A$17:$A$300,'Ergebnis (aggregiert)'!A34)=0,"Fehler: Der Reiter 'Füllstände' wurde für diesen Speicher nicht ausgefüllt.","")))),"Fehler: Nicht alle Datenblätter wurden für diesen Speicher vollständig befüllt.")</f>
        <v/>
      </c>
    </row>
    <row r="35" spans="1:10" x14ac:dyDescent="0.2">
      <c r="A35" s="128" t="str">
        <f>IF(Stammdaten!A35="","",Stammdaten!A35)</f>
        <v/>
      </c>
      <c r="B35" s="128" t="str">
        <f>IF(A35="","",VLOOKUP(A35,Stammdaten!A35:I318,6,FALSE))</f>
        <v/>
      </c>
      <c r="C35" s="129" t="str">
        <f t="shared" si="1"/>
        <v/>
      </c>
      <c r="D35" s="130" t="str">
        <f t="shared" si="2"/>
        <v/>
      </c>
      <c r="E35" s="131" t="str">
        <f>IF(A35="","",SUMIFS('Ergebnis (detailliert)'!$H$17:$H$300,'Ergebnis (detailliert)'!$A$17:$A$300,'Ergebnis (aggregiert)'!$A35,'Ergebnis (detailliert)'!$B$17:$B$300,'Ergebnis (aggregiert)'!$C35))</f>
        <v/>
      </c>
      <c r="F35" s="132" t="str">
        <f>IF($A35="","",SUMIFS('Ergebnis (detailliert)'!$J$17:$J$300,'Ergebnis (detailliert)'!$A$17:$A$300,'Ergebnis (aggregiert)'!$A35,'Ergebnis (detailliert)'!$B$17:$B$300,'Ergebnis (aggregiert)'!$C35))</f>
        <v/>
      </c>
      <c r="G35" s="131" t="str">
        <f>IF($A35="","",SUMIFS('Ergebnis (detailliert)'!$M$17:$M$300,'Ergebnis (detailliert)'!$A$17:$A$300,'Ergebnis (aggregiert)'!$A35,'Ergebnis (detailliert)'!$B$17:$B$300,'Ergebnis (aggregiert)'!$C35))</f>
        <v/>
      </c>
      <c r="H35" s="133" t="str">
        <f>IF($A35="","",SUMIFS('Ergebnis (detailliert)'!$P$17:$P$300,'Ergebnis (detailliert)'!$A$17:$A$300,'Ergebnis (aggregiert)'!$A35,'Ergebnis (detailliert)'!$B$17:$B$300,'Ergebnis (aggregiert)'!$C35))</f>
        <v/>
      </c>
      <c r="I35" s="134" t="str">
        <f>IF($A35="","",SUMIFS('Ergebnis (detailliert)'!$S$17:$S$300,'Ergebnis (detailliert)'!$A$17:$A$300,'Ergebnis (aggregiert)'!$A35,'Ergebnis (detailliert)'!$B$17:$B$300,'Ergebnis (aggregiert)'!$C35))</f>
        <v/>
      </c>
      <c r="J35" s="93" t="str">
        <f>IFERROR(IF(ISBLANK(A35),"",IF(COUNTIF('Beladung des Speichers'!$A$17:$A$300,'Ergebnis (aggregiert)'!A35)=0,"Fehler: Der Reiter 'Beladung des Speichers' wurde für diesen Speicher nicht ausgefüllt.",IF(COUNTIF('Entladung des Speichers'!$A$17:$A$300,'Ergebnis (aggregiert)'!A35)=0,"Fehler: Der Reiter 'Entladung des Speichers' wurde für diesen Speicher nicht ausgefüllt.",IF(COUNTIF(Füllstände!$A$17:$A$300,'Ergebnis (aggregiert)'!A35)=0,"Fehler: Der Reiter 'Füllstände' wurde für diesen Speicher nicht ausgefüllt.","")))),"Fehler: Nicht alle Datenblätter wurden für diesen Speicher vollständig befüllt.")</f>
        <v/>
      </c>
    </row>
    <row r="36" spans="1:10" x14ac:dyDescent="0.2">
      <c r="A36" s="128" t="str">
        <f>IF(Stammdaten!A36="","",Stammdaten!A36)</f>
        <v/>
      </c>
      <c r="B36" s="128" t="str">
        <f>IF(A36="","",VLOOKUP(A36,Stammdaten!A36:I319,6,FALSE))</f>
        <v/>
      </c>
      <c r="C36" s="129" t="str">
        <f t="shared" si="1"/>
        <v/>
      </c>
      <c r="D36" s="130" t="str">
        <f t="shared" si="2"/>
        <v/>
      </c>
      <c r="E36" s="131" t="str">
        <f>IF(A36="","",SUMIFS('Ergebnis (detailliert)'!$H$17:$H$300,'Ergebnis (detailliert)'!$A$17:$A$300,'Ergebnis (aggregiert)'!$A36,'Ergebnis (detailliert)'!$B$17:$B$300,'Ergebnis (aggregiert)'!$C36))</f>
        <v/>
      </c>
      <c r="F36" s="132" t="str">
        <f>IF($A36="","",SUMIFS('Ergebnis (detailliert)'!$J$17:$J$300,'Ergebnis (detailliert)'!$A$17:$A$300,'Ergebnis (aggregiert)'!$A36,'Ergebnis (detailliert)'!$B$17:$B$300,'Ergebnis (aggregiert)'!$C36))</f>
        <v/>
      </c>
      <c r="G36" s="131" t="str">
        <f>IF($A36="","",SUMIFS('Ergebnis (detailliert)'!$M$17:$M$300,'Ergebnis (detailliert)'!$A$17:$A$300,'Ergebnis (aggregiert)'!$A36,'Ergebnis (detailliert)'!$B$17:$B$300,'Ergebnis (aggregiert)'!$C36))</f>
        <v/>
      </c>
      <c r="H36" s="133" t="str">
        <f>IF($A36="","",SUMIFS('Ergebnis (detailliert)'!$P$17:$P$300,'Ergebnis (detailliert)'!$A$17:$A$300,'Ergebnis (aggregiert)'!$A36,'Ergebnis (detailliert)'!$B$17:$B$300,'Ergebnis (aggregiert)'!$C36))</f>
        <v/>
      </c>
      <c r="I36" s="134" t="str">
        <f>IF($A36="","",SUMIFS('Ergebnis (detailliert)'!$S$17:$S$300,'Ergebnis (detailliert)'!$A$17:$A$300,'Ergebnis (aggregiert)'!$A36,'Ergebnis (detailliert)'!$B$17:$B$300,'Ergebnis (aggregiert)'!$C36))</f>
        <v/>
      </c>
      <c r="J36" s="93" t="str">
        <f>IFERROR(IF(ISBLANK(A36),"",IF(COUNTIF('Beladung des Speichers'!$A$17:$A$300,'Ergebnis (aggregiert)'!A36)=0,"Fehler: Der Reiter 'Beladung des Speichers' wurde für diesen Speicher nicht ausgefüllt.",IF(COUNTIF('Entladung des Speichers'!$A$17:$A$300,'Ergebnis (aggregiert)'!A36)=0,"Fehler: Der Reiter 'Entladung des Speichers' wurde für diesen Speicher nicht ausgefüllt.",IF(COUNTIF(Füllstände!$A$17:$A$300,'Ergebnis (aggregiert)'!A36)=0,"Fehler: Der Reiter 'Füllstände' wurde für diesen Speicher nicht ausgefüllt.","")))),"Fehler: Nicht alle Datenblätter wurden für diesen Speicher vollständig befüllt.")</f>
        <v/>
      </c>
    </row>
    <row r="37" spans="1:10" x14ac:dyDescent="0.2">
      <c r="A37" s="128" t="str">
        <f>IF(Stammdaten!A37="","",Stammdaten!A37)</f>
        <v/>
      </c>
      <c r="B37" s="128" t="str">
        <f>IF(A37="","",VLOOKUP(A37,Stammdaten!A37:I320,6,FALSE))</f>
        <v/>
      </c>
      <c r="C37" s="129" t="str">
        <f t="shared" si="1"/>
        <v/>
      </c>
      <c r="D37" s="130" t="str">
        <f t="shared" si="2"/>
        <v/>
      </c>
      <c r="E37" s="131" t="str">
        <f>IF(A37="","",SUMIFS('Ergebnis (detailliert)'!$H$17:$H$300,'Ergebnis (detailliert)'!$A$17:$A$300,'Ergebnis (aggregiert)'!$A37,'Ergebnis (detailliert)'!$B$17:$B$300,'Ergebnis (aggregiert)'!$C37))</f>
        <v/>
      </c>
      <c r="F37" s="132" t="str">
        <f>IF($A37="","",SUMIFS('Ergebnis (detailliert)'!$J$17:$J$300,'Ergebnis (detailliert)'!$A$17:$A$300,'Ergebnis (aggregiert)'!$A37,'Ergebnis (detailliert)'!$B$17:$B$300,'Ergebnis (aggregiert)'!$C37))</f>
        <v/>
      </c>
      <c r="G37" s="131" t="str">
        <f>IF($A37="","",SUMIFS('Ergebnis (detailliert)'!$M$17:$M$300,'Ergebnis (detailliert)'!$A$17:$A$300,'Ergebnis (aggregiert)'!$A37,'Ergebnis (detailliert)'!$B$17:$B$300,'Ergebnis (aggregiert)'!$C37))</f>
        <v/>
      </c>
      <c r="H37" s="133" t="str">
        <f>IF($A37="","",SUMIFS('Ergebnis (detailliert)'!$P$17:$P$300,'Ergebnis (detailliert)'!$A$17:$A$300,'Ergebnis (aggregiert)'!$A37,'Ergebnis (detailliert)'!$B$17:$B$300,'Ergebnis (aggregiert)'!$C37))</f>
        <v/>
      </c>
      <c r="I37" s="134" t="str">
        <f>IF($A37="","",SUMIFS('Ergebnis (detailliert)'!$S$17:$S$300,'Ergebnis (detailliert)'!$A$17:$A$300,'Ergebnis (aggregiert)'!$A37,'Ergebnis (detailliert)'!$B$17:$B$300,'Ergebnis (aggregiert)'!$C37))</f>
        <v/>
      </c>
      <c r="J37" s="93" t="str">
        <f>IFERROR(IF(ISBLANK(A37),"",IF(COUNTIF('Beladung des Speichers'!$A$17:$A$300,'Ergebnis (aggregiert)'!A37)=0,"Fehler: Der Reiter 'Beladung des Speichers' wurde für diesen Speicher nicht ausgefüllt.",IF(COUNTIF('Entladung des Speichers'!$A$17:$A$300,'Ergebnis (aggregiert)'!A37)=0,"Fehler: Der Reiter 'Entladung des Speichers' wurde für diesen Speicher nicht ausgefüllt.",IF(COUNTIF(Füllstände!$A$17:$A$300,'Ergebnis (aggregiert)'!A37)=0,"Fehler: Der Reiter 'Füllstände' wurde für diesen Speicher nicht ausgefüllt.","")))),"Fehler: Nicht alle Datenblätter wurden für diesen Speicher vollständig befüllt.")</f>
        <v/>
      </c>
    </row>
    <row r="38" spans="1:10" x14ac:dyDescent="0.2">
      <c r="A38" s="128" t="str">
        <f>IF(Stammdaten!A38="","",Stammdaten!A38)</f>
        <v/>
      </c>
      <c r="B38" s="128" t="str">
        <f>IF(A38="","",VLOOKUP(A38,Stammdaten!A38:I321,6,FALSE))</f>
        <v/>
      </c>
      <c r="C38" s="129" t="str">
        <f t="shared" si="1"/>
        <v/>
      </c>
      <c r="D38" s="130" t="str">
        <f t="shared" si="2"/>
        <v/>
      </c>
      <c r="E38" s="131" t="str">
        <f>IF(A38="","",SUMIFS('Ergebnis (detailliert)'!$H$17:$H$300,'Ergebnis (detailliert)'!$A$17:$A$300,'Ergebnis (aggregiert)'!$A38,'Ergebnis (detailliert)'!$B$17:$B$300,'Ergebnis (aggregiert)'!$C38))</f>
        <v/>
      </c>
      <c r="F38" s="132" t="str">
        <f>IF($A38="","",SUMIFS('Ergebnis (detailliert)'!$J$17:$J$300,'Ergebnis (detailliert)'!$A$17:$A$300,'Ergebnis (aggregiert)'!$A38,'Ergebnis (detailliert)'!$B$17:$B$300,'Ergebnis (aggregiert)'!$C38))</f>
        <v/>
      </c>
      <c r="G38" s="131" t="str">
        <f>IF($A38="","",SUMIFS('Ergebnis (detailliert)'!$M$17:$M$300,'Ergebnis (detailliert)'!$A$17:$A$300,'Ergebnis (aggregiert)'!$A38,'Ergebnis (detailliert)'!$B$17:$B$300,'Ergebnis (aggregiert)'!$C38))</f>
        <v/>
      </c>
      <c r="H38" s="133" t="str">
        <f>IF($A38="","",SUMIFS('Ergebnis (detailliert)'!$P$17:$P$300,'Ergebnis (detailliert)'!$A$17:$A$300,'Ergebnis (aggregiert)'!$A38,'Ergebnis (detailliert)'!$B$17:$B$300,'Ergebnis (aggregiert)'!$C38))</f>
        <v/>
      </c>
      <c r="I38" s="134" t="str">
        <f>IF($A38="","",SUMIFS('Ergebnis (detailliert)'!$S$17:$S$300,'Ergebnis (detailliert)'!$A$17:$A$300,'Ergebnis (aggregiert)'!$A38,'Ergebnis (detailliert)'!$B$17:$B$300,'Ergebnis (aggregiert)'!$C38))</f>
        <v/>
      </c>
      <c r="J38" s="93" t="str">
        <f>IFERROR(IF(ISBLANK(A38),"",IF(COUNTIF('Beladung des Speichers'!$A$17:$A$300,'Ergebnis (aggregiert)'!A38)=0,"Fehler: Der Reiter 'Beladung des Speichers' wurde für diesen Speicher nicht ausgefüllt.",IF(COUNTIF('Entladung des Speichers'!$A$17:$A$300,'Ergebnis (aggregiert)'!A38)=0,"Fehler: Der Reiter 'Entladung des Speichers' wurde für diesen Speicher nicht ausgefüllt.",IF(COUNTIF(Füllstände!$A$17:$A$300,'Ergebnis (aggregiert)'!A38)=0,"Fehler: Der Reiter 'Füllstände' wurde für diesen Speicher nicht ausgefüllt.","")))),"Fehler: Nicht alle Datenblätter wurden für diesen Speicher vollständig befüllt.")</f>
        <v/>
      </c>
    </row>
    <row r="39" spans="1:10" x14ac:dyDescent="0.2">
      <c r="A39" s="128" t="str">
        <f>IF(Stammdaten!A39="","",Stammdaten!A39)</f>
        <v/>
      </c>
      <c r="B39" s="128" t="str">
        <f>IF(A39="","",VLOOKUP(A39,Stammdaten!A39:I322,6,FALSE))</f>
        <v/>
      </c>
      <c r="C39" s="129" t="str">
        <f t="shared" si="1"/>
        <v/>
      </c>
      <c r="D39" s="130" t="str">
        <f t="shared" si="2"/>
        <v/>
      </c>
      <c r="E39" s="131" t="str">
        <f>IF(A39="","",SUMIFS('Ergebnis (detailliert)'!$H$17:$H$300,'Ergebnis (detailliert)'!$A$17:$A$300,'Ergebnis (aggregiert)'!$A39,'Ergebnis (detailliert)'!$B$17:$B$300,'Ergebnis (aggregiert)'!$C39))</f>
        <v/>
      </c>
      <c r="F39" s="132" t="str">
        <f>IF($A39="","",SUMIFS('Ergebnis (detailliert)'!$J$17:$J$300,'Ergebnis (detailliert)'!$A$17:$A$300,'Ergebnis (aggregiert)'!$A39,'Ergebnis (detailliert)'!$B$17:$B$300,'Ergebnis (aggregiert)'!$C39))</f>
        <v/>
      </c>
      <c r="G39" s="131" t="str">
        <f>IF($A39="","",SUMIFS('Ergebnis (detailliert)'!$M$17:$M$300,'Ergebnis (detailliert)'!$A$17:$A$300,'Ergebnis (aggregiert)'!$A39,'Ergebnis (detailliert)'!$B$17:$B$300,'Ergebnis (aggregiert)'!$C39))</f>
        <v/>
      </c>
      <c r="H39" s="133" t="str">
        <f>IF($A39="","",SUMIFS('Ergebnis (detailliert)'!$P$17:$P$300,'Ergebnis (detailliert)'!$A$17:$A$300,'Ergebnis (aggregiert)'!$A39,'Ergebnis (detailliert)'!$B$17:$B$300,'Ergebnis (aggregiert)'!$C39))</f>
        <v/>
      </c>
      <c r="I39" s="134" t="str">
        <f>IF($A39="","",SUMIFS('Ergebnis (detailliert)'!$S$17:$S$300,'Ergebnis (detailliert)'!$A$17:$A$300,'Ergebnis (aggregiert)'!$A39,'Ergebnis (detailliert)'!$B$17:$B$300,'Ergebnis (aggregiert)'!$C39))</f>
        <v/>
      </c>
      <c r="J39" s="93" t="str">
        <f>IFERROR(IF(ISBLANK(A39),"",IF(COUNTIF('Beladung des Speichers'!$A$17:$A$300,'Ergebnis (aggregiert)'!A39)=0,"Fehler: Der Reiter 'Beladung des Speichers' wurde für diesen Speicher nicht ausgefüllt.",IF(COUNTIF('Entladung des Speichers'!$A$17:$A$300,'Ergebnis (aggregiert)'!A39)=0,"Fehler: Der Reiter 'Entladung des Speichers' wurde für diesen Speicher nicht ausgefüllt.",IF(COUNTIF(Füllstände!$A$17:$A$300,'Ergebnis (aggregiert)'!A39)=0,"Fehler: Der Reiter 'Füllstände' wurde für diesen Speicher nicht ausgefüllt.","")))),"Fehler: Nicht alle Datenblätter wurden für diesen Speicher vollständig befüllt.")</f>
        <v/>
      </c>
    </row>
    <row r="40" spans="1:10" x14ac:dyDescent="0.2">
      <c r="A40" s="128" t="str">
        <f>IF(Stammdaten!A40="","",Stammdaten!A40)</f>
        <v/>
      </c>
      <c r="B40" s="128" t="str">
        <f>IF(A40="","",VLOOKUP(A40,Stammdaten!A40:I323,6,FALSE))</f>
        <v/>
      </c>
      <c r="C40" s="129" t="str">
        <f t="shared" si="1"/>
        <v/>
      </c>
      <c r="D40" s="130" t="str">
        <f t="shared" si="2"/>
        <v/>
      </c>
      <c r="E40" s="131" t="str">
        <f>IF(A40="","",SUMIFS('Ergebnis (detailliert)'!$H$17:$H$300,'Ergebnis (detailliert)'!$A$17:$A$300,'Ergebnis (aggregiert)'!$A40,'Ergebnis (detailliert)'!$B$17:$B$300,'Ergebnis (aggregiert)'!$C40))</f>
        <v/>
      </c>
      <c r="F40" s="132" t="str">
        <f>IF($A40="","",SUMIFS('Ergebnis (detailliert)'!$J$17:$J$300,'Ergebnis (detailliert)'!$A$17:$A$300,'Ergebnis (aggregiert)'!$A40,'Ergebnis (detailliert)'!$B$17:$B$300,'Ergebnis (aggregiert)'!$C40))</f>
        <v/>
      </c>
      <c r="G40" s="131" t="str">
        <f>IF($A40="","",SUMIFS('Ergebnis (detailliert)'!$M$17:$M$300,'Ergebnis (detailliert)'!$A$17:$A$300,'Ergebnis (aggregiert)'!$A40,'Ergebnis (detailliert)'!$B$17:$B$300,'Ergebnis (aggregiert)'!$C40))</f>
        <v/>
      </c>
      <c r="H40" s="133" t="str">
        <f>IF($A40="","",SUMIFS('Ergebnis (detailliert)'!$P$17:$P$300,'Ergebnis (detailliert)'!$A$17:$A$300,'Ergebnis (aggregiert)'!$A40,'Ergebnis (detailliert)'!$B$17:$B$300,'Ergebnis (aggregiert)'!$C40))</f>
        <v/>
      </c>
      <c r="I40" s="134" t="str">
        <f>IF($A40="","",SUMIFS('Ergebnis (detailliert)'!$S$17:$S$300,'Ergebnis (detailliert)'!$A$17:$A$300,'Ergebnis (aggregiert)'!$A40,'Ergebnis (detailliert)'!$B$17:$B$300,'Ergebnis (aggregiert)'!$C40))</f>
        <v/>
      </c>
      <c r="J40" s="93" t="str">
        <f>IFERROR(IF(ISBLANK(A40),"",IF(COUNTIF('Beladung des Speichers'!$A$17:$A$300,'Ergebnis (aggregiert)'!A40)=0,"Fehler: Der Reiter 'Beladung des Speichers' wurde für diesen Speicher nicht ausgefüllt.",IF(COUNTIF('Entladung des Speichers'!$A$17:$A$300,'Ergebnis (aggregiert)'!A40)=0,"Fehler: Der Reiter 'Entladung des Speichers' wurde für diesen Speicher nicht ausgefüllt.",IF(COUNTIF(Füllstände!$A$17:$A$300,'Ergebnis (aggregiert)'!A40)=0,"Fehler: Der Reiter 'Füllstände' wurde für diesen Speicher nicht ausgefüllt.","")))),"Fehler: Nicht alle Datenblätter wurden für diesen Speicher vollständig befüllt.")</f>
        <v/>
      </c>
    </row>
    <row r="41" spans="1:10" x14ac:dyDescent="0.2">
      <c r="A41" s="128" t="str">
        <f>IF(Stammdaten!A41="","",Stammdaten!A41)</f>
        <v/>
      </c>
      <c r="B41" s="128" t="str">
        <f>IF(A41="","",VLOOKUP(A41,Stammdaten!A41:I324,6,FALSE))</f>
        <v/>
      </c>
      <c r="C41" s="129" t="str">
        <f t="shared" si="1"/>
        <v/>
      </c>
      <c r="D41" s="130" t="str">
        <f t="shared" si="2"/>
        <v/>
      </c>
      <c r="E41" s="131" t="str">
        <f>IF(A41="","",SUMIFS('Ergebnis (detailliert)'!$H$17:$H$300,'Ergebnis (detailliert)'!$A$17:$A$300,'Ergebnis (aggregiert)'!$A41,'Ergebnis (detailliert)'!$B$17:$B$300,'Ergebnis (aggregiert)'!$C41))</f>
        <v/>
      </c>
      <c r="F41" s="132" t="str">
        <f>IF($A41="","",SUMIFS('Ergebnis (detailliert)'!$J$17:$J$300,'Ergebnis (detailliert)'!$A$17:$A$300,'Ergebnis (aggregiert)'!$A41,'Ergebnis (detailliert)'!$B$17:$B$300,'Ergebnis (aggregiert)'!$C41))</f>
        <v/>
      </c>
      <c r="G41" s="131" t="str">
        <f>IF($A41="","",SUMIFS('Ergebnis (detailliert)'!$M$17:$M$300,'Ergebnis (detailliert)'!$A$17:$A$300,'Ergebnis (aggregiert)'!$A41,'Ergebnis (detailliert)'!$B$17:$B$300,'Ergebnis (aggregiert)'!$C41))</f>
        <v/>
      </c>
      <c r="H41" s="133" t="str">
        <f>IF($A41="","",SUMIFS('Ergebnis (detailliert)'!$P$17:$P$300,'Ergebnis (detailliert)'!$A$17:$A$300,'Ergebnis (aggregiert)'!$A41,'Ergebnis (detailliert)'!$B$17:$B$300,'Ergebnis (aggregiert)'!$C41))</f>
        <v/>
      </c>
      <c r="I41" s="134" t="str">
        <f>IF($A41="","",SUMIFS('Ergebnis (detailliert)'!$S$17:$S$300,'Ergebnis (detailliert)'!$A$17:$A$300,'Ergebnis (aggregiert)'!$A41,'Ergebnis (detailliert)'!$B$17:$B$300,'Ergebnis (aggregiert)'!$C41))</f>
        <v/>
      </c>
      <c r="J41" s="93" t="str">
        <f>IFERROR(IF(ISBLANK(A41),"",IF(COUNTIF('Beladung des Speichers'!$A$17:$A$300,'Ergebnis (aggregiert)'!A41)=0,"Fehler: Der Reiter 'Beladung des Speichers' wurde für diesen Speicher nicht ausgefüllt.",IF(COUNTIF('Entladung des Speichers'!$A$17:$A$300,'Ergebnis (aggregiert)'!A41)=0,"Fehler: Der Reiter 'Entladung des Speichers' wurde für diesen Speicher nicht ausgefüllt.",IF(COUNTIF(Füllstände!$A$17:$A$300,'Ergebnis (aggregiert)'!A41)=0,"Fehler: Der Reiter 'Füllstände' wurde für diesen Speicher nicht ausgefüllt.","")))),"Fehler: Nicht alle Datenblätter wurden für diesen Speicher vollständig befüllt.")</f>
        <v/>
      </c>
    </row>
    <row r="42" spans="1:10" x14ac:dyDescent="0.2">
      <c r="A42" s="128" t="str">
        <f>IF(Stammdaten!A42="","",Stammdaten!A42)</f>
        <v/>
      </c>
      <c r="B42" s="128" t="str">
        <f>IF(A42="","",VLOOKUP(A42,Stammdaten!A42:I325,6,FALSE))</f>
        <v/>
      </c>
      <c r="C42" s="129" t="str">
        <f t="shared" si="1"/>
        <v/>
      </c>
      <c r="D42" s="130" t="str">
        <f t="shared" si="2"/>
        <v/>
      </c>
      <c r="E42" s="131" t="str">
        <f>IF(A42="","",SUMIFS('Ergebnis (detailliert)'!$H$17:$H$300,'Ergebnis (detailliert)'!$A$17:$A$300,'Ergebnis (aggregiert)'!$A42,'Ergebnis (detailliert)'!$B$17:$B$300,'Ergebnis (aggregiert)'!$C42))</f>
        <v/>
      </c>
      <c r="F42" s="132" t="str">
        <f>IF($A42="","",SUMIFS('Ergebnis (detailliert)'!$J$17:$J$300,'Ergebnis (detailliert)'!$A$17:$A$300,'Ergebnis (aggregiert)'!$A42,'Ergebnis (detailliert)'!$B$17:$B$300,'Ergebnis (aggregiert)'!$C42))</f>
        <v/>
      </c>
      <c r="G42" s="131" t="str">
        <f>IF($A42="","",SUMIFS('Ergebnis (detailliert)'!$M$17:$M$300,'Ergebnis (detailliert)'!$A$17:$A$300,'Ergebnis (aggregiert)'!$A42,'Ergebnis (detailliert)'!$B$17:$B$300,'Ergebnis (aggregiert)'!$C42))</f>
        <v/>
      </c>
      <c r="H42" s="133" t="str">
        <f>IF($A42="","",SUMIFS('Ergebnis (detailliert)'!$P$17:$P$300,'Ergebnis (detailliert)'!$A$17:$A$300,'Ergebnis (aggregiert)'!$A42,'Ergebnis (detailliert)'!$B$17:$B$300,'Ergebnis (aggregiert)'!$C42))</f>
        <v/>
      </c>
      <c r="I42" s="134" t="str">
        <f>IF($A42="","",SUMIFS('Ergebnis (detailliert)'!$S$17:$S$300,'Ergebnis (detailliert)'!$A$17:$A$300,'Ergebnis (aggregiert)'!$A42,'Ergebnis (detailliert)'!$B$17:$B$300,'Ergebnis (aggregiert)'!$C42))</f>
        <v/>
      </c>
      <c r="J42" s="93" t="str">
        <f>IFERROR(IF(ISBLANK(A42),"",IF(COUNTIF('Beladung des Speichers'!$A$17:$A$300,'Ergebnis (aggregiert)'!A42)=0,"Fehler: Der Reiter 'Beladung des Speichers' wurde für diesen Speicher nicht ausgefüllt.",IF(COUNTIF('Entladung des Speichers'!$A$17:$A$300,'Ergebnis (aggregiert)'!A42)=0,"Fehler: Der Reiter 'Entladung des Speichers' wurde für diesen Speicher nicht ausgefüllt.",IF(COUNTIF(Füllstände!$A$17:$A$300,'Ergebnis (aggregiert)'!A42)=0,"Fehler: Der Reiter 'Füllstände' wurde für diesen Speicher nicht ausgefüllt.","")))),"Fehler: Nicht alle Datenblätter wurden für diesen Speicher vollständig befüllt.")</f>
        <v/>
      </c>
    </row>
    <row r="43" spans="1:10" x14ac:dyDescent="0.2">
      <c r="A43" s="128" t="str">
        <f>IF(Stammdaten!A43="","",Stammdaten!A43)</f>
        <v/>
      </c>
      <c r="B43" s="128" t="str">
        <f>IF(A43="","",VLOOKUP(A43,Stammdaten!A43:I326,6,FALSE))</f>
        <v/>
      </c>
      <c r="C43" s="129" t="str">
        <f t="shared" si="1"/>
        <v/>
      </c>
      <c r="D43" s="130" t="str">
        <f t="shared" si="2"/>
        <v/>
      </c>
      <c r="E43" s="131" t="str">
        <f>IF(A43="","",SUMIFS('Ergebnis (detailliert)'!$H$17:$H$300,'Ergebnis (detailliert)'!$A$17:$A$300,'Ergebnis (aggregiert)'!$A43,'Ergebnis (detailliert)'!$B$17:$B$300,'Ergebnis (aggregiert)'!$C43))</f>
        <v/>
      </c>
      <c r="F43" s="132" t="str">
        <f>IF($A43="","",SUMIFS('Ergebnis (detailliert)'!$J$17:$J$300,'Ergebnis (detailliert)'!$A$17:$A$300,'Ergebnis (aggregiert)'!$A43,'Ergebnis (detailliert)'!$B$17:$B$300,'Ergebnis (aggregiert)'!$C43))</f>
        <v/>
      </c>
      <c r="G43" s="131" t="str">
        <f>IF($A43="","",SUMIFS('Ergebnis (detailliert)'!$M$17:$M$300,'Ergebnis (detailliert)'!$A$17:$A$300,'Ergebnis (aggregiert)'!$A43,'Ergebnis (detailliert)'!$B$17:$B$300,'Ergebnis (aggregiert)'!$C43))</f>
        <v/>
      </c>
      <c r="H43" s="133" t="str">
        <f>IF($A43="","",SUMIFS('Ergebnis (detailliert)'!$P$17:$P$300,'Ergebnis (detailliert)'!$A$17:$A$300,'Ergebnis (aggregiert)'!$A43,'Ergebnis (detailliert)'!$B$17:$B$300,'Ergebnis (aggregiert)'!$C43))</f>
        <v/>
      </c>
      <c r="I43" s="134" t="str">
        <f>IF($A43="","",SUMIFS('Ergebnis (detailliert)'!$S$17:$S$300,'Ergebnis (detailliert)'!$A$17:$A$300,'Ergebnis (aggregiert)'!$A43,'Ergebnis (detailliert)'!$B$17:$B$300,'Ergebnis (aggregiert)'!$C43))</f>
        <v/>
      </c>
      <c r="J43" s="93" t="str">
        <f>IFERROR(IF(ISBLANK(A43),"",IF(COUNTIF('Beladung des Speichers'!$A$17:$A$300,'Ergebnis (aggregiert)'!A43)=0,"Fehler: Der Reiter 'Beladung des Speichers' wurde für diesen Speicher nicht ausgefüllt.",IF(COUNTIF('Entladung des Speichers'!$A$17:$A$300,'Ergebnis (aggregiert)'!A43)=0,"Fehler: Der Reiter 'Entladung des Speichers' wurde für diesen Speicher nicht ausgefüllt.",IF(COUNTIF(Füllstände!$A$17:$A$300,'Ergebnis (aggregiert)'!A43)=0,"Fehler: Der Reiter 'Füllstände' wurde für diesen Speicher nicht ausgefüllt.","")))),"Fehler: Nicht alle Datenblätter wurden für diesen Speicher vollständig befüllt.")</f>
        <v/>
      </c>
    </row>
    <row r="44" spans="1:10" x14ac:dyDescent="0.2">
      <c r="A44" s="128" t="str">
        <f>IF(Stammdaten!A44="","",Stammdaten!A44)</f>
        <v/>
      </c>
      <c r="B44" s="128" t="str">
        <f>IF(A44="","",VLOOKUP(A44,Stammdaten!A44:I327,6,FALSE))</f>
        <v/>
      </c>
      <c r="C44" s="129" t="str">
        <f t="shared" si="1"/>
        <v/>
      </c>
      <c r="D44" s="130" t="str">
        <f t="shared" si="2"/>
        <v/>
      </c>
      <c r="E44" s="131" t="str">
        <f>IF(A44="","",SUMIFS('Ergebnis (detailliert)'!$H$17:$H$300,'Ergebnis (detailliert)'!$A$17:$A$300,'Ergebnis (aggregiert)'!$A44,'Ergebnis (detailliert)'!$B$17:$B$300,'Ergebnis (aggregiert)'!$C44))</f>
        <v/>
      </c>
      <c r="F44" s="132" t="str">
        <f>IF($A44="","",SUMIFS('Ergebnis (detailliert)'!$J$17:$J$300,'Ergebnis (detailliert)'!$A$17:$A$300,'Ergebnis (aggregiert)'!$A44,'Ergebnis (detailliert)'!$B$17:$B$300,'Ergebnis (aggregiert)'!$C44))</f>
        <v/>
      </c>
      <c r="G44" s="131" t="str">
        <f>IF($A44="","",SUMIFS('Ergebnis (detailliert)'!$M$17:$M$300,'Ergebnis (detailliert)'!$A$17:$A$300,'Ergebnis (aggregiert)'!$A44,'Ergebnis (detailliert)'!$B$17:$B$300,'Ergebnis (aggregiert)'!$C44))</f>
        <v/>
      </c>
      <c r="H44" s="133" t="str">
        <f>IF($A44="","",SUMIFS('Ergebnis (detailliert)'!$P$17:$P$300,'Ergebnis (detailliert)'!$A$17:$A$300,'Ergebnis (aggregiert)'!$A44,'Ergebnis (detailliert)'!$B$17:$B$300,'Ergebnis (aggregiert)'!$C44))</f>
        <v/>
      </c>
      <c r="I44" s="134" t="str">
        <f>IF($A44="","",SUMIFS('Ergebnis (detailliert)'!$S$17:$S$300,'Ergebnis (detailliert)'!$A$17:$A$300,'Ergebnis (aggregiert)'!$A44,'Ergebnis (detailliert)'!$B$17:$B$300,'Ergebnis (aggregiert)'!$C44))</f>
        <v/>
      </c>
      <c r="J44" s="93" t="str">
        <f>IFERROR(IF(ISBLANK(A44),"",IF(COUNTIF('Beladung des Speichers'!$A$17:$A$300,'Ergebnis (aggregiert)'!A44)=0,"Fehler: Der Reiter 'Beladung des Speichers' wurde für diesen Speicher nicht ausgefüllt.",IF(COUNTIF('Entladung des Speichers'!$A$17:$A$300,'Ergebnis (aggregiert)'!A44)=0,"Fehler: Der Reiter 'Entladung des Speichers' wurde für diesen Speicher nicht ausgefüllt.",IF(COUNTIF(Füllstände!$A$17:$A$300,'Ergebnis (aggregiert)'!A44)=0,"Fehler: Der Reiter 'Füllstände' wurde für diesen Speicher nicht ausgefüllt.","")))),"Fehler: Nicht alle Datenblätter wurden für diesen Speicher vollständig befüllt.")</f>
        <v/>
      </c>
    </row>
    <row r="45" spans="1:10" x14ac:dyDescent="0.2">
      <c r="A45" s="128" t="str">
        <f>IF(Stammdaten!A45="","",Stammdaten!A45)</f>
        <v/>
      </c>
      <c r="B45" s="128" t="str">
        <f>IF(A45="","",VLOOKUP(A45,Stammdaten!A45:I328,6,FALSE))</f>
        <v/>
      </c>
      <c r="C45" s="129" t="str">
        <f t="shared" si="1"/>
        <v/>
      </c>
      <c r="D45" s="130" t="str">
        <f t="shared" si="2"/>
        <v/>
      </c>
      <c r="E45" s="131" t="str">
        <f>IF(A45="","",SUMIFS('Ergebnis (detailliert)'!$H$17:$H$300,'Ergebnis (detailliert)'!$A$17:$A$300,'Ergebnis (aggregiert)'!$A45,'Ergebnis (detailliert)'!$B$17:$B$300,'Ergebnis (aggregiert)'!$C45))</f>
        <v/>
      </c>
      <c r="F45" s="132" t="str">
        <f>IF($A45="","",SUMIFS('Ergebnis (detailliert)'!$J$17:$J$300,'Ergebnis (detailliert)'!$A$17:$A$300,'Ergebnis (aggregiert)'!$A45,'Ergebnis (detailliert)'!$B$17:$B$300,'Ergebnis (aggregiert)'!$C45))</f>
        <v/>
      </c>
      <c r="G45" s="131" t="str">
        <f>IF($A45="","",SUMIFS('Ergebnis (detailliert)'!$M$17:$M$300,'Ergebnis (detailliert)'!$A$17:$A$300,'Ergebnis (aggregiert)'!$A45,'Ergebnis (detailliert)'!$B$17:$B$300,'Ergebnis (aggregiert)'!$C45))</f>
        <v/>
      </c>
      <c r="H45" s="133" t="str">
        <f>IF($A45="","",SUMIFS('Ergebnis (detailliert)'!$P$17:$P$300,'Ergebnis (detailliert)'!$A$17:$A$300,'Ergebnis (aggregiert)'!$A45,'Ergebnis (detailliert)'!$B$17:$B$300,'Ergebnis (aggregiert)'!$C45))</f>
        <v/>
      </c>
      <c r="I45" s="134" t="str">
        <f>IF($A45="","",SUMIFS('Ergebnis (detailliert)'!$S$17:$S$300,'Ergebnis (detailliert)'!$A$17:$A$300,'Ergebnis (aggregiert)'!$A45,'Ergebnis (detailliert)'!$B$17:$B$300,'Ergebnis (aggregiert)'!$C45))</f>
        <v/>
      </c>
      <c r="J45" s="93" t="str">
        <f>IFERROR(IF(ISBLANK(A45),"",IF(COUNTIF('Beladung des Speichers'!$A$17:$A$300,'Ergebnis (aggregiert)'!A45)=0,"Fehler: Der Reiter 'Beladung des Speichers' wurde für diesen Speicher nicht ausgefüllt.",IF(COUNTIF('Entladung des Speichers'!$A$17:$A$300,'Ergebnis (aggregiert)'!A45)=0,"Fehler: Der Reiter 'Entladung des Speichers' wurde für diesen Speicher nicht ausgefüllt.",IF(COUNTIF(Füllstände!$A$17:$A$300,'Ergebnis (aggregiert)'!A45)=0,"Fehler: Der Reiter 'Füllstände' wurde für diesen Speicher nicht ausgefüllt.","")))),"Fehler: Nicht alle Datenblätter wurden für diesen Speicher vollständig befüllt.")</f>
        <v/>
      </c>
    </row>
    <row r="46" spans="1:10" x14ac:dyDescent="0.2">
      <c r="A46" s="128" t="str">
        <f>IF(Stammdaten!A46="","",Stammdaten!A46)</f>
        <v/>
      </c>
      <c r="B46" s="128" t="str">
        <f>IF(A46="","",VLOOKUP(A46,Stammdaten!A46:I329,6,FALSE))</f>
        <v/>
      </c>
      <c r="C46" s="129" t="str">
        <f t="shared" si="1"/>
        <v/>
      </c>
      <c r="D46" s="130" t="str">
        <f t="shared" si="2"/>
        <v/>
      </c>
      <c r="E46" s="131" t="str">
        <f>IF(A46="","",SUMIFS('Ergebnis (detailliert)'!$H$17:$H$300,'Ergebnis (detailliert)'!$A$17:$A$300,'Ergebnis (aggregiert)'!$A46,'Ergebnis (detailliert)'!$B$17:$B$300,'Ergebnis (aggregiert)'!$C46))</f>
        <v/>
      </c>
      <c r="F46" s="132" t="str">
        <f>IF($A46="","",SUMIFS('Ergebnis (detailliert)'!$J$17:$J$300,'Ergebnis (detailliert)'!$A$17:$A$300,'Ergebnis (aggregiert)'!$A46,'Ergebnis (detailliert)'!$B$17:$B$300,'Ergebnis (aggregiert)'!$C46))</f>
        <v/>
      </c>
      <c r="G46" s="131" t="str">
        <f>IF($A46="","",SUMIFS('Ergebnis (detailliert)'!$M$17:$M$300,'Ergebnis (detailliert)'!$A$17:$A$300,'Ergebnis (aggregiert)'!$A46,'Ergebnis (detailliert)'!$B$17:$B$300,'Ergebnis (aggregiert)'!$C46))</f>
        <v/>
      </c>
      <c r="H46" s="133" t="str">
        <f>IF($A46="","",SUMIFS('Ergebnis (detailliert)'!$P$17:$P$300,'Ergebnis (detailliert)'!$A$17:$A$300,'Ergebnis (aggregiert)'!$A46,'Ergebnis (detailliert)'!$B$17:$B$300,'Ergebnis (aggregiert)'!$C46))</f>
        <v/>
      </c>
      <c r="I46" s="134" t="str">
        <f>IF($A46="","",SUMIFS('Ergebnis (detailliert)'!$S$17:$S$300,'Ergebnis (detailliert)'!$A$17:$A$300,'Ergebnis (aggregiert)'!$A46,'Ergebnis (detailliert)'!$B$17:$B$300,'Ergebnis (aggregiert)'!$C46))</f>
        <v/>
      </c>
      <c r="J46" s="93" t="str">
        <f>IFERROR(IF(ISBLANK(A46),"",IF(COUNTIF('Beladung des Speichers'!$A$17:$A$300,'Ergebnis (aggregiert)'!A46)=0,"Fehler: Der Reiter 'Beladung des Speichers' wurde für diesen Speicher nicht ausgefüllt.",IF(COUNTIF('Entladung des Speichers'!$A$17:$A$300,'Ergebnis (aggregiert)'!A46)=0,"Fehler: Der Reiter 'Entladung des Speichers' wurde für diesen Speicher nicht ausgefüllt.",IF(COUNTIF(Füllstände!$A$17:$A$300,'Ergebnis (aggregiert)'!A46)=0,"Fehler: Der Reiter 'Füllstände' wurde für diesen Speicher nicht ausgefüllt.","")))),"Fehler: Nicht alle Datenblätter wurden für diesen Speicher vollständig befüllt.")</f>
        <v/>
      </c>
    </row>
    <row r="47" spans="1:10" x14ac:dyDescent="0.2">
      <c r="A47" s="128" t="str">
        <f>IF(Stammdaten!A47="","",Stammdaten!A47)</f>
        <v/>
      </c>
      <c r="B47" s="128" t="str">
        <f>IF(A47="","",VLOOKUP(A47,Stammdaten!A47:I330,6,FALSE))</f>
        <v/>
      </c>
      <c r="C47" s="129" t="str">
        <f t="shared" si="1"/>
        <v/>
      </c>
      <c r="D47" s="130" t="str">
        <f t="shared" si="2"/>
        <v/>
      </c>
      <c r="E47" s="131" t="str">
        <f>IF(A47="","",SUMIFS('Ergebnis (detailliert)'!$H$17:$H$300,'Ergebnis (detailliert)'!$A$17:$A$300,'Ergebnis (aggregiert)'!$A47,'Ergebnis (detailliert)'!$B$17:$B$300,'Ergebnis (aggregiert)'!$C47))</f>
        <v/>
      </c>
      <c r="F47" s="132" t="str">
        <f>IF($A47="","",SUMIFS('Ergebnis (detailliert)'!$J$17:$J$300,'Ergebnis (detailliert)'!$A$17:$A$300,'Ergebnis (aggregiert)'!$A47,'Ergebnis (detailliert)'!$B$17:$B$300,'Ergebnis (aggregiert)'!$C47))</f>
        <v/>
      </c>
      <c r="G47" s="131" t="str">
        <f>IF($A47="","",SUMIFS('Ergebnis (detailliert)'!$M$17:$M$300,'Ergebnis (detailliert)'!$A$17:$A$300,'Ergebnis (aggregiert)'!$A47,'Ergebnis (detailliert)'!$B$17:$B$300,'Ergebnis (aggregiert)'!$C47))</f>
        <v/>
      </c>
      <c r="H47" s="133" t="str">
        <f>IF($A47="","",SUMIFS('Ergebnis (detailliert)'!$P$17:$P$300,'Ergebnis (detailliert)'!$A$17:$A$300,'Ergebnis (aggregiert)'!$A47,'Ergebnis (detailliert)'!$B$17:$B$300,'Ergebnis (aggregiert)'!$C47))</f>
        <v/>
      </c>
      <c r="I47" s="134" t="str">
        <f>IF($A47="","",SUMIFS('Ergebnis (detailliert)'!$S$17:$S$300,'Ergebnis (detailliert)'!$A$17:$A$300,'Ergebnis (aggregiert)'!$A47,'Ergebnis (detailliert)'!$B$17:$B$300,'Ergebnis (aggregiert)'!$C47))</f>
        <v/>
      </c>
      <c r="J47" s="93" t="str">
        <f>IFERROR(IF(ISBLANK(A47),"",IF(COUNTIF('Beladung des Speichers'!$A$17:$A$300,'Ergebnis (aggregiert)'!A47)=0,"Fehler: Der Reiter 'Beladung des Speichers' wurde für diesen Speicher nicht ausgefüllt.",IF(COUNTIF('Entladung des Speichers'!$A$17:$A$300,'Ergebnis (aggregiert)'!A47)=0,"Fehler: Der Reiter 'Entladung des Speichers' wurde für diesen Speicher nicht ausgefüllt.",IF(COUNTIF(Füllstände!$A$17:$A$300,'Ergebnis (aggregiert)'!A47)=0,"Fehler: Der Reiter 'Füllstände' wurde für diesen Speicher nicht ausgefüllt.","")))),"Fehler: Nicht alle Datenblätter wurden für diesen Speicher vollständig befüllt.")</f>
        <v/>
      </c>
    </row>
    <row r="48" spans="1:10" x14ac:dyDescent="0.2">
      <c r="A48" s="128" t="str">
        <f>IF(Stammdaten!A48="","",Stammdaten!A48)</f>
        <v/>
      </c>
      <c r="B48" s="128" t="str">
        <f>IF(A48="","",VLOOKUP(A48,Stammdaten!A48:I331,6,FALSE))</f>
        <v/>
      </c>
      <c r="C48" s="129" t="str">
        <f t="shared" si="1"/>
        <v/>
      </c>
      <c r="D48" s="130" t="str">
        <f t="shared" si="2"/>
        <v/>
      </c>
      <c r="E48" s="131" t="str">
        <f>IF(A48="","",SUMIFS('Ergebnis (detailliert)'!$H$17:$H$300,'Ergebnis (detailliert)'!$A$17:$A$300,'Ergebnis (aggregiert)'!$A48,'Ergebnis (detailliert)'!$B$17:$B$300,'Ergebnis (aggregiert)'!$C48))</f>
        <v/>
      </c>
      <c r="F48" s="132" t="str">
        <f>IF($A48="","",SUMIFS('Ergebnis (detailliert)'!$J$17:$J$300,'Ergebnis (detailliert)'!$A$17:$A$300,'Ergebnis (aggregiert)'!$A48,'Ergebnis (detailliert)'!$B$17:$B$300,'Ergebnis (aggregiert)'!$C48))</f>
        <v/>
      </c>
      <c r="G48" s="131" t="str">
        <f>IF($A48="","",SUMIFS('Ergebnis (detailliert)'!$M$17:$M$300,'Ergebnis (detailliert)'!$A$17:$A$300,'Ergebnis (aggregiert)'!$A48,'Ergebnis (detailliert)'!$B$17:$B$300,'Ergebnis (aggregiert)'!$C48))</f>
        <v/>
      </c>
      <c r="H48" s="133" t="str">
        <f>IF($A48="","",SUMIFS('Ergebnis (detailliert)'!$P$17:$P$300,'Ergebnis (detailliert)'!$A$17:$A$300,'Ergebnis (aggregiert)'!$A48,'Ergebnis (detailliert)'!$B$17:$B$300,'Ergebnis (aggregiert)'!$C48))</f>
        <v/>
      </c>
      <c r="I48" s="134" t="str">
        <f>IF($A48="","",SUMIFS('Ergebnis (detailliert)'!$S$17:$S$300,'Ergebnis (detailliert)'!$A$17:$A$300,'Ergebnis (aggregiert)'!$A48,'Ergebnis (detailliert)'!$B$17:$B$300,'Ergebnis (aggregiert)'!$C48))</f>
        <v/>
      </c>
      <c r="J48" s="93" t="str">
        <f>IFERROR(IF(ISBLANK(A48),"",IF(COUNTIF('Beladung des Speichers'!$A$17:$A$300,'Ergebnis (aggregiert)'!A48)=0,"Fehler: Der Reiter 'Beladung des Speichers' wurde für diesen Speicher nicht ausgefüllt.",IF(COUNTIF('Entladung des Speichers'!$A$17:$A$300,'Ergebnis (aggregiert)'!A48)=0,"Fehler: Der Reiter 'Entladung des Speichers' wurde für diesen Speicher nicht ausgefüllt.",IF(COUNTIF(Füllstände!$A$17:$A$300,'Ergebnis (aggregiert)'!A48)=0,"Fehler: Der Reiter 'Füllstände' wurde für diesen Speicher nicht ausgefüllt.","")))),"Fehler: Nicht alle Datenblätter wurden für diesen Speicher vollständig befüllt.")</f>
        <v/>
      </c>
    </row>
    <row r="49" spans="1:10" x14ac:dyDescent="0.2">
      <c r="A49" s="128" t="str">
        <f>IF(Stammdaten!A49="","",Stammdaten!A49)</f>
        <v/>
      </c>
      <c r="B49" s="128" t="str">
        <f>IF(A49="","",VLOOKUP(A49,Stammdaten!A49:I332,6,FALSE))</f>
        <v/>
      </c>
      <c r="C49" s="129" t="str">
        <f t="shared" si="1"/>
        <v/>
      </c>
      <c r="D49" s="130" t="str">
        <f t="shared" si="2"/>
        <v/>
      </c>
      <c r="E49" s="131" t="str">
        <f>IF(A49="","",SUMIFS('Ergebnis (detailliert)'!$H$17:$H$300,'Ergebnis (detailliert)'!$A$17:$A$300,'Ergebnis (aggregiert)'!$A49,'Ergebnis (detailliert)'!$B$17:$B$300,'Ergebnis (aggregiert)'!$C49))</f>
        <v/>
      </c>
      <c r="F49" s="132" t="str">
        <f>IF($A49="","",SUMIFS('Ergebnis (detailliert)'!$J$17:$J$300,'Ergebnis (detailliert)'!$A$17:$A$300,'Ergebnis (aggregiert)'!$A49,'Ergebnis (detailliert)'!$B$17:$B$300,'Ergebnis (aggregiert)'!$C49))</f>
        <v/>
      </c>
      <c r="G49" s="131" t="str">
        <f>IF($A49="","",SUMIFS('Ergebnis (detailliert)'!$M$17:$M$300,'Ergebnis (detailliert)'!$A$17:$A$300,'Ergebnis (aggregiert)'!$A49,'Ergebnis (detailliert)'!$B$17:$B$300,'Ergebnis (aggregiert)'!$C49))</f>
        <v/>
      </c>
      <c r="H49" s="133" t="str">
        <f>IF($A49="","",SUMIFS('Ergebnis (detailliert)'!$P$17:$P$300,'Ergebnis (detailliert)'!$A$17:$A$300,'Ergebnis (aggregiert)'!$A49,'Ergebnis (detailliert)'!$B$17:$B$300,'Ergebnis (aggregiert)'!$C49))</f>
        <v/>
      </c>
      <c r="I49" s="134" t="str">
        <f>IF($A49="","",SUMIFS('Ergebnis (detailliert)'!$S$17:$S$300,'Ergebnis (detailliert)'!$A$17:$A$300,'Ergebnis (aggregiert)'!$A49,'Ergebnis (detailliert)'!$B$17:$B$300,'Ergebnis (aggregiert)'!$C49))</f>
        <v/>
      </c>
      <c r="J49" s="93" t="str">
        <f>IFERROR(IF(ISBLANK(A49),"",IF(COUNTIF('Beladung des Speichers'!$A$17:$A$300,'Ergebnis (aggregiert)'!A49)=0,"Fehler: Der Reiter 'Beladung des Speichers' wurde für diesen Speicher nicht ausgefüllt.",IF(COUNTIF('Entladung des Speichers'!$A$17:$A$300,'Ergebnis (aggregiert)'!A49)=0,"Fehler: Der Reiter 'Entladung des Speichers' wurde für diesen Speicher nicht ausgefüllt.",IF(COUNTIF(Füllstände!$A$17:$A$300,'Ergebnis (aggregiert)'!A49)=0,"Fehler: Der Reiter 'Füllstände' wurde für diesen Speicher nicht ausgefüllt.","")))),"Fehler: Nicht alle Datenblätter wurden für diesen Speicher vollständig befüllt.")</f>
        <v/>
      </c>
    </row>
    <row r="50" spans="1:10" x14ac:dyDescent="0.2">
      <c r="A50" s="128" t="str">
        <f>IF(Stammdaten!A50="","",Stammdaten!A50)</f>
        <v/>
      </c>
      <c r="B50" s="128" t="str">
        <f>IF(A50="","",VLOOKUP(A50,Stammdaten!A50:I333,6,FALSE))</f>
        <v/>
      </c>
      <c r="C50" s="129" t="str">
        <f t="shared" si="1"/>
        <v/>
      </c>
      <c r="D50" s="130" t="str">
        <f t="shared" si="2"/>
        <v/>
      </c>
      <c r="E50" s="131" t="str">
        <f>IF(A50="","",SUMIFS('Ergebnis (detailliert)'!$H$17:$H$300,'Ergebnis (detailliert)'!$A$17:$A$300,'Ergebnis (aggregiert)'!$A50,'Ergebnis (detailliert)'!$B$17:$B$300,'Ergebnis (aggregiert)'!$C50))</f>
        <v/>
      </c>
      <c r="F50" s="132" t="str">
        <f>IF($A50="","",SUMIFS('Ergebnis (detailliert)'!$J$17:$J$300,'Ergebnis (detailliert)'!$A$17:$A$300,'Ergebnis (aggregiert)'!$A50,'Ergebnis (detailliert)'!$B$17:$B$300,'Ergebnis (aggregiert)'!$C50))</f>
        <v/>
      </c>
      <c r="G50" s="131" t="str">
        <f>IF($A50="","",SUMIFS('Ergebnis (detailliert)'!$M$17:$M$300,'Ergebnis (detailliert)'!$A$17:$A$300,'Ergebnis (aggregiert)'!$A50,'Ergebnis (detailliert)'!$B$17:$B$300,'Ergebnis (aggregiert)'!$C50))</f>
        <v/>
      </c>
      <c r="H50" s="133" t="str">
        <f>IF($A50="","",SUMIFS('Ergebnis (detailliert)'!$P$17:$P$300,'Ergebnis (detailliert)'!$A$17:$A$300,'Ergebnis (aggregiert)'!$A50,'Ergebnis (detailliert)'!$B$17:$B$300,'Ergebnis (aggregiert)'!$C50))</f>
        <v/>
      </c>
      <c r="I50" s="134" t="str">
        <f>IF($A50="","",SUMIFS('Ergebnis (detailliert)'!$S$17:$S$300,'Ergebnis (detailliert)'!$A$17:$A$300,'Ergebnis (aggregiert)'!$A50,'Ergebnis (detailliert)'!$B$17:$B$300,'Ergebnis (aggregiert)'!$C50))</f>
        <v/>
      </c>
      <c r="J50" s="93" t="str">
        <f>IFERROR(IF(ISBLANK(A50),"",IF(COUNTIF('Beladung des Speichers'!$A$17:$A$300,'Ergebnis (aggregiert)'!A50)=0,"Fehler: Der Reiter 'Beladung des Speichers' wurde für diesen Speicher nicht ausgefüllt.",IF(COUNTIF('Entladung des Speichers'!$A$17:$A$300,'Ergebnis (aggregiert)'!A50)=0,"Fehler: Der Reiter 'Entladung des Speichers' wurde für diesen Speicher nicht ausgefüllt.",IF(COUNTIF(Füllstände!$A$17:$A$300,'Ergebnis (aggregiert)'!A50)=0,"Fehler: Der Reiter 'Füllstände' wurde für diesen Speicher nicht ausgefüllt.","")))),"Fehler: Nicht alle Datenblätter wurden für diesen Speicher vollständig befüllt.")</f>
        <v/>
      </c>
    </row>
    <row r="51" spans="1:10" x14ac:dyDescent="0.2">
      <c r="A51" s="128" t="str">
        <f>IF(Stammdaten!A51="","",Stammdaten!A51)</f>
        <v/>
      </c>
      <c r="B51" s="128" t="str">
        <f>IF(A51="","",VLOOKUP(A51,Stammdaten!A51:I334,6,FALSE))</f>
        <v/>
      </c>
      <c r="C51" s="129" t="str">
        <f t="shared" si="1"/>
        <v/>
      </c>
      <c r="D51" s="130" t="str">
        <f t="shared" si="2"/>
        <v/>
      </c>
      <c r="E51" s="131" t="str">
        <f>IF(A51="","",SUMIFS('Ergebnis (detailliert)'!$H$17:$H$300,'Ergebnis (detailliert)'!$A$17:$A$300,'Ergebnis (aggregiert)'!$A51,'Ergebnis (detailliert)'!$B$17:$B$300,'Ergebnis (aggregiert)'!$C51))</f>
        <v/>
      </c>
      <c r="F51" s="132" t="str">
        <f>IF($A51="","",SUMIFS('Ergebnis (detailliert)'!$J$17:$J$300,'Ergebnis (detailliert)'!$A$17:$A$300,'Ergebnis (aggregiert)'!$A51,'Ergebnis (detailliert)'!$B$17:$B$300,'Ergebnis (aggregiert)'!$C51))</f>
        <v/>
      </c>
      <c r="G51" s="131" t="str">
        <f>IF($A51="","",SUMIFS('Ergebnis (detailliert)'!$M$17:$M$300,'Ergebnis (detailliert)'!$A$17:$A$300,'Ergebnis (aggregiert)'!$A51,'Ergebnis (detailliert)'!$B$17:$B$300,'Ergebnis (aggregiert)'!$C51))</f>
        <v/>
      </c>
      <c r="H51" s="133" t="str">
        <f>IF($A51="","",SUMIFS('Ergebnis (detailliert)'!$P$17:$P$300,'Ergebnis (detailliert)'!$A$17:$A$300,'Ergebnis (aggregiert)'!$A51,'Ergebnis (detailliert)'!$B$17:$B$300,'Ergebnis (aggregiert)'!$C51))</f>
        <v/>
      </c>
      <c r="I51" s="134" t="str">
        <f>IF($A51="","",SUMIFS('Ergebnis (detailliert)'!$S$17:$S$300,'Ergebnis (detailliert)'!$A$17:$A$300,'Ergebnis (aggregiert)'!$A51,'Ergebnis (detailliert)'!$B$17:$B$300,'Ergebnis (aggregiert)'!$C51))</f>
        <v/>
      </c>
      <c r="J51" s="93" t="str">
        <f>IFERROR(IF(ISBLANK(A51),"",IF(COUNTIF('Beladung des Speichers'!$A$17:$A$300,'Ergebnis (aggregiert)'!A51)=0,"Fehler: Der Reiter 'Beladung des Speichers' wurde für diesen Speicher nicht ausgefüllt.",IF(COUNTIF('Entladung des Speichers'!$A$17:$A$300,'Ergebnis (aggregiert)'!A51)=0,"Fehler: Der Reiter 'Entladung des Speichers' wurde für diesen Speicher nicht ausgefüllt.",IF(COUNTIF(Füllstände!$A$17:$A$300,'Ergebnis (aggregiert)'!A51)=0,"Fehler: Der Reiter 'Füllstände' wurde für diesen Speicher nicht ausgefüllt.","")))),"Fehler: Nicht alle Datenblätter wurden für diesen Speicher vollständig befüllt.")</f>
        <v/>
      </c>
    </row>
    <row r="52" spans="1:10" x14ac:dyDescent="0.2">
      <c r="A52" s="128" t="str">
        <f>IF(Stammdaten!A52="","",Stammdaten!A52)</f>
        <v/>
      </c>
      <c r="B52" s="128" t="str">
        <f>IF(A52="","",VLOOKUP(A52,Stammdaten!A52:I335,6,FALSE))</f>
        <v/>
      </c>
      <c r="C52" s="129" t="str">
        <f t="shared" si="1"/>
        <v/>
      </c>
      <c r="D52" s="130" t="str">
        <f t="shared" si="2"/>
        <v/>
      </c>
      <c r="E52" s="131" t="str">
        <f>IF(A52="","",SUMIFS('Ergebnis (detailliert)'!$H$17:$H$300,'Ergebnis (detailliert)'!$A$17:$A$300,'Ergebnis (aggregiert)'!$A52,'Ergebnis (detailliert)'!$B$17:$B$300,'Ergebnis (aggregiert)'!$C52))</f>
        <v/>
      </c>
      <c r="F52" s="132" t="str">
        <f>IF($A52="","",SUMIFS('Ergebnis (detailliert)'!$J$17:$J$300,'Ergebnis (detailliert)'!$A$17:$A$300,'Ergebnis (aggregiert)'!$A52,'Ergebnis (detailliert)'!$B$17:$B$300,'Ergebnis (aggregiert)'!$C52))</f>
        <v/>
      </c>
      <c r="G52" s="131" t="str">
        <f>IF($A52="","",SUMIFS('Ergebnis (detailliert)'!$M$17:$M$300,'Ergebnis (detailliert)'!$A$17:$A$300,'Ergebnis (aggregiert)'!$A52,'Ergebnis (detailliert)'!$B$17:$B$300,'Ergebnis (aggregiert)'!$C52))</f>
        <v/>
      </c>
      <c r="H52" s="133" t="str">
        <f>IF($A52="","",SUMIFS('Ergebnis (detailliert)'!$P$17:$P$300,'Ergebnis (detailliert)'!$A$17:$A$300,'Ergebnis (aggregiert)'!$A52,'Ergebnis (detailliert)'!$B$17:$B$300,'Ergebnis (aggregiert)'!$C52))</f>
        <v/>
      </c>
      <c r="I52" s="134" t="str">
        <f>IF($A52="","",SUMIFS('Ergebnis (detailliert)'!$S$17:$S$300,'Ergebnis (detailliert)'!$A$17:$A$300,'Ergebnis (aggregiert)'!$A52,'Ergebnis (detailliert)'!$B$17:$B$300,'Ergebnis (aggregiert)'!$C52))</f>
        <v/>
      </c>
      <c r="J52" s="93" t="str">
        <f>IFERROR(IF(ISBLANK(A52),"",IF(COUNTIF('Beladung des Speichers'!$A$17:$A$300,'Ergebnis (aggregiert)'!A52)=0,"Fehler: Der Reiter 'Beladung des Speichers' wurde für diesen Speicher nicht ausgefüllt.",IF(COUNTIF('Entladung des Speichers'!$A$17:$A$300,'Ergebnis (aggregiert)'!A52)=0,"Fehler: Der Reiter 'Entladung des Speichers' wurde für diesen Speicher nicht ausgefüllt.",IF(COUNTIF(Füllstände!$A$17:$A$300,'Ergebnis (aggregiert)'!A52)=0,"Fehler: Der Reiter 'Füllstände' wurde für diesen Speicher nicht ausgefüllt.","")))),"Fehler: Nicht alle Datenblätter wurden für diesen Speicher vollständig befüllt.")</f>
        <v/>
      </c>
    </row>
    <row r="53" spans="1:10" x14ac:dyDescent="0.2">
      <c r="A53" s="128" t="str">
        <f>IF(Stammdaten!A53="","",Stammdaten!A53)</f>
        <v/>
      </c>
      <c r="B53" s="128" t="str">
        <f>IF(A53="","",VLOOKUP(A53,Stammdaten!A53:I336,6,FALSE))</f>
        <v/>
      </c>
      <c r="C53" s="129" t="str">
        <f t="shared" si="1"/>
        <v/>
      </c>
      <c r="D53" s="130" t="str">
        <f t="shared" si="2"/>
        <v/>
      </c>
      <c r="E53" s="131" t="str">
        <f>IF(A53="","",SUMIFS('Ergebnis (detailliert)'!$H$17:$H$300,'Ergebnis (detailliert)'!$A$17:$A$300,'Ergebnis (aggregiert)'!$A53,'Ergebnis (detailliert)'!$B$17:$B$300,'Ergebnis (aggregiert)'!$C53))</f>
        <v/>
      </c>
      <c r="F53" s="132" t="str">
        <f>IF($A53="","",SUMIFS('Ergebnis (detailliert)'!$J$17:$J$300,'Ergebnis (detailliert)'!$A$17:$A$300,'Ergebnis (aggregiert)'!$A53,'Ergebnis (detailliert)'!$B$17:$B$300,'Ergebnis (aggregiert)'!$C53))</f>
        <v/>
      </c>
      <c r="G53" s="131" t="str">
        <f>IF($A53="","",SUMIFS('Ergebnis (detailliert)'!$M$17:$M$300,'Ergebnis (detailliert)'!$A$17:$A$300,'Ergebnis (aggregiert)'!$A53,'Ergebnis (detailliert)'!$B$17:$B$300,'Ergebnis (aggregiert)'!$C53))</f>
        <v/>
      </c>
      <c r="H53" s="133" t="str">
        <f>IF($A53="","",SUMIFS('Ergebnis (detailliert)'!$P$17:$P$300,'Ergebnis (detailliert)'!$A$17:$A$300,'Ergebnis (aggregiert)'!$A53,'Ergebnis (detailliert)'!$B$17:$B$300,'Ergebnis (aggregiert)'!$C53))</f>
        <v/>
      </c>
      <c r="I53" s="134" t="str">
        <f>IF($A53="","",SUMIFS('Ergebnis (detailliert)'!$S$17:$S$300,'Ergebnis (detailliert)'!$A$17:$A$300,'Ergebnis (aggregiert)'!$A53,'Ergebnis (detailliert)'!$B$17:$B$300,'Ergebnis (aggregiert)'!$C53))</f>
        <v/>
      </c>
      <c r="J53" s="93" t="str">
        <f>IFERROR(IF(ISBLANK(A53),"",IF(COUNTIF('Beladung des Speichers'!$A$17:$A$300,'Ergebnis (aggregiert)'!A53)=0,"Fehler: Der Reiter 'Beladung des Speichers' wurde für diesen Speicher nicht ausgefüllt.",IF(COUNTIF('Entladung des Speichers'!$A$17:$A$300,'Ergebnis (aggregiert)'!A53)=0,"Fehler: Der Reiter 'Entladung des Speichers' wurde für diesen Speicher nicht ausgefüllt.",IF(COUNTIF(Füllstände!$A$17:$A$300,'Ergebnis (aggregiert)'!A53)=0,"Fehler: Der Reiter 'Füllstände' wurde für diesen Speicher nicht ausgefüllt.","")))),"Fehler: Nicht alle Datenblätter wurden für diesen Speicher vollständig befüllt.")</f>
        <v/>
      </c>
    </row>
    <row r="54" spans="1:10" x14ac:dyDescent="0.2">
      <c r="A54" s="128" t="str">
        <f>IF(Stammdaten!A54="","",Stammdaten!A54)</f>
        <v/>
      </c>
      <c r="B54" s="128" t="str">
        <f>IF(A54="","",VLOOKUP(A54,Stammdaten!A54:I337,6,FALSE))</f>
        <v/>
      </c>
      <c r="C54" s="129" t="str">
        <f t="shared" si="1"/>
        <v/>
      </c>
      <c r="D54" s="130" t="str">
        <f t="shared" si="2"/>
        <v/>
      </c>
      <c r="E54" s="131" t="str">
        <f>IF(A54="","",SUMIFS('Ergebnis (detailliert)'!$H$17:$H$300,'Ergebnis (detailliert)'!$A$17:$A$300,'Ergebnis (aggregiert)'!$A54,'Ergebnis (detailliert)'!$B$17:$B$300,'Ergebnis (aggregiert)'!$C54))</f>
        <v/>
      </c>
      <c r="F54" s="132" t="str">
        <f>IF($A54="","",SUMIFS('Ergebnis (detailliert)'!$J$17:$J$300,'Ergebnis (detailliert)'!$A$17:$A$300,'Ergebnis (aggregiert)'!$A54,'Ergebnis (detailliert)'!$B$17:$B$300,'Ergebnis (aggregiert)'!$C54))</f>
        <v/>
      </c>
      <c r="G54" s="131" t="str">
        <f>IF($A54="","",SUMIFS('Ergebnis (detailliert)'!$M$17:$M$300,'Ergebnis (detailliert)'!$A$17:$A$300,'Ergebnis (aggregiert)'!$A54,'Ergebnis (detailliert)'!$B$17:$B$300,'Ergebnis (aggregiert)'!$C54))</f>
        <v/>
      </c>
      <c r="H54" s="133" t="str">
        <f>IF($A54="","",SUMIFS('Ergebnis (detailliert)'!$P$17:$P$300,'Ergebnis (detailliert)'!$A$17:$A$300,'Ergebnis (aggregiert)'!$A54,'Ergebnis (detailliert)'!$B$17:$B$300,'Ergebnis (aggregiert)'!$C54))</f>
        <v/>
      </c>
      <c r="I54" s="134" t="str">
        <f>IF($A54="","",SUMIFS('Ergebnis (detailliert)'!$S$17:$S$300,'Ergebnis (detailliert)'!$A$17:$A$300,'Ergebnis (aggregiert)'!$A54,'Ergebnis (detailliert)'!$B$17:$B$300,'Ergebnis (aggregiert)'!$C54))</f>
        <v/>
      </c>
      <c r="J54" s="93" t="str">
        <f>IFERROR(IF(ISBLANK(A54),"",IF(COUNTIF('Beladung des Speichers'!$A$17:$A$300,'Ergebnis (aggregiert)'!A54)=0,"Fehler: Der Reiter 'Beladung des Speichers' wurde für diesen Speicher nicht ausgefüllt.",IF(COUNTIF('Entladung des Speichers'!$A$17:$A$300,'Ergebnis (aggregiert)'!A54)=0,"Fehler: Der Reiter 'Entladung des Speichers' wurde für diesen Speicher nicht ausgefüllt.",IF(COUNTIF(Füllstände!$A$17:$A$300,'Ergebnis (aggregiert)'!A54)=0,"Fehler: Der Reiter 'Füllstände' wurde für diesen Speicher nicht ausgefüllt.","")))),"Fehler: Nicht alle Datenblätter wurden für diesen Speicher vollständig befüllt.")</f>
        <v/>
      </c>
    </row>
    <row r="55" spans="1:10" x14ac:dyDescent="0.2">
      <c r="A55" s="128" t="str">
        <f>IF(Stammdaten!A55="","",Stammdaten!A55)</f>
        <v/>
      </c>
      <c r="B55" s="128" t="str">
        <f>IF(A55="","",VLOOKUP(A55,Stammdaten!A55:I338,6,FALSE))</f>
        <v/>
      </c>
      <c r="C55" s="129" t="str">
        <f t="shared" si="1"/>
        <v/>
      </c>
      <c r="D55" s="130" t="str">
        <f t="shared" si="2"/>
        <v/>
      </c>
      <c r="E55" s="131" t="str">
        <f>IF(A55="","",SUMIFS('Ergebnis (detailliert)'!$H$17:$H$300,'Ergebnis (detailliert)'!$A$17:$A$300,'Ergebnis (aggregiert)'!$A55,'Ergebnis (detailliert)'!$B$17:$B$300,'Ergebnis (aggregiert)'!$C55))</f>
        <v/>
      </c>
      <c r="F55" s="132" t="str">
        <f>IF($A55="","",SUMIFS('Ergebnis (detailliert)'!$J$17:$J$300,'Ergebnis (detailliert)'!$A$17:$A$300,'Ergebnis (aggregiert)'!$A55,'Ergebnis (detailliert)'!$B$17:$B$300,'Ergebnis (aggregiert)'!$C55))</f>
        <v/>
      </c>
      <c r="G55" s="131" t="str">
        <f>IF($A55="","",SUMIFS('Ergebnis (detailliert)'!$M$17:$M$300,'Ergebnis (detailliert)'!$A$17:$A$300,'Ergebnis (aggregiert)'!$A55,'Ergebnis (detailliert)'!$B$17:$B$300,'Ergebnis (aggregiert)'!$C55))</f>
        <v/>
      </c>
      <c r="H55" s="133" t="str">
        <f>IF($A55="","",SUMIFS('Ergebnis (detailliert)'!$P$17:$P$300,'Ergebnis (detailliert)'!$A$17:$A$300,'Ergebnis (aggregiert)'!$A55,'Ergebnis (detailliert)'!$B$17:$B$300,'Ergebnis (aggregiert)'!$C55))</f>
        <v/>
      </c>
      <c r="I55" s="134" t="str">
        <f>IF($A55="","",SUMIFS('Ergebnis (detailliert)'!$S$17:$S$300,'Ergebnis (detailliert)'!$A$17:$A$300,'Ergebnis (aggregiert)'!$A55,'Ergebnis (detailliert)'!$B$17:$B$300,'Ergebnis (aggregiert)'!$C55))</f>
        <v/>
      </c>
      <c r="J55" s="93" t="str">
        <f>IFERROR(IF(ISBLANK(A55),"",IF(COUNTIF('Beladung des Speichers'!$A$17:$A$300,'Ergebnis (aggregiert)'!A55)=0,"Fehler: Der Reiter 'Beladung des Speichers' wurde für diesen Speicher nicht ausgefüllt.",IF(COUNTIF('Entladung des Speichers'!$A$17:$A$300,'Ergebnis (aggregiert)'!A55)=0,"Fehler: Der Reiter 'Entladung des Speichers' wurde für diesen Speicher nicht ausgefüllt.",IF(COUNTIF(Füllstände!$A$17:$A$300,'Ergebnis (aggregiert)'!A55)=0,"Fehler: Der Reiter 'Füllstände' wurde für diesen Speicher nicht ausgefüllt.","")))),"Fehler: Nicht alle Datenblätter wurden für diesen Speicher vollständig befüllt.")</f>
        <v/>
      </c>
    </row>
    <row r="56" spans="1:10" x14ac:dyDescent="0.2">
      <c r="A56" s="128" t="str">
        <f>IF(Stammdaten!A56="","",Stammdaten!A56)</f>
        <v/>
      </c>
      <c r="B56" s="128" t="str">
        <f>IF(A56="","",VLOOKUP(A56,Stammdaten!A56:I339,6,FALSE))</f>
        <v/>
      </c>
      <c r="C56" s="129" t="str">
        <f t="shared" si="1"/>
        <v/>
      </c>
      <c r="D56" s="130" t="str">
        <f t="shared" si="2"/>
        <v/>
      </c>
      <c r="E56" s="131" t="str">
        <f>IF(A56="","",SUMIFS('Ergebnis (detailliert)'!$H$17:$H$300,'Ergebnis (detailliert)'!$A$17:$A$300,'Ergebnis (aggregiert)'!$A56,'Ergebnis (detailliert)'!$B$17:$B$300,'Ergebnis (aggregiert)'!$C56))</f>
        <v/>
      </c>
      <c r="F56" s="132" t="str">
        <f>IF($A56="","",SUMIFS('Ergebnis (detailliert)'!$J$17:$J$300,'Ergebnis (detailliert)'!$A$17:$A$300,'Ergebnis (aggregiert)'!$A56,'Ergebnis (detailliert)'!$B$17:$B$300,'Ergebnis (aggregiert)'!$C56))</f>
        <v/>
      </c>
      <c r="G56" s="131" t="str">
        <f>IF($A56="","",SUMIFS('Ergebnis (detailliert)'!$M$17:$M$300,'Ergebnis (detailliert)'!$A$17:$A$300,'Ergebnis (aggregiert)'!$A56,'Ergebnis (detailliert)'!$B$17:$B$300,'Ergebnis (aggregiert)'!$C56))</f>
        <v/>
      </c>
      <c r="H56" s="133" t="str">
        <f>IF($A56="","",SUMIFS('Ergebnis (detailliert)'!$P$17:$P$300,'Ergebnis (detailliert)'!$A$17:$A$300,'Ergebnis (aggregiert)'!$A56,'Ergebnis (detailliert)'!$B$17:$B$300,'Ergebnis (aggregiert)'!$C56))</f>
        <v/>
      </c>
      <c r="I56" s="134" t="str">
        <f>IF($A56="","",SUMIFS('Ergebnis (detailliert)'!$S$17:$S$300,'Ergebnis (detailliert)'!$A$17:$A$300,'Ergebnis (aggregiert)'!$A56,'Ergebnis (detailliert)'!$B$17:$B$300,'Ergebnis (aggregiert)'!$C56))</f>
        <v/>
      </c>
      <c r="J56" s="93" t="str">
        <f>IFERROR(IF(ISBLANK(A56),"",IF(COUNTIF('Beladung des Speichers'!$A$17:$A$300,'Ergebnis (aggregiert)'!A56)=0,"Fehler: Der Reiter 'Beladung des Speichers' wurde für diesen Speicher nicht ausgefüllt.",IF(COUNTIF('Entladung des Speichers'!$A$17:$A$300,'Ergebnis (aggregiert)'!A56)=0,"Fehler: Der Reiter 'Entladung des Speichers' wurde für diesen Speicher nicht ausgefüllt.",IF(COUNTIF(Füllstände!$A$17:$A$300,'Ergebnis (aggregiert)'!A56)=0,"Fehler: Der Reiter 'Füllstände' wurde für diesen Speicher nicht ausgefüllt.","")))),"Fehler: Nicht alle Datenblätter wurden für diesen Speicher vollständig befüllt.")</f>
        <v/>
      </c>
    </row>
    <row r="57" spans="1:10" x14ac:dyDescent="0.2">
      <c r="A57" s="128" t="str">
        <f>IF(Stammdaten!A57="","",Stammdaten!A57)</f>
        <v/>
      </c>
      <c r="B57" s="128" t="str">
        <f>IF(A57="","",VLOOKUP(A57,Stammdaten!A57:I340,6,FALSE))</f>
        <v/>
      </c>
      <c r="C57" s="129" t="str">
        <f t="shared" si="1"/>
        <v/>
      </c>
      <c r="D57" s="130" t="str">
        <f t="shared" si="2"/>
        <v/>
      </c>
      <c r="E57" s="131" t="str">
        <f>IF(A57="","",SUMIFS('Ergebnis (detailliert)'!$H$17:$H$300,'Ergebnis (detailliert)'!$A$17:$A$300,'Ergebnis (aggregiert)'!$A57,'Ergebnis (detailliert)'!$B$17:$B$300,'Ergebnis (aggregiert)'!$C57))</f>
        <v/>
      </c>
      <c r="F57" s="132" t="str">
        <f>IF($A57="","",SUMIFS('Ergebnis (detailliert)'!$J$17:$J$300,'Ergebnis (detailliert)'!$A$17:$A$300,'Ergebnis (aggregiert)'!$A57,'Ergebnis (detailliert)'!$B$17:$B$300,'Ergebnis (aggregiert)'!$C57))</f>
        <v/>
      </c>
      <c r="G57" s="131" t="str">
        <f>IF($A57="","",SUMIFS('Ergebnis (detailliert)'!$M$17:$M$300,'Ergebnis (detailliert)'!$A$17:$A$300,'Ergebnis (aggregiert)'!$A57,'Ergebnis (detailliert)'!$B$17:$B$300,'Ergebnis (aggregiert)'!$C57))</f>
        <v/>
      </c>
      <c r="H57" s="133" t="str">
        <f>IF($A57="","",SUMIFS('Ergebnis (detailliert)'!$P$17:$P$300,'Ergebnis (detailliert)'!$A$17:$A$300,'Ergebnis (aggregiert)'!$A57,'Ergebnis (detailliert)'!$B$17:$B$300,'Ergebnis (aggregiert)'!$C57))</f>
        <v/>
      </c>
      <c r="I57" s="134" t="str">
        <f>IF($A57="","",SUMIFS('Ergebnis (detailliert)'!$S$17:$S$300,'Ergebnis (detailliert)'!$A$17:$A$300,'Ergebnis (aggregiert)'!$A57,'Ergebnis (detailliert)'!$B$17:$B$300,'Ergebnis (aggregiert)'!$C57))</f>
        <v/>
      </c>
      <c r="J57" s="93" t="str">
        <f>IFERROR(IF(ISBLANK(A57),"",IF(COUNTIF('Beladung des Speichers'!$A$17:$A$300,'Ergebnis (aggregiert)'!A57)=0,"Fehler: Der Reiter 'Beladung des Speichers' wurde für diesen Speicher nicht ausgefüllt.",IF(COUNTIF('Entladung des Speichers'!$A$17:$A$300,'Ergebnis (aggregiert)'!A57)=0,"Fehler: Der Reiter 'Entladung des Speichers' wurde für diesen Speicher nicht ausgefüllt.",IF(COUNTIF(Füllstände!$A$17:$A$300,'Ergebnis (aggregiert)'!A57)=0,"Fehler: Der Reiter 'Füllstände' wurde für diesen Speicher nicht ausgefüllt.","")))),"Fehler: Nicht alle Datenblätter wurden für diesen Speicher vollständig befüllt.")</f>
        <v/>
      </c>
    </row>
    <row r="58" spans="1:10" x14ac:dyDescent="0.2">
      <c r="A58" s="128" t="str">
        <f>IF(Stammdaten!A58="","",Stammdaten!A58)</f>
        <v/>
      </c>
      <c r="B58" s="128" t="str">
        <f>IF(A58="","",VLOOKUP(A58,Stammdaten!A58:I341,6,FALSE))</f>
        <v/>
      </c>
      <c r="C58" s="129" t="str">
        <f t="shared" si="1"/>
        <v/>
      </c>
      <c r="D58" s="130" t="str">
        <f t="shared" si="2"/>
        <v/>
      </c>
      <c r="E58" s="131" t="str">
        <f>IF(A58="","",SUMIFS('Ergebnis (detailliert)'!$H$17:$H$300,'Ergebnis (detailliert)'!$A$17:$A$300,'Ergebnis (aggregiert)'!$A58,'Ergebnis (detailliert)'!$B$17:$B$300,'Ergebnis (aggregiert)'!$C58))</f>
        <v/>
      </c>
      <c r="F58" s="132" t="str">
        <f>IF($A58="","",SUMIFS('Ergebnis (detailliert)'!$J$17:$J$300,'Ergebnis (detailliert)'!$A$17:$A$300,'Ergebnis (aggregiert)'!$A58,'Ergebnis (detailliert)'!$B$17:$B$300,'Ergebnis (aggregiert)'!$C58))</f>
        <v/>
      </c>
      <c r="G58" s="131" t="str">
        <f>IF($A58="","",SUMIFS('Ergebnis (detailliert)'!$M$17:$M$300,'Ergebnis (detailliert)'!$A$17:$A$300,'Ergebnis (aggregiert)'!$A58,'Ergebnis (detailliert)'!$B$17:$B$300,'Ergebnis (aggregiert)'!$C58))</f>
        <v/>
      </c>
      <c r="H58" s="133" t="str">
        <f>IF($A58="","",SUMIFS('Ergebnis (detailliert)'!$P$17:$P$300,'Ergebnis (detailliert)'!$A$17:$A$300,'Ergebnis (aggregiert)'!$A58,'Ergebnis (detailliert)'!$B$17:$B$300,'Ergebnis (aggregiert)'!$C58))</f>
        <v/>
      </c>
      <c r="I58" s="134" t="str">
        <f>IF($A58="","",SUMIFS('Ergebnis (detailliert)'!$S$17:$S$300,'Ergebnis (detailliert)'!$A$17:$A$300,'Ergebnis (aggregiert)'!$A58,'Ergebnis (detailliert)'!$B$17:$B$300,'Ergebnis (aggregiert)'!$C58))</f>
        <v/>
      </c>
      <c r="J58" s="93" t="str">
        <f>IFERROR(IF(ISBLANK(A58),"",IF(COUNTIF('Beladung des Speichers'!$A$17:$A$300,'Ergebnis (aggregiert)'!A58)=0,"Fehler: Der Reiter 'Beladung des Speichers' wurde für diesen Speicher nicht ausgefüllt.",IF(COUNTIF('Entladung des Speichers'!$A$17:$A$300,'Ergebnis (aggregiert)'!A58)=0,"Fehler: Der Reiter 'Entladung des Speichers' wurde für diesen Speicher nicht ausgefüllt.",IF(COUNTIF(Füllstände!$A$17:$A$300,'Ergebnis (aggregiert)'!A58)=0,"Fehler: Der Reiter 'Füllstände' wurde für diesen Speicher nicht ausgefüllt.","")))),"Fehler: Nicht alle Datenblätter wurden für diesen Speicher vollständig befüllt.")</f>
        <v/>
      </c>
    </row>
    <row r="59" spans="1:10" x14ac:dyDescent="0.2">
      <c r="A59" s="128" t="str">
        <f>IF(Stammdaten!A59="","",Stammdaten!A59)</f>
        <v/>
      </c>
      <c r="B59" s="128" t="str">
        <f>IF(A59="","",VLOOKUP(A59,Stammdaten!A59:I342,6,FALSE))</f>
        <v/>
      </c>
      <c r="C59" s="129" t="str">
        <f t="shared" si="1"/>
        <v/>
      </c>
      <c r="D59" s="130" t="str">
        <f t="shared" si="2"/>
        <v/>
      </c>
      <c r="E59" s="131" t="str">
        <f>IF(A59="","",SUMIFS('Ergebnis (detailliert)'!$H$17:$H$300,'Ergebnis (detailliert)'!$A$17:$A$300,'Ergebnis (aggregiert)'!$A59,'Ergebnis (detailliert)'!$B$17:$B$300,'Ergebnis (aggregiert)'!$C59))</f>
        <v/>
      </c>
      <c r="F59" s="132" t="str">
        <f>IF($A59="","",SUMIFS('Ergebnis (detailliert)'!$J$17:$J$300,'Ergebnis (detailliert)'!$A$17:$A$300,'Ergebnis (aggregiert)'!$A59,'Ergebnis (detailliert)'!$B$17:$B$300,'Ergebnis (aggregiert)'!$C59))</f>
        <v/>
      </c>
      <c r="G59" s="131" t="str">
        <f>IF($A59="","",SUMIFS('Ergebnis (detailliert)'!$M$17:$M$300,'Ergebnis (detailliert)'!$A$17:$A$300,'Ergebnis (aggregiert)'!$A59,'Ergebnis (detailliert)'!$B$17:$B$300,'Ergebnis (aggregiert)'!$C59))</f>
        <v/>
      </c>
      <c r="H59" s="133" t="str">
        <f>IF($A59="","",SUMIFS('Ergebnis (detailliert)'!$P$17:$P$300,'Ergebnis (detailliert)'!$A$17:$A$300,'Ergebnis (aggregiert)'!$A59,'Ergebnis (detailliert)'!$B$17:$B$300,'Ergebnis (aggregiert)'!$C59))</f>
        <v/>
      </c>
      <c r="I59" s="134" t="str">
        <f>IF($A59="","",SUMIFS('Ergebnis (detailliert)'!$S$17:$S$300,'Ergebnis (detailliert)'!$A$17:$A$300,'Ergebnis (aggregiert)'!$A59,'Ergebnis (detailliert)'!$B$17:$B$300,'Ergebnis (aggregiert)'!$C59))</f>
        <v/>
      </c>
      <c r="J59" s="93" t="str">
        <f>IFERROR(IF(ISBLANK(A59),"",IF(COUNTIF('Beladung des Speichers'!$A$17:$A$300,'Ergebnis (aggregiert)'!A59)=0,"Fehler: Der Reiter 'Beladung des Speichers' wurde für diesen Speicher nicht ausgefüllt.",IF(COUNTIF('Entladung des Speichers'!$A$17:$A$300,'Ergebnis (aggregiert)'!A59)=0,"Fehler: Der Reiter 'Entladung des Speichers' wurde für diesen Speicher nicht ausgefüllt.",IF(COUNTIF(Füllstände!$A$17:$A$300,'Ergebnis (aggregiert)'!A59)=0,"Fehler: Der Reiter 'Füllstände' wurde für diesen Speicher nicht ausgefüllt.","")))),"Fehler: Nicht alle Datenblätter wurden für diesen Speicher vollständig befüllt.")</f>
        <v/>
      </c>
    </row>
    <row r="60" spans="1:10" x14ac:dyDescent="0.2">
      <c r="A60" s="128" t="str">
        <f>IF(Stammdaten!A60="","",Stammdaten!A60)</f>
        <v/>
      </c>
      <c r="B60" s="128" t="str">
        <f>IF(A60="","",VLOOKUP(A60,Stammdaten!A60:I343,6,FALSE))</f>
        <v/>
      </c>
      <c r="C60" s="129" t="str">
        <f t="shared" si="1"/>
        <v/>
      </c>
      <c r="D60" s="130" t="str">
        <f t="shared" si="2"/>
        <v/>
      </c>
      <c r="E60" s="131" t="str">
        <f>IF(A60="","",SUMIFS('Ergebnis (detailliert)'!$H$17:$H$300,'Ergebnis (detailliert)'!$A$17:$A$300,'Ergebnis (aggregiert)'!$A60,'Ergebnis (detailliert)'!$B$17:$B$300,'Ergebnis (aggregiert)'!$C60))</f>
        <v/>
      </c>
      <c r="F60" s="132" t="str">
        <f>IF($A60="","",SUMIFS('Ergebnis (detailliert)'!$J$17:$J$300,'Ergebnis (detailliert)'!$A$17:$A$300,'Ergebnis (aggregiert)'!$A60,'Ergebnis (detailliert)'!$B$17:$B$300,'Ergebnis (aggregiert)'!$C60))</f>
        <v/>
      </c>
      <c r="G60" s="131" t="str">
        <f>IF($A60="","",SUMIFS('Ergebnis (detailliert)'!$M$17:$M$300,'Ergebnis (detailliert)'!$A$17:$A$300,'Ergebnis (aggregiert)'!$A60,'Ergebnis (detailliert)'!$B$17:$B$300,'Ergebnis (aggregiert)'!$C60))</f>
        <v/>
      </c>
      <c r="H60" s="133" t="str">
        <f>IF($A60="","",SUMIFS('Ergebnis (detailliert)'!$P$17:$P$300,'Ergebnis (detailliert)'!$A$17:$A$300,'Ergebnis (aggregiert)'!$A60,'Ergebnis (detailliert)'!$B$17:$B$300,'Ergebnis (aggregiert)'!$C60))</f>
        <v/>
      </c>
      <c r="I60" s="134" t="str">
        <f>IF($A60="","",SUMIFS('Ergebnis (detailliert)'!$S$17:$S$300,'Ergebnis (detailliert)'!$A$17:$A$300,'Ergebnis (aggregiert)'!$A60,'Ergebnis (detailliert)'!$B$17:$B$300,'Ergebnis (aggregiert)'!$C60))</f>
        <v/>
      </c>
      <c r="J60" s="93" t="str">
        <f>IFERROR(IF(ISBLANK(A60),"",IF(COUNTIF('Beladung des Speichers'!$A$17:$A$300,'Ergebnis (aggregiert)'!A60)=0,"Fehler: Der Reiter 'Beladung des Speichers' wurde für diesen Speicher nicht ausgefüllt.",IF(COUNTIF('Entladung des Speichers'!$A$17:$A$300,'Ergebnis (aggregiert)'!A60)=0,"Fehler: Der Reiter 'Entladung des Speichers' wurde für diesen Speicher nicht ausgefüllt.",IF(COUNTIF(Füllstände!$A$17:$A$300,'Ergebnis (aggregiert)'!A60)=0,"Fehler: Der Reiter 'Füllstände' wurde für diesen Speicher nicht ausgefüllt.","")))),"Fehler: Nicht alle Datenblätter wurden für diesen Speicher vollständig befüllt.")</f>
        <v/>
      </c>
    </row>
    <row r="61" spans="1:10" x14ac:dyDescent="0.2">
      <c r="A61" s="128" t="str">
        <f>IF(Stammdaten!A61="","",Stammdaten!A61)</f>
        <v/>
      </c>
      <c r="B61" s="128" t="str">
        <f>IF(A61="","",VLOOKUP(A61,Stammdaten!A61:I344,6,FALSE))</f>
        <v/>
      </c>
      <c r="C61" s="129" t="str">
        <f t="shared" si="1"/>
        <v/>
      </c>
      <c r="D61" s="130" t="str">
        <f t="shared" si="2"/>
        <v/>
      </c>
      <c r="E61" s="131" t="str">
        <f>IF(A61="","",SUMIFS('Ergebnis (detailliert)'!$H$17:$H$300,'Ergebnis (detailliert)'!$A$17:$A$300,'Ergebnis (aggregiert)'!$A61,'Ergebnis (detailliert)'!$B$17:$B$300,'Ergebnis (aggregiert)'!$C61))</f>
        <v/>
      </c>
      <c r="F61" s="132" t="str">
        <f>IF($A61="","",SUMIFS('Ergebnis (detailliert)'!$J$17:$J$300,'Ergebnis (detailliert)'!$A$17:$A$300,'Ergebnis (aggregiert)'!$A61,'Ergebnis (detailliert)'!$B$17:$B$300,'Ergebnis (aggregiert)'!$C61))</f>
        <v/>
      </c>
      <c r="G61" s="131" t="str">
        <f>IF($A61="","",SUMIFS('Ergebnis (detailliert)'!$M$17:$M$300,'Ergebnis (detailliert)'!$A$17:$A$300,'Ergebnis (aggregiert)'!$A61,'Ergebnis (detailliert)'!$B$17:$B$300,'Ergebnis (aggregiert)'!$C61))</f>
        <v/>
      </c>
      <c r="H61" s="133" t="str">
        <f>IF($A61="","",SUMIFS('Ergebnis (detailliert)'!$P$17:$P$300,'Ergebnis (detailliert)'!$A$17:$A$300,'Ergebnis (aggregiert)'!$A61,'Ergebnis (detailliert)'!$B$17:$B$300,'Ergebnis (aggregiert)'!$C61))</f>
        <v/>
      </c>
      <c r="I61" s="134" t="str">
        <f>IF($A61="","",SUMIFS('Ergebnis (detailliert)'!$S$17:$S$300,'Ergebnis (detailliert)'!$A$17:$A$300,'Ergebnis (aggregiert)'!$A61,'Ergebnis (detailliert)'!$B$17:$B$300,'Ergebnis (aggregiert)'!$C61))</f>
        <v/>
      </c>
      <c r="J61" s="93" t="str">
        <f>IFERROR(IF(ISBLANK(A61),"",IF(COUNTIF('Beladung des Speichers'!$A$17:$A$300,'Ergebnis (aggregiert)'!A61)=0,"Fehler: Der Reiter 'Beladung des Speichers' wurde für diesen Speicher nicht ausgefüllt.",IF(COUNTIF('Entladung des Speichers'!$A$17:$A$300,'Ergebnis (aggregiert)'!A61)=0,"Fehler: Der Reiter 'Entladung des Speichers' wurde für diesen Speicher nicht ausgefüllt.",IF(COUNTIF(Füllstände!$A$17:$A$300,'Ergebnis (aggregiert)'!A61)=0,"Fehler: Der Reiter 'Füllstände' wurde für diesen Speicher nicht ausgefüllt.","")))),"Fehler: Nicht alle Datenblätter wurden für diesen Speicher vollständig befüllt.")</f>
        <v/>
      </c>
    </row>
    <row r="62" spans="1:10" x14ac:dyDescent="0.2">
      <c r="A62" s="128" t="str">
        <f>IF(Stammdaten!A62="","",Stammdaten!A62)</f>
        <v/>
      </c>
      <c r="B62" s="128" t="str">
        <f>IF(A62="","",VLOOKUP(A62,Stammdaten!A62:I345,6,FALSE))</f>
        <v/>
      </c>
      <c r="C62" s="129" t="str">
        <f t="shared" si="1"/>
        <v/>
      </c>
      <c r="D62" s="130" t="str">
        <f t="shared" si="2"/>
        <v/>
      </c>
      <c r="E62" s="131" t="str">
        <f>IF(A62="","",SUMIFS('Ergebnis (detailliert)'!$H$17:$H$300,'Ergebnis (detailliert)'!$A$17:$A$300,'Ergebnis (aggregiert)'!$A62,'Ergebnis (detailliert)'!$B$17:$B$300,'Ergebnis (aggregiert)'!$C62))</f>
        <v/>
      </c>
      <c r="F62" s="132" t="str">
        <f>IF($A62="","",SUMIFS('Ergebnis (detailliert)'!$J$17:$J$300,'Ergebnis (detailliert)'!$A$17:$A$300,'Ergebnis (aggregiert)'!$A62,'Ergebnis (detailliert)'!$B$17:$B$300,'Ergebnis (aggregiert)'!$C62))</f>
        <v/>
      </c>
      <c r="G62" s="131" t="str">
        <f>IF($A62="","",SUMIFS('Ergebnis (detailliert)'!$M$17:$M$300,'Ergebnis (detailliert)'!$A$17:$A$300,'Ergebnis (aggregiert)'!$A62,'Ergebnis (detailliert)'!$B$17:$B$300,'Ergebnis (aggregiert)'!$C62))</f>
        <v/>
      </c>
      <c r="H62" s="133" t="str">
        <f>IF($A62="","",SUMIFS('Ergebnis (detailliert)'!$P$17:$P$300,'Ergebnis (detailliert)'!$A$17:$A$300,'Ergebnis (aggregiert)'!$A62,'Ergebnis (detailliert)'!$B$17:$B$300,'Ergebnis (aggregiert)'!$C62))</f>
        <v/>
      </c>
      <c r="I62" s="134" t="str">
        <f>IF($A62="","",SUMIFS('Ergebnis (detailliert)'!$S$17:$S$300,'Ergebnis (detailliert)'!$A$17:$A$300,'Ergebnis (aggregiert)'!$A62,'Ergebnis (detailliert)'!$B$17:$B$300,'Ergebnis (aggregiert)'!$C62))</f>
        <v/>
      </c>
      <c r="J62" s="93" t="str">
        <f>IFERROR(IF(ISBLANK(A62),"",IF(COUNTIF('Beladung des Speichers'!$A$17:$A$300,'Ergebnis (aggregiert)'!A62)=0,"Fehler: Der Reiter 'Beladung des Speichers' wurde für diesen Speicher nicht ausgefüllt.",IF(COUNTIF('Entladung des Speichers'!$A$17:$A$300,'Ergebnis (aggregiert)'!A62)=0,"Fehler: Der Reiter 'Entladung des Speichers' wurde für diesen Speicher nicht ausgefüllt.",IF(COUNTIF(Füllstände!$A$17:$A$300,'Ergebnis (aggregiert)'!A62)=0,"Fehler: Der Reiter 'Füllstände' wurde für diesen Speicher nicht ausgefüllt.","")))),"Fehler: Nicht alle Datenblätter wurden für diesen Speicher vollständig befüllt.")</f>
        <v/>
      </c>
    </row>
    <row r="63" spans="1:10" x14ac:dyDescent="0.2">
      <c r="A63" s="128" t="str">
        <f>IF(Stammdaten!A63="","",Stammdaten!A63)</f>
        <v/>
      </c>
      <c r="B63" s="128" t="str">
        <f>IF(A63="","",VLOOKUP(A63,Stammdaten!A63:I346,6,FALSE))</f>
        <v/>
      </c>
      <c r="C63" s="129" t="str">
        <f t="shared" si="1"/>
        <v/>
      </c>
      <c r="D63" s="130" t="str">
        <f t="shared" si="2"/>
        <v/>
      </c>
      <c r="E63" s="131" t="str">
        <f>IF(A63="","",SUMIFS('Ergebnis (detailliert)'!$H$17:$H$300,'Ergebnis (detailliert)'!$A$17:$A$300,'Ergebnis (aggregiert)'!$A63,'Ergebnis (detailliert)'!$B$17:$B$300,'Ergebnis (aggregiert)'!$C63))</f>
        <v/>
      </c>
      <c r="F63" s="132" t="str">
        <f>IF($A63="","",SUMIFS('Ergebnis (detailliert)'!$J$17:$J$300,'Ergebnis (detailliert)'!$A$17:$A$300,'Ergebnis (aggregiert)'!$A63,'Ergebnis (detailliert)'!$B$17:$B$300,'Ergebnis (aggregiert)'!$C63))</f>
        <v/>
      </c>
      <c r="G63" s="131" t="str">
        <f>IF($A63="","",SUMIFS('Ergebnis (detailliert)'!$M$17:$M$300,'Ergebnis (detailliert)'!$A$17:$A$300,'Ergebnis (aggregiert)'!$A63,'Ergebnis (detailliert)'!$B$17:$B$300,'Ergebnis (aggregiert)'!$C63))</f>
        <v/>
      </c>
      <c r="H63" s="133" t="str">
        <f>IF($A63="","",SUMIFS('Ergebnis (detailliert)'!$P$17:$P$300,'Ergebnis (detailliert)'!$A$17:$A$300,'Ergebnis (aggregiert)'!$A63,'Ergebnis (detailliert)'!$B$17:$B$300,'Ergebnis (aggregiert)'!$C63))</f>
        <v/>
      </c>
      <c r="I63" s="134" t="str">
        <f>IF($A63="","",SUMIFS('Ergebnis (detailliert)'!$S$17:$S$300,'Ergebnis (detailliert)'!$A$17:$A$300,'Ergebnis (aggregiert)'!$A63,'Ergebnis (detailliert)'!$B$17:$B$300,'Ergebnis (aggregiert)'!$C63))</f>
        <v/>
      </c>
      <c r="J63" s="93" t="str">
        <f>IFERROR(IF(ISBLANK(A63),"",IF(COUNTIF('Beladung des Speichers'!$A$17:$A$300,'Ergebnis (aggregiert)'!A63)=0,"Fehler: Der Reiter 'Beladung des Speichers' wurde für diesen Speicher nicht ausgefüllt.",IF(COUNTIF('Entladung des Speichers'!$A$17:$A$300,'Ergebnis (aggregiert)'!A63)=0,"Fehler: Der Reiter 'Entladung des Speichers' wurde für diesen Speicher nicht ausgefüllt.",IF(COUNTIF(Füllstände!$A$17:$A$300,'Ergebnis (aggregiert)'!A63)=0,"Fehler: Der Reiter 'Füllstände' wurde für diesen Speicher nicht ausgefüllt.","")))),"Fehler: Nicht alle Datenblätter wurden für diesen Speicher vollständig befüllt.")</f>
        <v/>
      </c>
    </row>
    <row r="64" spans="1:10" x14ac:dyDescent="0.2">
      <c r="A64" s="128" t="str">
        <f>IF(Stammdaten!A64="","",Stammdaten!A64)</f>
        <v/>
      </c>
      <c r="B64" s="128" t="str">
        <f>IF(A64="","",VLOOKUP(A64,Stammdaten!A64:I347,6,FALSE))</f>
        <v/>
      </c>
      <c r="C64" s="129" t="str">
        <f t="shared" si="1"/>
        <v/>
      </c>
      <c r="D64" s="130" t="str">
        <f t="shared" si="2"/>
        <v/>
      </c>
      <c r="E64" s="131" t="str">
        <f>IF(A64="","",SUMIFS('Ergebnis (detailliert)'!$H$17:$H$300,'Ergebnis (detailliert)'!$A$17:$A$300,'Ergebnis (aggregiert)'!$A64,'Ergebnis (detailliert)'!$B$17:$B$300,'Ergebnis (aggregiert)'!$C64))</f>
        <v/>
      </c>
      <c r="F64" s="132" t="str">
        <f>IF($A64="","",SUMIFS('Ergebnis (detailliert)'!$J$17:$J$300,'Ergebnis (detailliert)'!$A$17:$A$300,'Ergebnis (aggregiert)'!$A64,'Ergebnis (detailliert)'!$B$17:$B$300,'Ergebnis (aggregiert)'!$C64))</f>
        <v/>
      </c>
      <c r="G64" s="131" t="str">
        <f>IF($A64="","",SUMIFS('Ergebnis (detailliert)'!$M$17:$M$300,'Ergebnis (detailliert)'!$A$17:$A$300,'Ergebnis (aggregiert)'!$A64,'Ergebnis (detailliert)'!$B$17:$B$300,'Ergebnis (aggregiert)'!$C64))</f>
        <v/>
      </c>
      <c r="H64" s="133" t="str">
        <f>IF($A64="","",SUMIFS('Ergebnis (detailliert)'!$P$17:$P$300,'Ergebnis (detailliert)'!$A$17:$A$300,'Ergebnis (aggregiert)'!$A64,'Ergebnis (detailliert)'!$B$17:$B$300,'Ergebnis (aggregiert)'!$C64))</f>
        <v/>
      </c>
      <c r="I64" s="134" t="str">
        <f>IF($A64="","",SUMIFS('Ergebnis (detailliert)'!$S$17:$S$300,'Ergebnis (detailliert)'!$A$17:$A$300,'Ergebnis (aggregiert)'!$A64,'Ergebnis (detailliert)'!$B$17:$B$300,'Ergebnis (aggregiert)'!$C64))</f>
        <v/>
      </c>
      <c r="J64" s="93" t="str">
        <f>IFERROR(IF(ISBLANK(A64),"",IF(COUNTIF('Beladung des Speichers'!$A$17:$A$300,'Ergebnis (aggregiert)'!A64)=0,"Fehler: Der Reiter 'Beladung des Speichers' wurde für diesen Speicher nicht ausgefüllt.",IF(COUNTIF('Entladung des Speichers'!$A$17:$A$300,'Ergebnis (aggregiert)'!A64)=0,"Fehler: Der Reiter 'Entladung des Speichers' wurde für diesen Speicher nicht ausgefüllt.",IF(COUNTIF(Füllstände!$A$17:$A$300,'Ergebnis (aggregiert)'!A64)=0,"Fehler: Der Reiter 'Füllstände' wurde für diesen Speicher nicht ausgefüllt.","")))),"Fehler: Nicht alle Datenblätter wurden für diesen Speicher vollständig befüllt.")</f>
        <v/>
      </c>
    </row>
    <row r="65" spans="1:10" x14ac:dyDescent="0.2">
      <c r="A65" s="128" t="str">
        <f>IF(Stammdaten!A65="","",Stammdaten!A65)</f>
        <v/>
      </c>
      <c r="B65" s="128" t="str">
        <f>IF(A65="","",VLOOKUP(A65,Stammdaten!A65:I348,6,FALSE))</f>
        <v/>
      </c>
      <c r="C65" s="129" t="str">
        <f t="shared" si="1"/>
        <v/>
      </c>
      <c r="D65" s="130" t="str">
        <f t="shared" si="2"/>
        <v/>
      </c>
      <c r="E65" s="131" t="str">
        <f>IF(A65="","",SUMIFS('Ergebnis (detailliert)'!$H$17:$H$300,'Ergebnis (detailliert)'!$A$17:$A$300,'Ergebnis (aggregiert)'!$A65,'Ergebnis (detailliert)'!$B$17:$B$300,'Ergebnis (aggregiert)'!$C65))</f>
        <v/>
      </c>
      <c r="F65" s="132" t="str">
        <f>IF($A65="","",SUMIFS('Ergebnis (detailliert)'!$J$17:$J$300,'Ergebnis (detailliert)'!$A$17:$A$300,'Ergebnis (aggregiert)'!$A65,'Ergebnis (detailliert)'!$B$17:$B$300,'Ergebnis (aggregiert)'!$C65))</f>
        <v/>
      </c>
      <c r="G65" s="131" t="str">
        <f>IF($A65="","",SUMIFS('Ergebnis (detailliert)'!$M$17:$M$300,'Ergebnis (detailliert)'!$A$17:$A$300,'Ergebnis (aggregiert)'!$A65,'Ergebnis (detailliert)'!$B$17:$B$300,'Ergebnis (aggregiert)'!$C65))</f>
        <v/>
      </c>
      <c r="H65" s="133" t="str">
        <f>IF($A65="","",SUMIFS('Ergebnis (detailliert)'!$P$17:$P$300,'Ergebnis (detailliert)'!$A$17:$A$300,'Ergebnis (aggregiert)'!$A65,'Ergebnis (detailliert)'!$B$17:$B$300,'Ergebnis (aggregiert)'!$C65))</f>
        <v/>
      </c>
      <c r="I65" s="134" t="str">
        <f>IF($A65="","",SUMIFS('Ergebnis (detailliert)'!$S$17:$S$300,'Ergebnis (detailliert)'!$A$17:$A$300,'Ergebnis (aggregiert)'!$A65,'Ergebnis (detailliert)'!$B$17:$B$300,'Ergebnis (aggregiert)'!$C65))</f>
        <v/>
      </c>
      <c r="J65" s="93" t="str">
        <f>IFERROR(IF(ISBLANK(A65),"",IF(COUNTIF('Beladung des Speichers'!$A$17:$A$300,'Ergebnis (aggregiert)'!A65)=0,"Fehler: Der Reiter 'Beladung des Speichers' wurde für diesen Speicher nicht ausgefüllt.",IF(COUNTIF('Entladung des Speichers'!$A$17:$A$300,'Ergebnis (aggregiert)'!A65)=0,"Fehler: Der Reiter 'Entladung des Speichers' wurde für diesen Speicher nicht ausgefüllt.",IF(COUNTIF(Füllstände!$A$17:$A$300,'Ergebnis (aggregiert)'!A65)=0,"Fehler: Der Reiter 'Füllstände' wurde für diesen Speicher nicht ausgefüllt.","")))),"Fehler: Nicht alle Datenblätter wurden für diesen Speicher vollständig befüllt.")</f>
        <v/>
      </c>
    </row>
    <row r="66" spans="1:10" x14ac:dyDescent="0.2">
      <c r="A66" s="128" t="str">
        <f>IF(Stammdaten!A66="","",Stammdaten!A66)</f>
        <v/>
      </c>
      <c r="B66" s="128" t="str">
        <f>IF(A66="","",VLOOKUP(A66,Stammdaten!A66:I349,6,FALSE))</f>
        <v/>
      </c>
      <c r="C66" s="129" t="str">
        <f t="shared" si="1"/>
        <v/>
      </c>
      <c r="D66" s="130" t="str">
        <f t="shared" si="2"/>
        <v/>
      </c>
      <c r="E66" s="131" t="str">
        <f>IF(A66="","",SUMIFS('Ergebnis (detailliert)'!$H$17:$H$300,'Ergebnis (detailliert)'!$A$17:$A$300,'Ergebnis (aggregiert)'!$A66,'Ergebnis (detailliert)'!$B$17:$B$300,'Ergebnis (aggregiert)'!$C66))</f>
        <v/>
      </c>
      <c r="F66" s="132" t="str">
        <f>IF($A66="","",SUMIFS('Ergebnis (detailliert)'!$J$17:$J$300,'Ergebnis (detailliert)'!$A$17:$A$300,'Ergebnis (aggregiert)'!$A66,'Ergebnis (detailliert)'!$B$17:$B$300,'Ergebnis (aggregiert)'!$C66))</f>
        <v/>
      </c>
      <c r="G66" s="131" t="str">
        <f>IF($A66="","",SUMIFS('Ergebnis (detailliert)'!$M$17:$M$300,'Ergebnis (detailliert)'!$A$17:$A$300,'Ergebnis (aggregiert)'!$A66,'Ergebnis (detailliert)'!$B$17:$B$300,'Ergebnis (aggregiert)'!$C66))</f>
        <v/>
      </c>
      <c r="H66" s="133" t="str">
        <f>IF($A66="","",SUMIFS('Ergebnis (detailliert)'!$P$17:$P$300,'Ergebnis (detailliert)'!$A$17:$A$300,'Ergebnis (aggregiert)'!$A66,'Ergebnis (detailliert)'!$B$17:$B$300,'Ergebnis (aggregiert)'!$C66))</f>
        <v/>
      </c>
      <c r="I66" s="134" t="str">
        <f>IF($A66="","",SUMIFS('Ergebnis (detailliert)'!$S$17:$S$300,'Ergebnis (detailliert)'!$A$17:$A$300,'Ergebnis (aggregiert)'!$A66,'Ergebnis (detailliert)'!$B$17:$B$300,'Ergebnis (aggregiert)'!$C66))</f>
        <v/>
      </c>
      <c r="J66" s="93" t="str">
        <f>IFERROR(IF(ISBLANK(A66),"",IF(COUNTIF('Beladung des Speichers'!$A$17:$A$300,'Ergebnis (aggregiert)'!A66)=0,"Fehler: Der Reiter 'Beladung des Speichers' wurde für diesen Speicher nicht ausgefüllt.",IF(COUNTIF('Entladung des Speichers'!$A$17:$A$300,'Ergebnis (aggregiert)'!A66)=0,"Fehler: Der Reiter 'Entladung des Speichers' wurde für diesen Speicher nicht ausgefüllt.",IF(COUNTIF(Füllstände!$A$17:$A$300,'Ergebnis (aggregiert)'!A66)=0,"Fehler: Der Reiter 'Füllstände' wurde für diesen Speicher nicht ausgefüllt.","")))),"Fehler: Nicht alle Datenblätter wurden für diesen Speicher vollständig befüllt.")</f>
        <v/>
      </c>
    </row>
    <row r="67" spans="1:10" x14ac:dyDescent="0.2">
      <c r="A67" s="128" t="str">
        <f>IF(Stammdaten!A67="","",Stammdaten!A67)</f>
        <v/>
      </c>
      <c r="B67" s="128" t="str">
        <f>IF(A67="","",VLOOKUP(A67,Stammdaten!A67:I350,6,FALSE))</f>
        <v/>
      </c>
      <c r="C67" s="129" t="str">
        <f t="shared" si="1"/>
        <v/>
      </c>
      <c r="D67" s="130" t="str">
        <f t="shared" si="2"/>
        <v/>
      </c>
      <c r="E67" s="131" t="str">
        <f>IF(A67="","",SUMIFS('Ergebnis (detailliert)'!$H$17:$H$300,'Ergebnis (detailliert)'!$A$17:$A$300,'Ergebnis (aggregiert)'!$A67,'Ergebnis (detailliert)'!$B$17:$B$300,'Ergebnis (aggregiert)'!$C67))</f>
        <v/>
      </c>
      <c r="F67" s="132" t="str">
        <f>IF($A67="","",SUMIFS('Ergebnis (detailliert)'!$J$17:$J$300,'Ergebnis (detailliert)'!$A$17:$A$300,'Ergebnis (aggregiert)'!$A67,'Ergebnis (detailliert)'!$B$17:$B$300,'Ergebnis (aggregiert)'!$C67))</f>
        <v/>
      </c>
      <c r="G67" s="131" t="str">
        <f>IF($A67="","",SUMIFS('Ergebnis (detailliert)'!$M$17:$M$300,'Ergebnis (detailliert)'!$A$17:$A$300,'Ergebnis (aggregiert)'!$A67,'Ergebnis (detailliert)'!$B$17:$B$300,'Ergebnis (aggregiert)'!$C67))</f>
        <v/>
      </c>
      <c r="H67" s="133" t="str">
        <f>IF($A67="","",SUMIFS('Ergebnis (detailliert)'!$P$17:$P$300,'Ergebnis (detailliert)'!$A$17:$A$300,'Ergebnis (aggregiert)'!$A67,'Ergebnis (detailliert)'!$B$17:$B$300,'Ergebnis (aggregiert)'!$C67))</f>
        <v/>
      </c>
      <c r="I67" s="134" t="str">
        <f>IF($A67="","",SUMIFS('Ergebnis (detailliert)'!$S$17:$S$300,'Ergebnis (detailliert)'!$A$17:$A$300,'Ergebnis (aggregiert)'!$A67,'Ergebnis (detailliert)'!$B$17:$B$300,'Ergebnis (aggregiert)'!$C67))</f>
        <v/>
      </c>
      <c r="J67" s="93" t="str">
        <f>IFERROR(IF(ISBLANK(A67),"",IF(COUNTIF('Beladung des Speichers'!$A$17:$A$300,'Ergebnis (aggregiert)'!A67)=0,"Fehler: Der Reiter 'Beladung des Speichers' wurde für diesen Speicher nicht ausgefüllt.",IF(COUNTIF('Entladung des Speichers'!$A$17:$A$300,'Ergebnis (aggregiert)'!A67)=0,"Fehler: Der Reiter 'Entladung des Speichers' wurde für diesen Speicher nicht ausgefüllt.",IF(COUNTIF(Füllstände!$A$17:$A$300,'Ergebnis (aggregiert)'!A67)=0,"Fehler: Der Reiter 'Füllstände' wurde für diesen Speicher nicht ausgefüllt.","")))),"Fehler: Nicht alle Datenblätter wurden für diesen Speicher vollständig befüllt.")</f>
        <v/>
      </c>
    </row>
    <row r="68" spans="1:10" x14ac:dyDescent="0.2">
      <c r="A68" s="128" t="str">
        <f>IF(Stammdaten!A68="","",Stammdaten!A68)</f>
        <v/>
      </c>
      <c r="B68" s="128" t="str">
        <f>IF(A68="","",VLOOKUP(A68,Stammdaten!A68:I351,6,FALSE))</f>
        <v/>
      </c>
      <c r="C68" s="129" t="str">
        <f t="shared" si="1"/>
        <v/>
      </c>
      <c r="D68" s="130" t="str">
        <f t="shared" si="2"/>
        <v/>
      </c>
      <c r="E68" s="131" t="str">
        <f>IF(A68="","",SUMIFS('Ergebnis (detailliert)'!$H$17:$H$300,'Ergebnis (detailliert)'!$A$17:$A$300,'Ergebnis (aggregiert)'!$A68,'Ergebnis (detailliert)'!$B$17:$B$300,'Ergebnis (aggregiert)'!$C68))</f>
        <v/>
      </c>
      <c r="F68" s="132" t="str">
        <f>IF($A68="","",SUMIFS('Ergebnis (detailliert)'!$J$17:$J$300,'Ergebnis (detailliert)'!$A$17:$A$300,'Ergebnis (aggregiert)'!$A68,'Ergebnis (detailliert)'!$B$17:$B$300,'Ergebnis (aggregiert)'!$C68))</f>
        <v/>
      </c>
      <c r="G68" s="131" t="str">
        <f>IF($A68="","",SUMIFS('Ergebnis (detailliert)'!$M$17:$M$300,'Ergebnis (detailliert)'!$A$17:$A$300,'Ergebnis (aggregiert)'!$A68,'Ergebnis (detailliert)'!$B$17:$B$300,'Ergebnis (aggregiert)'!$C68))</f>
        <v/>
      </c>
      <c r="H68" s="133" t="str">
        <f>IF($A68="","",SUMIFS('Ergebnis (detailliert)'!$P$17:$P$300,'Ergebnis (detailliert)'!$A$17:$A$300,'Ergebnis (aggregiert)'!$A68,'Ergebnis (detailliert)'!$B$17:$B$300,'Ergebnis (aggregiert)'!$C68))</f>
        <v/>
      </c>
      <c r="I68" s="134" t="str">
        <f>IF($A68="","",SUMIFS('Ergebnis (detailliert)'!$S$17:$S$300,'Ergebnis (detailliert)'!$A$17:$A$300,'Ergebnis (aggregiert)'!$A68,'Ergebnis (detailliert)'!$B$17:$B$300,'Ergebnis (aggregiert)'!$C68))</f>
        <v/>
      </c>
      <c r="J68" s="93" t="str">
        <f>IFERROR(IF(ISBLANK(A68),"",IF(COUNTIF('Beladung des Speichers'!$A$17:$A$300,'Ergebnis (aggregiert)'!A68)=0,"Fehler: Der Reiter 'Beladung des Speichers' wurde für diesen Speicher nicht ausgefüllt.",IF(COUNTIF('Entladung des Speichers'!$A$17:$A$300,'Ergebnis (aggregiert)'!A68)=0,"Fehler: Der Reiter 'Entladung des Speichers' wurde für diesen Speicher nicht ausgefüllt.",IF(COUNTIF(Füllstände!$A$17:$A$300,'Ergebnis (aggregiert)'!A68)=0,"Fehler: Der Reiter 'Füllstände' wurde für diesen Speicher nicht ausgefüllt.","")))),"Fehler: Nicht alle Datenblätter wurden für diesen Speicher vollständig befüllt.")</f>
        <v/>
      </c>
    </row>
    <row r="69" spans="1:10" x14ac:dyDescent="0.2">
      <c r="A69" s="128" t="str">
        <f>IF(Stammdaten!A69="","",Stammdaten!A69)</f>
        <v/>
      </c>
      <c r="B69" s="128" t="str">
        <f>IF(A69="","",VLOOKUP(A69,Stammdaten!A69:I352,6,FALSE))</f>
        <v/>
      </c>
      <c r="C69" s="129" t="str">
        <f t="shared" si="1"/>
        <v/>
      </c>
      <c r="D69" s="130" t="str">
        <f t="shared" si="2"/>
        <v/>
      </c>
      <c r="E69" s="131" t="str">
        <f>IF(A69="","",SUMIFS('Ergebnis (detailliert)'!$H$17:$H$300,'Ergebnis (detailliert)'!$A$17:$A$300,'Ergebnis (aggregiert)'!$A69,'Ergebnis (detailliert)'!$B$17:$B$300,'Ergebnis (aggregiert)'!$C69))</f>
        <v/>
      </c>
      <c r="F69" s="132" t="str">
        <f>IF($A69="","",SUMIFS('Ergebnis (detailliert)'!$J$17:$J$300,'Ergebnis (detailliert)'!$A$17:$A$300,'Ergebnis (aggregiert)'!$A69,'Ergebnis (detailliert)'!$B$17:$B$300,'Ergebnis (aggregiert)'!$C69))</f>
        <v/>
      </c>
      <c r="G69" s="131" t="str">
        <f>IF($A69="","",SUMIFS('Ergebnis (detailliert)'!$M$17:$M$300,'Ergebnis (detailliert)'!$A$17:$A$300,'Ergebnis (aggregiert)'!$A69,'Ergebnis (detailliert)'!$B$17:$B$300,'Ergebnis (aggregiert)'!$C69))</f>
        <v/>
      </c>
      <c r="H69" s="133" t="str">
        <f>IF($A69="","",SUMIFS('Ergebnis (detailliert)'!$P$17:$P$300,'Ergebnis (detailliert)'!$A$17:$A$300,'Ergebnis (aggregiert)'!$A69,'Ergebnis (detailliert)'!$B$17:$B$300,'Ergebnis (aggregiert)'!$C69))</f>
        <v/>
      </c>
      <c r="I69" s="134" t="str">
        <f>IF($A69="","",SUMIFS('Ergebnis (detailliert)'!$S$17:$S$300,'Ergebnis (detailliert)'!$A$17:$A$300,'Ergebnis (aggregiert)'!$A69,'Ergebnis (detailliert)'!$B$17:$B$300,'Ergebnis (aggregiert)'!$C69))</f>
        <v/>
      </c>
      <c r="J69" s="93" t="str">
        <f>IFERROR(IF(ISBLANK(A69),"",IF(COUNTIF('Beladung des Speichers'!$A$17:$A$300,'Ergebnis (aggregiert)'!A69)=0,"Fehler: Der Reiter 'Beladung des Speichers' wurde für diesen Speicher nicht ausgefüllt.",IF(COUNTIF('Entladung des Speichers'!$A$17:$A$300,'Ergebnis (aggregiert)'!A69)=0,"Fehler: Der Reiter 'Entladung des Speichers' wurde für diesen Speicher nicht ausgefüllt.",IF(COUNTIF(Füllstände!$A$17:$A$300,'Ergebnis (aggregiert)'!A69)=0,"Fehler: Der Reiter 'Füllstände' wurde für diesen Speicher nicht ausgefüllt.","")))),"Fehler: Nicht alle Datenblätter wurden für diesen Speicher vollständig befüllt.")</f>
        <v/>
      </c>
    </row>
    <row r="70" spans="1:10" x14ac:dyDescent="0.2">
      <c r="A70" s="128" t="str">
        <f>IF(Stammdaten!A70="","",Stammdaten!A70)</f>
        <v/>
      </c>
      <c r="B70" s="128" t="str">
        <f>IF(A70="","",VLOOKUP(A70,Stammdaten!A70:I353,6,FALSE))</f>
        <v/>
      </c>
      <c r="C70" s="129" t="str">
        <f t="shared" si="1"/>
        <v/>
      </c>
      <c r="D70" s="130" t="str">
        <f t="shared" si="2"/>
        <v/>
      </c>
      <c r="E70" s="131" t="str">
        <f>IF(A70="","",SUMIFS('Ergebnis (detailliert)'!$H$17:$H$300,'Ergebnis (detailliert)'!$A$17:$A$300,'Ergebnis (aggregiert)'!$A70,'Ergebnis (detailliert)'!$B$17:$B$300,'Ergebnis (aggregiert)'!$C70))</f>
        <v/>
      </c>
      <c r="F70" s="132" t="str">
        <f>IF($A70="","",SUMIFS('Ergebnis (detailliert)'!$J$17:$J$300,'Ergebnis (detailliert)'!$A$17:$A$300,'Ergebnis (aggregiert)'!$A70,'Ergebnis (detailliert)'!$B$17:$B$300,'Ergebnis (aggregiert)'!$C70))</f>
        <v/>
      </c>
      <c r="G70" s="131" t="str">
        <f>IF($A70="","",SUMIFS('Ergebnis (detailliert)'!$M$17:$M$300,'Ergebnis (detailliert)'!$A$17:$A$300,'Ergebnis (aggregiert)'!$A70,'Ergebnis (detailliert)'!$B$17:$B$300,'Ergebnis (aggregiert)'!$C70))</f>
        <v/>
      </c>
      <c r="H70" s="133" t="str">
        <f>IF($A70="","",SUMIFS('Ergebnis (detailliert)'!$P$17:$P$300,'Ergebnis (detailliert)'!$A$17:$A$300,'Ergebnis (aggregiert)'!$A70,'Ergebnis (detailliert)'!$B$17:$B$300,'Ergebnis (aggregiert)'!$C70))</f>
        <v/>
      </c>
      <c r="I70" s="134" t="str">
        <f>IF($A70="","",SUMIFS('Ergebnis (detailliert)'!$S$17:$S$300,'Ergebnis (detailliert)'!$A$17:$A$300,'Ergebnis (aggregiert)'!$A70,'Ergebnis (detailliert)'!$B$17:$B$300,'Ergebnis (aggregiert)'!$C70))</f>
        <v/>
      </c>
      <c r="J70" s="93" t="str">
        <f>IFERROR(IF(ISBLANK(A70),"",IF(COUNTIF('Beladung des Speichers'!$A$17:$A$300,'Ergebnis (aggregiert)'!A70)=0,"Fehler: Der Reiter 'Beladung des Speichers' wurde für diesen Speicher nicht ausgefüllt.",IF(COUNTIF('Entladung des Speichers'!$A$17:$A$300,'Ergebnis (aggregiert)'!A70)=0,"Fehler: Der Reiter 'Entladung des Speichers' wurde für diesen Speicher nicht ausgefüllt.",IF(COUNTIF(Füllstände!$A$17:$A$300,'Ergebnis (aggregiert)'!A70)=0,"Fehler: Der Reiter 'Füllstände' wurde für diesen Speicher nicht ausgefüllt.","")))),"Fehler: Nicht alle Datenblätter wurden für diesen Speicher vollständig befüllt.")</f>
        <v/>
      </c>
    </row>
    <row r="71" spans="1:10" x14ac:dyDescent="0.2">
      <c r="A71" s="128" t="str">
        <f>IF(Stammdaten!A71="","",Stammdaten!A71)</f>
        <v/>
      </c>
      <c r="B71" s="128" t="str">
        <f>IF(A71="","",VLOOKUP(A71,Stammdaten!A71:I354,6,FALSE))</f>
        <v/>
      </c>
      <c r="C71" s="129" t="str">
        <f t="shared" si="1"/>
        <v/>
      </c>
      <c r="D71" s="130" t="str">
        <f t="shared" si="2"/>
        <v/>
      </c>
      <c r="E71" s="131" t="str">
        <f>IF(A71="","",SUMIFS('Ergebnis (detailliert)'!$H$17:$H$300,'Ergebnis (detailliert)'!$A$17:$A$300,'Ergebnis (aggregiert)'!$A71,'Ergebnis (detailliert)'!$B$17:$B$300,'Ergebnis (aggregiert)'!$C71))</f>
        <v/>
      </c>
      <c r="F71" s="132" t="str">
        <f>IF($A71="","",SUMIFS('Ergebnis (detailliert)'!$J$17:$J$300,'Ergebnis (detailliert)'!$A$17:$A$300,'Ergebnis (aggregiert)'!$A71,'Ergebnis (detailliert)'!$B$17:$B$300,'Ergebnis (aggregiert)'!$C71))</f>
        <v/>
      </c>
      <c r="G71" s="131" t="str">
        <f>IF($A71="","",SUMIFS('Ergebnis (detailliert)'!$M$17:$M$300,'Ergebnis (detailliert)'!$A$17:$A$300,'Ergebnis (aggregiert)'!$A71,'Ergebnis (detailliert)'!$B$17:$B$300,'Ergebnis (aggregiert)'!$C71))</f>
        <v/>
      </c>
      <c r="H71" s="133" t="str">
        <f>IF($A71="","",SUMIFS('Ergebnis (detailliert)'!$P$17:$P$300,'Ergebnis (detailliert)'!$A$17:$A$300,'Ergebnis (aggregiert)'!$A71,'Ergebnis (detailliert)'!$B$17:$B$300,'Ergebnis (aggregiert)'!$C71))</f>
        <v/>
      </c>
      <c r="I71" s="134" t="str">
        <f>IF($A71="","",SUMIFS('Ergebnis (detailliert)'!$S$17:$S$300,'Ergebnis (detailliert)'!$A$17:$A$300,'Ergebnis (aggregiert)'!$A71,'Ergebnis (detailliert)'!$B$17:$B$300,'Ergebnis (aggregiert)'!$C71))</f>
        <v/>
      </c>
      <c r="J71" s="93" t="str">
        <f>IFERROR(IF(ISBLANK(A71),"",IF(COUNTIF('Beladung des Speichers'!$A$17:$A$300,'Ergebnis (aggregiert)'!A71)=0,"Fehler: Der Reiter 'Beladung des Speichers' wurde für diesen Speicher nicht ausgefüllt.",IF(COUNTIF('Entladung des Speichers'!$A$17:$A$300,'Ergebnis (aggregiert)'!A71)=0,"Fehler: Der Reiter 'Entladung des Speichers' wurde für diesen Speicher nicht ausgefüllt.",IF(COUNTIF(Füllstände!$A$17:$A$300,'Ergebnis (aggregiert)'!A71)=0,"Fehler: Der Reiter 'Füllstände' wurde für diesen Speicher nicht ausgefüllt.","")))),"Fehler: Nicht alle Datenblätter wurden für diesen Speicher vollständig befüllt.")</f>
        <v/>
      </c>
    </row>
    <row r="72" spans="1:10" x14ac:dyDescent="0.2">
      <c r="A72" s="128" t="str">
        <f>IF(Stammdaten!A72="","",Stammdaten!A72)</f>
        <v/>
      </c>
      <c r="B72" s="128" t="str">
        <f>IF(A72="","",VLOOKUP(A72,Stammdaten!A72:I355,6,FALSE))</f>
        <v/>
      </c>
      <c r="C72" s="129" t="str">
        <f t="shared" si="1"/>
        <v/>
      </c>
      <c r="D72" s="130" t="str">
        <f t="shared" si="2"/>
        <v/>
      </c>
      <c r="E72" s="131" t="str">
        <f>IF(A72="","",SUMIFS('Ergebnis (detailliert)'!$H$17:$H$300,'Ergebnis (detailliert)'!$A$17:$A$300,'Ergebnis (aggregiert)'!$A72,'Ergebnis (detailliert)'!$B$17:$B$300,'Ergebnis (aggregiert)'!$C72))</f>
        <v/>
      </c>
      <c r="F72" s="132" t="str">
        <f>IF($A72="","",SUMIFS('Ergebnis (detailliert)'!$J$17:$J$300,'Ergebnis (detailliert)'!$A$17:$A$300,'Ergebnis (aggregiert)'!$A72,'Ergebnis (detailliert)'!$B$17:$B$300,'Ergebnis (aggregiert)'!$C72))</f>
        <v/>
      </c>
      <c r="G72" s="131" t="str">
        <f>IF($A72="","",SUMIFS('Ergebnis (detailliert)'!$M$17:$M$300,'Ergebnis (detailliert)'!$A$17:$A$300,'Ergebnis (aggregiert)'!$A72,'Ergebnis (detailliert)'!$B$17:$B$300,'Ergebnis (aggregiert)'!$C72))</f>
        <v/>
      </c>
      <c r="H72" s="133" t="str">
        <f>IF($A72="","",SUMIFS('Ergebnis (detailliert)'!$P$17:$P$300,'Ergebnis (detailliert)'!$A$17:$A$300,'Ergebnis (aggregiert)'!$A72,'Ergebnis (detailliert)'!$B$17:$B$300,'Ergebnis (aggregiert)'!$C72))</f>
        <v/>
      </c>
      <c r="I72" s="134" t="str">
        <f>IF($A72="","",SUMIFS('Ergebnis (detailliert)'!$S$17:$S$300,'Ergebnis (detailliert)'!$A$17:$A$300,'Ergebnis (aggregiert)'!$A72,'Ergebnis (detailliert)'!$B$17:$B$300,'Ergebnis (aggregiert)'!$C72))</f>
        <v/>
      </c>
      <c r="J72" s="93" t="str">
        <f>IFERROR(IF(ISBLANK(A72),"",IF(COUNTIF('Beladung des Speichers'!$A$17:$A$300,'Ergebnis (aggregiert)'!A72)=0,"Fehler: Der Reiter 'Beladung des Speichers' wurde für diesen Speicher nicht ausgefüllt.",IF(COUNTIF('Entladung des Speichers'!$A$17:$A$300,'Ergebnis (aggregiert)'!A72)=0,"Fehler: Der Reiter 'Entladung des Speichers' wurde für diesen Speicher nicht ausgefüllt.",IF(COUNTIF(Füllstände!$A$17:$A$300,'Ergebnis (aggregiert)'!A72)=0,"Fehler: Der Reiter 'Füllstände' wurde für diesen Speicher nicht ausgefüllt.","")))),"Fehler: Nicht alle Datenblätter wurden für diesen Speicher vollständig befüllt.")</f>
        <v/>
      </c>
    </row>
    <row r="73" spans="1:10" x14ac:dyDescent="0.2">
      <c r="A73" s="128" t="str">
        <f>IF(Stammdaten!A73="","",Stammdaten!A73)</f>
        <v/>
      </c>
      <c r="B73" s="128" t="str">
        <f>IF(A73="","",VLOOKUP(A73,Stammdaten!A73:I356,6,FALSE))</f>
        <v/>
      </c>
      <c r="C73" s="129" t="str">
        <f t="shared" si="1"/>
        <v/>
      </c>
      <c r="D73" s="130" t="str">
        <f t="shared" si="2"/>
        <v/>
      </c>
      <c r="E73" s="131" t="str">
        <f>IF(A73="","",SUMIFS('Ergebnis (detailliert)'!$H$17:$H$300,'Ergebnis (detailliert)'!$A$17:$A$300,'Ergebnis (aggregiert)'!$A73,'Ergebnis (detailliert)'!$B$17:$B$300,'Ergebnis (aggregiert)'!$C73))</f>
        <v/>
      </c>
      <c r="F73" s="132" t="str">
        <f>IF($A73="","",SUMIFS('Ergebnis (detailliert)'!$J$17:$J$300,'Ergebnis (detailliert)'!$A$17:$A$300,'Ergebnis (aggregiert)'!$A73,'Ergebnis (detailliert)'!$B$17:$B$300,'Ergebnis (aggregiert)'!$C73))</f>
        <v/>
      </c>
      <c r="G73" s="131" t="str">
        <f>IF($A73="","",SUMIFS('Ergebnis (detailliert)'!$M$17:$M$300,'Ergebnis (detailliert)'!$A$17:$A$300,'Ergebnis (aggregiert)'!$A73,'Ergebnis (detailliert)'!$B$17:$B$300,'Ergebnis (aggregiert)'!$C73))</f>
        <v/>
      </c>
      <c r="H73" s="133" t="str">
        <f>IF($A73="","",SUMIFS('Ergebnis (detailliert)'!$P$17:$P$300,'Ergebnis (detailliert)'!$A$17:$A$300,'Ergebnis (aggregiert)'!$A73,'Ergebnis (detailliert)'!$B$17:$B$300,'Ergebnis (aggregiert)'!$C73))</f>
        <v/>
      </c>
      <c r="I73" s="134" t="str">
        <f>IF($A73="","",SUMIFS('Ergebnis (detailliert)'!$S$17:$S$300,'Ergebnis (detailliert)'!$A$17:$A$300,'Ergebnis (aggregiert)'!$A73,'Ergebnis (detailliert)'!$B$17:$B$300,'Ergebnis (aggregiert)'!$C73))</f>
        <v/>
      </c>
      <c r="J73" s="93" t="str">
        <f>IFERROR(IF(ISBLANK(A73),"",IF(COUNTIF('Beladung des Speichers'!$A$17:$A$300,'Ergebnis (aggregiert)'!A73)=0,"Fehler: Der Reiter 'Beladung des Speichers' wurde für diesen Speicher nicht ausgefüllt.",IF(COUNTIF('Entladung des Speichers'!$A$17:$A$300,'Ergebnis (aggregiert)'!A73)=0,"Fehler: Der Reiter 'Entladung des Speichers' wurde für diesen Speicher nicht ausgefüllt.",IF(COUNTIF(Füllstände!$A$17:$A$300,'Ergebnis (aggregiert)'!A73)=0,"Fehler: Der Reiter 'Füllstände' wurde für diesen Speicher nicht ausgefüllt.","")))),"Fehler: Nicht alle Datenblätter wurden für diesen Speicher vollständig befüllt.")</f>
        <v/>
      </c>
    </row>
    <row r="74" spans="1:10" x14ac:dyDescent="0.2">
      <c r="A74" s="128" t="str">
        <f>IF(Stammdaten!A74="","",Stammdaten!A74)</f>
        <v/>
      </c>
      <c r="B74" s="128" t="str">
        <f>IF(A74="","",VLOOKUP(A74,Stammdaten!A74:I357,6,FALSE))</f>
        <v/>
      </c>
      <c r="C74" s="129" t="str">
        <f t="shared" si="1"/>
        <v/>
      </c>
      <c r="D74" s="130" t="str">
        <f t="shared" si="2"/>
        <v/>
      </c>
      <c r="E74" s="131" t="str">
        <f>IF(A74="","",SUMIFS('Ergebnis (detailliert)'!$H$17:$H$300,'Ergebnis (detailliert)'!$A$17:$A$300,'Ergebnis (aggregiert)'!$A74,'Ergebnis (detailliert)'!$B$17:$B$300,'Ergebnis (aggregiert)'!$C74))</f>
        <v/>
      </c>
      <c r="F74" s="132" t="str">
        <f>IF($A74="","",SUMIFS('Ergebnis (detailliert)'!$J$17:$J$300,'Ergebnis (detailliert)'!$A$17:$A$300,'Ergebnis (aggregiert)'!$A74,'Ergebnis (detailliert)'!$B$17:$B$300,'Ergebnis (aggregiert)'!$C74))</f>
        <v/>
      </c>
      <c r="G74" s="131" t="str">
        <f>IF($A74="","",SUMIFS('Ergebnis (detailliert)'!$M$17:$M$300,'Ergebnis (detailliert)'!$A$17:$A$300,'Ergebnis (aggregiert)'!$A74,'Ergebnis (detailliert)'!$B$17:$B$300,'Ergebnis (aggregiert)'!$C74))</f>
        <v/>
      </c>
      <c r="H74" s="133" t="str">
        <f>IF($A74="","",SUMIFS('Ergebnis (detailliert)'!$P$17:$P$300,'Ergebnis (detailliert)'!$A$17:$A$300,'Ergebnis (aggregiert)'!$A74,'Ergebnis (detailliert)'!$B$17:$B$300,'Ergebnis (aggregiert)'!$C74))</f>
        <v/>
      </c>
      <c r="I74" s="134" t="str">
        <f>IF($A74="","",SUMIFS('Ergebnis (detailliert)'!$S$17:$S$300,'Ergebnis (detailliert)'!$A$17:$A$300,'Ergebnis (aggregiert)'!$A74,'Ergebnis (detailliert)'!$B$17:$B$300,'Ergebnis (aggregiert)'!$C74))</f>
        <v/>
      </c>
      <c r="J74" s="93" t="str">
        <f>IFERROR(IF(ISBLANK(A74),"",IF(COUNTIF('Beladung des Speichers'!$A$17:$A$300,'Ergebnis (aggregiert)'!A74)=0,"Fehler: Der Reiter 'Beladung des Speichers' wurde für diesen Speicher nicht ausgefüllt.",IF(COUNTIF('Entladung des Speichers'!$A$17:$A$300,'Ergebnis (aggregiert)'!A74)=0,"Fehler: Der Reiter 'Entladung des Speichers' wurde für diesen Speicher nicht ausgefüllt.",IF(COUNTIF(Füllstände!$A$17:$A$300,'Ergebnis (aggregiert)'!A74)=0,"Fehler: Der Reiter 'Füllstände' wurde für diesen Speicher nicht ausgefüllt.","")))),"Fehler: Nicht alle Datenblätter wurden für diesen Speicher vollständig befüllt.")</f>
        <v/>
      </c>
    </row>
    <row r="75" spans="1:10" x14ac:dyDescent="0.2">
      <c r="A75" s="128" t="str">
        <f>IF(Stammdaten!A75="","",Stammdaten!A75)</f>
        <v/>
      </c>
      <c r="B75" s="128" t="str">
        <f>IF(A75="","",VLOOKUP(A75,Stammdaten!A75:I358,6,FALSE))</f>
        <v/>
      </c>
      <c r="C75" s="129" t="str">
        <f t="shared" si="1"/>
        <v/>
      </c>
      <c r="D75" s="130" t="str">
        <f t="shared" si="2"/>
        <v/>
      </c>
      <c r="E75" s="131" t="str">
        <f>IF(A75="","",SUMIFS('Ergebnis (detailliert)'!$H$17:$H$300,'Ergebnis (detailliert)'!$A$17:$A$300,'Ergebnis (aggregiert)'!$A75,'Ergebnis (detailliert)'!$B$17:$B$300,'Ergebnis (aggregiert)'!$C75))</f>
        <v/>
      </c>
      <c r="F75" s="132" t="str">
        <f>IF($A75="","",SUMIFS('Ergebnis (detailliert)'!$J$17:$J$300,'Ergebnis (detailliert)'!$A$17:$A$300,'Ergebnis (aggregiert)'!$A75,'Ergebnis (detailliert)'!$B$17:$B$300,'Ergebnis (aggregiert)'!$C75))</f>
        <v/>
      </c>
      <c r="G75" s="131" t="str">
        <f>IF($A75="","",SUMIFS('Ergebnis (detailliert)'!$M$17:$M$300,'Ergebnis (detailliert)'!$A$17:$A$300,'Ergebnis (aggregiert)'!$A75,'Ergebnis (detailliert)'!$B$17:$B$300,'Ergebnis (aggregiert)'!$C75))</f>
        <v/>
      </c>
      <c r="H75" s="133" t="str">
        <f>IF($A75="","",SUMIFS('Ergebnis (detailliert)'!$P$17:$P$300,'Ergebnis (detailliert)'!$A$17:$A$300,'Ergebnis (aggregiert)'!$A75,'Ergebnis (detailliert)'!$B$17:$B$300,'Ergebnis (aggregiert)'!$C75))</f>
        <v/>
      </c>
      <c r="I75" s="134" t="str">
        <f>IF($A75="","",SUMIFS('Ergebnis (detailliert)'!$S$17:$S$300,'Ergebnis (detailliert)'!$A$17:$A$300,'Ergebnis (aggregiert)'!$A75,'Ergebnis (detailliert)'!$B$17:$B$300,'Ergebnis (aggregiert)'!$C75))</f>
        <v/>
      </c>
      <c r="J75" s="93" t="str">
        <f>IFERROR(IF(ISBLANK(A75),"",IF(COUNTIF('Beladung des Speichers'!$A$17:$A$300,'Ergebnis (aggregiert)'!A75)=0,"Fehler: Der Reiter 'Beladung des Speichers' wurde für diesen Speicher nicht ausgefüllt.",IF(COUNTIF('Entladung des Speichers'!$A$17:$A$300,'Ergebnis (aggregiert)'!A75)=0,"Fehler: Der Reiter 'Entladung des Speichers' wurde für diesen Speicher nicht ausgefüllt.",IF(COUNTIF(Füllstände!$A$17:$A$300,'Ergebnis (aggregiert)'!A75)=0,"Fehler: Der Reiter 'Füllstände' wurde für diesen Speicher nicht ausgefüllt.","")))),"Fehler: Nicht alle Datenblätter wurden für diesen Speicher vollständig befüllt.")</f>
        <v/>
      </c>
    </row>
    <row r="76" spans="1:10" x14ac:dyDescent="0.2">
      <c r="A76" s="128" t="str">
        <f>IF(Stammdaten!A76="","",Stammdaten!A76)</f>
        <v/>
      </c>
      <c r="B76" s="128" t="str">
        <f>IF(A76="","",VLOOKUP(A76,Stammdaten!A76:I359,6,FALSE))</f>
        <v/>
      </c>
      <c r="C76" s="129" t="str">
        <f t="shared" si="1"/>
        <v/>
      </c>
      <c r="D76" s="130" t="str">
        <f t="shared" si="2"/>
        <v/>
      </c>
      <c r="E76" s="131" t="str">
        <f>IF(A76="","",SUMIFS('Ergebnis (detailliert)'!$H$17:$H$300,'Ergebnis (detailliert)'!$A$17:$A$300,'Ergebnis (aggregiert)'!$A76,'Ergebnis (detailliert)'!$B$17:$B$300,'Ergebnis (aggregiert)'!$C76))</f>
        <v/>
      </c>
      <c r="F76" s="132" t="str">
        <f>IF($A76="","",SUMIFS('Ergebnis (detailliert)'!$J$17:$J$300,'Ergebnis (detailliert)'!$A$17:$A$300,'Ergebnis (aggregiert)'!$A76,'Ergebnis (detailliert)'!$B$17:$B$300,'Ergebnis (aggregiert)'!$C76))</f>
        <v/>
      </c>
      <c r="G76" s="131" t="str">
        <f>IF($A76="","",SUMIFS('Ergebnis (detailliert)'!$M$17:$M$300,'Ergebnis (detailliert)'!$A$17:$A$300,'Ergebnis (aggregiert)'!$A76,'Ergebnis (detailliert)'!$B$17:$B$300,'Ergebnis (aggregiert)'!$C76))</f>
        <v/>
      </c>
      <c r="H76" s="133" t="str">
        <f>IF($A76="","",SUMIFS('Ergebnis (detailliert)'!$P$17:$P$300,'Ergebnis (detailliert)'!$A$17:$A$300,'Ergebnis (aggregiert)'!$A76,'Ergebnis (detailliert)'!$B$17:$B$300,'Ergebnis (aggregiert)'!$C76))</f>
        <v/>
      </c>
      <c r="I76" s="134" t="str">
        <f>IF($A76="","",SUMIFS('Ergebnis (detailliert)'!$S$17:$S$300,'Ergebnis (detailliert)'!$A$17:$A$300,'Ergebnis (aggregiert)'!$A76,'Ergebnis (detailliert)'!$B$17:$B$300,'Ergebnis (aggregiert)'!$C76))</f>
        <v/>
      </c>
      <c r="J76" s="93" t="str">
        <f>IFERROR(IF(ISBLANK(A76),"",IF(COUNTIF('Beladung des Speichers'!$A$17:$A$300,'Ergebnis (aggregiert)'!A76)=0,"Fehler: Der Reiter 'Beladung des Speichers' wurde für diesen Speicher nicht ausgefüllt.",IF(COUNTIF('Entladung des Speichers'!$A$17:$A$300,'Ergebnis (aggregiert)'!A76)=0,"Fehler: Der Reiter 'Entladung des Speichers' wurde für diesen Speicher nicht ausgefüllt.",IF(COUNTIF(Füllstände!$A$17:$A$300,'Ergebnis (aggregiert)'!A76)=0,"Fehler: Der Reiter 'Füllstände' wurde für diesen Speicher nicht ausgefüllt.","")))),"Fehler: Nicht alle Datenblätter wurden für diesen Speicher vollständig befüllt.")</f>
        <v/>
      </c>
    </row>
    <row r="77" spans="1:10" x14ac:dyDescent="0.2">
      <c r="A77" s="128" t="str">
        <f>IF(Stammdaten!A77="","",Stammdaten!A77)</f>
        <v/>
      </c>
      <c r="B77" s="128" t="str">
        <f>IF(A77="","",VLOOKUP(A77,Stammdaten!A77:I360,6,FALSE))</f>
        <v/>
      </c>
      <c r="C77" s="129" t="str">
        <f t="shared" si="1"/>
        <v/>
      </c>
      <c r="D77" s="130" t="str">
        <f t="shared" si="2"/>
        <v/>
      </c>
      <c r="E77" s="131" t="str">
        <f>IF(A77="","",SUMIFS('Ergebnis (detailliert)'!$H$17:$H$300,'Ergebnis (detailliert)'!$A$17:$A$300,'Ergebnis (aggregiert)'!$A77,'Ergebnis (detailliert)'!$B$17:$B$300,'Ergebnis (aggregiert)'!$C77))</f>
        <v/>
      </c>
      <c r="F77" s="132" t="str">
        <f>IF($A77="","",SUMIFS('Ergebnis (detailliert)'!$J$17:$J$300,'Ergebnis (detailliert)'!$A$17:$A$300,'Ergebnis (aggregiert)'!$A77,'Ergebnis (detailliert)'!$B$17:$B$300,'Ergebnis (aggregiert)'!$C77))</f>
        <v/>
      </c>
      <c r="G77" s="131" t="str">
        <f>IF($A77="","",SUMIFS('Ergebnis (detailliert)'!$M$17:$M$300,'Ergebnis (detailliert)'!$A$17:$A$300,'Ergebnis (aggregiert)'!$A77,'Ergebnis (detailliert)'!$B$17:$B$300,'Ergebnis (aggregiert)'!$C77))</f>
        <v/>
      </c>
      <c r="H77" s="133" t="str">
        <f>IF($A77="","",SUMIFS('Ergebnis (detailliert)'!$P$17:$P$300,'Ergebnis (detailliert)'!$A$17:$A$300,'Ergebnis (aggregiert)'!$A77,'Ergebnis (detailliert)'!$B$17:$B$300,'Ergebnis (aggregiert)'!$C77))</f>
        <v/>
      </c>
      <c r="I77" s="134" t="str">
        <f>IF($A77="","",SUMIFS('Ergebnis (detailliert)'!$S$17:$S$300,'Ergebnis (detailliert)'!$A$17:$A$300,'Ergebnis (aggregiert)'!$A77,'Ergebnis (detailliert)'!$B$17:$B$300,'Ergebnis (aggregiert)'!$C77))</f>
        <v/>
      </c>
      <c r="J77" s="93" t="str">
        <f>IFERROR(IF(ISBLANK(A77),"",IF(COUNTIF('Beladung des Speichers'!$A$17:$A$300,'Ergebnis (aggregiert)'!A77)=0,"Fehler: Der Reiter 'Beladung des Speichers' wurde für diesen Speicher nicht ausgefüllt.",IF(COUNTIF('Entladung des Speichers'!$A$17:$A$300,'Ergebnis (aggregiert)'!A77)=0,"Fehler: Der Reiter 'Entladung des Speichers' wurde für diesen Speicher nicht ausgefüllt.",IF(COUNTIF(Füllstände!$A$17:$A$300,'Ergebnis (aggregiert)'!A77)=0,"Fehler: Der Reiter 'Füllstände' wurde für diesen Speicher nicht ausgefüllt.","")))),"Fehler: Nicht alle Datenblätter wurden für diesen Speicher vollständig befüllt.")</f>
        <v/>
      </c>
    </row>
    <row r="78" spans="1:10" x14ac:dyDescent="0.2">
      <c r="A78" s="128" t="str">
        <f>IF(Stammdaten!A78="","",Stammdaten!A78)</f>
        <v/>
      </c>
      <c r="B78" s="128" t="str">
        <f>IF(A78="","",VLOOKUP(A78,Stammdaten!A78:I361,6,FALSE))</f>
        <v/>
      </c>
      <c r="C78" s="129" t="str">
        <f t="shared" si="1"/>
        <v/>
      </c>
      <c r="D78" s="130" t="str">
        <f t="shared" si="2"/>
        <v/>
      </c>
      <c r="E78" s="131" t="str">
        <f>IF(A78="","",SUMIFS('Ergebnis (detailliert)'!$H$17:$H$300,'Ergebnis (detailliert)'!$A$17:$A$300,'Ergebnis (aggregiert)'!$A78,'Ergebnis (detailliert)'!$B$17:$B$300,'Ergebnis (aggregiert)'!$C78))</f>
        <v/>
      </c>
      <c r="F78" s="132" t="str">
        <f>IF($A78="","",SUMIFS('Ergebnis (detailliert)'!$J$17:$J$300,'Ergebnis (detailliert)'!$A$17:$A$300,'Ergebnis (aggregiert)'!$A78,'Ergebnis (detailliert)'!$B$17:$B$300,'Ergebnis (aggregiert)'!$C78))</f>
        <v/>
      </c>
      <c r="G78" s="131" t="str">
        <f>IF($A78="","",SUMIFS('Ergebnis (detailliert)'!$M$17:$M$300,'Ergebnis (detailliert)'!$A$17:$A$300,'Ergebnis (aggregiert)'!$A78,'Ergebnis (detailliert)'!$B$17:$B$300,'Ergebnis (aggregiert)'!$C78))</f>
        <v/>
      </c>
      <c r="H78" s="133" t="str">
        <f>IF($A78="","",SUMIFS('Ergebnis (detailliert)'!$P$17:$P$300,'Ergebnis (detailliert)'!$A$17:$A$300,'Ergebnis (aggregiert)'!$A78,'Ergebnis (detailliert)'!$B$17:$B$300,'Ergebnis (aggregiert)'!$C78))</f>
        <v/>
      </c>
      <c r="I78" s="134" t="str">
        <f>IF($A78="","",SUMIFS('Ergebnis (detailliert)'!$S$17:$S$300,'Ergebnis (detailliert)'!$A$17:$A$300,'Ergebnis (aggregiert)'!$A78,'Ergebnis (detailliert)'!$B$17:$B$300,'Ergebnis (aggregiert)'!$C78))</f>
        <v/>
      </c>
      <c r="J78" s="93" t="str">
        <f>IFERROR(IF(ISBLANK(A78),"",IF(COUNTIF('Beladung des Speichers'!$A$17:$A$300,'Ergebnis (aggregiert)'!A78)=0,"Fehler: Der Reiter 'Beladung des Speichers' wurde für diesen Speicher nicht ausgefüllt.",IF(COUNTIF('Entladung des Speichers'!$A$17:$A$300,'Ergebnis (aggregiert)'!A78)=0,"Fehler: Der Reiter 'Entladung des Speichers' wurde für diesen Speicher nicht ausgefüllt.",IF(COUNTIF(Füllstände!$A$17:$A$300,'Ergebnis (aggregiert)'!A78)=0,"Fehler: Der Reiter 'Füllstände' wurde für diesen Speicher nicht ausgefüllt.","")))),"Fehler: Nicht alle Datenblätter wurden für diesen Speicher vollständig befüllt.")</f>
        <v/>
      </c>
    </row>
    <row r="79" spans="1:10" x14ac:dyDescent="0.2">
      <c r="A79" s="128" t="str">
        <f>IF(Stammdaten!A79="","",Stammdaten!A79)</f>
        <v/>
      </c>
      <c r="B79" s="128" t="str">
        <f>IF(A79="","",VLOOKUP(A79,Stammdaten!A79:I362,6,FALSE))</f>
        <v/>
      </c>
      <c r="C79" s="129" t="str">
        <f t="shared" si="1"/>
        <v/>
      </c>
      <c r="D79" s="130" t="str">
        <f t="shared" si="2"/>
        <v/>
      </c>
      <c r="E79" s="131" t="str">
        <f>IF(A79="","",SUMIFS('Ergebnis (detailliert)'!$H$17:$H$300,'Ergebnis (detailliert)'!$A$17:$A$300,'Ergebnis (aggregiert)'!$A79,'Ergebnis (detailliert)'!$B$17:$B$300,'Ergebnis (aggregiert)'!$C79))</f>
        <v/>
      </c>
      <c r="F79" s="132" t="str">
        <f>IF($A79="","",SUMIFS('Ergebnis (detailliert)'!$J$17:$J$300,'Ergebnis (detailliert)'!$A$17:$A$300,'Ergebnis (aggregiert)'!$A79,'Ergebnis (detailliert)'!$B$17:$B$300,'Ergebnis (aggregiert)'!$C79))</f>
        <v/>
      </c>
      <c r="G79" s="131" t="str">
        <f>IF($A79="","",SUMIFS('Ergebnis (detailliert)'!$M$17:$M$300,'Ergebnis (detailliert)'!$A$17:$A$300,'Ergebnis (aggregiert)'!$A79,'Ergebnis (detailliert)'!$B$17:$B$300,'Ergebnis (aggregiert)'!$C79))</f>
        <v/>
      </c>
      <c r="H79" s="133" t="str">
        <f>IF($A79="","",SUMIFS('Ergebnis (detailliert)'!$P$17:$P$300,'Ergebnis (detailliert)'!$A$17:$A$300,'Ergebnis (aggregiert)'!$A79,'Ergebnis (detailliert)'!$B$17:$B$300,'Ergebnis (aggregiert)'!$C79))</f>
        <v/>
      </c>
      <c r="I79" s="134" t="str">
        <f>IF($A79="","",SUMIFS('Ergebnis (detailliert)'!$S$17:$S$300,'Ergebnis (detailliert)'!$A$17:$A$300,'Ergebnis (aggregiert)'!$A79,'Ergebnis (detailliert)'!$B$17:$B$300,'Ergebnis (aggregiert)'!$C79))</f>
        <v/>
      </c>
      <c r="J79" s="93" t="str">
        <f>IFERROR(IF(ISBLANK(A79),"",IF(COUNTIF('Beladung des Speichers'!$A$17:$A$300,'Ergebnis (aggregiert)'!A79)=0,"Fehler: Der Reiter 'Beladung des Speichers' wurde für diesen Speicher nicht ausgefüllt.",IF(COUNTIF('Entladung des Speichers'!$A$17:$A$300,'Ergebnis (aggregiert)'!A79)=0,"Fehler: Der Reiter 'Entladung des Speichers' wurde für diesen Speicher nicht ausgefüllt.",IF(COUNTIF(Füllstände!$A$17:$A$300,'Ergebnis (aggregiert)'!A79)=0,"Fehler: Der Reiter 'Füllstände' wurde für diesen Speicher nicht ausgefüllt.","")))),"Fehler: Nicht alle Datenblätter wurden für diesen Speicher vollständig befüllt.")</f>
        <v/>
      </c>
    </row>
    <row r="80" spans="1:10" x14ac:dyDescent="0.2">
      <c r="A80" s="128" t="str">
        <f>IF(Stammdaten!A80="","",Stammdaten!A80)</f>
        <v/>
      </c>
      <c r="B80" s="128" t="str">
        <f>IF(A80="","",VLOOKUP(A80,Stammdaten!A80:I363,6,FALSE))</f>
        <v/>
      </c>
      <c r="C80" s="129" t="str">
        <f t="shared" si="1"/>
        <v/>
      </c>
      <c r="D80" s="130" t="str">
        <f t="shared" si="2"/>
        <v/>
      </c>
      <c r="E80" s="131" t="str">
        <f>IF(A80="","",SUMIFS('Ergebnis (detailliert)'!$H$17:$H$300,'Ergebnis (detailliert)'!$A$17:$A$300,'Ergebnis (aggregiert)'!$A80,'Ergebnis (detailliert)'!$B$17:$B$300,'Ergebnis (aggregiert)'!$C80))</f>
        <v/>
      </c>
      <c r="F80" s="132" t="str">
        <f>IF($A80="","",SUMIFS('Ergebnis (detailliert)'!$J$17:$J$300,'Ergebnis (detailliert)'!$A$17:$A$300,'Ergebnis (aggregiert)'!$A80,'Ergebnis (detailliert)'!$B$17:$B$300,'Ergebnis (aggregiert)'!$C80))</f>
        <v/>
      </c>
      <c r="G80" s="131" t="str">
        <f>IF($A80="","",SUMIFS('Ergebnis (detailliert)'!$M$17:$M$300,'Ergebnis (detailliert)'!$A$17:$A$300,'Ergebnis (aggregiert)'!$A80,'Ergebnis (detailliert)'!$B$17:$B$300,'Ergebnis (aggregiert)'!$C80))</f>
        <v/>
      </c>
      <c r="H80" s="133" t="str">
        <f>IF($A80="","",SUMIFS('Ergebnis (detailliert)'!$P$17:$P$300,'Ergebnis (detailliert)'!$A$17:$A$300,'Ergebnis (aggregiert)'!$A80,'Ergebnis (detailliert)'!$B$17:$B$300,'Ergebnis (aggregiert)'!$C80))</f>
        <v/>
      </c>
      <c r="I80" s="134" t="str">
        <f>IF($A80="","",SUMIFS('Ergebnis (detailliert)'!$S$17:$S$300,'Ergebnis (detailliert)'!$A$17:$A$300,'Ergebnis (aggregiert)'!$A80,'Ergebnis (detailliert)'!$B$17:$B$300,'Ergebnis (aggregiert)'!$C80))</f>
        <v/>
      </c>
      <c r="J80" s="93" t="str">
        <f>IFERROR(IF(ISBLANK(A80),"",IF(COUNTIF('Beladung des Speichers'!$A$17:$A$300,'Ergebnis (aggregiert)'!A80)=0,"Fehler: Der Reiter 'Beladung des Speichers' wurde für diesen Speicher nicht ausgefüllt.",IF(COUNTIF('Entladung des Speichers'!$A$17:$A$300,'Ergebnis (aggregiert)'!A80)=0,"Fehler: Der Reiter 'Entladung des Speichers' wurde für diesen Speicher nicht ausgefüllt.",IF(COUNTIF(Füllstände!$A$17:$A$300,'Ergebnis (aggregiert)'!A80)=0,"Fehler: Der Reiter 'Füllstände' wurde für diesen Speicher nicht ausgefüllt.","")))),"Fehler: Nicht alle Datenblätter wurden für diesen Speicher vollständig befüllt.")</f>
        <v/>
      </c>
    </row>
    <row r="81" spans="1:10" x14ac:dyDescent="0.2">
      <c r="A81" s="128" t="str">
        <f>IF(Stammdaten!A81="","",Stammdaten!A81)</f>
        <v/>
      </c>
      <c r="B81" s="128" t="str">
        <f>IF(A81="","",VLOOKUP(A81,Stammdaten!A81:I364,6,FALSE))</f>
        <v/>
      </c>
      <c r="C81" s="129" t="str">
        <f t="shared" si="1"/>
        <v/>
      </c>
      <c r="D81" s="130" t="str">
        <f t="shared" si="2"/>
        <v/>
      </c>
      <c r="E81" s="131" t="str">
        <f>IF(A81="","",SUMIFS('Ergebnis (detailliert)'!$H$17:$H$300,'Ergebnis (detailliert)'!$A$17:$A$300,'Ergebnis (aggregiert)'!$A81,'Ergebnis (detailliert)'!$B$17:$B$300,'Ergebnis (aggregiert)'!$C81))</f>
        <v/>
      </c>
      <c r="F81" s="132" t="str">
        <f>IF($A81="","",SUMIFS('Ergebnis (detailliert)'!$J$17:$J$300,'Ergebnis (detailliert)'!$A$17:$A$300,'Ergebnis (aggregiert)'!$A81,'Ergebnis (detailliert)'!$B$17:$B$300,'Ergebnis (aggregiert)'!$C81))</f>
        <v/>
      </c>
      <c r="G81" s="131" t="str">
        <f>IF($A81="","",SUMIFS('Ergebnis (detailliert)'!$M$17:$M$300,'Ergebnis (detailliert)'!$A$17:$A$300,'Ergebnis (aggregiert)'!$A81,'Ergebnis (detailliert)'!$B$17:$B$300,'Ergebnis (aggregiert)'!$C81))</f>
        <v/>
      </c>
      <c r="H81" s="133" t="str">
        <f>IF($A81="","",SUMIFS('Ergebnis (detailliert)'!$P$17:$P$300,'Ergebnis (detailliert)'!$A$17:$A$300,'Ergebnis (aggregiert)'!$A81,'Ergebnis (detailliert)'!$B$17:$B$300,'Ergebnis (aggregiert)'!$C81))</f>
        <v/>
      </c>
      <c r="I81" s="134" t="str">
        <f>IF($A81="","",SUMIFS('Ergebnis (detailliert)'!$S$17:$S$300,'Ergebnis (detailliert)'!$A$17:$A$300,'Ergebnis (aggregiert)'!$A81,'Ergebnis (detailliert)'!$B$17:$B$300,'Ergebnis (aggregiert)'!$C81))</f>
        <v/>
      </c>
      <c r="J81" s="93" t="str">
        <f>IFERROR(IF(ISBLANK(A81),"",IF(COUNTIF('Beladung des Speichers'!$A$17:$A$300,'Ergebnis (aggregiert)'!A81)=0,"Fehler: Der Reiter 'Beladung des Speichers' wurde für diesen Speicher nicht ausgefüllt.",IF(COUNTIF('Entladung des Speichers'!$A$17:$A$300,'Ergebnis (aggregiert)'!A81)=0,"Fehler: Der Reiter 'Entladung des Speichers' wurde für diesen Speicher nicht ausgefüllt.",IF(COUNTIF(Füllstände!$A$17:$A$300,'Ergebnis (aggregiert)'!A81)=0,"Fehler: Der Reiter 'Füllstände' wurde für diesen Speicher nicht ausgefüllt.","")))),"Fehler: Nicht alle Datenblätter wurden für diesen Speicher vollständig befüllt.")</f>
        <v/>
      </c>
    </row>
    <row r="82" spans="1:10" x14ac:dyDescent="0.2">
      <c r="A82" s="128" t="str">
        <f>IF(Stammdaten!A82="","",Stammdaten!A82)</f>
        <v/>
      </c>
      <c r="B82" s="128" t="str">
        <f>IF(A82="","",VLOOKUP(A82,Stammdaten!A82:I365,6,FALSE))</f>
        <v/>
      </c>
      <c r="C82" s="129" t="str">
        <f t="shared" ref="C82:C145" si="3">IF(A82="","",$B$5)</f>
        <v/>
      </c>
      <c r="D82" s="130" t="str">
        <f t="shared" ref="D82:D145" si="4">IF(A82="","",$B$11)</f>
        <v/>
      </c>
      <c r="E82" s="131" t="str">
        <f>IF(A82="","",SUMIFS('Ergebnis (detailliert)'!$H$17:$H$300,'Ergebnis (detailliert)'!$A$17:$A$300,'Ergebnis (aggregiert)'!$A82,'Ergebnis (detailliert)'!$B$17:$B$300,'Ergebnis (aggregiert)'!$C82))</f>
        <v/>
      </c>
      <c r="F82" s="132" t="str">
        <f>IF($A82="","",SUMIFS('Ergebnis (detailliert)'!$J$17:$J$300,'Ergebnis (detailliert)'!$A$17:$A$300,'Ergebnis (aggregiert)'!$A82,'Ergebnis (detailliert)'!$B$17:$B$300,'Ergebnis (aggregiert)'!$C82))</f>
        <v/>
      </c>
      <c r="G82" s="131" t="str">
        <f>IF($A82="","",SUMIFS('Ergebnis (detailliert)'!$M$17:$M$300,'Ergebnis (detailliert)'!$A$17:$A$300,'Ergebnis (aggregiert)'!$A82,'Ergebnis (detailliert)'!$B$17:$B$300,'Ergebnis (aggregiert)'!$C82))</f>
        <v/>
      </c>
      <c r="H82" s="133" t="str">
        <f>IF($A82="","",SUMIFS('Ergebnis (detailliert)'!$P$17:$P$300,'Ergebnis (detailliert)'!$A$17:$A$300,'Ergebnis (aggregiert)'!$A82,'Ergebnis (detailliert)'!$B$17:$B$300,'Ergebnis (aggregiert)'!$C82))</f>
        <v/>
      </c>
      <c r="I82" s="134" t="str">
        <f>IF($A82="","",SUMIFS('Ergebnis (detailliert)'!$S$17:$S$300,'Ergebnis (detailliert)'!$A$17:$A$300,'Ergebnis (aggregiert)'!$A82,'Ergebnis (detailliert)'!$B$17:$B$300,'Ergebnis (aggregiert)'!$C82))</f>
        <v/>
      </c>
      <c r="J82" s="93" t="str">
        <f>IFERROR(IF(ISBLANK(A82),"",IF(COUNTIF('Beladung des Speichers'!$A$17:$A$300,'Ergebnis (aggregiert)'!A82)=0,"Fehler: Der Reiter 'Beladung des Speichers' wurde für diesen Speicher nicht ausgefüllt.",IF(COUNTIF('Entladung des Speichers'!$A$17:$A$300,'Ergebnis (aggregiert)'!A82)=0,"Fehler: Der Reiter 'Entladung des Speichers' wurde für diesen Speicher nicht ausgefüllt.",IF(COUNTIF(Füllstände!$A$17:$A$300,'Ergebnis (aggregiert)'!A82)=0,"Fehler: Der Reiter 'Füllstände' wurde für diesen Speicher nicht ausgefüllt.","")))),"Fehler: Nicht alle Datenblätter wurden für diesen Speicher vollständig befüllt.")</f>
        <v/>
      </c>
    </row>
    <row r="83" spans="1:10" x14ac:dyDescent="0.2">
      <c r="A83" s="128" t="str">
        <f>IF(Stammdaten!A83="","",Stammdaten!A83)</f>
        <v/>
      </c>
      <c r="B83" s="128" t="str">
        <f>IF(A83="","",VLOOKUP(A83,Stammdaten!A83:I366,6,FALSE))</f>
        <v/>
      </c>
      <c r="C83" s="129" t="str">
        <f t="shared" si="3"/>
        <v/>
      </c>
      <c r="D83" s="130" t="str">
        <f t="shared" si="4"/>
        <v/>
      </c>
      <c r="E83" s="131" t="str">
        <f>IF(A83="","",SUMIFS('Ergebnis (detailliert)'!$H$17:$H$300,'Ergebnis (detailliert)'!$A$17:$A$300,'Ergebnis (aggregiert)'!$A83,'Ergebnis (detailliert)'!$B$17:$B$300,'Ergebnis (aggregiert)'!$C83))</f>
        <v/>
      </c>
      <c r="F83" s="132" t="str">
        <f>IF($A83="","",SUMIFS('Ergebnis (detailliert)'!$J$17:$J$300,'Ergebnis (detailliert)'!$A$17:$A$300,'Ergebnis (aggregiert)'!$A83,'Ergebnis (detailliert)'!$B$17:$B$300,'Ergebnis (aggregiert)'!$C83))</f>
        <v/>
      </c>
      <c r="G83" s="131" t="str">
        <f>IF($A83="","",SUMIFS('Ergebnis (detailliert)'!$M$17:$M$300,'Ergebnis (detailliert)'!$A$17:$A$300,'Ergebnis (aggregiert)'!$A83,'Ergebnis (detailliert)'!$B$17:$B$300,'Ergebnis (aggregiert)'!$C83))</f>
        <v/>
      </c>
      <c r="H83" s="133" t="str">
        <f>IF($A83="","",SUMIFS('Ergebnis (detailliert)'!$P$17:$P$300,'Ergebnis (detailliert)'!$A$17:$A$300,'Ergebnis (aggregiert)'!$A83,'Ergebnis (detailliert)'!$B$17:$B$300,'Ergebnis (aggregiert)'!$C83))</f>
        <v/>
      </c>
      <c r="I83" s="134" t="str">
        <f>IF($A83="","",SUMIFS('Ergebnis (detailliert)'!$S$17:$S$300,'Ergebnis (detailliert)'!$A$17:$A$300,'Ergebnis (aggregiert)'!$A83,'Ergebnis (detailliert)'!$B$17:$B$300,'Ergebnis (aggregiert)'!$C83))</f>
        <v/>
      </c>
      <c r="J83" s="93" t="str">
        <f>IFERROR(IF(ISBLANK(A83),"",IF(COUNTIF('Beladung des Speichers'!$A$17:$A$300,'Ergebnis (aggregiert)'!A83)=0,"Fehler: Der Reiter 'Beladung des Speichers' wurde für diesen Speicher nicht ausgefüllt.",IF(COUNTIF('Entladung des Speichers'!$A$17:$A$300,'Ergebnis (aggregiert)'!A83)=0,"Fehler: Der Reiter 'Entladung des Speichers' wurde für diesen Speicher nicht ausgefüllt.",IF(COUNTIF(Füllstände!$A$17:$A$300,'Ergebnis (aggregiert)'!A83)=0,"Fehler: Der Reiter 'Füllstände' wurde für diesen Speicher nicht ausgefüllt.","")))),"Fehler: Nicht alle Datenblätter wurden für diesen Speicher vollständig befüllt.")</f>
        <v/>
      </c>
    </row>
    <row r="84" spans="1:10" x14ac:dyDescent="0.2">
      <c r="A84" s="128" t="str">
        <f>IF(Stammdaten!A84="","",Stammdaten!A84)</f>
        <v/>
      </c>
      <c r="B84" s="128" t="str">
        <f>IF(A84="","",VLOOKUP(A84,Stammdaten!A84:I367,6,FALSE))</f>
        <v/>
      </c>
      <c r="C84" s="129" t="str">
        <f t="shared" si="3"/>
        <v/>
      </c>
      <c r="D84" s="130" t="str">
        <f t="shared" si="4"/>
        <v/>
      </c>
      <c r="E84" s="131" t="str">
        <f>IF(A84="","",SUMIFS('Ergebnis (detailliert)'!$H$17:$H$300,'Ergebnis (detailliert)'!$A$17:$A$300,'Ergebnis (aggregiert)'!$A84,'Ergebnis (detailliert)'!$B$17:$B$300,'Ergebnis (aggregiert)'!$C84))</f>
        <v/>
      </c>
      <c r="F84" s="132" t="str">
        <f>IF($A84="","",SUMIFS('Ergebnis (detailliert)'!$J$17:$J$300,'Ergebnis (detailliert)'!$A$17:$A$300,'Ergebnis (aggregiert)'!$A84,'Ergebnis (detailliert)'!$B$17:$B$300,'Ergebnis (aggregiert)'!$C84))</f>
        <v/>
      </c>
      <c r="G84" s="131" t="str">
        <f>IF($A84="","",SUMIFS('Ergebnis (detailliert)'!$M$17:$M$300,'Ergebnis (detailliert)'!$A$17:$A$300,'Ergebnis (aggregiert)'!$A84,'Ergebnis (detailliert)'!$B$17:$B$300,'Ergebnis (aggregiert)'!$C84))</f>
        <v/>
      </c>
      <c r="H84" s="133" t="str">
        <f>IF($A84="","",SUMIFS('Ergebnis (detailliert)'!$P$17:$P$300,'Ergebnis (detailliert)'!$A$17:$A$300,'Ergebnis (aggregiert)'!$A84,'Ergebnis (detailliert)'!$B$17:$B$300,'Ergebnis (aggregiert)'!$C84))</f>
        <v/>
      </c>
      <c r="I84" s="134" t="str">
        <f>IF($A84="","",SUMIFS('Ergebnis (detailliert)'!$S$17:$S$300,'Ergebnis (detailliert)'!$A$17:$A$300,'Ergebnis (aggregiert)'!$A84,'Ergebnis (detailliert)'!$B$17:$B$300,'Ergebnis (aggregiert)'!$C84))</f>
        <v/>
      </c>
      <c r="J84" s="93" t="str">
        <f>IFERROR(IF(ISBLANK(A84),"",IF(COUNTIF('Beladung des Speichers'!$A$17:$A$300,'Ergebnis (aggregiert)'!A84)=0,"Fehler: Der Reiter 'Beladung des Speichers' wurde für diesen Speicher nicht ausgefüllt.",IF(COUNTIF('Entladung des Speichers'!$A$17:$A$300,'Ergebnis (aggregiert)'!A84)=0,"Fehler: Der Reiter 'Entladung des Speichers' wurde für diesen Speicher nicht ausgefüllt.",IF(COUNTIF(Füllstände!$A$17:$A$300,'Ergebnis (aggregiert)'!A84)=0,"Fehler: Der Reiter 'Füllstände' wurde für diesen Speicher nicht ausgefüllt.","")))),"Fehler: Nicht alle Datenblätter wurden für diesen Speicher vollständig befüllt.")</f>
        <v/>
      </c>
    </row>
    <row r="85" spans="1:10" x14ac:dyDescent="0.2">
      <c r="A85" s="128" t="str">
        <f>IF(Stammdaten!A85="","",Stammdaten!A85)</f>
        <v/>
      </c>
      <c r="B85" s="128" t="str">
        <f>IF(A85="","",VLOOKUP(A85,Stammdaten!A85:I368,6,FALSE))</f>
        <v/>
      </c>
      <c r="C85" s="129" t="str">
        <f t="shared" si="3"/>
        <v/>
      </c>
      <c r="D85" s="130" t="str">
        <f t="shared" si="4"/>
        <v/>
      </c>
      <c r="E85" s="131" t="str">
        <f>IF(A85="","",SUMIFS('Ergebnis (detailliert)'!$H$17:$H$300,'Ergebnis (detailliert)'!$A$17:$A$300,'Ergebnis (aggregiert)'!$A85,'Ergebnis (detailliert)'!$B$17:$B$300,'Ergebnis (aggregiert)'!$C85))</f>
        <v/>
      </c>
      <c r="F85" s="132" t="str">
        <f>IF($A85="","",SUMIFS('Ergebnis (detailliert)'!$J$17:$J$300,'Ergebnis (detailliert)'!$A$17:$A$300,'Ergebnis (aggregiert)'!$A85,'Ergebnis (detailliert)'!$B$17:$B$300,'Ergebnis (aggregiert)'!$C85))</f>
        <v/>
      </c>
      <c r="G85" s="131" t="str">
        <f>IF($A85="","",SUMIFS('Ergebnis (detailliert)'!$M$17:$M$300,'Ergebnis (detailliert)'!$A$17:$A$300,'Ergebnis (aggregiert)'!$A85,'Ergebnis (detailliert)'!$B$17:$B$300,'Ergebnis (aggregiert)'!$C85))</f>
        <v/>
      </c>
      <c r="H85" s="133" t="str">
        <f>IF($A85="","",SUMIFS('Ergebnis (detailliert)'!$P$17:$P$300,'Ergebnis (detailliert)'!$A$17:$A$300,'Ergebnis (aggregiert)'!$A85,'Ergebnis (detailliert)'!$B$17:$B$300,'Ergebnis (aggregiert)'!$C85))</f>
        <v/>
      </c>
      <c r="I85" s="134" t="str">
        <f>IF($A85="","",SUMIFS('Ergebnis (detailliert)'!$S$17:$S$300,'Ergebnis (detailliert)'!$A$17:$A$300,'Ergebnis (aggregiert)'!$A85,'Ergebnis (detailliert)'!$B$17:$B$300,'Ergebnis (aggregiert)'!$C85))</f>
        <v/>
      </c>
      <c r="J85" s="93" t="str">
        <f>IFERROR(IF(ISBLANK(A85),"",IF(COUNTIF('Beladung des Speichers'!$A$17:$A$300,'Ergebnis (aggregiert)'!A85)=0,"Fehler: Der Reiter 'Beladung des Speichers' wurde für diesen Speicher nicht ausgefüllt.",IF(COUNTIF('Entladung des Speichers'!$A$17:$A$300,'Ergebnis (aggregiert)'!A85)=0,"Fehler: Der Reiter 'Entladung des Speichers' wurde für diesen Speicher nicht ausgefüllt.",IF(COUNTIF(Füllstände!$A$17:$A$300,'Ergebnis (aggregiert)'!A85)=0,"Fehler: Der Reiter 'Füllstände' wurde für diesen Speicher nicht ausgefüllt.","")))),"Fehler: Nicht alle Datenblätter wurden für diesen Speicher vollständig befüllt.")</f>
        <v/>
      </c>
    </row>
    <row r="86" spans="1:10" x14ac:dyDescent="0.2">
      <c r="A86" s="128" t="str">
        <f>IF(Stammdaten!A86="","",Stammdaten!A86)</f>
        <v/>
      </c>
      <c r="B86" s="128" t="str">
        <f>IF(A86="","",VLOOKUP(A86,Stammdaten!A86:I369,6,FALSE))</f>
        <v/>
      </c>
      <c r="C86" s="129" t="str">
        <f t="shared" si="3"/>
        <v/>
      </c>
      <c r="D86" s="130" t="str">
        <f t="shared" si="4"/>
        <v/>
      </c>
      <c r="E86" s="131" t="str">
        <f>IF(A86="","",SUMIFS('Ergebnis (detailliert)'!$H$17:$H$300,'Ergebnis (detailliert)'!$A$17:$A$300,'Ergebnis (aggregiert)'!$A86,'Ergebnis (detailliert)'!$B$17:$B$300,'Ergebnis (aggregiert)'!$C86))</f>
        <v/>
      </c>
      <c r="F86" s="132" t="str">
        <f>IF($A86="","",SUMIFS('Ergebnis (detailliert)'!$J$17:$J$300,'Ergebnis (detailliert)'!$A$17:$A$300,'Ergebnis (aggregiert)'!$A86,'Ergebnis (detailliert)'!$B$17:$B$300,'Ergebnis (aggregiert)'!$C86))</f>
        <v/>
      </c>
      <c r="G86" s="131" t="str">
        <f>IF($A86="","",SUMIFS('Ergebnis (detailliert)'!$M$17:$M$300,'Ergebnis (detailliert)'!$A$17:$A$300,'Ergebnis (aggregiert)'!$A86,'Ergebnis (detailliert)'!$B$17:$B$300,'Ergebnis (aggregiert)'!$C86))</f>
        <v/>
      </c>
      <c r="H86" s="133" t="str">
        <f>IF($A86="","",SUMIFS('Ergebnis (detailliert)'!$P$17:$P$300,'Ergebnis (detailliert)'!$A$17:$A$300,'Ergebnis (aggregiert)'!$A86,'Ergebnis (detailliert)'!$B$17:$B$300,'Ergebnis (aggregiert)'!$C86))</f>
        <v/>
      </c>
      <c r="I86" s="134" t="str">
        <f>IF($A86="","",SUMIFS('Ergebnis (detailliert)'!$S$17:$S$300,'Ergebnis (detailliert)'!$A$17:$A$300,'Ergebnis (aggregiert)'!$A86,'Ergebnis (detailliert)'!$B$17:$B$300,'Ergebnis (aggregiert)'!$C86))</f>
        <v/>
      </c>
      <c r="J86" s="93" t="str">
        <f>IFERROR(IF(ISBLANK(A86),"",IF(COUNTIF('Beladung des Speichers'!$A$17:$A$300,'Ergebnis (aggregiert)'!A86)=0,"Fehler: Der Reiter 'Beladung des Speichers' wurde für diesen Speicher nicht ausgefüllt.",IF(COUNTIF('Entladung des Speichers'!$A$17:$A$300,'Ergebnis (aggregiert)'!A86)=0,"Fehler: Der Reiter 'Entladung des Speichers' wurde für diesen Speicher nicht ausgefüllt.",IF(COUNTIF(Füllstände!$A$17:$A$300,'Ergebnis (aggregiert)'!A86)=0,"Fehler: Der Reiter 'Füllstände' wurde für diesen Speicher nicht ausgefüllt.","")))),"Fehler: Nicht alle Datenblätter wurden für diesen Speicher vollständig befüllt.")</f>
        <v/>
      </c>
    </row>
    <row r="87" spans="1:10" x14ac:dyDescent="0.2">
      <c r="A87" s="128" t="str">
        <f>IF(Stammdaten!A87="","",Stammdaten!A87)</f>
        <v/>
      </c>
      <c r="B87" s="128" t="str">
        <f>IF(A87="","",VLOOKUP(A87,Stammdaten!A87:I370,6,FALSE))</f>
        <v/>
      </c>
      <c r="C87" s="129" t="str">
        <f t="shared" si="3"/>
        <v/>
      </c>
      <c r="D87" s="130" t="str">
        <f t="shared" si="4"/>
        <v/>
      </c>
      <c r="E87" s="131" t="str">
        <f>IF(A87="","",SUMIFS('Ergebnis (detailliert)'!$H$17:$H$300,'Ergebnis (detailliert)'!$A$17:$A$300,'Ergebnis (aggregiert)'!$A87,'Ergebnis (detailliert)'!$B$17:$B$300,'Ergebnis (aggregiert)'!$C87))</f>
        <v/>
      </c>
      <c r="F87" s="132" t="str">
        <f>IF($A87="","",SUMIFS('Ergebnis (detailliert)'!$J$17:$J$300,'Ergebnis (detailliert)'!$A$17:$A$300,'Ergebnis (aggregiert)'!$A87,'Ergebnis (detailliert)'!$B$17:$B$300,'Ergebnis (aggregiert)'!$C87))</f>
        <v/>
      </c>
      <c r="G87" s="131" t="str">
        <f>IF($A87="","",SUMIFS('Ergebnis (detailliert)'!$M$17:$M$300,'Ergebnis (detailliert)'!$A$17:$A$300,'Ergebnis (aggregiert)'!$A87,'Ergebnis (detailliert)'!$B$17:$B$300,'Ergebnis (aggregiert)'!$C87))</f>
        <v/>
      </c>
      <c r="H87" s="133" t="str">
        <f>IF($A87="","",SUMIFS('Ergebnis (detailliert)'!$P$17:$P$300,'Ergebnis (detailliert)'!$A$17:$A$300,'Ergebnis (aggregiert)'!$A87,'Ergebnis (detailliert)'!$B$17:$B$300,'Ergebnis (aggregiert)'!$C87))</f>
        <v/>
      </c>
      <c r="I87" s="134" t="str">
        <f>IF($A87="","",SUMIFS('Ergebnis (detailliert)'!$S$17:$S$300,'Ergebnis (detailliert)'!$A$17:$A$300,'Ergebnis (aggregiert)'!$A87,'Ergebnis (detailliert)'!$B$17:$B$300,'Ergebnis (aggregiert)'!$C87))</f>
        <v/>
      </c>
      <c r="J87" s="93" t="str">
        <f>IFERROR(IF(ISBLANK(A87),"",IF(COUNTIF('Beladung des Speichers'!$A$17:$A$300,'Ergebnis (aggregiert)'!A87)=0,"Fehler: Der Reiter 'Beladung des Speichers' wurde für diesen Speicher nicht ausgefüllt.",IF(COUNTIF('Entladung des Speichers'!$A$17:$A$300,'Ergebnis (aggregiert)'!A87)=0,"Fehler: Der Reiter 'Entladung des Speichers' wurde für diesen Speicher nicht ausgefüllt.",IF(COUNTIF(Füllstände!$A$17:$A$300,'Ergebnis (aggregiert)'!A87)=0,"Fehler: Der Reiter 'Füllstände' wurde für diesen Speicher nicht ausgefüllt.","")))),"Fehler: Nicht alle Datenblätter wurden für diesen Speicher vollständig befüllt.")</f>
        <v/>
      </c>
    </row>
    <row r="88" spans="1:10" x14ac:dyDescent="0.2">
      <c r="A88" s="128" t="str">
        <f>IF(Stammdaten!A88="","",Stammdaten!A88)</f>
        <v/>
      </c>
      <c r="B88" s="128" t="str">
        <f>IF(A88="","",VLOOKUP(A88,Stammdaten!A88:I371,6,FALSE))</f>
        <v/>
      </c>
      <c r="C88" s="129" t="str">
        <f t="shared" si="3"/>
        <v/>
      </c>
      <c r="D88" s="130" t="str">
        <f t="shared" si="4"/>
        <v/>
      </c>
      <c r="E88" s="131" t="str">
        <f>IF(A88="","",SUMIFS('Ergebnis (detailliert)'!$H$17:$H$300,'Ergebnis (detailliert)'!$A$17:$A$300,'Ergebnis (aggregiert)'!$A88,'Ergebnis (detailliert)'!$B$17:$B$300,'Ergebnis (aggregiert)'!$C88))</f>
        <v/>
      </c>
      <c r="F88" s="132" t="str">
        <f>IF($A88="","",SUMIFS('Ergebnis (detailliert)'!$J$17:$J$300,'Ergebnis (detailliert)'!$A$17:$A$300,'Ergebnis (aggregiert)'!$A88,'Ergebnis (detailliert)'!$B$17:$B$300,'Ergebnis (aggregiert)'!$C88))</f>
        <v/>
      </c>
      <c r="G88" s="131" t="str">
        <f>IF($A88="","",SUMIFS('Ergebnis (detailliert)'!$M$17:$M$300,'Ergebnis (detailliert)'!$A$17:$A$300,'Ergebnis (aggregiert)'!$A88,'Ergebnis (detailliert)'!$B$17:$B$300,'Ergebnis (aggregiert)'!$C88))</f>
        <v/>
      </c>
      <c r="H88" s="133" t="str">
        <f>IF($A88="","",SUMIFS('Ergebnis (detailliert)'!$P$17:$P$300,'Ergebnis (detailliert)'!$A$17:$A$300,'Ergebnis (aggregiert)'!$A88,'Ergebnis (detailliert)'!$B$17:$B$300,'Ergebnis (aggregiert)'!$C88))</f>
        <v/>
      </c>
      <c r="I88" s="134" t="str">
        <f>IF($A88="","",SUMIFS('Ergebnis (detailliert)'!$S$17:$S$300,'Ergebnis (detailliert)'!$A$17:$A$300,'Ergebnis (aggregiert)'!$A88,'Ergebnis (detailliert)'!$B$17:$B$300,'Ergebnis (aggregiert)'!$C88))</f>
        <v/>
      </c>
      <c r="J88" s="93" t="str">
        <f>IFERROR(IF(ISBLANK(A88),"",IF(COUNTIF('Beladung des Speichers'!$A$17:$A$300,'Ergebnis (aggregiert)'!A88)=0,"Fehler: Der Reiter 'Beladung des Speichers' wurde für diesen Speicher nicht ausgefüllt.",IF(COUNTIF('Entladung des Speichers'!$A$17:$A$300,'Ergebnis (aggregiert)'!A88)=0,"Fehler: Der Reiter 'Entladung des Speichers' wurde für diesen Speicher nicht ausgefüllt.",IF(COUNTIF(Füllstände!$A$17:$A$300,'Ergebnis (aggregiert)'!A88)=0,"Fehler: Der Reiter 'Füllstände' wurde für diesen Speicher nicht ausgefüllt.","")))),"Fehler: Nicht alle Datenblätter wurden für diesen Speicher vollständig befüllt.")</f>
        <v/>
      </c>
    </row>
    <row r="89" spans="1:10" x14ac:dyDescent="0.2">
      <c r="A89" s="128" t="str">
        <f>IF(Stammdaten!A89="","",Stammdaten!A89)</f>
        <v/>
      </c>
      <c r="B89" s="128" t="str">
        <f>IF(A89="","",VLOOKUP(A89,Stammdaten!A89:I372,6,FALSE))</f>
        <v/>
      </c>
      <c r="C89" s="129" t="str">
        <f t="shared" si="3"/>
        <v/>
      </c>
      <c r="D89" s="130" t="str">
        <f t="shared" si="4"/>
        <v/>
      </c>
      <c r="E89" s="131" t="str">
        <f>IF(A89="","",SUMIFS('Ergebnis (detailliert)'!$H$17:$H$300,'Ergebnis (detailliert)'!$A$17:$A$300,'Ergebnis (aggregiert)'!$A89,'Ergebnis (detailliert)'!$B$17:$B$300,'Ergebnis (aggregiert)'!$C89))</f>
        <v/>
      </c>
      <c r="F89" s="132" t="str">
        <f>IF($A89="","",SUMIFS('Ergebnis (detailliert)'!$J$17:$J$300,'Ergebnis (detailliert)'!$A$17:$A$300,'Ergebnis (aggregiert)'!$A89,'Ergebnis (detailliert)'!$B$17:$B$300,'Ergebnis (aggregiert)'!$C89))</f>
        <v/>
      </c>
      <c r="G89" s="131" t="str">
        <f>IF($A89="","",SUMIFS('Ergebnis (detailliert)'!$M$17:$M$300,'Ergebnis (detailliert)'!$A$17:$A$300,'Ergebnis (aggregiert)'!$A89,'Ergebnis (detailliert)'!$B$17:$B$300,'Ergebnis (aggregiert)'!$C89))</f>
        <v/>
      </c>
      <c r="H89" s="133" t="str">
        <f>IF($A89="","",SUMIFS('Ergebnis (detailliert)'!$P$17:$P$300,'Ergebnis (detailliert)'!$A$17:$A$300,'Ergebnis (aggregiert)'!$A89,'Ergebnis (detailliert)'!$B$17:$B$300,'Ergebnis (aggregiert)'!$C89))</f>
        <v/>
      </c>
      <c r="I89" s="134" t="str">
        <f>IF($A89="","",SUMIFS('Ergebnis (detailliert)'!$S$17:$S$300,'Ergebnis (detailliert)'!$A$17:$A$300,'Ergebnis (aggregiert)'!$A89,'Ergebnis (detailliert)'!$B$17:$B$300,'Ergebnis (aggregiert)'!$C89))</f>
        <v/>
      </c>
      <c r="J89" s="93" t="str">
        <f>IFERROR(IF(ISBLANK(A89),"",IF(COUNTIF('Beladung des Speichers'!$A$17:$A$300,'Ergebnis (aggregiert)'!A89)=0,"Fehler: Der Reiter 'Beladung des Speichers' wurde für diesen Speicher nicht ausgefüllt.",IF(COUNTIF('Entladung des Speichers'!$A$17:$A$300,'Ergebnis (aggregiert)'!A89)=0,"Fehler: Der Reiter 'Entladung des Speichers' wurde für diesen Speicher nicht ausgefüllt.",IF(COUNTIF(Füllstände!$A$17:$A$300,'Ergebnis (aggregiert)'!A89)=0,"Fehler: Der Reiter 'Füllstände' wurde für diesen Speicher nicht ausgefüllt.","")))),"Fehler: Nicht alle Datenblätter wurden für diesen Speicher vollständig befüllt.")</f>
        <v/>
      </c>
    </row>
    <row r="90" spans="1:10" x14ac:dyDescent="0.2">
      <c r="A90" s="128" t="str">
        <f>IF(Stammdaten!A90="","",Stammdaten!A90)</f>
        <v/>
      </c>
      <c r="B90" s="128" t="str">
        <f>IF(A90="","",VLOOKUP(A90,Stammdaten!A90:I373,6,FALSE))</f>
        <v/>
      </c>
      <c r="C90" s="129" t="str">
        <f t="shared" si="3"/>
        <v/>
      </c>
      <c r="D90" s="130" t="str">
        <f t="shared" si="4"/>
        <v/>
      </c>
      <c r="E90" s="131" t="str">
        <f>IF(A90="","",SUMIFS('Ergebnis (detailliert)'!$H$17:$H$300,'Ergebnis (detailliert)'!$A$17:$A$300,'Ergebnis (aggregiert)'!$A90,'Ergebnis (detailliert)'!$B$17:$B$300,'Ergebnis (aggregiert)'!$C90))</f>
        <v/>
      </c>
      <c r="F90" s="132" t="str">
        <f>IF($A90="","",SUMIFS('Ergebnis (detailliert)'!$J$17:$J$300,'Ergebnis (detailliert)'!$A$17:$A$300,'Ergebnis (aggregiert)'!$A90,'Ergebnis (detailliert)'!$B$17:$B$300,'Ergebnis (aggregiert)'!$C90))</f>
        <v/>
      </c>
      <c r="G90" s="131" t="str">
        <f>IF($A90="","",SUMIFS('Ergebnis (detailliert)'!$M$17:$M$300,'Ergebnis (detailliert)'!$A$17:$A$300,'Ergebnis (aggregiert)'!$A90,'Ergebnis (detailliert)'!$B$17:$B$300,'Ergebnis (aggregiert)'!$C90))</f>
        <v/>
      </c>
      <c r="H90" s="133" t="str">
        <f>IF($A90="","",SUMIFS('Ergebnis (detailliert)'!$P$17:$P$300,'Ergebnis (detailliert)'!$A$17:$A$300,'Ergebnis (aggregiert)'!$A90,'Ergebnis (detailliert)'!$B$17:$B$300,'Ergebnis (aggregiert)'!$C90))</f>
        <v/>
      </c>
      <c r="I90" s="134" t="str">
        <f>IF($A90="","",SUMIFS('Ergebnis (detailliert)'!$S$17:$S$300,'Ergebnis (detailliert)'!$A$17:$A$300,'Ergebnis (aggregiert)'!$A90,'Ergebnis (detailliert)'!$B$17:$B$300,'Ergebnis (aggregiert)'!$C90))</f>
        <v/>
      </c>
      <c r="J90" s="93" t="str">
        <f>IFERROR(IF(ISBLANK(A90),"",IF(COUNTIF('Beladung des Speichers'!$A$17:$A$300,'Ergebnis (aggregiert)'!A90)=0,"Fehler: Der Reiter 'Beladung des Speichers' wurde für diesen Speicher nicht ausgefüllt.",IF(COUNTIF('Entladung des Speichers'!$A$17:$A$300,'Ergebnis (aggregiert)'!A90)=0,"Fehler: Der Reiter 'Entladung des Speichers' wurde für diesen Speicher nicht ausgefüllt.",IF(COUNTIF(Füllstände!$A$17:$A$300,'Ergebnis (aggregiert)'!A90)=0,"Fehler: Der Reiter 'Füllstände' wurde für diesen Speicher nicht ausgefüllt.","")))),"Fehler: Nicht alle Datenblätter wurden für diesen Speicher vollständig befüllt.")</f>
        <v/>
      </c>
    </row>
    <row r="91" spans="1:10" x14ac:dyDescent="0.2">
      <c r="A91" s="128" t="str">
        <f>IF(Stammdaten!A91="","",Stammdaten!A91)</f>
        <v/>
      </c>
      <c r="B91" s="128" t="str">
        <f>IF(A91="","",VLOOKUP(A91,Stammdaten!A91:I374,6,FALSE))</f>
        <v/>
      </c>
      <c r="C91" s="129" t="str">
        <f t="shared" si="3"/>
        <v/>
      </c>
      <c r="D91" s="130" t="str">
        <f t="shared" si="4"/>
        <v/>
      </c>
      <c r="E91" s="131" t="str">
        <f>IF(A91="","",SUMIFS('Ergebnis (detailliert)'!$H$17:$H$300,'Ergebnis (detailliert)'!$A$17:$A$300,'Ergebnis (aggregiert)'!$A91,'Ergebnis (detailliert)'!$B$17:$B$300,'Ergebnis (aggregiert)'!$C91))</f>
        <v/>
      </c>
      <c r="F91" s="132" t="str">
        <f>IF($A91="","",SUMIFS('Ergebnis (detailliert)'!$J$17:$J$300,'Ergebnis (detailliert)'!$A$17:$A$300,'Ergebnis (aggregiert)'!$A91,'Ergebnis (detailliert)'!$B$17:$B$300,'Ergebnis (aggregiert)'!$C91))</f>
        <v/>
      </c>
      <c r="G91" s="131" t="str">
        <f>IF($A91="","",SUMIFS('Ergebnis (detailliert)'!$M$17:$M$300,'Ergebnis (detailliert)'!$A$17:$A$300,'Ergebnis (aggregiert)'!$A91,'Ergebnis (detailliert)'!$B$17:$B$300,'Ergebnis (aggregiert)'!$C91))</f>
        <v/>
      </c>
      <c r="H91" s="133" t="str">
        <f>IF($A91="","",SUMIFS('Ergebnis (detailliert)'!$P$17:$P$300,'Ergebnis (detailliert)'!$A$17:$A$300,'Ergebnis (aggregiert)'!$A91,'Ergebnis (detailliert)'!$B$17:$B$300,'Ergebnis (aggregiert)'!$C91))</f>
        <v/>
      </c>
      <c r="I91" s="134" t="str">
        <f>IF($A91="","",SUMIFS('Ergebnis (detailliert)'!$S$17:$S$300,'Ergebnis (detailliert)'!$A$17:$A$300,'Ergebnis (aggregiert)'!$A91,'Ergebnis (detailliert)'!$B$17:$B$300,'Ergebnis (aggregiert)'!$C91))</f>
        <v/>
      </c>
      <c r="J91" s="93" t="str">
        <f>IFERROR(IF(ISBLANK(A91),"",IF(COUNTIF('Beladung des Speichers'!$A$17:$A$300,'Ergebnis (aggregiert)'!A91)=0,"Fehler: Der Reiter 'Beladung des Speichers' wurde für diesen Speicher nicht ausgefüllt.",IF(COUNTIF('Entladung des Speichers'!$A$17:$A$300,'Ergebnis (aggregiert)'!A91)=0,"Fehler: Der Reiter 'Entladung des Speichers' wurde für diesen Speicher nicht ausgefüllt.",IF(COUNTIF(Füllstände!$A$17:$A$300,'Ergebnis (aggregiert)'!A91)=0,"Fehler: Der Reiter 'Füllstände' wurde für diesen Speicher nicht ausgefüllt.","")))),"Fehler: Nicht alle Datenblätter wurden für diesen Speicher vollständig befüllt.")</f>
        <v/>
      </c>
    </row>
    <row r="92" spans="1:10" x14ac:dyDescent="0.2">
      <c r="A92" s="128" t="str">
        <f>IF(Stammdaten!A92="","",Stammdaten!A92)</f>
        <v/>
      </c>
      <c r="B92" s="128" t="str">
        <f>IF(A92="","",VLOOKUP(A92,Stammdaten!A92:I375,6,FALSE))</f>
        <v/>
      </c>
      <c r="C92" s="129" t="str">
        <f t="shared" si="3"/>
        <v/>
      </c>
      <c r="D92" s="130" t="str">
        <f t="shared" si="4"/>
        <v/>
      </c>
      <c r="E92" s="131" t="str">
        <f>IF(A92="","",SUMIFS('Ergebnis (detailliert)'!$H$17:$H$300,'Ergebnis (detailliert)'!$A$17:$A$300,'Ergebnis (aggregiert)'!$A92,'Ergebnis (detailliert)'!$B$17:$B$300,'Ergebnis (aggregiert)'!$C92))</f>
        <v/>
      </c>
      <c r="F92" s="132" t="str">
        <f>IF($A92="","",SUMIFS('Ergebnis (detailliert)'!$J$17:$J$300,'Ergebnis (detailliert)'!$A$17:$A$300,'Ergebnis (aggregiert)'!$A92,'Ergebnis (detailliert)'!$B$17:$B$300,'Ergebnis (aggregiert)'!$C92))</f>
        <v/>
      </c>
      <c r="G92" s="131" t="str">
        <f>IF($A92="","",SUMIFS('Ergebnis (detailliert)'!$M$17:$M$300,'Ergebnis (detailliert)'!$A$17:$A$300,'Ergebnis (aggregiert)'!$A92,'Ergebnis (detailliert)'!$B$17:$B$300,'Ergebnis (aggregiert)'!$C92))</f>
        <v/>
      </c>
      <c r="H92" s="133" t="str">
        <f>IF($A92="","",SUMIFS('Ergebnis (detailliert)'!$P$17:$P$300,'Ergebnis (detailliert)'!$A$17:$A$300,'Ergebnis (aggregiert)'!$A92,'Ergebnis (detailliert)'!$B$17:$B$300,'Ergebnis (aggregiert)'!$C92))</f>
        <v/>
      </c>
      <c r="I92" s="134" t="str">
        <f>IF($A92="","",SUMIFS('Ergebnis (detailliert)'!$S$17:$S$300,'Ergebnis (detailliert)'!$A$17:$A$300,'Ergebnis (aggregiert)'!$A92,'Ergebnis (detailliert)'!$B$17:$B$300,'Ergebnis (aggregiert)'!$C92))</f>
        <v/>
      </c>
      <c r="J92" s="93" t="str">
        <f>IFERROR(IF(ISBLANK(A92),"",IF(COUNTIF('Beladung des Speichers'!$A$17:$A$300,'Ergebnis (aggregiert)'!A92)=0,"Fehler: Der Reiter 'Beladung des Speichers' wurde für diesen Speicher nicht ausgefüllt.",IF(COUNTIF('Entladung des Speichers'!$A$17:$A$300,'Ergebnis (aggregiert)'!A92)=0,"Fehler: Der Reiter 'Entladung des Speichers' wurde für diesen Speicher nicht ausgefüllt.",IF(COUNTIF(Füllstände!$A$17:$A$300,'Ergebnis (aggregiert)'!A92)=0,"Fehler: Der Reiter 'Füllstände' wurde für diesen Speicher nicht ausgefüllt.","")))),"Fehler: Nicht alle Datenblätter wurden für diesen Speicher vollständig befüllt.")</f>
        <v/>
      </c>
    </row>
    <row r="93" spans="1:10" x14ac:dyDescent="0.2">
      <c r="A93" s="128" t="str">
        <f>IF(Stammdaten!A93="","",Stammdaten!A93)</f>
        <v/>
      </c>
      <c r="B93" s="128" t="str">
        <f>IF(A93="","",VLOOKUP(A93,Stammdaten!A93:I376,6,FALSE))</f>
        <v/>
      </c>
      <c r="C93" s="129" t="str">
        <f t="shared" si="3"/>
        <v/>
      </c>
      <c r="D93" s="130" t="str">
        <f t="shared" si="4"/>
        <v/>
      </c>
      <c r="E93" s="131" t="str">
        <f>IF(A93="","",SUMIFS('Ergebnis (detailliert)'!$H$17:$H$300,'Ergebnis (detailliert)'!$A$17:$A$300,'Ergebnis (aggregiert)'!$A93,'Ergebnis (detailliert)'!$B$17:$B$300,'Ergebnis (aggregiert)'!$C93))</f>
        <v/>
      </c>
      <c r="F93" s="132" t="str">
        <f>IF($A93="","",SUMIFS('Ergebnis (detailliert)'!$J$17:$J$300,'Ergebnis (detailliert)'!$A$17:$A$300,'Ergebnis (aggregiert)'!$A93,'Ergebnis (detailliert)'!$B$17:$B$300,'Ergebnis (aggregiert)'!$C93))</f>
        <v/>
      </c>
      <c r="G93" s="131" t="str">
        <f>IF($A93="","",SUMIFS('Ergebnis (detailliert)'!$M$17:$M$300,'Ergebnis (detailliert)'!$A$17:$A$300,'Ergebnis (aggregiert)'!$A93,'Ergebnis (detailliert)'!$B$17:$B$300,'Ergebnis (aggregiert)'!$C93))</f>
        <v/>
      </c>
      <c r="H93" s="133" t="str">
        <f>IF($A93="","",SUMIFS('Ergebnis (detailliert)'!$P$17:$P$300,'Ergebnis (detailliert)'!$A$17:$A$300,'Ergebnis (aggregiert)'!$A93,'Ergebnis (detailliert)'!$B$17:$B$300,'Ergebnis (aggregiert)'!$C93))</f>
        <v/>
      </c>
      <c r="I93" s="134" t="str">
        <f>IF($A93="","",SUMIFS('Ergebnis (detailliert)'!$S$17:$S$300,'Ergebnis (detailliert)'!$A$17:$A$300,'Ergebnis (aggregiert)'!$A93,'Ergebnis (detailliert)'!$B$17:$B$300,'Ergebnis (aggregiert)'!$C93))</f>
        <v/>
      </c>
      <c r="J93" s="93" t="str">
        <f>IFERROR(IF(ISBLANK(A93),"",IF(COUNTIF('Beladung des Speichers'!$A$17:$A$300,'Ergebnis (aggregiert)'!A93)=0,"Fehler: Der Reiter 'Beladung des Speichers' wurde für diesen Speicher nicht ausgefüllt.",IF(COUNTIF('Entladung des Speichers'!$A$17:$A$300,'Ergebnis (aggregiert)'!A93)=0,"Fehler: Der Reiter 'Entladung des Speichers' wurde für diesen Speicher nicht ausgefüllt.",IF(COUNTIF(Füllstände!$A$17:$A$300,'Ergebnis (aggregiert)'!A93)=0,"Fehler: Der Reiter 'Füllstände' wurde für diesen Speicher nicht ausgefüllt.","")))),"Fehler: Nicht alle Datenblätter wurden für diesen Speicher vollständig befüllt.")</f>
        <v/>
      </c>
    </row>
    <row r="94" spans="1:10" x14ac:dyDescent="0.2">
      <c r="A94" s="128" t="str">
        <f>IF(Stammdaten!A94="","",Stammdaten!A94)</f>
        <v/>
      </c>
      <c r="B94" s="128" t="str">
        <f>IF(A94="","",VLOOKUP(A94,Stammdaten!A94:I377,6,FALSE))</f>
        <v/>
      </c>
      <c r="C94" s="129" t="str">
        <f t="shared" si="3"/>
        <v/>
      </c>
      <c r="D94" s="130" t="str">
        <f t="shared" si="4"/>
        <v/>
      </c>
      <c r="E94" s="131" t="str">
        <f>IF(A94="","",SUMIFS('Ergebnis (detailliert)'!$H$17:$H$300,'Ergebnis (detailliert)'!$A$17:$A$300,'Ergebnis (aggregiert)'!$A94,'Ergebnis (detailliert)'!$B$17:$B$300,'Ergebnis (aggregiert)'!$C94))</f>
        <v/>
      </c>
      <c r="F94" s="132" t="str">
        <f>IF($A94="","",SUMIFS('Ergebnis (detailliert)'!$J$17:$J$300,'Ergebnis (detailliert)'!$A$17:$A$300,'Ergebnis (aggregiert)'!$A94,'Ergebnis (detailliert)'!$B$17:$B$300,'Ergebnis (aggregiert)'!$C94))</f>
        <v/>
      </c>
      <c r="G94" s="131" t="str">
        <f>IF($A94="","",SUMIFS('Ergebnis (detailliert)'!$M$17:$M$300,'Ergebnis (detailliert)'!$A$17:$A$300,'Ergebnis (aggregiert)'!$A94,'Ergebnis (detailliert)'!$B$17:$B$300,'Ergebnis (aggregiert)'!$C94))</f>
        <v/>
      </c>
      <c r="H94" s="133" t="str">
        <f>IF($A94="","",SUMIFS('Ergebnis (detailliert)'!$P$17:$P$300,'Ergebnis (detailliert)'!$A$17:$A$300,'Ergebnis (aggregiert)'!$A94,'Ergebnis (detailliert)'!$B$17:$B$300,'Ergebnis (aggregiert)'!$C94))</f>
        <v/>
      </c>
      <c r="I94" s="134" t="str">
        <f>IF($A94="","",SUMIFS('Ergebnis (detailliert)'!$S$17:$S$300,'Ergebnis (detailliert)'!$A$17:$A$300,'Ergebnis (aggregiert)'!$A94,'Ergebnis (detailliert)'!$B$17:$B$300,'Ergebnis (aggregiert)'!$C94))</f>
        <v/>
      </c>
      <c r="J94" s="93" t="str">
        <f>IFERROR(IF(ISBLANK(A94),"",IF(COUNTIF('Beladung des Speichers'!$A$17:$A$300,'Ergebnis (aggregiert)'!A94)=0,"Fehler: Der Reiter 'Beladung des Speichers' wurde für diesen Speicher nicht ausgefüllt.",IF(COUNTIF('Entladung des Speichers'!$A$17:$A$300,'Ergebnis (aggregiert)'!A94)=0,"Fehler: Der Reiter 'Entladung des Speichers' wurde für diesen Speicher nicht ausgefüllt.",IF(COUNTIF(Füllstände!$A$17:$A$300,'Ergebnis (aggregiert)'!A94)=0,"Fehler: Der Reiter 'Füllstände' wurde für diesen Speicher nicht ausgefüllt.","")))),"Fehler: Nicht alle Datenblätter wurden für diesen Speicher vollständig befüllt.")</f>
        <v/>
      </c>
    </row>
    <row r="95" spans="1:10" x14ac:dyDescent="0.2">
      <c r="A95" s="128" t="str">
        <f>IF(Stammdaten!A95="","",Stammdaten!A95)</f>
        <v/>
      </c>
      <c r="B95" s="128" t="str">
        <f>IF(A95="","",VLOOKUP(A95,Stammdaten!A95:I378,6,FALSE))</f>
        <v/>
      </c>
      <c r="C95" s="129" t="str">
        <f t="shared" si="3"/>
        <v/>
      </c>
      <c r="D95" s="130" t="str">
        <f t="shared" si="4"/>
        <v/>
      </c>
      <c r="E95" s="131" t="str">
        <f>IF(A95="","",SUMIFS('Ergebnis (detailliert)'!$H$17:$H$300,'Ergebnis (detailliert)'!$A$17:$A$300,'Ergebnis (aggregiert)'!$A95,'Ergebnis (detailliert)'!$B$17:$B$300,'Ergebnis (aggregiert)'!$C95))</f>
        <v/>
      </c>
      <c r="F95" s="132" t="str">
        <f>IF($A95="","",SUMIFS('Ergebnis (detailliert)'!$J$17:$J$300,'Ergebnis (detailliert)'!$A$17:$A$300,'Ergebnis (aggregiert)'!$A95,'Ergebnis (detailliert)'!$B$17:$B$300,'Ergebnis (aggregiert)'!$C95))</f>
        <v/>
      </c>
      <c r="G95" s="131" t="str">
        <f>IF($A95="","",SUMIFS('Ergebnis (detailliert)'!$M$17:$M$300,'Ergebnis (detailliert)'!$A$17:$A$300,'Ergebnis (aggregiert)'!$A95,'Ergebnis (detailliert)'!$B$17:$B$300,'Ergebnis (aggregiert)'!$C95))</f>
        <v/>
      </c>
      <c r="H95" s="133" t="str">
        <f>IF($A95="","",SUMIFS('Ergebnis (detailliert)'!$P$17:$P$300,'Ergebnis (detailliert)'!$A$17:$A$300,'Ergebnis (aggregiert)'!$A95,'Ergebnis (detailliert)'!$B$17:$B$300,'Ergebnis (aggregiert)'!$C95))</f>
        <v/>
      </c>
      <c r="I95" s="134" t="str">
        <f>IF($A95="","",SUMIFS('Ergebnis (detailliert)'!$S$17:$S$300,'Ergebnis (detailliert)'!$A$17:$A$300,'Ergebnis (aggregiert)'!$A95,'Ergebnis (detailliert)'!$B$17:$B$300,'Ergebnis (aggregiert)'!$C95))</f>
        <v/>
      </c>
      <c r="J95" s="93" t="str">
        <f>IFERROR(IF(ISBLANK(A95),"",IF(COUNTIF('Beladung des Speichers'!$A$17:$A$300,'Ergebnis (aggregiert)'!A95)=0,"Fehler: Der Reiter 'Beladung des Speichers' wurde für diesen Speicher nicht ausgefüllt.",IF(COUNTIF('Entladung des Speichers'!$A$17:$A$300,'Ergebnis (aggregiert)'!A95)=0,"Fehler: Der Reiter 'Entladung des Speichers' wurde für diesen Speicher nicht ausgefüllt.",IF(COUNTIF(Füllstände!$A$17:$A$300,'Ergebnis (aggregiert)'!A95)=0,"Fehler: Der Reiter 'Füllstände' wurde für diesen Speicher nicht ausgefüllt.","")))),"Fehler: Nicht alle Datenblätter wurden für diesen Speicher vollständig befüllt.")</f>
        <v/>
      </c>
    </row>
    <row r="96" spans="1:10" x14ac:dyDescent="0.2">
      <c r="A96" s="128" t="str">
        <f>IF(Stammdaten!A96="","",Stammdaten!A96)</f>
        <v/>
      </c>
      <c r="B96" s="128" t="str">
        <f>IF(A96="","",VLOOKUP(A96,Stammdaten!A96:I379,6,FALSE))</f>
        <v/>
      </c>
      <c r="C96" s="129" t="str">
        <f t="shared" si="3"/>
        <v/>
      </c>
      <c r="D96" s="130" t="str">
        <f t="shared" si="4"/>
        <v/>
      </c>
      <c r="E96" s="131" t="str">
        <f>IF(A96="","",SUMIFS('Ergebnis (detailliert)'!$H$17:$H$300,'Ergebnis (detailliert)'!$A$17:$A$300,'Ergebnis (aggregiert)'!$A96,'Ergebnis (detailliert)'!$B$17:$B$300,'Ergebnis (aggregiert)'!$C96))</f>
        <v/>
      </c>
      <c r="F96" s="132" t="str">
        <f>IF($A96="","",SUMIFS('Ergebnis (detailliert)'!$J$17:$J$300,'Ergebnis (detailliert)'!$A$17:$A$300,'Ergebnis (aggregiert)'!$A96,'Ergebnis (detailliert)'!$B$17:$B$300,'Ergebnis (aggregiert)'!$C96))</f>
        <v/>
      </c>
      <c r="G96" s="131" t="str">
        <f>IF($A96="","",SUMIFS('Ergebnis (detailliert)'!$M$17:$M$300,'Ergebnis (detailliert)'!$A$17:$A$300,'Ergebnis (aggregiert)'!$A96,'Ergebnis (detailliert)'!$B$17:$B$300,'Ergebnis (aggregiert)'!$C96))</f>
        <v/>
      </c>
      <c r="H96" s="133" t="str">
        <f>IF($A96="","",SUMIFS('Ergebnis (detailliert)'!$P$17:$P$300,'Ergebnis (detailliert)'!$A$17:$A$300,'Ergebnis (aggregiert)'!$A96,'Ergebnis (detailliert)'!$B$17:$B$300,'Ergebnis (aggregiert)'!$C96))</f>
        <v/>
      </c>
      <c r="I96" s="134" t="str">
        <f>IF($A96="","",SUMIFS('Ergebnis (detailliert)'!$S$17:$S$300,'Ergebnis (detailliert)'!$A$17:$A$300,'Ergebnis (aggregiert)'!$A96,'Ergebnis (detailliert)'!$B$17:$B$300,'Ergebnis (aggregiert)'!$C96))</f>
        <v/>
      </c>
      <c r="J96" s="93" t="str">
        <f>IFERROR(IF(ISBLANK(A96),"",IF(COUNTIF('Beladung des Speichers'!$A$17:$A$300,'Ergebnis (aggregiert)'!A96)=0,"Fehler: Der Reiter 'Beladung des Speichers' wurde für diesen Speicher nicht ausgefüllt.",IF(COUNTIF('Entladung des Speichers'!$A$17:$A$300,'Ergebnis (aggregiert)'!A96)=0,"Fehler: Der Reiter 'Entladung des Speichers' wurde für diesen Speicher nicht ausgefüllt.",IF(COUNTIF(Füllstände!$A$17:$A$300,'Ergebnis (aggregiert)'!A96)=0,"Fehler: Der Reiter 'Füllstände' wurde für diesen Speicher nicht ausgefüllt.","")))),"Fehler: Nicht alle Datenblätter wurden für diesen Speicher vollständig befüllt.")</f>
        <v/>
      </c>
    </row>
    <row r="97" spans="1:10" x14ac:dyDescent="0.2">
      <c r="A97" s="128" t="str">
        <f>IF(Stammdaten!A97="","",Stammdaten!A97)</f>
        <v/>
      </c>
      <c r="B97" s="128" t="str">
        <f>IF(A97="","",VLOOKUP(A97,Stammdaten!A97:I380,6,FALSE))</f>
        <v/>
      </c>
      <c r="C97" s="129" t="str">
        <f t="shared" si="3"/>
        <v/>
      </c>
      <c r="D97" s="130" t="str">
        <f t="shared" si="4"/>
        <v/>
      </c>
      <c r="E97" s="131" t="str">
        <f>IF(A97="","",SUMIFS('Ergebnis (detailliert)'!$H$17:$H$300,'Ergebnis (detailliert)'!$A$17:$A$300,'Ergebnis (aggregiert)'!$A97,'Ergebnis (detailliert)'!$B$17:$B$300,'Ergebnis (aggregiert)'!$C97))</f>
        <v/>
      </c>
      <c r="F97" s="132" t="str">
        <f>IF($A97="","",SUMIFS('Ergebnis (detailliert)'!$J$17:$J$300,'Ergebnis (detailliert)'!$A$17:$A$300,'Ergebnis (aggregiert)'!$A97,'Ergebnis (detailliert)'!$B$17:$B$300,'Ergebnis (aggregiert)'!$C97))</f>
        <v/>
      </c>
      <c r="G97" s="131" t="str">
        <f>IF($A97="","",SUMIFS('Ergebnis (detailliert)'!$M$17:$M$300,'Ergebnis (detailliert)'!$A$17:$A$300,'Ergebnis (aggregiert)'!$A97,'Ergebnis (detailliert)'!$B$17:$B$300,'Ergebnis (aggregiert)'!$C97))</f>
        <v/>
      </c>
      <c r="H97" s="133" t="str">
        <f>IF($A97="","",SUMIFS('Ergebnis (detailliert)'!$P$17:$P$300,'Ergebnis (detailliert)'!$A$17:$A$300,'Ergebnis (aggregiert)'!$A97,'Ergebnis (detailliert)'!$B$17:$B$300,'Ergebnis (aggregiert)'!$C97))</f>
        <v/>
      </c>
      <c r="I97" s="134" t="str">
        <f>IF($A97="","",SUMIFS('Ergebnis (detailliert)'!$S$17:$S$300,'Ergebnis (detailliert)'!$A$17:$A$300,'Ergebnis (aggregiert)'!$A97,'Ergebnis (detailliert)'!$B$17:$B$300,'Ergebnis (aggregiert)'!$C97))</f>
        <v/>
      </c>
      <c r="J97" s="93" t="str">
        <f>IFERROR(IF(ISBLANK(A97),"",IF(COUNTIF('Beladung des Speichers'!$A$17:$A$300,'Ergebnis (aggregiert)'!A97)=0,"Fehler: Der Reiter 'Beladung des Speichers' wurde für diesen Speicher nicht ausgefüllt.",IF(COUNTIF('Entladung des Speichers'!$A$17:$A$300,'Ergebnis (aggregiert)'!A97)=0,"Fehler: Der Reiter 'Entladung des Speichers' wurde für diesen Speicher nicht ausgefüllt.",IF(COUNTIF(Füllstände!$A$17:$A$300,'Ergebnis (aggregiert)'!A97)=0,"Fehler: Der Reiter 'Füllstände' wurde für diesen Speicher nicht ausgefüllt.","")))),"Fehler: Nicht alle Datenblätter wurden für diesen Speicher vollständig befüllt.")</f>
        <v/>
      </c>
    </row>
    <row r="98" spans="1:10" x14ac:dyDescent="0.2">
      <c r="A98" s="128" t="str">
        <f>IF(Stammdaten!A98="","",Stammdaten!A98)</f>
        <v/>
      </c>
      <c r="B98" s="128" t="str">
        <f>IF(A98="","",VLOOKUP(A98,Stammdaten!A98:I381,6,FALSE))</f>
        <v/>
      </c>
      <c r="C98" s="129" t="str">
        <f t="shared" si="3"/>
        <v/>
      </c>
      <c r="D98" s="130" t="str">
        <f t="shared" si="4"/>
        <v/>
      </c>
      <c r="E98" s="131" t="str">
        <f>IF(A98="","",SUMIFS('Ergebnis (detailliert)'!$H$17:$H$300,'Ergebnis (detailliert)'!$A$17:$A$300,'Ergebnis (aggregiert)'!$A98,'Ergebnis (detailliert)'!$B$17:$B$300,'Ergebnis (aggregiert)'!$C98))</f>
        <v/>
      </c>
      <c r="F98" s="132" t="str">
        <f>IF($A98="","",SUMIFS('Ergebnis (detailliert)'!$J$17:$J$300,'Ergebnis (detailliert)'!$A$17:$A$300,'Ergebnis (aggregiert)'!$A98,'Ergebnis (detailliert)'!$B$17:$B$300,'Ergebnis (aggregiert)'!$C98))</f>
        <v/>
      </c>
      <c r="G98" s="131" t="str">
        <f>IF($A98="","",SUMIFS('Ergebnis (detailliert)'!$M$17:$M$300,'Ergebnis (detailliert)'!$A$17:$A$300,'Ergebnis (aggregiert)'!$A98,'Ergebnis (detailliert)'!$B$17:$B$300,'Ergebnis (aggregiert)'!$C98))</f>
        <v/>
      </c>
      <c r="H98" s="133" t="str">
        <f>IF($A98="","",SUMIFS('Ergebnis (detailliert)'!$P$17:$P$300,'Ergebnis (detailliert)'!$A$17:$A$300,'Ergebnis (aggregiert)'!$A98,'Ergebnis (detailliert)'!$B$17:$B$300,'Ergebnis (aggregiert)'!$C98))</f>
        <v/>
      </c>
      <c r="I98" s="134" t="str">
        <f>IF($A98="","",SUMIFS('Ergebnis (detailliert)'!$S$17:$S$300,'Ergebnis (detailliert)'!$A$17:$A$300,'Ergebnis (aggregiert)'!$A98,'Ergebnis (detailliert)'!$B$17:$B$300,'Ergebnis (aggregiert)'!$C98))</f>
        <v/>
      </c>
      <c r="J98" s="93" t="str">
        <f>IFERROR(IF(ISBLANK(A98),"",IF(COUNTIF('Beladung des Speichers'!$A$17:$A$300,'Ergebnis (aggregiert)'!A98)=0,"Fehler: Der Reiter 'Beladung des Speichers' wurde für diesen Speicher nicht ausgefüllt.",IF(COUNTIF('Entladung des Speichers'!$A$17:$A$300,'Ergebnis (aggregiert)'!A98)=0,"Fehler: Der Reiter 'Entladung des Speichers' wurde für diesen Speicher nicht ausgefüllt.",IF(COUNTIF(Füllstände!$A$17:$A$300,'Ergebnis (aggregiert)'!A98)=0,"Fehler: Der Reiter 'Füllstände' wurde für diesen Speicher nicht ausgefüllt.","")))),"Fehler: Nicht alle Datenblätter wurden für diesen Speicher vollständig befüllt.")</f>
        <v/>
      </c>
    </row>
    <row r="99" spans="1:10" x14ac:dyDescent="0.2">
      <c r="A99" s="128" t="str">
        <f>IF(Stammdaten!A99="","",Stammdaten!A99)</f>
        <v/>
      </c>
      <c r="B99" s="128" t="str">
        <f>IF(A99="","",VLOOKUP(A99,Stammdaten!A99:I382,6,FALSE))</f>
        <v/>
      </c>
      <c r="C99" s="129" t="str">
        <f t="shared" si="3"/>
        <v/>
      </c>
      <c r="D99" s="130" t="str">
        <f t="shared" si="4"/>
        <v/>
      </c>
      <c r="E99" s="131" t="str">
        <f>IF(A99="","",SUMIFS('Ergebnis (detailliert)'!$H$17:$H$300,'Ergebnis (detailliert)'!$A$17:$A$300,'Ergebnis (aggregiert)'!$A99,'Ergebnis (detailliert)'!$B$17:$B$300,'Ergebnis (aggregiert)'!$C99))</f>
        <v/>
      </c>
      <c r="F99" s="132" t="str">
        <f>IF($A99="","",SUMIFS('Ergebnis (detailliert)'!$J$17:$J$300,'Ergebnis (detailliert)'!$A$17:$A$300,'Ergebnis (aggregiert)'!$A99,'Ergebnis (detailliert)'!$B$17:$B$300,'Ergebnis (aggregiert)'!$C99))</f>
        <v/>
      </c>
      <c r="G99" s="131" t="str">
        <f>IF($A99="","",SUMIFS('Ergebnis (detailliert)'!$M$17:$M$300,'Ergebnis (detailliert)'!$A$17:$A$300,'Ergebnis (aggregiert)'!$A99,'Ergebnis (detailliert)'!$B$17:$B$300,'Ergebnis (aggregiert)'!$C99))</f>
        <v/>
      </c>
      <c r="H99" s="133" t="str">
        <f>IF($A99="","",SUMIFS('Ergebnis (detailliert)'!$P$17:$P$300,'Ergebnis (detailliert)'!$A$17:$A$300,'Ergebnis (aggregiert)'!$A99,'Ergebnis (detailliert)'!$B$17:$B$300,'Ergebnis (aggregiert)'!$C99))</f>
        <v/>
      </c>
      <c r="I99" s="134" t="str">
        <f>IF($A99="","",SUMIFS('Ergebnis (detailliert)'!$S$17:$S$300,'Ergebnis (detailliert)'!$A$17:$A$300,'Ergebnis (aggregiert)'!$A99,'Ergebnis (detailliert)'!$B$17:$B$300,'Ergebnis (aggregiert)'!$C99))</f>
        <v/>
      </c>
      <c r="J99" s="93" t="str">
        <f>IFERROR(IF(ISBLANK(A99),"",IF(COUNTIF('Beladung des Speichers'!$A$17:$A$300,'Ergebnis (aggregiert)'!A99)=0,"Fehler: Der Reiter 'Beladung des Speichers' wurde für diesen Speicher nicht ausgefüllt.",IF(COUNTIF('Entladung des Speichers'!$A$17:$A$300,'Ergebnis (aggregiert)'!A99)=0,"Fehler: Der Reiter 'Entladung des Speichers' wurde für diesen Speicher nicht ausgefüllt.",IF(COUNTIF(Füllstände!$A$17:$A$300,'Ergebnis (aggregiert)'!A99)=0,"Fehler: Der Reiter 'Füllstände' wurde für diesen Speicher nicht ausgefüllt.","")))),"Fehler: Nicht alle Datenblätter wurden für diesen Speicher vollständig befüllt.")</f>
        <v/>
      </c>
    </row>
    <row r="100" spans="1:10" x14ac:dyDescent="0.2">
      <c r="A100" s="128" t="str">
        <f>IF(Stammdaten!A100="","",Stammdaten!A100)</f>
        <v/>
      </c>
      <c r="B100" s="128" t="str">
        <f>IF(A100="","",VLOOKUP(A100,Stammdaten!A100:I383,6,FALSE))</f>
        <v/>
      </c>
      <c r="C100" s="129" t="str">
        <f t="shared" si="3"/>
        <v/>
      </c>
      <c r="D100" s="130" t="str">
        <f t="shared" si="4"/>
        <v/>
      </c>
      <c r="E100" s="131" t="str">
        <f>IF(A100="","",SUMIFS('Ergebnis (detailliert)'!$H$17:$H$300,'Ergebnis (detailliert)'!$A$17:$A$300,'Ergebnis (aggregiert)'!$A100,'Ergebnis (detailliert)'!$B$17:$B$300,'Ergebnis (aggregiert)'!$C100))</f>
        <v/>
      </c>
      <c r="F100" s="132" t="str">
        <f>IF($A100="","",SUMIFS('Ergebnis (detailliert)'!$J$17:$J$300,'Ergebnis (detailliert)'!$A$17:$A$300,'Ergebnis (aggregiert)'!$A100,'Ergebnis (detailliert)'!$B$17:$B$300,'Ergebnis (aggregiert)'!$C100))</f>
        <v/>
      </c>
      <c r="G100" s="131" t="str">
        <f>IF($A100="","",SUMIFS('Ergebnis (detailliert)'!$M$17:$M$300,'Ergebnis (detailliert)'!$A$17:$A$300,'Ergebnis (aggregiert)'!$A100,'Ergebnis (detailliert)'!$B$17:$B$300,'Ergebnis (aggregiert)'!$C100))</f>
        <v/>
      </c>
      <c r="H100" s="133" t="str">
        <f>IF($A100="","",SUMIFS('Ergebnis (detailliert)'!$P$17:$P$300,'Ergebnis (detailliert)'!$A$17:$A$300,'Ergebnis (aggregiert)'!$A100,'Ergebnis (detailliert)'!$B$17:$B$300,'Ergebnis (aggregiert)'!$C100))</f>
        <v/>
      </c>
      <c r="I100" s="134" t="str">
        <f>IF($A100="","",SUMIFS('Ergebnis (detailliert)'!$S$17:$S$300,'Ergebnis (detailliert)'!$A$17:$A$300,'Ergebnis (aggregiert)'!$A100,'Ergebnis (detailliert)'!$B$17:$B$300,'Ergebnis (aggregiert)'!$C100))</f>
        <v/>
      </c>
      <c r="J100" s="93" t="str">
        <f>IFERROR(IF(ISBLANK(A100),"",IF(COUNTIF('Beladung des Speichers'!$A$17:$A$300,'Ergebnis (aggregiert)'!A100)=0,"Fehler: Der Reiter 'Beladung des Speichers' wurde für diesen Speicher nicht ausgefüllt.",IF(COUNTIF('Entladung des Speichers'!$A$17:$A$300,'Ergebnis (aggregiert)'!A100)=0,"Fehler: Der Reiter 'Entladung des Speichers' wurde für diesen Speicher nicht ausgefüllt.",IF(COUNTIF(Füllstände!$A$17:$A$300,'Ergebnis (aggregiert)'!A100)=0,"Fehler: Der Reiter 'Füllstände' wurde für diesen Speicher nicht ausgefüllt.","")))),"Fehler: Nicht alle Datenblätter wurden für diesen Speicher vollständig befüllt.")</f>
        <v/>
      </c>
    </row>
    <row r="101" spans="1:10" x14ac:dyDescent="0.2">
      <c r="A101" s="128" t="str">
        <f>IF(Stammdaten!A101="","",Stammdaten!A101)</f>
        <v/>
      </c>
      <c r="B101" s="128" t="str">
        <f>IF(A101="","",VLOOKUP(A101,Stammdaten!A101:I384,6,FALSE))</f>
        <v/>
      </c>
      <c r="C101" s="129" t="str">
        <f t="shared" si="3"/>
        <v/>
      </c>
      <c r="D101" s="130" t="str">
        <f t="shared" si="4"/>
        <v/>
      </c>
      <c r="E101" s="131" t="str">
        <f>IF(A101="","",SUMIFS('Ergebnis (detailliert)'!$H$17:$H$300,'Ergebnis (detailliert)'!$A$17:$A$300,'Ergebnis (aggregiert)'!$A101,'Ergebnis (detailliert)'!$B$17:$B$300,'Ergebnis (aggregiert)'!$C101))</f>
        <v/>
      </c>
      <c r="F101" s="132" t="str">
        <f>IF($A101="","",SUMIFS('Ergebnis (detailliert)'!$J$17:$J$300,'Ergebnis (detailliert)'!$A$17:$A$300,'Ergebnis (aggregiert)'!$A101,'Ergebnis (detailliert)'!$B$17:$B$300,'Ergebnis (aggregiert)'!$C101))</f>
        <v/>
      </c>
      <c r="G101" s="131" t="str">
        <f>IF($A101="","",SUMIFS('Ergebnis (detailliert)'!$M$17:$M$300,'Ergebnis (detailliert)'!$A$17:$A$300,'Ergebnis (aggregiert)'!$A101,'Ergebnis (detailliert)'!$B$17:$B$300,'Ergebnis (aggregiert)'!$C101))</f>
        <v/>
      </c>
      <c r="H101" s="133" t="str">
        <f>IF($A101="","",SUMIFS('Ergebnis (detailliert)'!$P$17:$P$300,'Ergebnis (detailliert)'!$A$17:$A$300,'Ergebnis (aggregiert)'!$A101,'Ergebnis (detailliert)'!$B$17:$B$300,'Ergebnis (aggregiert)'!$C101))</f>
        <v/>
      </c>
      <c r="I101" s="134" t="str">
        <f>IF($A101="","",SUMIFS('Ergebnis (detailliert)'!$S$17:$S$300,'Ergebnis (detailliert)'!$A$17:$A$300,'Ergebnis (aggregiert)'!$A101,'Ergebnis (detailliert)'!$B$17:$B$300,'Ergebnis (aggregiert)'!$C101))</f>
        <v/>
      </c>
      <c r="J101" s="93" t="str">
        <f>IFERROR(IF(ISBLANK(A101),"",IF(COUNTIF('Beladung des Speichers'!$A$17:$A$300,'Ergebnis (aggregiert)'!A101)=0,"Fehler: Der Reiter 'Beladung des Speichers' wurde für diesen Speicher nicht ausgefüllt.",IF(COUNTIF('Entladung des Speichers'!$A$17:$A$300,'Ergebnis (aggregiert)'!A101)=0,"Fehler: Der Reiter 'Entladung des Speichers' wurde für diesen Speicher nicht ausgefüllt.",IF(COUNTIF(Füllstände!$A$17:$A$300,'Ergebnis (aggregiert)'!A101)=0,"Fehler: Der Reiter 'Füllstände' wurde für diesen Speicher nicht ausgefüllt.","")))),"Fehler: Nicht alle Datenblätter wurden für diesen Speicher vollständig befüllt.")</f>
        <v/>
      </c>
    </row>
    <row r="102" spans="1:10" x14ac:dyDescent="0.2">
      <c r="A102" s="128" t="str">
        <f>IF(Stammdaten!A102="","",Stammdaten!A102)</f>
        <v/>
      </c>
      <c r="B102" s="128" t="str">
        <f>IF(A102="","",VLOOKUP(A102,Stammdaten!A102:I385,6,FALSE))</f>
        <v/>
      </c>
      <c r="C102" s="129" t="str">
        <f t="shared" si="3"/>
        <v/>
      </c>
      <c r="D102" s="130" t="str">
        <f t="shared" si="4"/>
        <v/>
      </c>
      <c r="E102" s="131" t="str">
        <f>IF(A102="","",SUMIFS('Ergebnis (detailliert)'!$H$17:$H$300,'Ergebnis (detailliert)'!$A$17:$A$300,'Ergebnis (aggregiert)'!$A102,'Ergebnis (detailliert)'!$B$17:$B$300,'Ergebnis (aggregiert)'!$C102))</f>
        <v/>
      </c>
      <c r="F102" s="132" t="str">
        <f>IF($A102="","",SUMIFS('Ergebnis (detailliert)'!$J$17:$J$300,'Ergebnis (detailliert)'!$A$17:$A$300,'Ergebnis (aggregiert)'!$A102,'Ergebnis (detailliert)'!$B$17:$B$300,'Ergebnis (aggregiert)'!$C102))</f>
        <v/>
      </c>
      <c r="G102" s="131" t="str">
        <f>IF($A102="","",SUMIFS('Ergebnis (detailliert)'!$M$17:$M$300,'Ergebnis (detailliert)'!$A$17:$A$300,'Ergebnis (aggregiert)'!$A102,'Ergebnis (detailliert)'!$B$17:$B$300,'Ergebnis (aggregiert)'!$C102))</f>
        <v/>
      </c>
      <c r="H102" s="133" t="str">
        <f>IF($A102="","",SUMIFS('Ergebnis (detailliert)'!$P$17:$P$300,'Ergebnis (detailliert)'!$A$17:$A$300,'Ergebnis (aggregiert)'!$A102,'Ergebnis (detailliert)'!$B$17:$B$300,'Ergebnis (aggregiert)'!$C102))</f>
        <v/>
      </c>
      <c r="I102" s="134" t="str">
        <f>IF($A102="","",SUMIFS('Ergebnis (detailliert)'!$S$17:$S$300,'Ergebnis (detailliert)'!$A$17:$A$300,'Ergebnis (aggregiert)'!$A102,'Ergebnis (detailliert)'!$B$17:$B$300,'Ergebnis (aggregiert)'!$C102))</f>
        <v/>
      </c>
      <c r="J102" s="93" t="str">
        <f>IFERROR(IF(ISBLANK(A102),"",IF(COUNTIF('Beladung des Speichers'!$A$17:$A$300,'Ergebnis (aggregiert)'!A102)=0,"Fehler: Der Reiter 'Beladung des Speichers' wurde für diesen Speicher nicht ausgefüllt.",IF(COUNTIF('Entladung des Speichers'!$A$17:$A$300,'Ergebnis (aggregiert)'!A102)=0,"Fehler: Der Reiter 'Entladung des Speichers' wurde für diesen Speicher nicht ausgefüllt.",IF(COUNTIF(Füllstände!$A$17:$A$300,'Ergebnis (aggregiert)'!A102)=0,"Fehler: Der Reiter 'Füllstände' wurde für diesen Speicher nicht ausgefüllt.","")))),"Fehler: Nicht alle Datenblätter wurden für diesen Speicher vollständig befüllt.")</f>
        <v/>
      </c>
    </row>
    <row r="103" spans="1:10" x14ac:dyDescent="0.2">
      <c r="A103" s="128" t="str">
        <f>IF(Stammdaten!A103="","",Stammdaten!A103)</f>
        <v/>
      </c>
      <c r="B103" s="128" t="str">
        <f>IF(A103="","",VLOOKUP(A103,Stammdaten!A103:I386,6,FALSE))</f>
        <v/>
      </c>
      <c r="C103" s="129" t="str">
        <f t="shared" si="3"/>
        <v/>
      </c>
      <c r="D103" s="130" t="str">
        <f t="shared" si="4"/>
        <v/>
      </c>
      <c r="E103" s="131" t="str">
        <f>IF(A103="","",SUMIFS('Ergebnis (detailliert)'!$H$17:$H$300,'Ergebnis (detailliert)'!$A$17:$A$300,'Ergebnis (aggregiert)'!$A103,'Ergebnis (detailliert)'!$B$17:$B$300,'Ergebnis (aggregiert)'!$C103))</f>
        <v/>
      </c>
      <c r="F103" s="132" t="str">
        <f>IF($A103="","",SUMIFS('Ergebnis (detailliert)'!$J$17:$J$300,'Ergebnis (detailliert)'!$A$17:$A$300,'Ergebnis (aggregiert)'!$A103,'Ergebnis (detailliert)'!$B$17:$B$300,'Ergebnis (aggregiert)'!$C103))</f>
        <v/>
      </c>
      <c r="G103" s="131" t="str">
        <f>IF($A103="","",SUMIFS('Ergebnis (detailliert)'!$M$17:$M$300,'Ergebnis (detailliert)'!$A$17:$A$300,'Ergebnis (aggregiert)'!$A103,'Ergebnis (detailliert)'!$B$17:$B$300,'Ergebnis (aggregiert)'!$C103))</f>
        <v/>
      </c>
      <c r="H103" s="133" t="str">
        <f>IF($A103="","",SUMIFS('Ergebnis (detailliert)'!$P$17:$P$300,'Ergebnis (detailliert)'!$A$17:$A$300,'Ergebnis (aggregiert)'!$A103,'Ergebnis (detailliert)'!$B$17:$B$300,'Ergebnis (aggregiert)'!$C103))</f>
        <v/>
      </c>
      <c r="I103" s="134" t="str">
        <f>IF($A103="","",SUMIFS('Ergebnis (detailliert)'!$S$17:$S$300,'Ergebnis (detailliert)'!$A$17:$A$300,'Ergebnis (aggregiert)'!$A103,'Ergebnis (detailliert)'!$B$17:$B$300,'Ergebnis (aggregiert)'!$C103))</f>
        <v/>
      </c>
      <c r="J103" s="93" t="str">
        <f>IFERROR(IF(ISBLANK(A103),"",IF(COUNTIF('Beladung des Speichers'!$A$17:$A$300,'Ergebnis (aggregiert)'!A103)=0,"Fehler: Der Reiter 'Beladung des Speichers' wurde für diesen Speicher nicht ausgefüllt.",IF(COUNTIF('Entladung des Speichers'!$A$17:$A$300,'Ergebnis (aggregiert)'!A103)=0,"Fehler: Der Reiter 'Entladung des Speichers' wurde für diesen Speicher nicht ausgefüllt.",IF(COUNTIF(Füllstände!$A$17:$A$300,'Ergebnis (aggregiert)'!A103)=0,"Fehler: Der Reiter 'Füllstände' wurde für diesen Speicher nicht ausgefüllt.","")))),"Fehler: Nicht alle Datenblätter wurden für diesen Speicher vollständig befüllt.")</f>
        <v/>
      </c>
    </row>
    <row r="104" spans="1:10" x14ac:dyDescent="0.2">
      <c r="A104" s="128" t="str">
        <f>IF(Stammdaten!A104="","",Stammdaten!A104)</f>
        <v/>
      </c>
      <c r="B104" s="128" t="str">
        <f>IF(A104="","",VLOOKUP(A104,Stammdaten!A104:I387,6,FALSE))</f>
        <v/>
      </c>
      <c r="C104" s="129" t="str">
        <f t="shared" si="3"/>
        <v/>
      </c>
      <c r="D104" s="130" t="str">
        <f t="shared" si="4"/>
        <v/>
      </c>
      <c r="E104" s="131" t="str">
        <f>IF(A104="","",SUMIFS('Ergebnis (detailliert)'!$H$17:$H$300,'Ergebnis (detailliert)'!$A$17:$A$300,'Ergebnis (aggregiert)'!$A104,'Ergebnis (detailliert)'!$B$17:$B$300,'Ergebnis (aggregiert)'!$C104))</f>
        <v/>
      </c>
      <c r="F104" s="132" t="str">
        <f>IF($A104="","",SUMIFS('Ergebnis (detailliert)'!$J$17:$J$300,'Ergebnis (detailliert)'!$A$17:$A$300,'Ergebnis (aggregiert)'!$A104,'Ergebnis (detailliert)'!$B$17:$B$300,'Ergebnis (aggregiert)'!$C104))</f>
        <v/>
      </c>
      <c r="G104" s="131" t="str">
        <f>IF($A104="","",SUMIFS('Ergebnis (detailliert)'!$M$17:$M$300,'Ergebnis (detailliert)'!$A$17:$A$300,'Ergebnis (aggregiert)'!$A104,'Ergebnis (detailliert)'!$B$17:$B$300,'Ergebnis (aggregiert)'!$C104))</f>
        <v/>
      </c>
      <c r="H104" s="133" t="str">
        <f>IF($A104="","",SUMIFS('Ergebnis (detailliert)'!$P$17:$P$300,'Ergebnis (detailliert)'!$A$17:$A$300,'Ergebnis (aggregiert)'!$A104,'Ergebnis (detailliert)'!$B$17:$B$300,'Ergebnis (aggregiert)'!$C104))</f>
        <v/>
      </c>
      <c r="I104" s="134" t="str">
        <f>IF($A104="","",SUMIFS('Ergebnis (detailliert)'!$S$17:$S$300,'Ergebnis (detailliert)'!$A$17:$A$300,'Ergebnis (aggregiert)'!$A104,'Ergebnis (detailliert)'!$B$17:$B$300,'Ergebnis (aggregiert)'!$C104))</f>
        <v/>
      </c>
      <c r="J104" s="93" t="str">
        <f>IFERROR(IF(ISBLANK(A104),"",IF(COUNTIF('Beladung des Speichers'!$A$17:$A$300,'Ergebnis (aggregiert)'!A104)=0,"Fehler: Der Reiter 'Beladung des Speichers' wurde für diesen Speicher nicht ausgefüllt.",IF(COUNTIF('Entladung des Speichers'!$A$17:$A$300,'Ergebnis (aggregiert)'!A104)=0,"Fehler: Der Reiter 'Entladung des Speichers' wurde für diesen Speicher nicht ausgefüllt.",IF(COUNTIF(Füllstände!$A$17:$A$300,'Ergebnis (aggregiert)'!A104)=0,"Fehler: Der Reiter 'Füllstände' wurde für diesen Speicher nicht ausgefüllt.","")))),"Fehler: Nicht alle Datenblätter wurden für diesen Speicher vollständig befüllt.")</f>
        <v/>
      </c>
    </row>
    <row r="105" spans="1:10" x14ac:dyDescent="0.2">
      <c r="A105" s="128" t="str">
        <f>IF(Stammdaten!A105="","",Stammdaten!A105)</f>
        <v/>
      </c>
      <c r="B105" s="128" t="str">
        <f>IF(A105="","",VLOOKUP(A105,Stammdaten!A105:I388,6,FALSE))</f>
        <v/>
      </c>
      <c r="C105" s="129" t="str">
        <f t="shared" si="3"/>
        <v/>
      </c>
      <c r="D105" s="130" t="str">
        <f t="shared" si="4"/>
        <v/>
      </c>
      <c r="E105" s="131" t="str">
        <f>IF(A105="","",SUMIFS('Ergebnis (detailliert)'!$H$17:$H$300,'Ergebnis (detailliert)'!$A$17:$A$300,'Ergebnis (aggregiert)'!$A105,'Ergebnis (detailliert)'!$B$17:$B$300,'Ergebnis (aggregiert)'!$C105))</f>
        <v/>
      </c>
      <c r="F105" s="132" t="str">
        <f>IF($A105="","",SUMIFS('Ergebnis (detailliert)'!$J$17:$J$300,'Ergebnis (detailliert)'!$A$17:$A$300,'Ergebnis (aggregiert)'!$A105,'Ergebnis (detailliert)'!$B$17:$B$300,'Ergebnis (aggregiert)'!$C105))</f>
        <v/>
      </c>
      <c r="G105" s="131" t="str">
        <f>IF($A105="","",SUMIFS('Ergebnis (detailliert)'!$M$17:$M$300,'Ergebnis (detailliert)'!$A$17:$A$300,'Ergebnis (aggregiert)'!$A105,'Ergebnis (detailliert)'!$B$17:$B$300,'Ergebnis (aggregiert)'!$C105))</f>
        <v/>
      </c>
      <c r="H105" s="133" t="str">
        <f>IF($A105="","",SUMIFS('Ergebnis (detailliert)'!$P$17:$P$300,'Ergebnis (detailliert)'!$A$17:$A$300,'Ergebnis (aggregiert)'!$A105,'Ergebnis (detailliert)'!$B$17:$B$300,'Ergebnis (aggregiert)'!$C105))</f>
        <v/>
      </c>
      <c r="I105" s="134" t="str">
        <f>IF($A105="","",SUMIFS('Ergebnis (detailliert)'!$S$17:$S$300,'Ergebnis (detailliert)'!$A$17:$A$300,'Ergebnis (aggregiert)'!$A105,'Ergebnis (detailliert)'!$B$17:$B$300,'Ergebnis (aggregiert)'!$C105))</f>
        <v/>
      </c>
      <c r="J105" s="93" t="str">
        <f>IFERROR(IF(ISBLANK(A105),"",IF(COUNTIF('Beladung des Speichers'!$A$17:$A$300,'Ergebnis (aggregiert)'!A105)=0,"Fehler: Der Reiter 'Beladung des Speichers' wurde für diesen Speicher nicht ausgefüllt.",IF(COUNTIF('Entladung des Speichers'!$A$17:$A$300,'Ergebnis (aggregiert)'!A105)=0,"Fehler: Der Reiter 'Entladung des Speichers' wurde für diesen Speicher nicht ausgefüllt.",IF(COUNTIF(Füllstände!$A$17:$A$300,'Ergebnis (aggregiert)'!A105)=0,"Fehler: Der Reiter 'Füllstände' wurde für diesen Speicher nicht ausgefüllt.","")))),"Fehler: Nicht alle Datenblätter wurden für diesen Speicher vollständig befüllt.")</f>
        <v/>
      </c>
    </row>
    <row r="106" spans="1:10" x14ac:dyDescent="0.2">
      <c r="A106" s="128" t="str">
        <f>IF(Stammdaten!A106="","",Stammdaten!A106)</f>
        <v/>
      </c>
      <c r="B106" s="128" t="str">
        <f>IF(A106="","",VLOOKUP(A106,Stammdaten!A106:I389,6,FALSE))</f>
        <v/>
      </c>
      <c r="C106" s="129" t="str">
        <f t="shared" si="3"/>
        <v/>
      </c>
      <c r="D106" s="130" t="str">
        <f t="shared" si="4"/>
        <v/>
      </c>
      <c r="E106" s="131" t="str">
        <f>IF(A106="","",SUMIFS('Ergebnis (detailliert)'!$H$17:$H$300,'Ergebnis (detailliert)'!$A$17:$A$300,'Ergebnis (aggregiert)'!$A106,'Ergebnis (detailliert)'!$B$17:$B$300,'Ergebnis (aggregiert)'!$C106))</f>
        <v/>
      </c>
      <c r="F106" s="132" t="str">
        <f>IF($A106="","",SUMIFS('Ergebnis (detailliert)'!$J$17:$J$300,'Ergebnis (detailliert)'!$A$17:$A$300,'Ergebnis (aggregiert)'!$A106,'Ergebnis (detailliert)'!$B$17:$B$300,'Ergebnis (aggregiert)'!$C106))</f>
        <v/>
      </c>
      <c r="G106" s="131" t="str">
        <f>IF($A106="","",SUMIFS('Ergebnis (detailliert)'!$M$17:$M$300,'Ergebnis (detailliert)'!$A$17:$A$300,'Ergebnis (aggregiert)'!$A106,'Ergebnis (detailliert)'!$B$17:$B$300,'Ergebnis (aggregiert)'!$C106))</f>
        <v/>
      </c>
      <c r="H106" s="133" t="str">
        <f>IF($A106="","",SUMIFS('Ergebnis (detailliert)'!$P$17:$P$300,'Ergebnis (detailliert)'!$A$17:$A$300,'Ergebnis (aggregiert)'!$A106,'Ergebnis (detailliert)'!$B$17:$B$300,'Ergebnis (aggregiert)'!$C106))</f>
        <v/>
      </c>
      <c r="I106" s="134" t="str">
        <f>IF($A106="","",SUMIFS('Ergebnis (detailliert)'!$S$17:$S$300,'Ergebnis (detailliert)'!$A$17:$A$300,'Ergebnis (aggregiert)'!$A106,'Ergebnis (detailliert)'!$B$17:$B$300,'Ergebnis (aggregiert)'!$C106))</f>
        <v/>
      </c>
      <c r="J106" s="93" t="str">
        <f>IFERROR(IF(ISBLANK(A106),"",IF(COUNTIF('Beladung des Speichers'!$A$17:$A$300,'Ergebnis (aggregiert)'!A106)=0,"Fehler: Der Reiter 'Beladung des Speichers' wurde für diesen Speicher nicht ausgefüllt.",IF(COUNTIF('Entladung des Speichers'!$A$17:$A$300,'Ergebnis (aggregiert)'!A106)=0,"Fehler: Der Reiter 'Entladung des Speichers' wurde für diesen Speicher nicht ausgefüllt.",IF(COUNTIF(Füllstände!$A$17:$A$300,'Ergebnis (aggregiert)'!A106)=0,"Fehler: Der Reiter 'Füllstände' wurde für diesen Speicher nicht ausgefüllt.","")))),"Fehler: Nicht alle Datenblätter wurden für diesen Speicher vollständig befüllt.")</f>
        <v/>
      </c>
    </row>
    <row r="107" spans="1:10" x14ac:dyDescent="0.2">
      <c r="A107" s="128" t="str">
        <f>IF(Stammdaten!A107="","",Stammdaten!A107)</f>
        <v/>
      </c>
      <c r="B107" s="128" t="str">
        <f>IF(A107="","",VLOOKUP(A107,Stammdaten!A107:I390,6,FALSE))</f>
        <v/>
      </c>
      <c r="C107" s="129" t="str">
        <f t="shared" si="3"/>
        <v/>
      </c>
      <c r="D107" s="130" t="str">
        <f t="shared" si="4"/>
        <v/>
      </c>
      <c r="E107" s="131" t="str">
        <f>IF(A107="","",SUMIFS('Ergebnis (detailliert)'!$H$17:$H$300,'Ergebnis (detailliert)'!$A$17:$A$300,'Ergebnis (aggregiert)'!$A107,'Ergebnis (detailliert)'!$B$17:$B$300,'Ergebnis (aggregiert)'!$C107))</f>
        <v/>
      </c>
      <c r="F107" s="132" t="str">
        <f>IF($A107="","",SUMIFS('Ergebnis (detailliert)'!$J$17:$J$300,'Ergebnis (detailliert)'!$A$17:$A$300,'Ergebnis (aggregiert)'!$A107,'Ergebnis (detailliert)'!$B$17:$B$300,'Ergebnis (aggregiert)'!$C107))</f>
        <v/>
      </c>
      <c r="G107" s="131" t="str">
        <f>IF($A107="","",SUMIFS('Ergebnis (detailliert)'!$M$17:$M$300,'Ergebnis (detailliert)'!$A$17:$A$300,'Ergebnis (aggregiert)'!$A107,'Ergebnis (detailliert)'!$B$17:$B$300,'Ergebnis (aggregiert)'!$C107))</f>
        <v/>
      </c>
      <c r="H107" s="133" t="str">
        <f>IF($A107="","",SUMIFS('Ergebnis (detailliert)'!$P$17:$P$300,'Ergebnis (detailliert)'!$A$17:$A$300,'Ergebnis (aggregiert)'!$A107,'Ergebnis (detailliert)'!$B$17:$B$300,'Ergebnis (aggregiert)'!$C107))</f>
        <v/>
      </c>
      <c r="I107" s="134" t="str">
        <f>IF($A107="","",SUMIFS('Ergebnis (detailliert)'!$S$17:$S$300,'Ergebnis (detailliert)'!$A$17:$A$300,'Ergebnis (aggregiert)'!$A107,'Ergebnis (detailliert)'!$B$17:$B$300,'Ergebnis (aggregiert)'!$C107))</f>
        <v/>
      </c>
      <c r="J107" s="93" t="str">
        <f>IFERROR(IF(ISBLANK(A107),"",IF(COUNTIF('Beladung des Speichers'!$A$17:$A$300,'Ergebnis (aggregiert)'!A107)=0,"Fehler: Der Reiter 'Beladung des Speichers' wurde für diesen Speicher nicht ausgefüllt.",IF(COUNTIF('Entladung des Speichers'!$A$17:$A$300,'Ergebnis (aggregiert)'!A107)=0,"Fehler: Der Reiter 'Entladung des Speichers' wurde für diesen Speicher nicht ausgefüllt.",IF(COUNTIF(Füllstände!$A$17:$A$300,'Ergebnis (aggregiert)'!A107)=0,"Fehler: Der Reiter 'Füllstände' wurde für diesen Speicher nicht ausgefüllt.","")))),"Fehler: Nicht alle Datenblätter wurden für diesen Speicher vollständig befüllt.")</f>
        <v/>
      </c>
    </row>
    <row r="108" spans="1:10" x14ac:dyDescent="0.2">
      <c r="A108" s="128" t="str">
        <f>IF(Stammdaten!A108="","",Stammdaten!A108)</f>
        <v/>
      </c>
      <c r="B108" s="128" t="str">
        <f>IF(A108="","",VLOOKUP(A108,Stammdaten!A108:I391,6,FALSE))</f>
        <v/>
      </c>
      <c r="C108" s="129" t="str">
        <f t="shared" si="3"/>
        <v/>
      </c>
      <c r="D108" s="130" t="str">
        <f t="shared" si="4"/>
        <v/>
      </c>
      <c r="E108" s="131" t="str">
        <f>IF(A108="","",SUMIFS('Ergebnis (detailliert)'!$H$17:$H$300,'Ergebnis (detailliert)'!$A$17:$A$300,'Ergebnis (aggregiert)'!$A108,'Ergebnis (detailliert)'!$B$17:$B$300,'Ergebnis (aggregiert)'!$C108))</f>
        <v/>
      </c>
      <c r="F108" s="132" t="str">
        <f>IF($A108="","",SUMIFS('Ergebnis (detailliert)'!$J$17:$J$300,'Ergebnis (detailliert)'!$A$17:$A$300,'Ergebnis (aggregiert)'!$A108,'Ergebnis (detailliert)'!$B$17:$B$300,'Ergebnis (aggregiert)'!$C108))</f>
        <v/>
      </c>
      <c r="G108" s="131" t="str">
        <f>IF($A108="","",SUMIFS('Ergebnis (detailliert)'!$M$17:$M$300,'Ergebnis (detailliert)'!$A$17:$A$300,'Ergebnis (aggregiert)'!$A108,'Ergebnis (detailliert)'!$B$17:$B$300,'Ergebnis (aggregiert)'!$C108))</f>
        <v/>
      </c>
      <c r="H108" s="133" t="str">
        <f>IF($A108="","",SUMIFS('Ergebnis (detailliert)'!$P$17:$P$300,'Ergebnis (detailliert)'!$A$17:$A$300,'Ergebnis (aggregiert)'!$A108,'Ergebnis (detailliert)'!$B$17:$B$300,'Ergebnis (aggregiert)'!$C108))</f>
        <v/>
      </c>
      <c r="I108" s="134" t="str">
        <f>IF($A108="","",SUMIFS('Ergebnis (detailliert)'!$S$17:$S$300,'Ergebnis (detailliert)'!$A$17:$A$300,'Ergebnis (aggregiert)'!$A108,'Ergebnis (detailliert)'!$B$17:$B$300,'Ergebnis (aggregiert)'!$C108))</f>
        <v/>
      </c>
      <c r="J108" s="93" t="str">
        <f>IFERROR(IF(ISBLANK(A108),"",IF(COUNTIF('Beladung des Speichers'!$A$17:$A$300,'Ergebnis (aggregiert)'!A108)=0,"Fehler: Der Reiter 'Beladung des Speichers' wurde für diesen Speicher nicht ausgefüllt.",IF(COUNTIF('Entladung des Speichers'!$A$17:$A$300,'Ergebnis (aggregiert)'!A108)=0,"Fehler: Der Reiter 'Entladung des Speichers' wurde für diesen Speicher nicht ausgefüllt.",IF(COUNTIF(Füllstände!$A$17:$A$300,'Ergebnis (aggregiert)'!A108)=0,"Fehler: Der Reiter 'Füllstände' wurde für diesen Speicher nicht ausgefüllt.","")))),"Fehler: Nicht alle Datenblätter wurden für diesen Speicher vollständig befüllt.")</f>
        <v/>
      </c>
    </row>
    <row r="109" spans="1:10" x14ac:dyDescent="0.2">
      <c r="A109" s="128" t="str">
        <f>IF(Stammdaten!A109="","",Stammdaten!A109)</f>
        <v/>
      </c>
      <c r="B109" s="128" t="str">
        <f>IF(A109="","",VLOOKUP(A109,Stammdaten!A109:I392,6,FALSE))</f>
        <v/>
      </c>
      <c r="C109" s="129" t="str">
        <f t="shared" si="3"/>
        <v/>
      </c>
      <c r="D109" s="130" t="str">
        <f t="shared" si="4"/>
        <v/>
      </c>
      <c r="E109" s="131" t="str">
        <f>IF(A109="","",SUMIFS('Ergebnis (detailliert)'!$H$17:$H$300,'Ergebnis (detailliert)'!$A$17:$A$300,'Ergebnis (aggregiert)'!$A109,'Ergebnis (detailliert)'!$B$17:$B$300,'Ergebnis (aggregiert)'!$C109))</f>
        <v/>
      </c>
      <c r="F109" s="132" t="str">
        <f>IF($A109="","",SUMIFS('Ergebnis (detailliert)'!$J$17:$J$300,'Ergebnis (detailliert)'!$A$17:$A$300,'Ergebnis (aggregiert)'!$A109,'Ergebnis (detailliert)'!$B$17:$B$300,'Ergebnis (aggregiert)'!$C109))</f>
        <v/>
      </c>
      <c r="G109" s="131" t="str">
        <f>IF($A109="","",SUMIFS('Ergebnis (detailliert)'!$M$17:$M$300,'Ergebnis (detailliert)'!$A$17:$A$300,'Ergebnis (aggregiert)'!$A109,'Ergebnis (detailliert)'!$B$17:$B$300,'Ergebnis (aggregiert)'!$C109))</f>
        <v/>
      </c>
      <c r="H109" s="133" t="str">
        <f>IF($A109="","",SUMIFS('Ergebnis (detailliert)'!$P$17:$P$300,'Ergebnis (detailliert)'!$A$17:$A$300,'Ergebnis (aggregiert)'!$A109,'Ergebnis (detailliert)'!$B$17:$B$300,'Ergebnis (aggregiert)'!$C109))</f>
        <v/>
      </c>
      <c r="I109" s="134" t="str">
        <f>IF($A109="","",SUMIFS('Ergebnis (detailliert)'!$S$17:$S$300,'Ergebnis (detailliert)'!$A$17:$A$300,'Ergebnis (aggregiert)'!$A109,'Ergebnis (detailliert)'!$B$17:$B$300,'Ergebnis (aggregiert)'!$C109))</f>
        <v/>
      </c>
      <c r="J109" s="93" t="str">
        <f>IFERROR(IF(ISBLANK(A109),"",IF(COUNTIF('Beladung des Speichers'!$A$17:$A$300,'Ergebnis (aggregiert)'!A109)=0,"Fehler: Der Reiter 'Beladung des Speichers' wurde für diesen Speicher nicht ausgefüllt.",IF(COUNTIF('Entladung des Speichers'!$A$17:$A$300,'Ergebnis (aggregiert)'!A109)=0,"Fehler: Der Reiter 'Entladung des Speichers' wurde für diesen Speicher nicht ausgefüllt.",IF(COUNTIF(Füllstände!$A$17:$A$300,'Ergebnis (aggregiert)'!A109)=0,"Fehler: Der Reiter 'Füllstände' wurde für diesen Speicher nicht ausgefüllt.","")))),"Fehler: Nicht alle Datenblätter wurden für diesen Speicher vollständig befüllt.")</f>
        <v/>
      </c>
    </row>
    <row r="110" spans="1:10" x14ac:dyDescent="0.2">
      <c r="A110" s="128" t="str">
        <f>IF(Stammdaten!A110="","",Stammdaten!A110)</f>
        <v/>
      </c>
      <c r="B110" s="128" t="str">
        <f>IF(A110="","",VLOOKUP(A110,Stammdaten!A110:I393,6,FALSE))</f>
        <v/>
      </c>
      <c r="C110" s="129" t="str">
        <f t="shared" si="3"/>
        <v/>
      </c>
      <c r="D110" s="130" t="str">
        <f t="shared" si="4"/>
        <v/>
      </c>
      <c r="E110" s="131" t="str">
        <f>IF(A110="","",SUMIFS('Ergebnis (detailliert)'!$H$17:$H$300,'Ergebnis (detailliert)'!$A$17:$A$300,'Ergebnis (aggregiert)'!$A110,'Ergebnis (detailliert)'!$B$17:$B$300,'Ergebnis (aggregiert)'!$C110))</f>
        <v/>
      </c>
      <c r="F110" s="132" t="str">
        <f>IF($A110="","",SUMIFS('Ergebnis (detailliert)'!$J$17:$J$300,'Ergebnis (detailliert)'!$A$17:$A$300,'Ergebnis (aggregiert)'!$A110,'Ergebnis (detailliert)'!$B$17:$B$300,'Ergebnis (aggregiert)'!$C110))</f>
        <v/>
      </c>
      <c r="G110" s="131" t="str">
        <f>IF($A110="","",SUMIFS('Ergebnis (detailliert)'!$M$17:$M$300,'Ergebnis (detailliert)'!$A$17:$A$300,'Ergebnis (aggregiert)'!$A110,'Ergebnis (detailliert)'!$B$17:$B$300,'Ergebnis (aggregiert)'!$C110))</f>
        <v/>
      </c>
      <c r="H110" s="133" t="str">
        <f>IF($A110="","",SUMIFS('Ergebnis (detailliert)'!$P$17:$P$300,'Ergebnis (detailliert)'!$A$17:$A$300,'Ergebnis (aggregiert)'!$A110,'Ergebnis (detailliert)'!$B$17:$B$300,'Ergebnis (aggregiert)'!$C110))</f>
        <v/>
      </c>
      <c r="I110" s="134" t="str">
        <f>IF($A110="","",SUMIFS('Ergebnis (detailliert)'!$S$17:$S$300,'Ergebnis (detailliert)'!$A$17:$A$300,'Ergebnis (aggregiert)'!$A110,'Ergebnis (detailliert)'!$B$17:$B$300,'Ergebnis (aggregiert)'!$C110))</f>
        <v/>
      </c>
      <c r="J110" s="93" t="str">
        <f>IFERROR(IF(ISBLANK(A110),"",IF(COUNTIF('Beladung des Speichers'!$A$17:$A$300,'Ergebnis (aggregiert)'!A110)=0,"Fehler: Der Reiter 'Beladung des Speichers' wurde für diesen Speicher nicht ausgefüllt.",IF(COUNTIF('Entladung des Speichers'!$A$17:$A$300,'Ergebnis (aggregiert)'!A110)=0,"Fehler: Der Reiter 'Entladung des Speichers' wurde für diesen Speicher nicht ausgefüllt.",IF(COUNTIF(Füllstände!$A$17:$A$300,'Ergebnis (aggregiert)'!A110)=0,"Fehler: Der Reiter 'Füllstände' wurde für diesen Speicher nicht ausgefüllt.","")))),"Fehler: Nicht alle Datenblätter wurden für diesen Speicher vollständig befüllt.")</f>
        <v/>
      </c>
    </row>
    <row r="111" spans="1:10" x14ac:dyDescent="0.2">
      <c r="A111" s="128" t="str">
        <f>IF(Stammdaten!A111="","",Stammdaten!A111)</f>
        <v/>
      </c>
      <c r="B111" s="128" t="str">
        <f>IF(A111="","",VLOOKUP(A111,Stammdaten!A111:I394,6,FALSE))</f>
        <v/>
      </c>
      <c r="C111" s="129" t="str">
        <f t="shared" si="3"/>
        <v/>
      </c>
      <c r="D111" s="130" t="str">
        <f t="shared" si="4"/>
        <v/>
      </c>
      <c r="E111" s="131" t="str">
        <f>IF(A111="","",SUMIFS('Ergebnis (detailliert)'!$H$17:$H$300,'Ergebnis (detailliert)'!$A$17:$A$300,'Ergebnis (aggregiert)'!$A111,'Ergebnis (detailliert)'!$B$17:$B$300,'Ergebnis (aggregiert)'!$C111))</f>
        <v/>
      </c>
      <c r="F111" s="132" t="str">
        <f>IF($A111="","",SUMIFS('Ergebnis (detailliert)'!$J$17:$J$300,'Ergebnis (detailliert)'!$A$17:$A$300,'Ergebnis (aggregiert)'!$A111,'Ergebnis (detailliert)'!$B$17:$B$300,'Ergebnis (aggregiert)'!$C111))</f>
        <v/>
      </c>
      <c r="G111" s="131" t="str">
        <f>IF($A111="","",SUMIFS('Ergebnis (detailliert)'!$M$17:$M$300,'Ergebnis (detailliert)'!$A$17:$A$300,'Ergebnis (aggregiert)'!$A111,'Ergebnis (detailliert)'!$B$17:$B$300,'Ergebnis (aggregiert)'!$C111))</f>
        <v/>
      </c>
      <c r="H111" s="133" t="str">
        <f>IF($A111="","",SUMIFS('Ergebnis (detailliert)'!$P$17:$P$300,'Ergebnis (detailliert)'!$A$17:$A$300,'Ergebnis (aggregiert)'!$A111,'Ergebnis (detailliert)'!$B$17:$B$300,'Ergebnis (aggregiert)'!$C111))</f>
        <v/>
      </c>
      <c r="I111" s="134" t="str">
        <f>IF($A111="","",SUMIFS('Ergebnis (detailliert)'!$S$17:$S$300,'Ergebnis (detailliert)'!$A$17:$A$300,'Ergebnis (aggregiert)'!$A111,'Ergebnis (detailliert)'!$B$17:$B$300,'Ergebnis (aggregiert)'!$C111))</f>
        <v/>
      </c>
      <c r="J111" s="93" t="str">
        <f>IFERROR(IF(ISBLANK(A111),"",IF(COUNTIF('Beladung des Speichers'!$A$17:$A$300,'Ergebnis (aggregiert)'!A111)=0,"Fehler: Der Reiter 'Beladung des Speichers' wurde für diesen Speicher nicht ausgefüllt.",IF(COUNTIF('Entladung des Speichers'!$A$17:$A$300,'Ergebnis (aggregiert)'!A111)=0,"Fehler: Der Reiter 'Entladung des Speichers' wurde für diesen Speicher nicht ausgefüllt.",IF(COUNTIF(Füllstände!$A$17:$A$300,'Ergebnis (aggregiert)'!A111)=0,"Fehler: Der Reiter 'Füllstände' wurde für diesen Speicher nicht ausgefüllt.","")))),"Fehler: Nicht alle Datenblätter wurden für diesen Speicher vollständig befüllt.")</f>
        <v/>
      </c>
    </row>
    <row r="112" spans="1:10" x14ac:dyDescent="0.2">
      <c r="A112" s="128" t="str">
        <f>IF(Stammdaten!A112="","",Stammdaten!A112)</f>
        <v/>
      </c>
      <c r="B112" s="128" t="str">
        <f>IF(A112="","",VLOOKUP(A112,Stammdaten!A112:I395,6,FALSE))</f>
        <v/>
      </c>
      <c r="C112" s="129" t="str">
        <f t="shared" si="3"/>
        <v/>
      </c>
      <c r="D112" s="130" t="str">
        <f t="shared" si="4"/>
        <v/>
      </c>
      <c r="E112" s="131" t="str">
        <f>IF(A112="","",SUMIFS('Ergebnis (detailliert)'!$H$17:$H$300,'Ergebnis (detailliert)'!$A$17:$A$300,'Ergebnis (aggregiert)'!$A112,'Ergebnis (detailliert)'!$B$17:$B$300,'Ergebnis (aggregiert)'!$C112))</f>
        <v/>
      </c>
      <c r="F112" s="132" t="str">
        <f>IF($A112="","",SUMIFS('Ergebnis (detailliert)'!$J$17:$J$300,'Ergebnis (detailliert)'!$A$17:$A$300,'Ergebnis (aggregiert)'!$A112,'Ergebnis (detailliert)'!$B$17:$B$300,'Ergebnis (aggregiert)'!$C112))</f>
        <v/>
      </c>
      <c r="G112" s="131" t="str">
        <f>IF($A112="","",SUMIFS('Ergebnis (detailliert)'!$M$17:$M$300,'Ergebnis (detailliert)'!$A$17:$A$300,'Ergebnis (aggregiert)'!$A112,'Ergebnis (detailliert)'!$B$17:$B$300,'Ergebnis (aggregiert)'!$C112))</f>
        <v/>
      </c>
      <c r="H112" s="133" t="str">
        <f>IF($A112="","",SUMIFS('Ergebnis (detailliert)'!$P$17:$P$300,'Ergebnis (detailliert)'!$A$17:$A$300,'Ergebnis (aggregiert)'!$A112,'Ergebnis (detailliert)'!$B$17:$B$300,'Ergebnis (aggregiert)'!$C112))</f>
        <v/>
      </c>
      <c r="I112" s="134" t="str">
        <f>IF($A112="","",SUMIFS('Ergebnis (detailliert)'!$S$17:$S$300,'Ergebnis (detailliert)'!$A$17:$A$300,'Ergebnis (aggregiert)'!$A112,'Ergebnis (detailliert)'!$B$17:$B$300,'Ergebnis (aggregiert)'!$C112))</f>
        <v/>
      </c>
      <c r="J112" s="93" t="str">
        <f>IFERROR(IF(ISBLANK(A112),"",IF(COUNTIF('Beladung des Speichers'!$A$17:$A$300,'Ergebnis (aggregiert)'!A112)=0,"Fehler: Der Reiter 'Beladung des Speichers' wurde für diesen Speicher nicht ausgefüllt.",IF(COUNTIF('Entladung des Speichers'!$A$17:$A$300,'Ergebnis (aggregiert)'!A112)=0,"Fehler: Der Reiter 'Entladung des Speichers' wurde für diesen Speicher nicht ausgefüllt.",IF(COUNTIF(Füllstände!$A$17:$A$300,'Ergebnis (aggregiert)'!A112)=0,"Fehler: Der Reiter 'Füllstände' wurde für diesen Speicher nicht ausgefüllt.","")))),"Fehler: Nicht alle Datenblätter wurden für diesen Speicher vollständig befüllt.")</f>
        <v/>
      </c>
    </row>
    <row r="113" spans="1:10" x14ac:dyDescent="0.2">
      <c r="A113" s="128" t="str">
        <f>IF(Stammdaten!A113="","",Stammdaten!A113)</f>
        <v/>
      </c>
      <c r="B113" s="128" t="str">
        <f>IF(A113="","",VLOOKUP(A113,Stammdaten!A113:I396,6,FALSE))</f>
        <v/>
      </c>
      <c r="C113" s="129" t="str">
        <f t="shared" si="3"/>
        <v/>
      </c>
      <c r="D113" s="130" t="str">
        <f t="shared" si="4"/>
        <v/>
      </c>
      <c r="E113" s="131" t="str">
        <f>IF(A113="","",SUMIFS('Ergebnis (detailliert)'!$H$17:$H$300,'Ergebnis (detailliert)'!$A$17:$A$300,'Ergebnis (aggregiert)'!$A113,'Ergebnis (detailliert)'!$B$17:$B$300,'Ergebnis (aggregiert)'!$C113))</f>
        <v/>
      </c>
      <c r="F113" s="132" t="str">
        <f>IF($A113="","",SUMIFS('Ergebnis (detailliert)'!$J$17:$J$300,'Ergebnis (detailliert)'!$A$17:$A$300,'Ergebnis (aggregiert)'!$A113,'Ergebnis (detailliert)'!$B$17:$B$300,'Ergebnis (aggregiert)'!$C113))</f>
        <v/>
      </c>
      <c r="G113" s="131" t="str">
        <f>IF($A113="","",SUMIFS('Ergebnis (detailliert)'!$M$17:$M$300,'Ergebnis (detailliert)'!$A$17:$A$300,'Ergebnis (aggregiert)'!$A113,'Ergebnis (detailliert)'!$B$17:$B$300,'Ergebnis (aggregiert)'!$C113))</f>
        <v/>
      </c>
      <c r="H113" s="133" t="str">
        <f>IF($A113="","",SUMIFS('Ergebnis (detailliert)'!$P$17:$P$300,'Ergebnis (detailliert)'!$A$17:$A$300,'Ergebnis (aggregiert)'!$A113,'Ergebnis (detailliert)'!$B$17:$B$300,'Ergebnis (aggregiert)'!$C113))</f>
        <v/>
      </c>
      <c r="I113" s="134" t="str">
        <f>IF($A113="","",SUMIFS('Ergebnis (detailliert)'!$S$17:$S$300,'Ergebnis (detailliert)'!$A$17:$A$300,'Ergebnis (aggregiert)'!$A113,'Ergebnis (detailliert)'!$B$17:$B$300,'Ergebnis (aggregiert)'!$C113))</f>
        <v/>
      </c>
      <c r="J113" s="93" t="str">
        <f>IFERROR(IF(ISBLANK(A113),"",IF(COUNTIF('Beladung des Speichers'!$A$17:$A$300,'Ergebnis (aggregiert)'!A113)=0,"Fehler: Der Reiter 'Beladung des Speichers' wurde für diesen Speicher nicht ausgefüllt.",IF(COUNTIF('Entladung des Speichers'!$A$17:$A$300,'Ergebnis (aggregiert)'!A113)=0,"Fehler: Der Reiter 'Entladung des Speichers' wurde für diesen Speicher nicht ausgefüllt.",IF(COUNTIF(Füllstände!$A$17:$A$300,'Ergebnis (aggregiert)'!A113)=0,"Fehler: Der Reiter 'Füllstände' wurde für diesen Speicher nicht ausgefüllt.","")))),"Fehler: Nicht alle Datenblätter wurden für diesen Speicher vollständig befüllt.")</f>
        <v/>
      </c>
    </row>
    <row r="114" spans="1:10" x14ac:dyDescent="0.2">
      <c r="A114" s="128" t="str">
        <f>IF(Stammdaten!A114="","",Stammdaten!A114)</f>
        <v/>
      </c>
      <c r="B114" s="128" t="str">
        <f>IF(A114="","",VLOOKUP(A114,Stammdaten!A114:I397,6,FALSE))</f>
        <v/>
      </c>
      <c r="C114" s="129" t="str">
        <f t="shared" si="3"/>
        <v/>
      </c>
      <c r="D114" s="130" t="str">
        <f t="shared" si="4"/>
        <v/>
      </c>
      <c r="E114" s="131" t="str">
        <f>IF(A114="","",SUMIFS('Ergebnis (detailliert)'!$H$17:$H$300,'Ergebnis (detailliert)'!$A$17:$A$300,'Ergebnis (aggregiert)'!$A114,'Ergebnis (detailliert)'!$B$17:$B$300,'Ergebnis (aggregiert)'!$C114))</f>
        <v/>
      </c>
      <c r="F114" s="132" t="str">
        <f>IF($A114="","",SUMIFS('Ergebnis (detailliert)'!$J$17:$J$300,'Ergebnis (detailliert)'!$A$17:$A$300,'Ergebnis (aggregiert)'!$A114,'Ergebnis (detailliert)'!$B$17:$B$300,'Ergebnis (aggregiert)'!$C114))</f>
        <v/>
      </c>
      <c r="G114" s="131" t="str">
        <f>IF($A114="","",SUMIFS('Ergebnis (detailliert)'!$M$17:$M$300,'Ergebnis (detailliert)'!$A$17:$A$300,'Ergebnis (aggregiert)'!$A114,'Ergebnis (detailliert)'!$B$17:$B$300,'Ergebnis (aggregiert)'!$C114))</f>
        <v/>
      </c>
      <c r="H114" s="133" t="str">
        <f>IF($A114="","",SUMIFS('Ergebnis (detailliert)'!$P$17:$P$300,'Ergebnis (detailliert)'!$A$17:$A$300,'Ergebnis (aggregiert)'!$A114,'Ergebnis (detailliert)'!$B$17:$B$300,'Ergebnis (aggregiert)'!$C114))</f>
        <v/>
      </c>
      <c r="I114" s="134" t="str">
        <f>IF($A114="","",SUMIFS('Ergebnis (detailliert)'!$S$17:$S$300,'Ergebnis (detailliert)'!$A$17:$A$300,'Ergebnis (aggregiert)'!$A114,'Ergebnis (detailliert)'!$B$17:$B$300,'Ergebnis (aggregiert)'!$C114))</f>
        <v/>
      </c>
      <c r="J114" s="93" t="str">
        <f>IFERROR(IF(ISBLANK(A114),"",IF(COUNTIF('Beladung des Speichers'!$A$17:$A$300,'Ergebnis (aggregiert)'!A114)=0,"Fehler: Der Reiter 'Beladung des Speichers' wurde für diesen Speicher nicht ausgefüllt.",IF(COUNTIF('Entladung des Speichers'!$A$17:$A$300,'Ergebnis (aggregiert)'!A114)=0,"Fehler: Der Reiter 'Entladung des Speichers' wurde für diesen Speicher nicht ausgefüllt.",IF(COUNTIF(Füllstände!$A$17:$A$300,'Ergebnis (aggregiert)'!A114)=0,"Fehler: Der Reiter 'Füllstände' wurde für diesen Speicher nicht ausgefüllt.","")))),"Fehler: Nicht alle Datenblätter wurden für diesen Speicher vollständig befüllt.")</f>
        <v/>
      </c>
    </row>
    <row r="115" spans="1:10" x14ac:dyDescent="0.2">
      <c r="A115" s="128" t="str">
        <f>IF(Stammdaten!A115="","",Stammdaten!A115)</f>
        <v/>
      </c>
      <c r="B115" s="128" t="str">
        <f>IF(A115="","",VLOOKUP(A115,Stammdaten!A115:I398,6,FALSE))</f>
        <v/>
      </c>
      <c r="C115" s="129" t="str">
        <f t="shared" si="3"/>
        <v/>
      </c>
      <c r="D115" s="130" t="str">
        <f t="shared" si="4"/>
        <v/>
      </c>
      <c r="E115" s="131" t="str">
        <f>IF(A115="","",SUMIFS('Ergebnis (detailliert)'!$H$17:$H$300,'Ergebnis (detailliert)'!$A$17:$A$300,'Ergebnis (aggregiert)'!$A115,'Ergebnis (detailliert)'!$B$17:$B$300,'Ergebnis (aggregiert)'!$C115))</f>
        <v/>
      </c>
      <c r="F115" s="132" t="str">
        <f>IF($A115="","",SUMIFS('Ergebnis (detailliert)'!$J$17:$J$300,'Ergebnis (detailliert)'!$A$17:$A$300,'Ergebnis (aggregiert)'!$A115,'Ergebnis (detailliert)'!$B$17:$B$300,'Ergebnis (aggregiert)'!$C115))</f>
        <v/>
      </c>
      <c r="G115" s="131" t="str">
        <f>IF($A115="","",SUMIFS('Ergebnis (detailliert)'!$M$17:$M$300,'Ergebnis (detailliert)'!$A$17:$A$300,'Ergebnis (aggregiert)'!$A115,'Ergebnis (detailliert)'!$B$17:$B$300,'Ergebnis (aggregiert)'!$C115))</f>
        <v/>
      </c>
      <c r="H115" s="133" t="str">
        <f>IF($A115="","",SUMIFS('Ergebnis (detailliert)'!$P$17:$P$300,'Ergebnis (detailliert)'!$A$17:$A$300,'Ergebnis (aggregiert)'!$A115,'Ergebnis (detailliert)'!$B$17:$B$300,'Ergebnis (aggregiert)'!$C115))</f>
        <v/>
      </c>
      <c r="I115" s="134" t="str">
        <f>IF($A115="","",SUMIFS('Ergebnis (detailliert)'!$S$17:$S$300,'Ergebnis (detailliert)'!$A$17:$A$300,'Ergebnis (aggregiert)'!$A115,'Ergebnis (detailliert)'!$B$17:$B$300,'Ergebnis (aggregiert)'!$C115))</f>
        <v/>
      </c>
      <c r="J115" s="93" t="str">
        <f>IFERROR(IF(ISBLANK(A115),"",IF(COUNTIF('Beladung des Speichers'!$A$17:$A$300,'Ergebnis (aggregiert)'!A115)=0,"Fehler: Der Reiter 'Beladung des Speichers' wurde für diesen Speicher nicht ausgefüllt.",IF(COUNTIF('Entladung des Speichers'!$A$17:$A$300,'Ergebnis (aggregiert)'!A115)=0,"Fehler: Der Reiter 'Entladung des Speichers' wurde für diesen Speicher nicht ausgefüllt.",IF(COUNTIF(Füllstände!$A$17:$A$300,'Ergebnis (aggregiert)'!A115)=0,"Fehler: Der Reiter 'Füllstände' wurde für diesen Speicher nicht ausgefüllt.","")))),"Fehler: Nicht alle Datenblätter wurden für diesen Speicher vollständig befüllt.")</f>
        <v/>
      </c>
    </row>
    <row r="116" spans="1:10" x14ac:dyDescent="0.2">
      <c r="A116" s="128" t="str">
        <f>IF(Stammdaten!A116="","",Stammdaten!A116)</f>
        <v/>
      </c>
      <c r="B116" s="128" t="str">
        <f>IF(A116="","",VLOOKUP(A116,Stammdaten!A116:I399,6,FALSE))</f>
        <v/>
      </c>
      <c r="C116" s="129" t="str">
        <f t="shared" si="3"/>
        <v/>
      </c>
      <c r="D116" s="130" t="str">
        <f t="shared" si="4"/>
        <v/>
      </c>
      <c r="E116" s="131" t="str">
        <f>IF(A116="","",SUMIFS('Ergebnis (detailliert)'!$H$17:$H$300,'Ergebnis (detailliert)'!$A$17:$A$300,'Ergebnis (aggregiert)'!$A116,'Ergebnis (detailliert)'!$B$17:$B$300,'Ergebnis (aggregiert)'!$C116))</f>
        <v/>
      </c>
      <c r="F116" s="132" t="str">
        <f>IF($A116="","",SUMIFS('Ergebnis (detailliert)'!$J$17:$J$300,'Ergebnis (detailliert)'!$A$17:$A$300,'Ergebnis (aggregiert)'!$A116,'Ergebnis (detailliert)'!$B$17:$B$300,'Ergebnis (aggregiert)'!$C116))</f>
        <v/>
      </c>
      <c r="G116" s="131" t="str">
        <f>IF($A116="","",SUMIFS('Ergebnis (detailliert)'!$M$17:$M$300,'Ergebnis (detailliert)'!$A$17:$A$300,'Ergebnis (aggregiert)'!$A116,'Ergebnis (detailliert)'!$B$17:$B$300,'Ergebnis (aggregiert)'!$C116))</f>
        <v/>
      </c>
      <c r="H116" s="133" t="str">
        <f>IF($A116="","",SUMIFS('Ergebnis (detailliert)'!$P$17:$P$300,'Ergebnis (detailliert)'!$A$17:$A$300,'Ergebnis (aggregiert)'!$A116,'Ergebnis (detailliert)'!$B$17:$B$300,'Ergebnis (aggregiert)'!$C116))</f>
        <v/>
      </c>
      <c r="I116" s="134" t="str">
        <f>IF($A116="","",SUMIFS('Ergebnis (detailliert)'!$S$17:$S$300,'Ergebnis (detailliert)'!$A$17:$A$300,'Ergebnis (aggregiert)'!$A116,'Ergebnis (detailliert)'!$B$17:$B$300,'Ergebnis (aggregiert)'!$C116))</f>
        <v/>
      </c>
      <c r="J116" s="93" t="str">
        <f>IFERROR(IF(ISBLANK(A116),"",IF(COUNTIF('Beladung des Speichers'!$A$17:$A$300,'Ergebnis (aggregiert)'!A116)=0,"Fehler: Der Reiter 'Beladung des Speichers' wurde für diesen Speicher nicht ausgefüllt.",IF(COUNTIF('Entladung des Speichers'!$A$17:$A$300,'Ergebnis (aggregiert)'!A116)=0,"Fehler: Der Reiter 'Entladung des Speichers' wurde für diesen Speicher nicht ausgefüllt.",IF(COUNTIF(Füllstände!$A$17:$A$300,'Ergebnis (aggregiert)'!A116)=0,"Fehler: Der Reiter 'Füllstände' wurde für diesen Speicher nicht ausgefüllt.","")))),"Fehler: Nicht alle Datenblätter wurden für diesen Speicher vollständig befüllt.")</f>
        <v/>
      </c>
    </row>
    <row r="117" spans="1:10" x14ac:dyDescent="0.2">
      <c r="A117" s="128" t="str">
        <f>IF(Stammdaten!A117="","",Stammdaten!A117)</f>
        <v/>
      </c>
      <c r="B117" s="128" t="str">
        <f>IF(A117="","",VLOOKUP(A117,Stammdaten!A117:I400,6,FALSE))</f>
        <v/>
      </c>
      <c r="C117" s="129" t="str">
        <f t="shared" si="3"/>
        <v/>
      </c>
      <c r="D117" s="130" t="str">
        <f t="shared" si="4"/>
        <v/>
      </c>
      <c r="E117" s="131" t="str">
        <f>IF(A117="","",SUMIFS('Ergebnis (detailliert)'!$H$17:$H$300,'Ergebnis (detailliert)'!$A$17:$A$300,'Ergebnis (aggregiert)'!$A117,'Ergebnis (detailliert)'!$B$17:$B$300,'Ergebnis (aggregiert)'!$C117))</f>
        <v/>
      </c>
      <c r="F117" s="132" t="str">
        <f>IF($A117="","",SUMIFS('Ergebnis (detailliert)'!$J$17:$J$300,'Ergebnis (detailliert)'!$A$17:$A$300,'Ergebnis (aggregiert)'!$A117,'Ergebnis (detailliert)'!$B$17:$B$300,'Ergebnis (aggregiert)'!$C117))</f>
        <v/>
      </c>
      <c r="G117" s="131" t="str">
        <f>IF($A117="","",SUMIFS('Ergebnis (detailliert)'!$M$17:$M$300,'Ergebnis (detailliert)'!$A$17:$A$300,'Ergebnis (aggregiert)'!$A117,'Ergebnis (detailliert)'!$B$17:$B$300,'Ergebnis (aggregiert)'!$C117))</f>
        <v/>
      </c>
      <c r="H117" s="133" t="str">
        <f>IF($A117="","",SUMIFS('Ergebnis (detailliert)'!$P$17:$P$300,'Ergebnis (detailliert)'!$A$17:$A$300,'Ergebnis (aggregiert)'!$A117,'Ergebnis (detailliert)'!$B$17:$B$300,'Ergebnis (aggregiert)'!$C117))</f>
        <v/>
      </c>
      <c r="I117" s="134" t="str">
        <f>IF($A117="","",SUMIFS('Ergebnis (detailliert)'!$S$17:$S$300,'Ergebnis (detailliert)'!$A$17:$A$300,'Ergebnis (aggregiert)'!$A117,'Ergebnis (detailliert)'!$B$17:$B$300,'Ergebnis (aggregiert)'!$C117))</f>
        <v/>
      </c>
      <c r="J117" s="93" t="str">
        <f>IFERROR(IF(ISBLANK(A117),"",IF(COUNTIF('Beladung des Speichers'!$A$17:$A$300,'Ergebnis (aggregiert)'!A117)=0,"Fehler: Der Reiter 'Beladung des Speichers' wurde für diesen Speicher nicht ausgefüllt.",IF(COUNTIF('Entladung des Speichers'!$A$17:$A$300,'Ergebnis (aggregiert)'!A117)=0,"Fehler: Der Reiter 'Entladung des Speichers' wurde für diesen Speicher nicht ausgefüllt.",IF(COUNTIF(Füllstände!$A$17:$A$300,'Ergebnis (aggregiert)'!A117)=0,"Fehler: Der Reiter 'Füllstände' wurde für diesen Speicher nicht ausgefüllt.","")))),"Fehler: Nicht alle Datenblätter wurden für diesen Speicher vollständig befüllt.")</f>
        <v/>
      </c>
    </row>
    <row r="118" spans="1:10" x14ac:dyDescent="0.2">
      <c r="A118" s="128" t="str">
        <f>IF(Stammdaten!A118="","",Stammdaten!A118)</f>
        <v/>
      </c>
      <c r="B118" s="128" t="str">
        <f>IF(A118="","",VLOOKUP(A118,Stammdaten!A118:I401,6,FALSE))</f>
        <v/>
      </c>
      <c r="C118" s="129" t="str">
        <f t="shared" si="3"/>
        <v/>
      </c>
      <c r="D118" s="130" t="str">
        <f t="shared" si="4"/>
        <v/>
      </c>
      <c r="E118" s="131" t="str">
        <f>IF(A118="","",SUMIFS('Ergebnis (detailliert)'!$H$17:$H$300,'Ergebnis (detailliert)'!$A$17:$A$300,'Ergebnis (aggregiert)'!$A118,'Ergebnis (detailliert)'!$B$17:$B$300,'Ergebnis (aggregiert)'!$C118))</f>
        <v/>
      </c>
      <c r="F118" s="132" t="str">
        <f>IF($A118="","",SUMIFS('Ergebnis (detailliert)'!$J$17:$J$300,'Ergebnis (detailliert)'!$A$17:$A$300,'Ergebnis (aggregiert)'!$A118,'Ergebnis (detailliert)'!$B$17:$B$300,'Ergebnis (aggregiert)'!$C118))</f>
        <v/>
      </c>
      <c r="G118" s="131" t="str">
        <f>IF($A118="","",SUMIFS('Ergebnis (detailliert)'!$M$17:$M$300,'Ergebnis (detailliert)'!$A$17:$A$300,'Ergebnis (aggregiert)'!$A118,'Ergebnis (detailliert)'!$B$17:$B$300,'Ergebnis (aggregiert)'!$C118))</f>
        <v/>
      </c>
      <c r="H118" s="133" t="str">
        <f>IF($A118="","",SUMIFS('Ergebnis (detailliert)'!$P$17:$P$300,'Ergebnis (detailliert)'!$A$17:$A$300,'Ergebnis (aggregiert)'!$A118,'Ergebnis (detailliert)'!$B$17:$B$300,'Ergebnis (aggregiert)'!$C118))</f>
        <v/>
      </c>
      <c r="I118" s="134" t="str">
        <f>IF($A118="","",SUMIFS('Ergebnis (detailliert)'!$S$17:$S$300,'Ergebnis (detailliert)'!$A$17:$A$300,'Ergebnis (aggregiert)'!$A118,'Ergebnis (detailliert)'!$B$17:$B$300,'Ergebnis (aggregiert)'!$C118))</f>
        <v/>
      </c>
      <c r="J118" s="93" t="str">
        <f>IFERROR(IF(ISBLANK(A118),"",IF(COUNTIF('Beladung des Speichers'!$A$17:$A$300,'Ergebnis (aggregiert)'!A118)=0,"Fehler: Der Reiter 'Beladung des Speichers' wurde für diesen Speicher nicht ausgefüllt.",IF(COUNTIF('Entladung des Speichers'!$A$17:$A$300,'Ergebnis (aggregiert)'!A118)=0,"Fehler: Der Reiter 'Entladung des Speichers' wurde für diesen Speicher nicht ausgefüllt.",IF(COUNTIF(Füllstände!$A$17:$A$300,'Ergebnis (aggregiert)'!A118)=0,"Fehler: Der Reiter 'Füllstände' wurde für diesen Speicher nicht ausgefüllt.","")))),"Fehler: Nicht alle Datenblätter wurden für diesen Speicher vollständig befüllt.")</f>
        <v/>
      </c>
    </row>
    <row r="119" spans="1:10" x14ac:dyDescent="0.2">
      <c r="A119" s="128" t="str">
        <f>IF(Stammdaten!A119="","",Stammdaten!A119)</f>
        <v/>
      </c>
      <c r="B119" s="128" t="str">
        <f>IF(A119="","",VLOOKUP(A119,Stammdaten!A119:I402,6,FALSE))</f>
        <v/>
      </c>
      <c r="C119" s="129" t="str">
        <f t="shared" si="3"/>
        <v/>
      </c>
      <c r="D119" s="130" t="str">
        <f t="shared" si="4"/>
        <v/>
      </c>
      <c r="E119" s="131" t="str">
        <f>IF(A119="","",SUMIFS('Ergebnis (detailliert)'!$H$17:$H$300,'Ergebnis (detailliert)'!$A$17:$A$300,'Ergebnis (aggregiert)'!$A119,'Ergebnis (detailliert)'!$B$17:$B$300,'Ergebnis (aggregiert)'!$C119))</f>
        <v/>
      </c>
      <c r="F119" s="132" t="str">
        <f>IF($A119="","",SUMIFS('Ergebnis (detailliert)'!$J$17:$J$300,'Ergebnis (detailliert)'!$A$17:$A$300,'Ergebnis (aggregiert)'!$A119,'Ergebnis (detailliert)'!$B$17:$B$300,'Ergebnis (aggregiert)'!$C119))</f>
        <v/>
      </c>
      <c r="G119" s="131" t="str">
        <f>IF($A119="","",SUMIFS('Ergebnis (detailliert)'!$M$17:$M$300,'Ergebnis (detailliert)'!$A$17:$A$300,'Ergebnis (aggregiert)'!$A119,'Ergebnis (detailliert)'!$B$17:$B$300,'Ergebnis (aggregiert)'!$C119))</f>
        <v/>
      </c>
      <c r="H119" s="133" t="str">
        <f>IF($A119="","",SUMIFS('Ergebnis (detailliert)'!$P$17:$P$300,'Ergebnis (detailliert)'!$A$17:$A$300,'Ergebnis (aggregiert)'!$A119,'Ergebnis (detailliert)'!$B$17:$B$300,'Ergebnis (aggregiert)'!$C119))</f>
        <v/>
      </c>
      <c r="I119" s="134" t="str">
        <f>IF($A119="","",SUMIFS('Ergebnis (detailliert)'!$S$17:$S$300,'Ergebnis (detailliert)'!$A$17:$A$300,'Ergebnis (aggregiert)'!$A119,'Ergebnis (detailliert)'!$B$17:$B$300,'Ergebnis (aggregiert)'!$C119))</f>
        <v/>
      </c>
      <c r="J119" s="93" t="str">
        <f>IFERROR(IF(ISBLANK(A119),"",IF(COUNTIF('Beladung des Speichers'!$A$17:$A$300,'Ergebnis (aggregiert)'!A119)=0,"Fehler: Der Reiter 'Beladung des Speichers' wurde für diesen Speicher nicht ausgefüllt.",IF(COUNTIF('Entladung des Speichers'!$A$17:$A$300,'Ergebnis (aggregiert)'!A119)=0,"Fehler: Der Reiter 'Entladung des Speichers' wurde für diesen Speicher nicht ausgefüllt.",IF(COUNTIF(Füllstände!$A$17:$A$300,'Ergebnis (aggregiert)'!A119)=0,"Fehler: Der Reiter 'Füllstände' wurde für diesen Speicher nicht ausgefüllt.","")))),"Fehler: Nicht alle Datenblätter wurden für diesen Speicher vollständig befüllt.")</f>
        <v/>
      </c>
    </row>
    <row r="120" spans="1:10" x14ac:dyDescent="0.2">
      <c r="A120" s="128" t="str">
        <f>IF(Stammdaten!A120="","",Stammdaten!A120)</f>
        <v/>
      </c>
      <c r="B120" s="128" t="str">
        <f>IF(A120="","",VLOOKUP(A120,Stammdaten!A120:I403,6,FALSE))</f>
        <v/>
      </c>
      <c r="C120" s="129" t="str">
        <f t="shared" si="3"/>
        <v/>
      </c>
      <c r="D120" s="130" t="str">
        <f t="shared" si="4"/>
        <v/>
      </c>
      <c r="E120" s="131" t="str">
        <f>IF(A120="","",SUMIFS('Ergebnis (detailliert)'!$H$17:$H$300,'Ergebnis (detailliert)'!$A$17:$A$300,'Ergebnis (aggregiert)'!$A120,'Ergebnis (detailliert)'!$B$17:$B$300,'Ergebnis (aggregiert)'!$C120))</f>
        <v/>
      </c>
      <c r="F120" s="132" t="str">
        <f>IF($A120="","",SUMIFS('Ergebnis (detailliert)'!$J$17:$J$300,'Ergebnis (detailliert)'!$A$17:$A$300,'Ergebnis (aggregiert)'!$A120,'Ergebnis (detailliert)'!$B$17:$B$300,'Ergebnis (aggregiert)'!$C120))</f>
        <v/>
      </c>
      <c r="G120" s="131" t="str">
        <f>IF($A120="","",SUMIFS('Ergebnis (detailliert)'!$M$17:$M$300,'Ergebnis (detailliert)'!$A$17:$A$300,'Ergebnis (aggregiert)'!$A120,'Ergebnis (detailliert)'!$B$17:$B$300,'Ergebnis (aggregiert)'!$C120))</f>
        <v/>
      </c>
      <c r="H120" s="133" t="str">
        <f>IF($A120="","",SUMIFS('Ergebnis (detailliert)'!$P$17:$P$300,'Ergebnis (detailliert)'!$A$17:$A$300,'Ergebnis (aggregiert)'!$A120,'Ergebnis (detailliert)'!$B$17:$B$300,'Ergebnis (aggregiert)'!$C120))</f>
        <v/>
      </c>
      <c r="I120" s="134" t="str">
        <f>IF($A120="","",SUMIFS('Ergebnis (detailliert)'!$S$17:$S$300,'Ergebnis (detailliert)'!$A$17:$A$300,'Ergebnis (aggregiert)'!$A120,'Ergebnis (detailliert)'!$B$17:$B$300,'Ergebnis (aggregiert)'!$C120))</f>
        <v/>
      </c>
      <c r="J120" s="93" t="str">
        <f>IFERROR(IF(ISBLANK(A120),"",IF(COUNTIF('Beladung des Speichers'!$A$17:$A$300,'Ergebnis (aggregiert)'!A120)=0,"Fehler: Der Reiter 'Beladung des Speichers' wurde für diesen Speicher nicht ausgefüllt.",IF(COUNTIF('Entladung des Speichers'!$A$17:$A$300,'Ergebnis (aggregiert)'!A120)=0,"Fehler: Der Reiter 'Entladung des Speichers' wurde für diesen Speicher nicht ausgefüllt.",IF(COUNTIF(Füllstände!$A$17:$A$300,'Ergebnis (aggregiert)'!A120)=0,"Fehler: Der Reiter 'Füllstände' wurde für diesen Speicher nicht ausgefüllt.","")))),"Fehler: Nicht alle Datenblätter wurden für diesen Speicher vollständig befüllt.")</f>
        <v/>
      </c>
    </row>
    <row r="121" spans="1:10" x14ac:dyDescent="0.2">
      <c r="A121" s="128" t="str">
        <f>IF(Stammdaten!A121="","",Stammdaten!A121)</f>
        <v/>
      </c>
      <c r="B121" s="128" t="str">
        <f>IF(A121="","",VLOOKUP(A121,Stammdaten!A121:I404,6,FALSE))</f>
        <v/>
      </c>
      <c r="C121" s="129" t="str">
        <f t="shared" si="3"/>
        <v/>
      </c>
      <c r="D121" s="130" t="str">
        <f t="shared" si="4"/>
        <v/>
      </c>
      <c r="E121" s="131" t="str">
        <f>IF(A121="","",SUMIFS('Ergebnis (detailliert)'!$H$17:$H$300,'Ergebnis (detailliert)'!$A$17:$A$300,'Ergebnis (aggregiert)'!$A121,'Ergebnis (detailliert)'!$B$17:$B$300,'Ergebnis (aggregiert)'!$C121))</f>
        <v/>
      </c>
      <c r="F121" s="132" t="str">
        <f>IF($A121="","",SUMIFS('Ergebnis (detailliert)'!$J$17:$J$300,'Ergebnis (detailliert)'!$A$17:$A$300,'Ergebnis (aggregiert)'!$A121,'Ergebnis (detailliert)'!$B$17:$B$300,'Ergebnis (aggregiert)'!$C121))</f>
        <v/>
      </c>
      <c r="G121" s="131" t="str">
        <f>IF($A121="","",SUMIFS('Ergebnis (detailliert)'!$M$17:$M$300,'Ergebnis (detailliert)'!$A$17:$A$300,'Ergebnis (aggregiert)'!$A121,'Ergebnis (detailliert)'!$B$17:$B$300,'Ergebnis (aggregiert)'!$C121))</f>
        <v/>
      </c>
      <c r="H121" s="133" t="str">
        <f>IF($A121="","",SUMIFS('Ergebnis (detailliert)'!$P$17:$P$300,'Ergebnis (detailliert)'!$A$17:$A$300,'Ergebnis (aggregiert)'!$A121,'Ergebnis (detailliert)'!$B$17:$B$300,'Ergebnis (aggregiert)'!$C121))</f>
        <v/>
      </c>
      <c r="I121" s="134" t="str">
        <f>IF($A121="","",SUMIFS('Ergebnis (detailliert)'!$S$17:$S$300,'Ergebnis (detailliert)'!$A$17:$A$300,'Ergebnis (aggregiert)'!$A121,'Ergebnis (detailliert)'!$B$17:$B$300,'Ergebnis (aggregiert)'!$C121))</f>
        <v/>
      </c>
      <c r="J121" s="93" t="str">
        <f>IFERROR(IF(ISBLANK(A121),"",IF(COUNTIF('Beladung des Speichers'!$A$17:$A$300,'Ergebnis (aggregiert)'!A121)=0,"Fehler: Der Reiter 'Beladung des Speichers' wurde für diesen Speicher nicht ausgefüllt.",IF(COUNTIF('Entladung des Speichers'!$A$17:$A$300,'Ergebnis (aggregiert)'!A121)=0,"Fehler: Der Reiter 'Entladung des Speichers' wurde für diesen Speicher nicht ausgefüllt.",IF(COUNTIF(Füllstände!$A$17:$A$300,'Ergebnis (aggregiert)'!A121)=0,"Fehler: Der Reiter 'Füllstände' wurde für diesen Speicher nicht ausgefüllt.","")))),"Fehler: Nicht alle Datenblätter wurden für diesen Speicher vollständig befüllt.")</f>
        <v/>
      </c>
    </row>
    <row r="122" spans="1:10" x14ac:dyDescent="0.2">
      <c r="A122" s="128" t="str">
        <f>IF(Stammdaten!A122="","",Stammdaten!A122)</f>
        <v/>
      </c>
      <c r="B122" s="128" t="str">
        <f>IF(A122="","",VLOOKUP(A122,Stammdaten!A122:I405,6,FALSE))</f>
        <v/>
      </c>
      <c r="C122" s="129" t="str">
        <f t="shared" si="3"/>
        <v/>
      </c>
      <c r="D122" s="130" t="str">
        <f t="shared" si="4"/>
        <v/>
      </c>
      <c r="E122" s="131" t="str">
        <f>IF(A122="","",SUMIFS('Ergebnis (detailliert)'!$H$17:$H$300,'Ergebnis (detailliert)'!$A$17:$A$300,'Ergebnis (aggregiert)'!$A122,'Ergebnis (detailliert)'!$B$17:$B$300,'Ergebnis (aggregiert)'!$C122))</f>
        <v/>
      </c>
      <c r="F122" s="132" t="str">
        <f>IF($A122="","",SUMIFS('Ergebnis (detailliert)'!$J$17:$J$300,'Ergebnis (detailliert)'!$A$17:$A$300,'Ergebnis (aggregiert)'!$A122,'Ergebnis (detailliert)'!$B$17:$B$300,'Ergebnis (aggregiert)'!$C122))</f>
        <v/>
      </c>
      <c r="G122" s="131" t="str">
        <f>IF($A122="","",SUMIFS('Ergebnis (detailliert)'!$M$17:$M$300,'Ergebnis (detailliert)'!$A$17:$A$300,'Ergebnis (aggregiert)'!$A122,'Ergebnis (detailliert)'!$B$17:$B$300,'Ergebnis (aggregiert)'!$C122))</f>
        <v/>
      </c>
      <c r="H122" s="133" t="str">
        <f>IF($A122="","",SUMIFS('Ergebnis (detailliert)'!$P$17:$P$300,'Ergebnis (detailliert)'!$A$17:$A$300,'Ergebnis (aggregiert)'!$A122,'Ergebnis (detailliert)'!$B$17:$B$300,'Ergebnis (aggregiert)'!$C122))</f>
        <v/>
      </c>
      <c r="I122" s="134" t="str">
        <f>IF($A122="","",SUMIFS('Ergebnis (detailliert)'!$S$17:$S$300,'Ergebnis (detailliert)'!$A$17:$A$300,'Ergebnis (aggregiert)'!$A122,'Ergebnis (detailliert)'!$B$17:$B$300,'Ergebnis (aggregiert)'!$C122))</f>
        <v/>
      </c>
      <c r="J122" s="93" t="str">
        <f>IFERROR(IF(ISBLANK(A122),"",IF(COUNTIF('Beladung des Speichers'!$A$17:$A$300,'Ergebnis (aggregiert)'!A122)=0,"Fehler: Der Reiter 'Beladung des Speichers' wurde für diesen Speicher nicht ausgefüllt.",IF(COUNTIF('Entladung des Speichers'!$A$17:$A$300,'Ergebnis (aggregiert)'!A122)=0,"Fehler: Der Reiter 'Entladung des Speichers' wurde für diesen Speicher nicht ausgefüllt.",IF(COUNTIF(Füllstände!$A$17:$A$300,'Ergebnis (aggregiert)'!A122)=0,"Fehler: Der Reiter 'Füllstände' wurde für diesen Speicher nicht ausgefüllt.","")))),"Fehler: Nicht alle Datenblätter wurden für diesen Speicher vollständig befüllt.")</f>
        <v/>
      </c>
    </row>
    <row r="123" spans="1:10" x14ac:dyDescent="0.2">
      <c r="A123" s="128" t="str">
        <f>IF(Stammdaten!A123="","",Stammdaten!A123)</f>
        <v/>
      </c>
      <c r="B123" s="128" t="str">
        <f>IF(A123="","",VLOOKUP(A123,Stammdaten!A123:I406,6,FALSE))</f>
        <v/>
      </c>
      <c r="C123" s="129" t="str">
        <f t="shared" si="3"/>
        <v/>
      </c>
      <c r="D123" s="130" t="str">
        <f t="shared" si="4"/>
        <v/>
      </c>
      <c r="E123" s="131" t="str">
        <f>IF(A123="","",SUMIFS('Ergebnis (detailliert)'!$H$17:$H$300,'Ergebnis (detailliert)'!$A$17:$A$300,'Ergebnis (aggregiert)'!$A123,'Ergebnis (detailliert)'!$B$17:$B$300,'Ergebnis (aggregiert)'!$C123))</f>
        <v/>
      </c>
      <c r="F123" s="132" t="str">
        <f>IF($A123="","",SUMIFS('Ergebnis (detailliert)'!$J$17:$J$300,'Ergebnis (detailliert)'!$A$17:$A$300,'Ergebnis (aggregiert)'!$A123,'Ergebnis (detailliert)'!$B$17:$B$300,'Ergebnis (aggregiert)'!$C123))</f>
        <v/>
      </c>
      <c r="G123" s="131" t="str">
        <f>IF($A123="","",SUMIFS('Ergebnis (detailliert)'!$M$17:$M$300,'Ergebnis (detailliert)'!$A$17:$A$300,'Ergebnis (aggregiert)'!$A123,'Ergebnis (detailliert)'!$B$17:$B$300,'Ergebnis (aggregiert)'!$C123))</f>
        <v/>
      </c>
      <c r="H123" s="133" t="str">
        <f>IF($A123="","",SUMIFS('Ergebnis (detailliert)'!$P$17:$P$300,'Ergebnis (detailliert)'!$A$17:$A$300,'Ergebnis (aggregiert)'!$A123,'Ergebnis (detailliert)'!$B$17:$B$300,'Ergebnis (aggregiert)'!$C123))</f>
        <v/>
      </c>
      <c r="I123" s="134" t="str">
        <f>IF($A123="","",SUMIFS('Ergebnis (detailliert)'!$S$17:$S$300,'Ergebnis (detailliert)'!$A$17:$A$300,'Ergebnis (aggregiert)'!$A123,'Ergebnis (detailliert)'!$B$17:$B$300,'Ergebnis (aggregiert)'!$C123))</f>
        <v/>
      </c>
      <c r="J123" s="93" t="str">
        <f>IFERROR(IF(ISBLANK(A123),"",IF(COUNTIF('Beladung des Speichers'!$A$17:$A$300,'Ergebnis (aggregiert)'!A123)=0,"Fehler: Der Reiter 'Beladung des Speichers' wurde für diesen Speicher nicht ausgefüllt.",IF(COUNTIF('Entladung des Speichers'!$A$17:$A$300,'Ergebnis (aggregiert)'!A123)=0,"Fehler: Der Reiter 'Entladung des Speichers' wurde für diesen Speicher nicht ausgefüllt.",IF(COUNTIF(Füllstände!$A$17:$A$300,'Ergebnis (aggregiert)'!A123)=0,"Fehler: Der Reiter 'Füllstände' wurde für diesen Speicher nicht ausgefüllt.","")))),"Fehler: Nicht alle Datenblätter wurden für diesen Speicher vollständig befüllt.")</f>
        <v/>
      </c>
    </row>
    <row r="124" spans="1:10" x14ac:dyDescent="0.2">
      <c r="A124" s="128" t="str">
        <f>IF(Stammdaten!A124="","",Stammdaten!A124)</f>
        <v/>
      </c>
      <c r="B124" s="128" t="str">
        <f>IF(A124="","",VLOOKUP(A124,Stammdaten!A124:I407,6,FALSE))</f>
        <v/>
      </c>
      <c r="C124" s="129" t="str">
        <f t="shared" si="3"/>
        <v/>
      </c>
      <c r="D124" s="130" t="str">
        <f t="shared" si="4"/>
        <v/>
      </c>
      <c r="E124" s="131" t="str">
        <f>IF(A124="","",SUMIFS('Ergebnis (detailliert)'!$H$17:$H$300,'Ergebnis (detailliert)'!$A$17:$A$300,'Ergebnis (aggregiert)'!$A124,'Ergebnis (detailliert)'!$B$17:$B$300,'Ergebnis (aggregiert)'!$C124))</f>
        <v/>
      </c>
      <c r="F124" s="132" t="str">
        <f>IF($A124="","",SUMIFS('Ergebnis (detailliert)'!$J$17:$J$300,'Ergebnis (detailliert)'!$A$17:$A$300,'Ergebnis (aggregiert)'!$A124,'Ergebnis (detailliert)'!$B$17:$B$300,'Ergebnis (aggregiert)'!$C124))</f>
        <v/>
      </c>
      <c r="G124" s="131" t="str">
        <f>IF($A124="","",SUMIFS('Ergebnis (detailliert)'!$M$17:$M$300,'Ergebnis (detailliert)'!$A$17:$A$300,'Ergebnis (aggregiert)'!$A124,'Ergebnis (detailliert)'!$B$17:$B$300,'Ergebnis (aggregiert)'!$C124))</f>
        <v/>
      </c>
      <c r="H124" s="133" t="str">
        <f>IF($A124="","",SUMIFS('Ergebnis (detailliert)'!$P$17:$P$300,'Ergebnis (detailliert)'!$A$17:$A$300,'Ergebnis (aggregiert)'!$A124,'Ergebnis (detailliert)'!$B$17:$B$300,'Ergebnis (aggregiert)'!$C124))</f>
        <v/>
      </c>
      <c r="I124" s="134" t="str">
        <f>IF($A124="","",SUMIFS('Ergebnis (detailliert)'!$S$17:$S$300,'Ergebnis (detailliert)'!$A$17:$A$300,'Ergebnis (aggregiert)'!$A124,'Ergebnis (detailliert)'!$B$17:$B$300,'Ergebnis (aggregiert)'!$C124))</f>
        <v/>
      </c>
      <c r="J124" s="93" t="str">
        <f>IFERROR(IF(ISBLANK(A124),"",IF(COUNTIF('Beladung des Speichers'!$A$17:$A$300,'Ergebnis (aggregiert)'!A124)=0,"Fehler: Der Reiter 'Beladung des Speichers' wurde für diesen Speicher nicht ausgefüllt.",IF(COUNTIF('Entladung des Speichers'!$A$17:$A$300,'Ergebnis (aggregiert)'!A124)=0,"Fehler: Der Reiter 'Entladung des Speichers' wurde für diesen Speicher nicht ausgefüllt.",IF(COUNTIF(Füllstände!$A$17:$A$300,'Ergebnis (aggregiert)'!A124)=0,"Fehler: Der Reiter 'Füllstände' wurde für diesen Speicher nicht ausgefüllt.","")))),"Fehler: Nicht alle Datenblätter wurden für diesen Speicher vollständig befüllt.")</f>
        <v/>
      </c>
    </row>
    <row r="125" spans="1:10" x14ac:dyDescent="0.2">
      <c r="A125" s="128" t="str">
        <f>IF(Stammdaten!A125="","",Stammdaten!A125)</f>
        <v/>
      </c>
      <c r="B125" s="128" t="str">
        <f>IF(A125="","",VLOOKUP(A125,Stammdaten!A125:I408,6,FALSE))</f>
        <v/>
      </c>
      <c r="C125" s="129" t="str">
        <f t="shared" si="3"/>
        <v/>
      </c>
      <c r="D125" s="130" t="str">
        <f t="shared" si="4"/>
        <v/>
      </c>
      <c r="E125" s="131" t="str">
        <f>IF(A125="","",SUMIFS('Ergebnis (detailliert)'!$H$17:$H$300,'Ergebnis (detailliert)'!$A$17:$A$300,'Ergebnis (aggregiert)'!$A125,'Ergebnis (detailliert)'!$B$17:$B$300,'Ergebnis (aggregiert)'!$C125))</f>
        <v/>
      </c>
      <c r="F125" s="132" t="str">
        <f>IF($A125="","",SUMIFS('Ergebnis (detailliert)'!$J$17:$J$300,'Ergebnis (detailliert)'!$A$17:$A$300,'Ergebnis (aggregiert)'!$A125,'Ergebnis (detailliert)'!$B$17:$B$300,'Ergebnis (aggregiert)'!$C125))</f>
        <v/>
      </c>
      <c r="G125" s="131" t="str">
        <f>IF($A125="","",SUMIFS('Ergebnis (detailliert)'!$M$17:$M$300,'Ergebnis (detailliert)'!$A$17:$A$300,'Ergebnis (aggregiert)'!$A125,'Ergebnis (detailliert)'!$B$17:$B$300,'Ergebnis (aggregiert)'!$C125))</f>
        <v/>
      </c>
      <c r="H125" s="133" t="str">
        <f>IF($A125="","",SUMIFS('Ergebnis (detailliert)'!$P$17:$P$300,'Ergebnis (detailliert)'!$A$17:$A$300,'Ergebnis (aggregiert)'!$A125,'Ergebnis (detailliert)'!$B$17:$B$300,'Ergebnis (aggregiert)'!$C125))</f>
        <v/>
      </c>
      <c r="I125" s="134" t="str">
        <f>IF($A125="","",SUMIFS('Ergebnis (detailliert)'!$S$17:$S$300,'Ergebnis (detailliert)'!$A$17:$A$300,'Ergebnis (aggregiert)'!$A125,'Ergebnis (detailliert)'!$B$17:$B$300,'Ergebnis (aggregiert)'!$C125))</f>
        <v/>
      </c>
      <c r="J125" s="93" t="str">
        <f>IFERROR(IF(ISBLANK(A125),"",IF(COUNTIF('Beladung des Speichers'!$A$17:$A$300,'Ergebnis (aggregiert)'!A125)=0,"Fehler: Der Reiter 'Beladung des Speichers' wurde für diesen Speicher nicht ausgefüllt.",IF(COUNTIF('Entladung des Speichers'!$A$17:$A$300,'Ergebnis (aggregiert)'!A125)=0,"Fehler: Der Reiter 'Entladung des Speichers' wurde für diesen Speicher nicht ausgefüllt.",IF(COUNTIF(Füllstände!$A$17:$A$300,'Ergebnis (aggregiert)'!A125)=0,"Fehler: Der Reiter 'Füllstände' wurde für diesen Speicher nicht ausgefüllt.","")))),"Fehler: Nicht alle Datenblätter wurden für diesen Speicher vollständig befüllt.")</f>
        <v/>
      </c>
    </row>
    <row r="126" spans="1:10" x14ac:dyDescent="0.2">
      <c r="A126" s="128" t="str">
        <f>IF(Stammdaten!A126="","",Stammdaten!A126)</f>
        <v/>
      </c>
      <c r="B126" s="128" t="str">
        <f>IF(A126="","",VLOOKUP(A126,Stammdaten!A126:I409,6,FALSE))</f>
        <v/>
      </c>
      <c r="C126" s="129" t="str">
        <f t="shared" si="3"/>
        <v/>
      </c>
      <c r="D126" s="130" t="str">
        <f t="shared" si="4"/>
        <v/>
      </c>
      <c r="E126" s="131" t="str">
        <f>IF(A126="","",SUMIFS('Ergebnis (detailliert)'!$H$17:$H$300,'Ergebnis (detailliert)'!$A$17:$A$300,'Ergebnis (aggregiert)'!$A126,'Ergebnis (detailliert)'!$B$17:$B$300,'Ergebnis (aggregiert)'!$C126))</f>
        <v/>
      </c>
      <c r="F126" s="132" t="str">
        <f>IF($A126="","",SUMIFS('Ergebnis (detailliert)'!$J$17:$J$300,'Ergebnis (detailliert)'!$A$17:$A$300,'Ergebnis (aggregiert)'!$A126,'Ergebnis (detailliert)'!$B$17:$B$300,'Ergebnis (aggregiert)'!$C126))</f>
        <v/>
      </c>
      <c r="G126" s="131" t="str">
        <f>IF($A126="","",SUMIFS('Ergebnis (detailliert)'!$M$17:$M$300,'Ergebnis (detailliert)'!$A$17:$A$300,'Ergebnis (aggregiert)'!$A126,'Ergebnis (detailliert)'!$B$17:$B$300,'Ergebnis (aggregiert)'!$C126))</f>
        <v/>
      </c>
      <c r="H126" s="133" t="str">
        <f>IF($A126="","",SUMIFS('Ergebnis (detailliert)'!$P$17:$P$300,'Ergebnis (detailliert)'!$A$17:$A$300,'Ergebnis (aggregiert)'!$A126,'Ergebnis (detailliert)'!$B$17:$B$300,'Ergebnis (aggregiert)'!$C126))</f>
        <v/>
      </c>
      <c r="I126" s="134" t="str">
        <f>IF($A126="","",SUMIFS('Ergebnis (detailliert)'!$S$17:$S$300,'Ergebnis (detailliert)'!$A$17:$A$300,'Ergebnis (aggregiert)'!$A126,'Ergebnis (detailliert)'!$B$17:$B$300,'Ergebnis (aggregiert)'!$C126))</f>
        <v/>
      </c>
      <c r="J126" s="93" t="str">
        <f>IFERROR(IF(ISBLANK(A126),"",IF(COUNTIF('Beladung des Speichers'!$A$17:$A$300,'Ergebnis (aggregiert)'!A126)=0,"Fehler: Der Reiter 'Beladung des Speichers' wurde für diesen Speicher nicht ausgefüllt.",IF(COUNTIF('Entladung des Speichers'!$A$17:$A$300,'Ergebnis (aggregiert)'!A126)=0,"Fehler: Der Reiter 'Entladung des Speichers' wurde für diesen Speicher nicht ausgefüllt.",IF(COUNTIF(Füllstände!$A$17:$A$300,'Ergebnis (aggregiert)'!A126)=0,"Fehler: Der Reiter 'Füllstände' wurde für diesen Speicher nicht ausgefüllt.","")))),"Fehler: Nicht alle Datenblätter wurden für diesen Speicher vollständig befüllt.")</f>
        <v/>
      </c>
    </row>
    <row r="127" spans="1:10" x14ac:dyDescent="0.2">
      <c r="A127" s="128" t="str">
        <f>IF(Stammdaten!A127="","",Stammdaten!A127)</f>
        <v/>
      </c>
      <c r="B127" s="128" t="str">
        <f>IF(A127="","",VLOOKUP(A127,Stammdaten!A127:I410,6,FALSE))</f>
        <v/>
      </c>
      <c r="C127" s="129" t="str">
        <f t="shared" si="3"/>
        <v/>
      </c>
      <c r="D127" s="130" t="str">
        <f t="shared" si="4"/>
        <v/>
      </c>
      <c r="E127" s="131" t="str">
        <f>IF(A127="","",SUMIFS('Ergebnis (detailliert)'!$H$17:$H$300,'Ergebnis (detailliert)'!$A$17:$A$300,'Ergebnis (aggregiert)'!$A127,'Ergebnis (detailliert)'!$B$17:$B$300,'Ergebnis (aggregiert)'!$C127))</f>
        <v/>
      </c>
      <c r="F127" s="132" t="str">
        <f>IF($A127="","",SUMIFS('Ergebnis (detailliert)'!$J$17:$J$300,'Ergebnis (detailliert)'!$A$17:$A$300,'Ergebnis (aggregiert)'!$A127,'Ergebnis (detailliert)'!$B$17:$B$300,'Ergebnis (aggregiert)'!$C127))</f>
        <v/>
      </c>
      <c r="G127" s="131" t="str">
        <f>IF($A127="","",SUMIFS('Ergebnis (detailliert)'!$M$17:$M$300,'Ergebnis (detailliert)'!$A$17:$A$300,'Ergebnis (aggregiert)'!$A127,'Ergebnis (detailliert)'!$B$17:$B$300,'Ergebnis (aggregiert)'!$C127))</f>
        <v/>
      </c>
      <c r="H127" s="133" t="str">
        <f>IF($A127="","",SUMIFS('Ergebnis (detailliert)'!$P$17:$P$300,'Ergebnis (detailliert)'!$A$17:$A$300,'Ergebnis (aggregiert)'!$A127,'Ergebnis (detailliert)'!$B$17:$B$300,'Ergebnis (aggregiert)'!$C127))</f>
        <v/>
      </c>
      <c r="I127" s="134" t="str">
        <f>IF($A127="","",SUMIFS('Ergebnis (detailliert)'!$S$17:$S$300,'Ergebnis (detailliert)'!$A$17:$A$300,'Ergebnis (aggregiert)'!$A127,'Ergebnis (detailliert)'!$B$17:$B$300,'Ergebnis (aggregiert)'!$C127))</f>
        <v/>
      </c>
      <c r="J127" s="93" t="str">
        <f>IFERROR(IF(ISBLANK(A127),"",IF(COUNTIF('Beladung des Speichers'!$A$17:$A$300,'Ergebnis (aggregiert)'!A127)=0,"Fehler: Der Reiter 'Beladung des Speichers' wurde für diesen Speicher nicht ausgefüllt.",IF(COUNTIF('Entladung des Speichers'!$A$17:$A$300,'Ergebnis (aggregiert)'!A127)=0,"Fehler: Der Reiter 'Entladung des Speichers' wurde für diesen Speicher nicht ausgefüllt.",IF(COUNTIF(Füllstände!$A$17:$A$300,'Ergebnis (aggregiert)'!A127)=0,"Fehler: Der Reiter 'Füllstände' wurde für diesen Speicher nicht ausgefüllt.","")))),"Fehler: Nicht alle Datenblätter wurden für diesen Speicher vollständig befüllt.")</f>
        <v/>
      </c>
    </row>
    <row r="128" spans="1:10" x14ac:dyDescent="0.2">
      <c r="A128" s="128" t="str">
        <f>IF(Stammdaten!A128="","",Stammdaten!A128)</f>
        <v/>
      </c>
      <c r="B128" s="128" t="str">
        <f>IF(A128="","",VLOOKUP(A128,Stammdaten!A128:I411,6,FALSE))</f>
        <v/>
      </c>
      <c r="C128" s="129" t="str">
        <f t="shared" si="3"/>
        <v/>
      </c>
      <c r="D128" s="130" t="str">
        <f t="shared" si="4"/>
        <v/>
      </c>
      <c r="E128" s="131" t="str">
        <f>IF(A128="","",SUMIFS('Ergebnis (detailliert)'!$H$17:$H$300,'Ergebnis (detailliert)'!$A$17:$A$300,'Ergebnis (aggregiert)'!$A128,'Ergebnis (detailliert)'!$B$17:$B$300,'Ergebnis (aggregiert)'!$C128))</f>
        <v/>
      </c>
      <c r="F128" s="132" t="str">
        <f>IF($A128="","",SUMIFS('Ergebnis (detailliert)'!$J$17:$J$300,'Ergebnis (detailliert)'!$A$17:$A$300,'Ergebnis (aggregiert)'!$A128,'Ergebnis (detailliert)'!$B$17:$B$300,'Ergebnis (aggregiert)'!$C128))</f>
        <v/>
      </c>
      <c r="G128" s="131" t="str">
        <f>IF($A128="","",SUMIFS('Ergebnis (detailliert)'!$M$17:$M$300,'Ergebnis (detailliert)'!$A$17:$A$300,'Ergebnis (aggregiert)'!$A128,'Ergebnis (detailliert)'!$B$17:$B$300,'Ergebnis (aggregiert)'!$C128))</f>
        <v/>
      </c>
      <c r="H128" s="133" t="str">
        <f>IF($A128="","",SUMIFS('Ergebnis (detailliert)'!$P$17:$P$300,'Ergebnis (detailliert)'!$A$17:$A$300,'Ergebnis (aggregiert)'!$A128,'Ergebnis (detailliert)'!$B$17:$B$300,'Ergebnis (aggregiert)'!$C128))</f>
        <v/>
      </c>
      <c r="I128" s="134" t="str">
        <f>IF($A128="","",SUMIFS('Ergebnis (detailliert)'!$S$17:$S$300,'Ergebnis (detailliert)'!$A$17:$A$300,'Ergebnis (aggregiert)'!$A128,'Ergebnis (detailliert)'!$B$17:$B$300,'Ergebnis (aggregiert)'!$C128))</f>
        <v/>
      </c>
      <c r="J128" s="93" t="str">
        <f>IFERROR(IF(ISBLANK(A128),"",IF(COUNTIF('Beladung des Speichers'!$A$17:$A$300,'Ergebnis (aggregiert)'!A128)=0,"Fehler: Der Reiter 'Beladung des Speichers' wurde für diesen Speicher nicht ausgefüllt.",IF(COUNTIF('Entladung des Speichers'!$A$17:$A$300,'Ergebnis (aggregiert)'!A128)=0,"Fehler: Der Reiter 'Entladung des Speichers' wurde für diesen Speicher nicht ausgefüllt.",IF(COUNTIF(Füllstände!$A$17:$A$300,'Ergebnis (aggregiert)'!A128)=0,"Fehler: Der Reiter 'Füllstände' wurde für diesen Speicher nicht ausgefüllt.","")))),"Fehler: Nicht alle Datenblätter wurden für diesen Speicher vollständig befüllt.")</f>
        <v/>
      </c>
    </row>
    <row r="129" spans="1:10" x14ac:dyDescent="0.2">
      <c r="A129" s="128" t="str">
        <f>IF(Stammdaten!A129="","",Stammdaten!A129)</f>
        <v/>
      </c>
      <c r="B129" s="128" t="str">
        <f>IF(A129="","",VLOOKUP(A129,Stammdaten!A129:I412,6,FALSE))</f>
        <v/>
      </c>
      <c r="C129" s="129" t="str">
        <f t="shared" si="3"/>
        <v/>
      </c>
      <c r="D129" s="130" t="str">
        <f t="shared" si="4"/>
        <v/>
      </c>
      <c r="E129" s="131" t="str">
        <f>IF(A129="","",SUMIFS('Ergebnis (detailliert)'!$H$17:$H$300,'Ergebnis (detailliert)'!$A$17:$A$300,'Ergebnis (aggregiert)'!$A129,'Ergebnis (detailliert)'!$B$17:$B$300,'Ergebnis (aggregiert)'!$C129))</f>
        <v/>
      </c>
      <c r="F129" s="132" t="str">
        <f>IF($A129="","",SUMIFS('Ergebnis (detailliert)'!$J$17:$J$300,'Ergebnis (detailliert)'!$A$17:$A$300,'Ergebnis (aggregiert)'!$A129,'Ergebnis (detailliert)'!$B$17:$B$300,'Ergebnis (aggregiert)'!$C129))</f>
        <v/>
      </c>
      <c r="G129" s="131" t="str">
        <f>IF($A129="","",SUMIFS('Ergebnis (detailliert)'!$M$17:$M$300,'Ergebnis (detailliert)'!$A$17:$A$300,'Ergebnis (aggregiert)'!$A129,'Ergebnis (detailliert)'!$B$17:$B$300,'Ergebnis (aggregiert)'!$C129))</f>
        <v/>
      </c>
      <c r="H129" s="133" t="str">
        <f>IF($A129="","",SUMIFS('Ergebnis (detailliert)'!$P$17:$P$300,'Ergebnis (detailliert)'!$A$17:$A$300,'Ergebnis (aggregiert)'!$A129,'Ergebnis (detailliert)'!$B$17:$B$300,'Ergebnis (aggregiert)'!$C129))</f>
        <v/>
      </c>
      <c r="I129" s="134" t="str">
        <f>IF($A129="","",SUMIFS('Ergebnis (detailliert)'!$S$17:$S$300,'Ergebnis (detailliert)'!$A$17:$A$300,'Ergebnis (aggregiert)'!$A129,'Ergebnis (detailliert)'!$B$17:$B$300,'Ergebnis (aggregiert)'!$C129))</f>
        <v/>
      </c>
      <c r="J129" s="93" t="str">
        <f>IFERROR(IF(ISBLANK(A129),"",IF(COUNTIF('Beladung des Speichers'!$A$17:$A$300,'Ergebnis (aggregiert)'!A129)=0,"Fehler: Der Reiter 'Beladung des Speichers' wurde für diesen Speicher nicht ausgefüllt.",IF(COUNTIF('Entladung des Speichers'!$A$17:$A$300,'Ergebnis (aggregiert)'!A129)=0,"Fehler: Der Reiter 'Entladung des Speichers' wurde für diesen Speicher nicht ausgefüllt.",IF(COUNTIF(Füllstände!$A$17:$A$300,'Ergebnis (aggregiert)'!A129)=0,"Fehler: Der Reiter 'Füllstände' wurde für diesen Speicher nicht ausgefüllt.","")))),"Fehler: Nicht alle Datenblätter wurden für diesen Speicher vollständig befüllt.")</f>
        <v/>
      </c>
    </row>
    <row r="130" spans="1:10" x14ac:dyDescent="0.2">
      <c r="A130" s="128" t="str">
        <f>IF(Stammdaten!A130="","",Stammdaten!A130)</f>
        <v/>
      </c>
      <c r="B130" s="128" t="str">
        <f>IF(A130="","",VLOOKUP(A130,Stammdaten!A130:I413,6,FALSE))</f>
        <v/>
      </c>
      <c r="C130" s="129" t="str">
        <f t="shared" si="3"/>
        <v/>
      </c>
      <c r="D130" s="130" t="str">
        <f t="shared" si="4"/>
        <v/>
      </c>
      <c r="E130" s="131" t="str">
        <f>IF(A130="","",SUMIFS('Ergebnis (detailliert)'!$H$17:$H$300,'Ergebnis (detailliert)'!$A$17:$A$300,'Ergebnis (aggregiert)'!$A130,'Ergebnis (detailliert)'!$B$17:$B$300,'Ergebnis (aggregiert)'!$C130))</f>
        <v/>
      </c>
      <c r="F130" s="132" t="str">
        <f>IF($A130="","",SUMIFS('Ergebnis (detailliert)'!$J$17:$J$300,'Ergebnis (detailliert)'!$A$17:$A$300,'Ergebnis (aggregiert)'!$A130,'Ergebnis (detailliert)'!$B$17:$B$300,'Ergebnis (aggregiert)'!$C130))</f>
        <v/>
      </c>
      <c r="G130" s="131" t="str">
        <f>IF($A130="","",SUMIFS('Ergebnis (detailliert)'!$M$17:$M$300,'Ergebnis (detailliert)'!$A$17:$A$300,'Ergebnis (aggregiert)'!$A130,'Ergebnis (detailliert)'!$B$17:$B$300,'Ergebnis (aggregiert)'!$C130))</f>
        <v/>
      </c>
      <c r="H130" s="133" t="str">
        <f>IF($A130="","",SUMIFS('Ergebnis (detailliert)'!$P$17:$P$300,'Ergebnis (detailliert)'!$A$17:$A$300,'Ergebnis (aggregiert)'!$A130,'Ergebnis (detailliert)'!$B$17:$B$300,'Ergebnis (aggregiert)'!$C130))</f>
        <v/>
      </c>
      <c r="I130" s="134" t="str">
        <f>IF($A130="","",SUMIFS('Ergebnis (detailliert)'!$S$17:$S$300,'Ergebnis (detailliert)'!$A$17:$A$300,'Ergebnis (aggregiert)'!$A130,'Ergebnis (detailliert)'!$B$17:$B$300,'Ergebnis (aggregiert)'!$C130))</f>
        <v/>
      </c>
      <c r="J130" s="93" t="str">
        <f>IFERROR(IF(ISBLANK(A130),"",IF(COUNTIF('Beladung des Speichers'!$A$17:$A$300,'Ergebnis (aggregiert)'!A130)=0,"Fehler: Der Reiter 'Beladung des Speichers' wurde für diesen Speicher nicht ausgefüllt.",IF(COUNTIF('Entladung des Speichers'!$A$17:$A$300,'Ergebnis (aggregiert)'!A130)=0,"Fehler: Der Reiter 'Entladung des Speichers' wurde für diesen Speicher nicht ausgefüllt.",IF(COUNTIF(Füllstände!$A$17:$A$300,'Ergebnis (aggregiert)'!A130)=0,"Fehler: Der Reiter 'Füllstände' wurde für diesen Speicher nicht ausgefüllt.","")))),"Fehler: Nicht alle Datenblätter wurden für diesen Speicher vollständig befüllt.")</f>
        <v/>
      </c>
    </row>
    <row r="131" spans="1:10" x14ac:dyDescent="0.2">
      <c r="A131" s="128" t="str">
        <f>IF(Stammdaten!A131="","",Stammdaten!A131)</f>
        <v/>
      </c>
      <c r="B131" s="128" t="str">
        <f>IF(A131="","",VLOOKUP(A131,Stammdaten!A131:I414,6,FALSE))</f>
        <v/>
      </c>
      <c r="C131" s="129" t="str">
        <f t="shared" si="3"/>
        <v/>
      </c>
      <c r="D131" s="130" t="str">
        <f t="shared" si="4"/>
        <v/>
      </c>
      <c r="E131" s="131" t="str">
        <f>IF(A131="","",SUMIFS('Ergebnis (detailliert)'!$H$17:$H$300,'Ergebnis (detailliert)'!$A$17:$A$300,'Ergebnis (aggregiert)'!$A131,'Ergebnis (detailliert)'!$B$17:$B$300,'Ergebnis (aggregiert)'!$C131))</f>
        <v/>
      </c>
      <c r="F131" s="132" t="str">
        <f>IF($A131="","",SUMIFS('Ergebnis (detailliert)'!$J$17:$J$300,'Ergebnis (detailliert)'!$A$17:$A$300,'Ergebnis (aggregiert)'!$A131,'Ergebnis (detailliert)'!$B$17:$B$300,'Ergebnis (aggregiert)'!$C131))</f>
        <v/>
      </c>
      <c r="G131" s="131" t="str">
        <f>IF($A131="","",SUMIFS('Ergebnis (detailliert)'!$M$17:$M$300,'Ergebnis (detailliert)'!$A$17:$A$300,'Ergebnis (aggregiert)'!$A131,'Ergebnis (detailliert)'!$B$17:$B$300,'Ergebnis (aggregiert)'!$C131))</f>
        <v/>
      </c>
      <c r="H131" s="133" t="str">
        <f>IF($A131="","",SUMIFS('Ergebnis (detailliert)'!$P$17:$P$300,'Ergebnis (detailliert)'!$A$17:$A$300,'Ergebnis (aggregiert)'!$A131,'Ergebnis (detailliert)'!$B$17:$B$300,'Ergebnis (aggregiert)'!$C131))</f>
        <v/>
      </c>
      <c r="I131" s="134" t="str">
        <f>IF($A131="","",SUMIFS('Ergebnis (detailliert)'!$S$17:$S$300,'Ergebnis (detailliert)'!$A$17:$A$300,'Ergebnis (aggregiert)'!$A131,'Ergebnis (detailliert)'!$B$17:$B$300,'Ergebnis (aggregiert)'!$C131))</f>
        <v/>
      </c>
      <c r="J131" s="93" t="str">
        <f>IFERROR(IF(ISBLANK(A131),"",IF(COUNTIF('Beladung des Speichers'!$A$17:$A$300,'Ergebnis (aggregiert)'!A131)=0,"Fehler: Der Reiter 'Beladung des Speichers' wurde für diesen Speicher nicht ausgefüllt.",IF(COUNTIF('Entladung des Speichers'!$A$17:$A$300,'Ergebnis (aggregiert)'!A131)=0,"Fehler: Der Reiter 'Entladung des Speichers' wurde für diesen Speicher nicht ausgefüllt.",IF(COUNTIF(Füllstände!$A$17:$A$300,'Ergebnis (aggregiert)'!A131)=0,"Fehler: Der Reiter 'Füllstände' wurde für diesen Speicher nicht ausgefüllt.","")))),"Fehler: Nicht alle Datenblätter wurden für diesen Speicher vollständig befüllt.")</f>
        <v/>
      </c>
    </row>
    <row r="132" spans="1:10" x14ac:dyDescent="0.2">
      <c r="A132" s="128" t="str">
        <f>IF(Stammdaten!A132="","",Stammdaten!A132)</f>
        <v/>
      </c>
      <c r="B132" s="128" t="str">
        <f>IF(A132="","",VLOOKUP(A132,Stammdaten!A132:I415,6,FALSE))</f>
        <v/>
      </c>
      <c r="C132" s="129" t="str">
        <f t="shared" si="3"/>
        <v/>
      </c>
      <c r="D132" s="130" t="str">
        <f t="shared" si="4"/>
        <v/>
      </c>
      <c r="E132" s="131" t="str">
        <f>IF(A132="","",SUMIFS('Ergebnis (detailliert)'!$H$17:$H$300,'Ergebnis (detailliert)'!$A$17:$A$300,'Ergebnis (aggregiert)'!$A132,'Ergebnis (detailliert)'!$B$17:$B$300,'Ergebnis (aggregiert)'!$C132))</f>
        <v/>
      </c>
      <c r="F132" s="132" t="str">
        <f>IF($A132="","",SUMIFS('Ergebnis (detailliert)'!$J$17:$J$300,'Ergebnis (detailliert)'!$A$17:$A$300,'Ergebnis (aggregiert)'!$A132,'Ergebnis (detailliert)'!$B$17:$B$300,'Ergebnis (aggregiert)'!$C132))</f>
        <v/>
      </c>
      <c r="G132" s="131" t="str">
        <f>IF($A132="","",SUMIFS('Ergebnis (detailliert)'!$M$17:$M$300,'Ergebnis (detailliert)'!$A$17:$A$300,'Ergebnis (aggregiert)'!$A132,'Ergebnis (detailliert)'!$B$17:$B$300,'Ergebnis (aggregiert)'!$C132))</f>
        <v/>
      </c>
      <c r="H132" s="133" t="str">
        <f>IF($A132="","",SUMIFS('Ergebnis (detailliert)'!$P$17:$P$300,'Ergebnis (detailliert)'!$A$17:$A$300,'Ergebnis (aggregiert)'!$A132,'Ergebnis (detailliert)'!$B$17:$B$300,'Ergebnis (aggregiert)'!$C132))</f>
        <v/>
      </c>
      <c r="I132" s="134" t="str">
        <f>IF($A132="","",SUMIFS('Ergebnis (detailliert)'!$S$17:$S$300,'Ergebnis (detailliert)'!$A$17:$A$300,'Ergebnis (aggregiert)'!$A132,'Ergebnis (detailliert)'!$B$17:$B$300,'Ergebnis (aggregiert)'!$C132))</f>
        <v/>
      </c>
      <c r="J132" s="93" t="str">
        <f>IFERROR(IF(ISBLANK(A132),"",IF(COUNTIF('Beladung des Speichers'!$A$17:$A$300,'Ergebnis (aggregiert)'!A132)=0,"Fehler: Der Reiter 'Beladung des Speichers' wurde für diesen Speicher nicht ausgefüllt.",IF(COUNTIF('Entladung des Speichers'!$A$17:$A$300,'Ergebnis (aggregiert)'!A132)=0,"Fehler: Der Reiter 'Entladung des Speichers' wurde für diesen Speicher nicht ausgefüllt.",IF(COUNTIF(Füllstände!$A$17:$A$300,'Ergebnis (aggregiert)'!A132)=0,"Fehler: Der Reiter 'Füllstände' wurde für diesen Speicher nicht ausgefüllt.","")))),"Fehler: Nicht alle Datenblätter wurden für diesen Speicher vollständig befüllt.")</f>
        <v/>
      </c>
    </row>
    <row r="133" spans="1:10" x14ac:dyDescent="0.2">
      <c r="A133" s="128" t="str">
        <f>IF(Stammdaten!A133="","",Stammdaten!A133)</f>
        <v/>
      </c>
      <c r="B133" s="128" t="str">
        <f>IF(A133="","",VLOOKUP(A133,Stammdaten!A133:I416,6,FALSE))</f>
        <v/>
      </c>
      <c r="C133" s="129" t="str">
        <f t="shared" si="3"/>
        <v/>
      </c>
      <c r="D133" s="130" t="str">
        <f t="shared" si="4"/>
        <v/>
      </c>
      <c r="E133" s="131" t="str">
        <f>IF(A133="","",SUMIFS('Ergebnis (detailliert)'!$H$17:$H$300,'Ergebnis (detailliert)'!$A$17:$A$300,'Ergebnis (aggregiert)'!$A133,'Ergebnis (detailliert)'!$B$17:$B$300,'Ergebnis (aggregiert)'!$C133))</f>
        <v/>
      </c>
      <c r="F133" s="132" t="str">
        <f>IF($A133="","",SUMIFS('Ergebnis (detailliert)'!$J$17:$J$300,'Ergebnis (detailliert)'!$A$17:$A$300,'Ergebnis (aggregiert)'!$A133,'Ergebnis (detailliert)'!$B$17:$B$300,'Ergebnis (aggregiert)'!$C133))</f>
        <v/>
      </c>
      <c r="G133" s="131" t="str">
        <f>IF($A133="","",SUMIFS('Ergebnis (detailliert)'!$M$17:$M$300,'Ergebnis (detailliert)'!$A$17:$A$300,'Ergebnis (aggregiert)'!$A133,'Ergebnis (detailliert)'!$B$17:$B$300,'Ergebnis (aggregiert)'!$C133))</f>
        <v/>
      </c>
      <c r="H133" s="133" t="str">
        <f>IF($A133="","",SUMIFS('Ergebnis (detailliert)'!$P$17:$P$300,'Ergebnis (detailliert)'!$A$17:$A$300,'Ergebnis (aggregiert)'!$A133,'Ergebnis (detailliert)'!$B$17:$B$300,'Ergebnis (aggregiert)'!$C133))</f>
        <v/>
      </c>
      <c r="I133" s="134" t="str">
        <f>IF($A133="","",SUMIFS('Ergebnis (detailliert)'!$S$17:$S$300,'Ergebnis (detailliert)'!$A$17:$A$300,'Ergebnis (aggregiert)'!$A133,'Ergebnis (detailliert)'!$B$17:$B$300,'Ergebnis (aggregiert)'!$C133))</f>
        <v/>
      </c>
      <c r="J133" s="93" t="str">
        <f>IFERROR(IF(ISBLANK(A133),"",IF(COUNTIF('Beladung des Speichers'!$A$17:$A$300,'Ergebnis (aggregiert)'!A133)=0,"Fehler: Der Reiter 'Beladung des Speichers' wurde für diesen Speicher nicht ausgefüllt.",IF(COUNTIF('Entladung des Speichers'!$A$17:$A$300,'Ergebnis (aggregiert)'!A133)=0,"Fehler: Der Reiter 'Entladung des Speichers' wurde für diesen Speicher nicht ausgefüllt.",IF(COUNTIF(Füllstände!$A$17:$A$300,'Ergebnis (aggregiert)'!A133)=0,"Fehler: Der Reiter 'Füllstände' wurde für diesen Speicher nicht ausgefüllt.","")))),"Fehler: Nicht alle Datenblätter wurden für diesen Speicher vollständig befüllt.")</f>
        <v/>
      </c>
    </row>
    <row r="134" spans="1:10" x14ac:dyDescent="0.2">
      <c r="A134" s="128" t="str">
        <f>IF(Stammdaten!A134="","",Stammdaten!A134)</f>
        <v/>
      </c>
      <c r="B134" s="128" t="str">
        <f>IF(A134="","",VLOOKUP(A134,Stammdaten!A134:I417,6,FALSE))</f>
        <v/>
      </c>
      <c r="C134" s="129" t="str">
        <f t="shared" si="3"/>
        <v/>
      </c>
      <c r="D134" s="130" t="str">
        <f t="shared" si="4"/>
        <v/>
      </c>
      <c r="E134" s="131" t="str">
        <f>IF(A134="","",SUMIFS('Ergebnis (detailliert)'!$H$17:$H$300,'Ergebnis (detailliert)'!$A$17:$A$300,'Ergebnis (aggregiert)'!$A134,'Ergebnis (detailliert)'!$B$17:$B$300,'Ergebnis (aggregiert)'!$C134))</f>
        <v/>
      </c>
      <c r="F134" s="132" t="str">
        <f>IF($A134="","",SUMIFS('Ergebnis (detailliert)'!$J$17:$J$300,'Ergebnis (detailliert)'!$A$17:$A$300,'Ergebnis (aggregiert)'!$A134,'Ergebnis (detailliert)'!$B$17:$B$300,'Ergebnis (aggregiert)'!$C134))</f>
        <v/>
      </c>
      <c r="G134" s="131" t="str">
        <f>IF($A134="","",SUMIFS('Ergebnis (detailliert)'!$M$17:$M$300,'Ergebnis (detailliert)'!$A$17:$A$300,'Ergebnis (aggregiert)'!$A134,'Ergebnis (detailliert)'!$B$17:$B$300,'Ergebnis (aggregiert)'!$C134))</f>
        <v/>
      </c>
      <c r="H134" s="133" t="str">
        <f>IF($A134="","",SUMIFS('Ergebnis (detailliert)'!$P$17:$P$300,'Ergebnis (detailliert)'!$A$17:$A$300,'Ergebnis (aggregiert)'!$A134,'Ergebnis (detailliert)'!$B$17:$B$300,'Ergebnis (aggregiert)'!$C134))</f>
        <v/>
      </c>
      <c r="I134" s="134" t="str">
        <f>IF($A134="","",SUMIFS('Ergebnis (detailliert)'!$S$17:$S$300,'Ergebnis (detailliert)'!$A$17:$A$300,'Ergebnis (aggregiert)'!$A134,'Ergebnis (detailliert)'!$B$17:$B$300,'Ergebnis (aggregiert)'!$C134))</f>
        <v/>
      </c>
      <c r="J134" s="93" t="str">
        <f>IFERROR(IF(ISBLANK(A134),"",IF(COUNTIF('Beladung des Speichers'!$A$17:$A$300,'Ergebnis (aggregiert)'!A134)=0,"Fehler: Der Reiter 'Beladung des Speichers' wurde für diesen Speicher nicht ausgefüllt.",IF(COUNTIF('Entladung des Speichers'!$A$17:$A$300,'Ergebnis (aggregiert)'!A134)=0,"Fehler: Der Reiter 'Entladung des Speichers' wurde für diesen Speicher nicht ausgefüllt.",IF(COUNTIF(Füllstände!$A$17:$A$300,'Ergebnis (aggregiert)'!A134)=0,"Fehler: Der Reiter 'Füllstände' wurde für diesen Speicher nicht ausgefüllt.","")))),"Fehler: Nicht alle Datenblätter wurden für diesen Speicher vollständig befüllt.")</f>
        <v/>
      </c>
    </row>
    <row r="135" spans="1:10" x14ac:dyDescent="0.2">
      <c r="A135" s="128" t="str">
        <f>IF(Stammdaten!A135="","",Stammdaten!A135)</f>
        <v/>
      </c>
      <c r="B135" s="128" t="str">
        <f>IF(A135="","",VLOOKUP(A135,Stammdaten!A135:I418,6,FALSE))</f>
        <v/>
      </c>
      <c r="C135" s="129" t="str">
        <f t="shared" si="3"/>
        <v/>
      </c>
      <c r="D135" s="130" t="str">
        <f t="shared" si="4"/>
        <v/>
      </c>
      <c r="E135" s="131" t="str">
        <f>IF(A135="","",SUMIFS('Ergebnis (detailliert)'!$H$17:$H$300,'Ergebnis (detailliert)'!$A$17:$A$300,'Ergebnis (aggregiert)'!$A135,'Ergebnis (detailliert)'!$B$17:$B$300,'Ergebnis (aggregiert)'!$C135))</f>
        <v/>
      </c>
      <c r="F135" s="132" t="str">
        <f>IF($A135="","",SUMIFS('Ergebnis (detailliert)'!$J$17:$J$300,'Ergebnis (detailliert)'!$A$17:$A$300,'Ergebnis (aggregiert)'!$A135,'Ergebnis (detailliert)'!$B$17:$B$300,'Ergebnis (aggregiert)'!$C135))</f>
        <v/>
      </c>
      <c r="G135" s="131" t="str">
        <f>IF($A135="","",SUMIFS('Ergebnis (detailliert)'!$M$17:$M$300,'Ergebnis (detailliert)'!$A$17:$A$300,'Ergebnis (aggregiert)'!$A135,'Ergebnis (detailliert)'!$B$17:$B$300,'Ergebnis (aggregiert)'!$C135))</f>
        <v/>
      </c>
      <c r="H135" s="133" t="str">
        <f>IF($A135="","",SUMIFS('Ergebnis (detailliert)'!$P$17:$P$300,'Ergebnis (detailliert)'!$A$17:$A$300,'Ergebnis (aggregiert)'!$A135,'Ergebnis (detailliert)'!$B$17:$B$300,'Ergebnis (aggregiert)'!$C135))</f>
        <v/>
      </c>
      <c r="I135" s="134" t="str">
        <f>IF($A135="","",SUMIFS('Ergebnis (detailliert)'!$S$17:$S$300,'Ergebnis (detailliert)'!$A$17:$A$300,'Ergebnis (aggregiert)'!$A135,'Ergebnis (detailliert)'!$B$17:$B$300,'Ergebnis (aggregiert)'!$C135))</f>
        <v/>
      </c>
      <c r="J135" s="93" t="str">
        <f>IFERROR(IF(ISBLANK(A135),"",IF(COUNTIF('Beladung des Speichers'!$A$17:$A$300,'Ergebnis (aggregiert)'!A135)=0,"Fehler: Der Reiter 'Beladung des Speichers' wurde für diesen Speicher nicht ausgefüllt.",IF(COUNTIF('Entladung des Speichers'!$A$17:$A$300,'Ergebnis (aggregiert)'!A135)=0,"Fehler: Der Reiter 'Entladung des Speichers' wurde für diesen Speicher nicht ausgefüllt.",IF(COUNTIF(Füllstände!$A$17:$A$300,'Ergebnis (aggregiert)'!A135)=0,"Fehler: Der Reiter 'Füllstände' wurde für diesen Speicher nicht ausgefüllt.","")))),"Fehler: Nicht alle Datenblätter wurden für diesen Speicher vollständig befüllt.")</f>
        <v/>
      </c>
    </row>
    <row r="136" spans="1:10" x14ac:dyDescent="0.2">
      <c r="A136" s="128" t="str">
        <f>IF(Stammdaten!A136="","",Stammdaten!A136)</f>
        <v/>
      </c>
      <c r="B136" s="128" t="str">
        <f>IF(A136="","",VLOOKUP(A136,Stammdaten!A136:I419,6,FALSE))</f>
        <v/>
      </c>
      <c r="C136" s="129" t="str">
        <f t="shared" si="3"/>
        <v/>
      </c>
      <c r="D136" s="130" t="str">
        <f t="shared" si="4"/>
        <v/>
      </c>
      <c r="E136" s="131" t="str">
        <f>IF(A136="","",SUMIFS('Ergebnis (detailliert)'!$H$17:$H$300,'Ergebnis (detailliert)'!$A$17:$A$300,'Ergebnis (aggregiert)'!$A136,'Ergebnis (detailliert)'!$B$17:$B$300,'Ergebnis (aggregiert)'!$C136))</f>
        <v/>
      </c>
      <c r="F136" s="132" t="str">
        <f>IF($A136="","",SUMIFS('Ergebnis (detailliert)'!$J$17:$J$300,'Ergebnis (detailliert)'!$A$17:$A$300,'Ergebnis (aggregiert)'!$A136,'Ergebnis (detailliert)'!$B$17:$B$300,'Ergebnis (aggregiert)'!$C136))</f>
        <v/>
      </c>
      <c r="G136" s="131" t="str">
        <f>IF($A136="","",SUMIFS('Ergebnis (detailliert)'!$M$17:$M$300,'Ergebnis (detailliert)'!$A$17:$A$300,'Ergebnis (aggregiert)'!$A136,'Ergebnis (detailliert)'!$B$17:$B$300,'Ergebnis (aggregiert)'!$C136))</f>
        <v/>
      </c>
      <c r="H136" s="133" t="str">
        <f>IF($A136="","",SUMIFS('Ergebnis (detailliert)'!$P$17:$P$300,'Ergebnis (detailliert)'!$A$17:$A$300,'Ergebnis (aggregiert)'!$A136,'Ergebnis (detailliert)'!$B$17:$B$300,'Ergebnis (aggregiert)'!$C136))</f>
        <v/>
      </c>
      <c r="I136" s="134" t="str">
        <f>IF($A136="","",SUMIFS('Ergebnis (detailliert)'!$S$17:$S$300,'Ergebnis (detailliert)'!$A$17:$A$300,'Ergebnis (aggregiert)'!$A136,'Ergebnis (detailliert)'!$B$17:$B$300,'Ergebnis (aggregiert)'!$C136))</f>
        <v/>
      </c>
      <c r="J136" s="93" t="str">
        <f>IFERROR(IF(ISBLANK(A136),"",IF(COUNTIF('Beladung des Speichers'!$A$17:$A$300,'Ergebnis (aggregiert)'!A136)=0,"Fehler: Der Reiter 'Beladung des Speichers' wurde für diesen Speicher nicht ausgefüllt.",IF(COUNTIF('Entladung des Speichers'!$A$17:$A$300,'Ergebnis (aggregiert)'!A136)=0,"Fehler: Der Reiter 'Entladung des Speichers' wurde für diesen Speicher nicht ausgefüllt.",IF(COUNTIF(Füllstände!$A$17:$A$300,'Ergebnis (aggregiert)'!A136)=0,"Fehler: Der Reiter 'Füllstände' wurde für diesen Speicher nicht ausgefüllt.","")))),"Fehler: Nicht alle Datenblätter wurden für diesen Speicher vollständig befüllt.")</f>
        <v/>
      </c>
    </row>
    <row r="137" spans="1:10" x14ac:dyDescent="0.2">
      <c r="A137" s="128" t="str">
        <f>IF(Stammdaten!A137="","",Stammdaten!A137)</f>
        <v/>
      </c>
      <c r="B137" s="128" t="str">
        <f>IF(A137="","",VLOOKUP(A137,Stammdaten!A137:I420,6,FALSE))</f>
        <v/>
      </c>
      <c r="C137" s="129" t="str">
        <f t="shared" si="3"/>
        <v/>
      </c>
      <c r="D137" s="130" t="str">
        <f t="shared" si="4"/>
        <v/>
      </c>
      <c r="E137" s="131" t="str">
        <f>IF(A137="","",SUMIFS('Ergebnis (detailliert)'!$H$17:$H$300,'Ergebnis (detailliert)'!$A$17:$A$300,'Ergebnis (aggregiert)'!$A137,'Ergebnis (detailliert)'!$B$17:$B$300,'Ergebnis (aggregiert)'!$C137))</f>
        <v/>
      </c>
      <c r="F137" s="132" t="str">
        <f>IF($A137="","",SUMIFS('Ergebnis (detailliert)'!$J$17:$J$300,'Ergebnis (detailliert)'!$A$17:$A$300,'Ergebnis (aggregiert)'!$A137,'Ergebnis (detailliert)'!$B$17:$B$300,'Ergebnis (aggregiert)'!$C137))</f>
        <v/>
      </c>
      <c r="G137" s="131" t="str">
        <f>IF($A137="","",SUMIFS('Ergebnis (detailliert)'!$M$17:$M$300,'Ergebnis (detailliert)'!$A$17:$A$300,'Ergebnis (aggregiert)'!$A137,'Ergebnis (detailliert)'!$B$17:$B$300,'Ergebnis (aggregiert)'!$C137))</f>
        <v/>
      </c>
      <c r="H137" s="133" t="str">
        <f>IF($A137="","",SUMIFS('Ergebnis (detailliert)'!$P$17:$P$300,'Ergebnis (detailliert)'!$A$17:$A$300,'Ergebnis (aggregiert)'!$A137,'Ergebnis (detailliert)'!$B$17:$B$300,'Ergebnis (aggregiert)'!$C137))</f>
        <v/>
      </c>
      <c r="I137" s="134" t="str">
        <f>IF($A137="","",SUMIFS('Ergebnis (detailliert)'!$S$17:$S$300,'Ergebnis (detailliert)'!$A$17:$A$300,'Ergebnis (aggregiert)'!$A137,'Ergebnis (detailliert)'!$B$17:$B$300,'Ergebnis (aggregiert)'!$C137))</f>
        <v/>
      </c>
      <c r="J137" s="93" t="str">
        <f>IFERROR(IF(ISBLANK(A137),"",IF(COUNTIF('Beladung des Speichers'!$A$17:$A$300,'Ergebnis (aggregiert)'!A137)=0,"Fehler: Der Reiter 'Beladung des Speichers' wurde für diesen Speicher nicht ausgefüllt.",IF(COUNTIF('Entladung des Speichers'!$A$17:$A$300,'Ergebnis (aggregiert)'!A137)=0,"Fehler: Der Reiter 'Entladung des Speichers' wurde für diesen Speicher nicht ausgefüllt.",IF(COUNTIF(Füllstände!$A$17:$A$300,'Ergebnis (aggregiert)'!A137)=0,"Fehler: Der Reiter 'Füllstände' wurde für diesen Speicher nicht ausgefüllt.","")))),"Fehler: Nicht alle Datenblätter wurden für diesen Speicher vollständig befüllt.")</f>
        <v/>
      </c>
    </row>
    <row r="138" spans="1:10" x14ac:dyDescent="0.2">
      <c r="A138" s="128" t="str">
        <f>IF(Stammdaten!A138="","",Stammdaten!A138)</f>
        <v/>
      </c>
      <c r="B138" s="128" t="str">
        <f>IF(A138="","",VLOOKUP(A138,Stammdaten!A138:I421,6,FALSE))</f>
        <v/>
      </c>
      <c r="C138" s="129" t="str">
        <f t="shared" si="3"/>
        <v/>
      </c>
      <c r="D138" s="130" t="str">
        <f t="shared" si="4"/>
        <v/>
      </c>
      <c r="E138" s="131" t="str">
        <f>IF(A138="","",SUMIFS('Ergebnis (detailliert)'!$H$17:$H$300,'Ergebnis (detailliert)'!$A$17:$A$300,'Ergebnis (aggregiert)'!$A138,'Ergebnis (detailliert)'!$B$17:$B$300,'Ergebnis (aggregiert)'!$C138))</f>
        <v/>
      </c>
      <c r="F138" s="132" t="str">
        <f>IF($A138="","",SUMIFS('Ergebnis (detailliert)'!$J$17:$J$300,'Ergebnis (detailliert)'!$A$17:$A$300,'Ergebnis (aggregiert)'!$A138,'Ergebnis (detailliert)'!$B$17:$B$300,'Ergebnis (aggregiert)'!$C138))</f>
        <v/>
      </c>
      <c r="G138" s="131" t="str">
        <f>IF($A138="","",SUMIFS('Ergebnis (detailliert)'!$M$17:$M$300,'Ergebnis (detailliert)'!$A$17:$A$300,'Ergebnis (aggregiert)'!$A138,'Ergebnis (detailliert)'!$B$17:$B$300,'Ergebnis (aggregiert)'!$C138))</f>
        <v/>
      </c>
      <c r="H138" s="133" t="str">
        <f>IF($A138="","",SUMIFS('Ergebnis (detailliert)'!$P$17:$P$300,'Ergebnis (detailliert)'!$A$17:$A$300,'Ergebnis (aggregiert)'!$A138,'Ergebnis (detailliert)'!$B$17:$B$300,'Ergebnis (aggregiert)'!$C138))</f>
        <v/>
      </c>
      <c r="I138" s="134" t="str">
        <f>IF($A138="","",SUMIFS('Ergebnis (detailliert)'!$S$17:$S$300,'Ergebnis (detailliert)'!$A$17:$A$300,'Ergebnis (aggregiert)'!$A138,'Ergebnis (detailliert)'!$B$17:$B$300,'Ergebnis (aggregiert)'!$C138))</f>
        <v/>
      </c>
      <c r="J138" s="93" t="str">
        <f>IFERROR(IF(ISBLANK(A138),"",IF(COUNTIF('Beladung des Speichers'!$A$17:$A$300,'Ergebnis (aggregiert)'!A138)=0,"Fehler: Der Reiter 'Beladung des Speichers' wurde für diesen Speicher nicht ausgefüllt.",IF(COUNTIF('Entladung des Speichers'!$A$17:$A$300,'Ergebnis (aggregiert)'!A138)=0,"Fehler: Der Reiter 'Entladung des Speichers' wurde für diesen Speicher nicht ausgefüllt.",IF(COUNTIF(Füllstände!$A$17:$A$300,'Ergebnis (aggregiert)'!A138)=0,"Fehler: Der Reiter 'Füllstände' wurde für diesen Speicher nicht ausgefüllt.","")))),"Fehler: Nicht alle Datenblätter wurden für diesen Speicher vollständig befüllt.")</f>
        <v/>
      </c>
    </row>
    <row r="139" spans="1:10" x14ac:dyDescent="0.2">
      <c r="A139" s="128" t="str">
        <f>IF(Stammdaten!A139="","",Stammdaten!A139)</f>
        <v/>
      </c>
      <c r="B139" s="128" t="str">
        <f>IF(A139="","",VLOOKUP(A139,Stammdaten!A139:I422,6,FALSE))</f>
        <v/>
      </c>
      <c r="C139" s="129" t="str">
        <f t="shared" si="3"/>
        <v/>
      </c>
      <c r="D139" s="130" t="str">
        <f t="shared" si="4"/>
        <v/>
      </c>
      <c r="E139" s="131" t="str">
        <f>IF(A139="","",SUMIFS('Ergebnis (detailliert)'!$H$17:$H$300,'Ergebnis (detailliert)'!$A$17:$A$300,'Ergebnis (aggregiert)'!$A139,'Ergebnis (detailliert)'!$B$17:$B$300,'Ergebnis (aggregiert)'!$C139))</f>
        <v/>
      </c>
      <c r="F139" s="132" t="str">
        <f>IF($A139="","",SUMIFS('Ergebnis (detailliert)'!$J$17:$J$300,'Ergebnis (detailliert)'!$A$17:$A$300,'Ergebnis (aggregiert)'!$A139,'Ergebnis (detailliert)'!$B$17:$B$300,'Ergebnis (aggregiert)'!$C139))</f>
        <v/>
      </c>
      <c r="G139" s="131" t="str">
        <f>IF($A139="","",SUMIFS('Ergebnis (detailliert)'!$M$17:$M$300,'Ergebnis (detailliert)'!$A$17:$A$300,'Ergebnis (aggregiert)'!$A139,'Ergebnis (detailliert)'!$B$17:$B$300,'Ergebnis (aggregiert)'!$C139))</f>
        <v/>
      </c>
      <c r="H139" s="133" t="str">
        <f>IF($A139="","",SUMIFS('Ergebnis (detailliert)'!$P$17:$P$300,'Ergebnis (detailliert)'!$A$17:$A$300,'Ergebnis (aggregiert)'!$A139,'Ergebnis (detailliert)'!$B$17:$B$300,'Ergebnis (aggregiert)'!$C139))</f>
        <v/>
      </c>
      <c r="I139" s="134" t="str">
        <f>IF($A139="","",SUMIFS('Ergebnis (detailliert)'!$S$17:$S$300,'Ergebnis (detailliert)'!$A$17:$A$300,'Ergebnis (aggregiert)'!$A139,'Ergebnis (detailliert)'!$B$17:$B$300,'Ergebnis (aggregiert)'!$C139))</f>
        <v/>
      </c>
      <c r="J139" s="93" t="str">
        <f>IFERROR(IF(ISBLANK(A139),"",IF(COUNTIF('Beladung des Speichers'!$A$17:$A$300,'Ergebnis (aggregiert)'!A139)=0,"Fehler: Der Reiter 'Beladung des Speichers' wurde für diesen Speicher nicht ausgefüllt.",IF(COUNTIF('Entladung des Speichers'!$A$17:$A$300,'Ergebnis (aggregiert)'!A139)=0,"Fehler: Der Reiter 'Entladung des Speichers' wurde für diesen Speicher nicht ausgefüllt.",IF(COUNTIF(Füllstände!$A$17:$A$300,'Ergebnis (aggregiert)'!A139)=0,"Fehler: Der Reiter 'Füllstände' wurde für diesen Speicher nicht ausgefüllt.","")))),"Fehler: Nicht alle Datenblätter wurden für diesen Speicher vollständig befüllt.")</f>
        <v/>
      </c>
    </row>
    <row r="140" spans="1:10" x14ac:dyDescent="0.2">
      <c r="A140" s="128" t="str">
        <f>IF(Stammdaten!A140="","",Stammdaten!A140)</f>
        <v/>
      </c>
      <c r="B140" s="128" t="str">
        <f>IF(A140="","",VLOOKUP(A140,Stammdaten!A140:I423,6,FALSE))</f>
        <v/>
      </c>
      <c r="C140" s="129" t="str">
        <f t="shared" si="3"/>
        <v/>
      </c>
      <c r="D140" s="130" t="str">
        <f t="shared" si="4"/>
        <v/>
      </c>
      <c r="E140" s="131" t="str">
        <f>IF(A140="","",SUMIFS('Ergebnis (detailliert)'!$H$17:$H$300,'Ergebnis (detailliert)'!$A$17:$A$300,'Ergebnis (aggregiert)'!$A140,'Ergebnis (detailliert)'!$B$17:$B$300,'Ergebnis (aggregiert)'!$C140))</f>
        <v/>
      </c>
      <c r="F140" s="132" t="str">
        <f>IF($A140="","",SUMIFS('Ergebnis (detailliert)'!$J$17:$J$300,'Ergebnis (detailliert)'!$A$17:$A$300,'Ergebnis (aggregiert)'!$A140,'Ergebnis (detailliert)'!$B$17:$B$300,'Ergebnis (aggregiert)'!$C140))</f>
        <v/>
      </c>
      <c r="G140" s="131" t="str">
        <f>IF($A140="","",SUMIFS('Ergebnis (detailliert)'!$M$17:$M$300,'Ergebnis (detailliert)'!$A$17:$A$300,'Ergebnis (aggregiert)'!$A140,'Ergebnis (detailliert)'!$B$17:$B$300,'Ergebnis (aggregiert)'!$C140))</f>
        <v/>
      </c>
      <c r="H140" s="133" t="str">
        <f>IF($A140="","",SUMIFS('Ergebnis (detailliert)'!$P$17:$P$300,'Ergebnis (detailliert)'!$A$17:$A$300,'Ergebnis (aggregiert)'!$A140,'Ergebnis (detailliert)'!$B$17:$B$300,'Ergebnis (aggregiert)'!$C140))</f>
        <v/>
      </c>
      <c r="I140" s="134" t="str">
        <f>IF($A140="","",SUMIFS('Ergebnis (detailliert)'!$S$17:$S$300,'Ergebnis (detailliert)'!$A$17:$A$300,'Ergebnis (aggregiert)'!$A140,'Ergebnis (detailliert)'!$B$17:$B$300,'Ergebnis (aggregiert)'!$C140))</f>
        <v/>
      </c>
      <c r="J140" s="93" t="str">
        <f>IFERROR(IF(ISBLANK(A140),"",IF(COUNTIF('Beladung des Speichers'!$A$17:$A$300,'Ergebnis (aggregiert)'!A140)=0,"Fehler: Der Reiter 'Beladung des Speichers' wurde für diesen Speicher nicht ausgefüllt.",IF(COUNTIF('Entladung des Speichers'!$A$17:$A$300,'Ergebnis (aggregiert)'!A140)=0,"Fehler: Der Reiter 'Entladung des Speichers' wurde für diesen Speicher nicht ausgefüllt.",IF(COUNTIF(Füllstände!$A$17:$A$300,'Ergebnis (aggregiert)'!A140)=0,"Fehler: Der Reiter 'Füllstände' wurde für diesen Speicher nicht ausgefüllt.","")))),"Fehler: Nicht alle Datenblätter wurden für diesen Speicher vollständig befüllt.")</f>
        <v/>
      </c>
    </row>
    <row r="141" spans="1:10" x14ac:dyDescent="0.2">
      <c r="A141" s="128" t="str">
        <f>IF(Stammdaten!A141="","",Stammdaten!A141)</f>
        <v/>
      </c>
      <c r="B141" s="128" t="str">
        <f>IF(A141="","",VLOOKUP(A141,Stammdaten!A141:I424,6,FALSE))</f>
        <v/>
      </c>
      <c r="C141" s="129" t="str">
        <f t="shared" si="3"/>
        <v/>
      </c>
      <c r="D141" s="130" t="str">
        <f t="shared" si="4"/>
        <v/>
      </c>
      <c r="E141" s="131" t="str">
        <f>IF(A141="","",SUMIFS('Ergebnis (detailliert)'!$H$17:$H$300,'Ergebnis (detailliert)'!$A$17:$A$300,'Ergebnis (aggregiert)'!$A141,'Ergebnis (detailliert)'!$B$17:$B$300,'Ergebnis (aggregiert)'!$C141))</f>
        <v/>
      </c>
      <c r="F141" s="132" t="str">
        <f>IF($A141="","",SUMIFS('Ergebnis (detailliert)'!$J$17:$J$300,'Ergebnis (detailliert)'!$A$17:$A$300,'Ergebnis (aggregiert)'!$A141,'Ergebnis (detailliert)'!$B$17:$B$300,'Ergebnis (aggregiert)'!$C141))</f>
        <v/>
      </c>
      <c r="G141" s="131" t="str">
        <f>IF($A141="","",SUMIFS('Ergebnis (detailliert)'!$M$17:$M$300,'Ergebnis (detailliert)'!$A$17:$A$300,'Ergebnis (aggregiert)'!$A141,'Ergebnis (detailliert)'!$B$17:$B$300,'Ergebnis (aggregiert)'!$C141))</f>
        <v/>
      </c>
      <c r="H141" s="133" t="str">
        <f>IF($A141="","",SUMIFS('Ergebnis (detailliert)'!$P$17:$P$300,'Ergebnis (detailliert)'!$A$17:$A$300,'Ergebnis (aggregiert)'!$A141,'Ergebnis (detailliert)'!$B$17:$B$300,'Ergebnis (aggregiert)'!$C141))</f>
        <v/>
      </c>
      <c r="I141" s="134" t="str">
        <f>IF($A141="","",SUMIFS('Ergebnis (detailliert)'!$S$17:$S$300,'Ergebnis (detailliert)'!$A$17:$A$300,'Ergebnis (aggregiert)'!$A141,'Ergebnis (detailliert)'!$B$17:$B$300,'Ergebnis (aggregiert)'!$C141))</f>
        <v/>
      </c>
      <c r="J141" s="93" t="str">
        <f>IFERROR(IF(ISBLANK(A141),"",IF(COUNTIF('Beladung des Speichers'!$A$17:$A$300,'Ergebnis (aggregiert)'!A141)=0,"Fehler: Der Reiter 'Beladung des Speichers' wurde für diesen Speicher nicht ausgefüllt.",IF(COUNTIF('Entladung des Speichers'!$A$17:$A$300,'Ergebnis (aggregiert)'!A141)=0,"Fehler: Der Reiter 'Entladung des Speichers' wurde für diesen Speicher nicht ausgefüllt.",IF(COUNTIF(Füllstände!$A$17:$A$300,'Ergebnis (aggregiert)'!A141)=0,"Fehler: Der Reiter 'Füllstände' wurde für diesen Speicher nicht ausgefüllt.","")))),"Fehler: Nicht alle Datenblätter wurden für diesen Speicher vollständig befüllt.")</f>
        <v/>
      </c>
    </row>
    <row r="142" spans="1:10" x14ac:dyDescent="0.2">
      <c r="A142" s="128" t="str">
        <f>IF(Stammdaten!A142="","",Stammdaten!A142)</f>
        <v/>
      </c>
      <c r="B142" s="128" t="str">
        <f>IF(A142="","",VLOOKUP(A142,Stammdaten!A142:I425,6,FALSE))</f>
        <v/>
      </c>
      <c r="C142" s="129" t="str">
        <f t="shared" si="3"/>
        <v/>
      </c>
      <c r="D142" s="130" t="str">
        <f t="shared" si="4"/>
        <v/>
      </c>
      <c r="E142" s="131" t="str">
        <f>IF(A142="","",SUMIFS('Ergebnis (detailliert)'!$H$17:$H$300,'Ergebnis (detailliert)'!$A$17:$A$300,'Ergebnis (aggregiert)'!$A142,'Ergebnis (detailliert)'!$B$17:$B$300,'Ergebnis (aggregiert)'!$C142))</f>
        <v/>
      </c>
      <c r="F142" s="132" t="str">
        <f>IF($A142="","",SUMIFS('Ergebnis (detailliert)'!$J$17:$J$300,'Ergebnis (detailliert)'!$A$17:$A$300,'Ergebnis (aggregiert)'!$A142,'Ergebnis (detailliert)'!$B$17:$B$300,'Ergebnis (aggregiert)'!$C142))</f>
        <v/>
      </c>
      <c r="G142" s="131" t="str">
        <f>IF($A142="","",SUMIFS('Ergebnis (detailliert)'!$M$17:$M$300,'Ergebnis (detailliert)'!$A$17:$A$300,'Ergebnis (aggregiert)'!$A142,'Ergebnis (detailliert)'!$B$17:$B$300,'Ergebnis (aggregiert)'!$C142))</f>
        <v/>
      </c>
      <c r="H142" s="133" t="str">
        <f>IF($A142="","",SUMIFS('Ergebnis (detailliert)'!$P$17:$P$300,'Ergebnis (detailliert)'!$A$17:$A$300,'Ergebnis (aggregiert)'!$A142,'Ergebnis (detailliert)'!$B$17:$B$300,'Ergebnis (aggregiert)'!$C142))</f>
        <v/>
      </c>
      <c r="I142" s="134" t="str">
        <f>IF($A142="","",SUMIFS('Ergebnis (detailliert)'!$S$17:$S$300,'Ergebnis (detailliert)'!$A$17:$A$300,'Ergebnis (aggregiert)'!$A142,'Ergebnis (detailliert)'!$B$17:$B$300,'Ergebnis (aggregiert)'!$C142))</f>
        <v/>
      </c>
      <c r="J142" s="93" t="str">
        <f>IFERROR(IF(ISBLANK(A142),"",IF(COUNTIF('Beladung des Speichers'!$A$17:$A$300,'Ergebnis (aggregiert)'!A142)=0,"Fehler: Der Reiter 'Beladung des Speichers' wurde für diesen Speicher nicht ausgefüllt.",IF(COUNTIF('Entladung des Speichers'!$A$17:$A$300,'Ergebnis (aggregiert)'!A142)=0,"Fehler: Der Reiter 'Entladung des Speichers' wurde für diesen Speicher nicht ausgefüllt.",IF(COUNTIF(Füllstände!$A$17:$A$300,'Ergebnis (aggregiert)'!A142)=0,"Fehler: Der Reiter 'Füllstände' wurde für diesen Speicher nicht ausgefüllt.","")))),"Fehler: Nicht alle Datenblätter wurden für diesen Speicher vollständig befüllt.")</f>
        <v/>
      </c>
    </row>
    <row r="143" spans="1:10" x14ac:dyDescent="0.2">
      <c r="A143" s="128" t="str">
        <f>IF(Stammdaten!A143="","",Stammdaten!A143)</f>
        <v/>
      </c>
      <c r="B143" s="128" t="str">
        <f>IF(A143="","",VLOOKUP(A143,Stammdaten!A143:I426,6,FALSE))</f>
        <v/>
      </c>
      <c r="C143" s="129" t="str">
        <f t="shared" si="3"/>
        <v/>
      </c>
      <c r="D143" s="130" t="str">
        <f t="shared" si="4"/>
        <v/>
      </c>
      <c r="E143" s="131" t="str">
        <f>IF(A143="","",SUMIFS('Ergebnis (detailliert)'!$H$17:$H$300,'Ergebnis (detailliert)'!$A$17:$A$300,'Ergebnis (aggregiert)'!$A143,'Ergebnis (detailliert)'!$B$17:$B$300,'Ergebnis (aggregiert)'!$C143))</f>
        <v/>
      </c>
      <c r="F143" s="132" t="str">
        <f>IF($A143="","",SUMIFS('Ergebnis (detailliert)'!$J$17:$J$300,'Ergebnis (detailliert)'!$A$17:$A$300,'Ergebnis (aggregiert)'!$A143,'Ergebnis (detailliert)'!$B$17:$B$300,'Ergebnis (aggregiert)'!$C143))</f>
        <v/>
      </c>
      <c r="G143" s="131" t="str">
        <f>IF($A143="","",SUMIFS('Ergebnis (detailliert)'!$M$17:$M$300,'Ergebnis (detailliert)'!$A$17:$A$300,'Ergebnis (aggregiert)'!$A143,'Ergebnis (detailliert)'!$B$17:$B$300,'Ergebnis (aggregiert)'!$C143))</f>
        <v/>
      </c>
      <c r="H143" s="133" t="str">
        <f>IF($A143="","",SUMIFS('Ergebnis (detailliert)'!$P$17:$P$300,'Ergebnis (detailliert)'!$A$17:$A$300,'Ergebnis (aggregiert)'!$A143,'Ergebnis (detailliert)'!$B$17:$B$300,'Ergebnis (aggregiert)'!$C143))</f>
        <v/>
      </c>
      <c r="I143" s="134" t="str">
        <f>IF($A143="","",SUMIFS('Ergebnis (detailliert)'!$S$17:$S$300,'Ergebnis (detailliert)'!$A$17:$A$300,'Ergebnis (aggregiert)'!$A143,'Ergebnis (detailliert)'!$B$17:$B$300,'Ergebnis (aggregiert)'!$C143))</f>
        <v/>
      </c>
      <c r="J143" s="93" t="str">
        <f>IFERROR(IF(ISBLANK(A143),"",IF(COUNTIF('Beladung des Speichers'!$A$17:$A$300,'Ergebnis (aggregiert)'!A143)=0,"Fehler: Der Reiter 'Beladung des Speichers' wurde für diesen Speicher nicht ausgefüllt.",IF(COUNTIF('Entladung des Speichers'!$A$17:$A$300,'Ergebnis (aggregiert)'!A143)=0,"Fehler: Der Reiter 'Entladung des Speichers' wurde für diesen Speicher nicht ausgefüllt.",IF(COUNTIF(Füllstände!$A$17:$A$300,'Ergebnis (aggregiert)'!A143)=0,"Fehler: Der Reiter 'Füllstände' wurde für diesen Speicher nicht ausgefüllt.","")))),"Fehler: Nicht alle Datenblätter wurden für diesen Speicher vollständig befüllt.")</f>
        <v/>
      </c>
    </row>
    <row r="144" spans="1:10" x14ac:dyDescent="0.2">
      <c r="A144" s="128" t="str">
        <f>IF(Stammdaten!A144="","",Stammdaten!A144)</f>
        <v/>
      </c>
      <c r="B144" s="128" t="str">
        <f>IF(A144="","",VLOOKUP(A144,Stammdaten!A144:I427,6,FALSE))</f>
        <v/>
      </c>
      <c r="C144" s="129" t="str">
        <f t="shared" si="3"/>
        <v/>
      </c>
      <c r="D144" s="130" t="str">
        <f t="shared" si="4"/>
        <v/>
      </c>
      <c r="E144" s="131" t="str">
        <f>IF(A144="","",SUMIFS('Ergebnis (detailliert)'!$H$17:$H$300,'Ergebnis (detailliert)'!$A$17:$A$300,'Ergebnis (aggregiert)'!$A144,'Ergebnis (detailliert)'!$B$17:$B$300,'Ergebnis (aggregiert)'!$C144))</f>
        <v/>
      </c>
      <c r="F144" s="132" t="str">
        <f>IF($A144="","",SUMIFS('Ergebnis (detailliert)'!$J$17:$J$300,'Ergebnis (detailliert)'!$A$17:$A$300,'Ergebnis (aggregiert)'!$A144,'Ergebnis (detailliert)'!$B$17:$B$300,'Ergebnis (aggregiert)'!$C144))</f>
        <v/>
      </c>
      <c r="G144" s="131" t="str">
        <f>IF($A144="","",SUMIFS('Ergebnis (detailliert)'!$M$17:$M$300,'Ergebnis (detailliert)'!$A$17:$A$300,'Ergebnis (aggregiert)'!$A144,'Ergebnis (detailliert)'!$B$17:$B$300,'Ergebnis (aggregiert)'!$C144))</f>
        <v/>
      </c>
      <c r="H144" s="133" t="str">
        <f>IF($A144="","",SUMIFS('Ergebnis (detailliert)'!$P$17:$P$300,'Ergebnis (detailliert)'!$A$17:$A$300,'Ergebnis (aggregiert)'!$A144,'Ergebnis (detailliert)'!$B$17:$B$300,'Ergebnis (aggregiert)'!$C144))</f>
        <v/>
      </c>
      <c r="I144" s="134" t="str">
        <f>IF($A144="","",SUMIFS('Ergebnis (detailliert)'!$S$17:$S$300,'Ergebnis (detailliert)'!$A$17:$A$300,'Ergebnis (aggregiert)'!$A144,'Ergebnis (detailliert)'!$B$17:$B$300,'Ergebnis (aggregiert)'!$C144))</f>
        <v/>
      </c>
      <c r="J144" s="93" t="str">
        <f>IFERROR(IF(ISBLANK(A144),"",IF(COUNTIF('Beladung des Speichers'!$A$17:$A$300,'Ergebnis (aggregiert)'!A144)=0,"Fehler: Der Reiter 'Beladung des Speichers' wurde für diesen Speicher nicht ausgefüllt.",IF(COUNTIF('Entladung des Speichers'!$A$17:$A$300,'Ergebnis (aggregiert)'!A144)=0,"Fehler: Der Reiter 'Entladung des Speichers' wurde für diesen Speicher nicht ausgefüllt.",IF(COUNTIF(Füllstände!$A$17:$A$300,'Ergebnis (aggregiert)'!A144)=0,"Fehler: Der Reiter 'Füllstände' wurde für diesen Speicher nicht ausgefüllt.","")))),"Fehler: Nicht alle Datenblätter wurden für diesen Speicher vollständig befüllt.")</f>
        <v/>
      </c>
    </row>
    <row r="145" spans="1:10" x14ac:dyDescent="0.2">
      <c r="A145" s="128" t="str">
        <f>IF(Stammdaten!A145="","",Stammdaten!A145)</f>
        <v/>
      </c>
      <c r="B145" s="128" t="str">
        <f>IF(A145="","",VLOOKUP(A145,Stammdaten!A145:I428,6,FALSE))</f>
        <v/>
      </c>
      <c r="C145" s="129" t="str">
        <f t="shared" si="3"/>
        <v/>
      </c>
      <c r="D145" s="130" t="str">
        <f t="shared" si="4"/>
        <v/>
      </c>
      <c r="E145" s="131" t="str">
        <f>IF(A145="","",SUMIFS('Ergebnis (detailliert)'!$H$17:$H$300,'Ergebnis (detailliert)'!$A$17:$A$300,'Ergebnis (aggregiert)'!$A145,'Ergebnis (detailliert)'!$B$17:$B$300,'Ergebnis (aggregiert)'!$C145))</f>
        <v/>
      </c>
      <c r="F145" s="132" t="str">
        <f>IF($A145="","",SUMIFS('Ergebnis (detailliert)'!$J$17:$J$300,'Ergebnis (detailliert)'!$A$17:$A$300,'Ergebnis (aggregiert)'!$A145,'Ergebnis (detailliert)'!$B$17:$B$300,'Ergebnis (aggregiert)'!$C145))</f>
        <v/>
      </c>
      <c r="G145" s="131" t="str">
        <f>IF($A145="","",SUMIFS('Ergebnis (detailliert)'!$M$17:$M$300,'Ergebnis (detailliert)'!$A$17:$A$300,'Ergebnis (aggregiert)'!$A145,'Ergebnis (detailliert)'!$B$17:$B$300,'Ergebnis (aggregiert)'!$C145))</f>
        <v/>
      </c>
      <c r="H145" s="133" t="str">
        <f>IF($A145="","",SUMIFS('Ergebnis (detailliert)'!$P$17:$P$300,'Ergebnis (detailliert)'!$A$17:$A$300,'Ergebnis (aggregiert)'!$A145,'Ergebnis (detailliert)'!$B$17:$B$300,'Ergebnis (aggregiert)'!$C145))</f>
        <v/>
      </c>
      <c r="I145" s="134" t="str">
        <f>IF($A145="","",SUMIFS('Ergebnis (detailliert)'!$S$17:$S$300,'Ergebnis (detailliert)'!$A$17:$A$300,'Ergebnis (aggregiert)'!$A145,'Ergebnis (detailliert)'!$B$17:$B$300,'Ergebnis (aggregiert)'!$C145))</f>
        <v/>
      </c>
      <c r="J145" s="93" t="str">
        <f>IFERROR(IF(ISBLANK(A145),"",IF(COUNTIF('Beladung des Speichers'!$A$17:$A$300,'Ergebnis (aggregiert)'!A145)=0,"Fehler: Der Reiter 'Beladung des Speichers' wurde für diesen Speicher nicht ausgefüllt.",IF(COUNTIF('Entladung des Speichers'!$A$17:$A$300,'Ergebnis (aggregiert)'!A145)=0,"Fehler: Der Reiter 'Entladung des Speichers' wurde für diesen Speicher nicht ausgefüllt.",IF(COUNTIF(Füllstände!$A$17:$A$300,'Ergebnis (aggregiert)'!A145)=0,"Fehler: Der Reiter 'Füllstände' wurde für diesen Speicher nicht ausgefüllt.","")))),"Fehler: Nicht alle Datenblätter wurden für diesen Speicher vollständig befüllt.")</f>
        <v/>
      </c>
    </row>
    <row r="146" spans="1:10" x14ac:dyDescent="0.2">
      <c r="A146" s="128" t="str">
        <f>IF(Stammdaten!A146="","",Stammdaten!A146)</f>
        <v/>
      </c>
      <c r="B146" s="128" t="str">
        <f>IF(A146="","",VLOOKUP(A146,Stammdaten!A146:I429,6,FALSE))</f>
        <v/>
      </c>
      <c r="C146" s="129" t="str">
        <f t="shared" ref="C146:C209" si="5">IF(A146="","",$B$5)</f>
        <v/>
      </c>
      <c r="D146" s="130" t="str">
        <f t="shared" ref="D146:D209" si="6">IF(A146="","",$B$11)</f>
        <v/>
      </c>
      <c r="E146" s="131" t="str">
        <f>IF(A146="","",SUMIFS('Ergebnis (detailliert)'!$H$17:$H$300,'Ergebnis (detailliert)'!$A$17:$A$300,'Ergebnis (aggregiert)'!$A146,'Ergebnis (detailliert)'!$B$17:$B$300,'Ergebnis (aggregiert)'!$C146))</f>
        <v/>
      </c>
      <c r="F146" s="132" t="str">
        <f>IF($A146="","",SUMIFS('Ergebnis (detailliert)'!$J$17:$J$300,'Ergebnis (detailliert)'!$A$17:$A$300,'Ergebnis (aggregiert)'!$A146,'Ergebnis (detailliert)'!$B$17:$B$300,'Ergebnis (aggregiert)'!$C146))</f>
        <v/>
      </c>
      <c r="G146" s="131" t="str">
        <f>IF($A146="","",SUMIFS('Ergebnis (detailliert)'!$M$17:$M$300,'Ergebnis (detailliert)'!$A$17:$A$300,'Ergebnis (aggregiert)'!$A146,'Ergebnis (detailliert)'!$B$17:$B$300,'Ergebnis (aggregiert)'!$C146))</f>
        <v/>
      </c>
      <c r="H146" s="133" t="str">
        <f>IF($A146="","",SUMIFS('Ergebnis (detailliert)'!$P$17:$P$300,'Ergebnis (detailliert)'!$A$17:$A$300,'Ergebnis (aggregiert)'!$A146,'Ergebnis (detailliert)'!$B$17:$B$300,'Ergebnis (aggregiert)'!$C146))</f>
        <v/>
      </c>
      <c r="I146" s="134" t="str">
        <f>IF($A146="","",SUMIFS('Ergebnis (detailliert)'!$S$17:$S$300,'Ergebnis (detailliert)'!$A$17:$A$300,'Ergebnis (aggregiert)'!$A146,'Ergebnis (detailliert)'!$B$17:$B$300,'Ergebnis (aggregiert)'!$C146))</f>
        <v/>
      </c>
      <c r="J146" s="93" t="str">
        <f>IFERROR(IF(ISBLANK(A146),"",IF(COUNTIF('Beladung des Speichers'!$A$17:$A$300,'Ergebnis (aggregiert)'!A146)=0,"Fehler: Der Reiter 'Beladung des Speichers' wurde für diesen Speicher nicht ausgefüllt.",IF(COUNTIF('Entladung des Speichers'!$A$17:$A$300,'Ergebnis (aggregiert)'!A146)=0,"Fehler: Der Reiter 'Entladung des Speichers' wurde für diesen Speicher nicht ausgefüllt.",IF(COUNTIF(Füllstände!$A$17:$A$300,'Ergebnis (aggregiert)'!A146)=0,"Fehler: Der Reiter 'Füllstände' wurde für diesen Speicher nicht ausgefüllt.","")))),"Fehler: Nicht alle Datenblätter wurden für diesen Speicher vollständig befüllt.")</f>
        <v/>
      </c>
    </row>
    <row r="147" spans="1:10" x14ac:dyDescent="0.2">
      <c r="A147" s="128" t="str">
        <f>IF(Stammdaten!A147="","",Stammdaten!A147)</f>
        <v/>
      </c>
      <c r="B147" s="128" t="str">
        <f>IF(A147="","",VLOOKUP(A147,Stammdaten!A147:I430,6,FALSE))</f>
        <v/>
      </c>
      <c r="C147" s="129" t="str">
        <f t="shared" si="5"/>
        <v/>
      </c>
      <c r="D147" s="130" t="str">
        <f t="shared" si="6"/>
        <v/>
      </c>
      <c r="E147" s="131" t="str">
        <f>IF(A147="","",SUMIFS('Ergebnis (detailliert)'!$H$17:$H$300,'Ergebnis (detailliert)'!$A$17:$A$300,'Ergebnis (aggregiert)'!$A147,'Ergebnis (detailliert)'!$B$17:$B$300,'Ergebnis (aggregiert)'!$C147))</f>
        <v/>
      </c>
      <c r="F147" s="132" t="str">
        <f>IF($A147="","",SUMIFS('Ergebnis (detailliert)'!$J$17:$J$300,'Ergebnis (detailliert)'!$A$17:$A$300,'Ergebnis (aggregiert)'!$A147,'Ergebnis (detailliert)'!$B$17:$B$300,'Ergebnis (aggregiert)'!$C147))</f>
        <v/>
      </c>
      <c r="G147" s="131" t="str">
        <f>IF($A147="","",SUMIFS('Ergebnis (detailliert)'!$M$17:$M$300,'Ergebnis (detailliert)'!$A$17:$A$300,'Ergebnis (aggregiert)'!$A147,'Ergebnis (detailliert)'!$B$17:$B$300,'Ergebnis (aggregiert)'!$C147))</f>
        <v/>
      </c>
      <c r="H147" s="133" t="str">
        <f>IF($A147="","",SUMIFS('Ergebnis (detailliert)'!$P$17:$P$300,'Ergebnis (detailliert)'!$A$17:$A$300,'Ergebnis (aggregiert)'!$A147,'Ergebnis (detailliert)'!$B$17:$B$300,'Ergebnis (aggregiert)'!$C147))</f>
        <v/>
      </c>
      <c r="I147" s="134" t="str">
        <f>IF($A147="","",SUMIFS('Ergebnis (detailliert)'!$S$17:$S$300,'Ergebnis (detailliert)'!$A$17:$A$300,'Ergebnis (aggregiert)'!$A147,'Ergebnis (detailliert)'!$B$17:$B$300,'Ergebnis (aggregiert)'!$C147))</f>
        <v/>
      </c>
      <c r="J147" s="93" t="str">
        <f>IFERROR(IF(ISBLANK(A147),"",IF(COUNTIF('Beladung des Speichers'!$A$17:$A$300,'Ergebnis (aggregiert)'!A147)=0,"Fehler: Der Reiter 'Beladung des Speichers' wurde für diesen Speicher nicht ausgefüllt.",IF(COUNTIF('Entladung des Speichers'!$A$17:$A$300,'Ergebnis (aggregiert)'!A147)=0,"Fehler: Der Reiter 'Entladung des Speichers' wurde für diesen Speicher nicht ausgefüllt.",IF(COUNTIF(Füllstände!$A$17:$A$300,'Ergebnis (aggregiert)'!A147)=0,"Fehler: Der Reiter 'Füllstände' wurde für diesen Speicher nicht ausgefüllt.","")))),"Fehler: Nicht alle Datenblätter wurden für diesen Speicher vollständig befüllt.")</f>
        <v/>
      </c>
    </row>
    <row r="148" spans="1:10" x14ac:dyDescent="0.2">
      <c r="A148" s="128" t="str">
        <f>IF(Stammdaten!A148="","",Stammdaten!A148)</f>
        <v/>
      </c>
      <c r="B148" s="128" t="str">
        <f>IF(A148="","",VLOOKUP(A148,Stammdaten!A148:I431,6,FALSE))</f>
        <v/>
      </c>
      <c r="C148" s="129" t="str">
        <f t="shared" si="5"/>
        <v/>
      </c>
      <c r="D148" s="130" t="str">
        <f t="shared" si="6"/>
        <v/>
      </c>
      <c r="E148" s="131" t="str">
        <f>IF(A148="","",SUMIFS('Ergebnis (detailliert)'!$H$17:$H$300,'Ergebnis (detailliert)'!$A$17:$A$300,'Ergebnis (aggregiert)'!$A148,'Ergebnis (detailliert)'!$B$17:$B$300,'Ergebnis (aggregiert)'!$C148))</f>
        <v/>
      </c>
      <c r="F148" s="132" t="str">
        <f>IF($A148="","",SUMIFS('Ergebnis (detailliert)'!$J$17:$J$300,'Ergebnis (detailliert)'!$A$17:$A$300,'Ergebnis (aggregiert)'!$A148,'Ergebnis (detailliert)'!$B$17:$B$300,'Ergebnis (aggregiert)'!$C148))</f>
        <v/>
      </c>
      <c r="G148" s="131" t="str">
        <f>IF($A148="","",SUMIFS('Ergebnis (detailliert)'!$M$17:$M$300,'Ergebnis (detailliert)'!$A$17:$A$300,'Ergebnis (aggregiert)'!$A148,'Ergebnis (detailliert)'!$B$17:$B$300,'Ergebnis (aggregiert)'!$C148))</f>
        <v/>
      </c>
      <c r="H148" s="133" t="str">
        <f>IF($A148="","",SUMIFS('Ergebnis (detailliert)'!$P$17:$P$300,'Ergebnis (detailliert)'!$A$17:$A$300,'Ergebnis (aggregiert)'!$A148,'Ergebnis (detailliert)'!$B$17:$B$300,'Ergebnis (aggregiert)'!$C148))</f>
        <v/>
      </c>
      <c r="I148" s="134" t="str">
        <f>IF($A148="","",SUMIFS('Ergebnis (detailliert)'!$S$17:$S$300,'Ergebnis (detailliert)'!$A$17:$A$300,'Ergebnis (aggregiert)'!$A148,'Ergebnis (detailliert)'!$B$17:$B$300,'Ergebnis (aggregiert)'!$C148))</f>
        <v/>
      </c>
      <c r="J148" s="93" t="str">
        <f>IFERROR(IF(ISBLANK(A148),"",IF(COUNTIF('Beladung des Speichers'!$A$17:$A$300,'Ergebnis (aggregiert)'!A148)=0,"Fehler: Der Reiter 'Beladung des Speichers' wurde für diesen Speicher nicht ausgefüllt.",IF(COUNTIF('Entladung des Speichers'!$A$17:$A$300,'Ergebnis (aggregiert)'!A148)=0,"Fehler: Der Reiter 'Entladung des Speichers' wurde für diesen Speicher nicht ausgefüllt.",IF(COUNTIF(Füllstände!$A$17:$A$300,'Ergebnis (aggregiert)'!A148)=0,"Fehler: Der Reiter 'Füllstände' wurde für diesen Speicher nicht ausgefüllt.","")))),"Fehler: Nicht alle Datenblätter wurden für diesen Speicher vollständig befüllt.")</f>
        <v/>
      </c>
    </row>
    <row r="149" spans="1:10" x14ac:dyDescent="0.2">
      <c r="A149" s="128" t="str">
        <f>IF(Stammdaten!A149="","",Stammdaten!A149)</f>
        <v/>
      </c>
      <c r="B149" s="128" t="str">
        <f>IF(A149="","",VLOOKUP(A149,Stammdaten!A149:I432,6,FALSE))</f>
        <v/>
      </c>
      <c r="C149" s="129" t="str">
        <f t="shared" si="5"/>
        <v/>
      </c>
      <c r="D149" s="130" t="str">
        <f t="shared" si="6"/>
        <v/>
      </c>
      <c r="E149" s="131" t="str">
        <f>IF(A149="","",SUMIFS('Ergebnis (detailliert)'!$H$17:$H$300,'Ergebnis (detailliert)'!$A$17:$A$300,'Ergebnis (aggregiert)'!$A149,'Ergebnis (detailliert)'!$B$17:$B$300,'Ergebnis (aggregiert)'!$C149))</f>
        <v/>
      </c>
      <c r="F149" s="132" t="str">
        <f>IF($A149="","",SUMIFS('Ergebnis (detailliert)'!$J$17:$J$300,'Ergebnis (detailliert)'!$A$17:$A$300,'Ergebnis (aggregiert)'!$A149,'Ergebnis (detailliert)'!$B$17:$B$300,'Ergebnis (aggregiert)'!$C149))</f>
        <v/>
      </c>
      <c r="G149" s="131" t="str">
        <f>IF($A149="","",SUMIFS('Ergebnis (detailliert)'!$M$17:$M$300,'Ergebnis (detailliert)'!$A$17:$A$300,'Ergebnis (aggregiert)'!$A149,'Ergebnis (detailliert)'!$B$17:$B$300,'Ergebnis (aggregiert)'!$C149))</f>
        <v/>
      </c>
      <c r="H149" s="133" t="str">
        <f>IF($A149="","",SUMIFS('Ergebnis (detailliert)'!$P$17:$P$300,'Ergebnis (detailliert)'!$A$17:$A$300,'Ergebnis (aggregiert)'!$A149,'Ergebnis (detailliert)'!$B$17:$B$300,'Ergebnis (aggregiert)'!$C149))</f>
        <v/>
      </c>
      <c r="I149" s="134" t="str">
        <f>IF($A149="","",SUMIFS('Ergebnis (detailliert)'!$S$17:$S$300,'Ergebnis (detailliert)'!$A$17:$A$300,'Ergebnis (aggregiert)'!$A149,'Ergebnis (detailliert)'!$B$17:$B$300,'Ergebnis (aggregiert)'!$C149))</f>
        <v/>
      </c>
      <c r="J149" s="93" t="str">
        <f>IFERROR(IF(ISBLANK(A149),"",IF(COUNTIF('Beladung des Speichers'!$A$17:$A$300,'Ergebnis (aggregiert)'!A149)=0,"Fehler: Der Reiter 'Beladung des Speichers' wurde für diesen Speicher nicht ausgefüllt.",IF(COUNTIF('Entladung des Speichers'!$A$17:$A$300,'Ergebnis (aggregiert)'!A149)=0,"Fehler: Der Reiter 'Entladung des Speichers' wurde für diesen Speicher nicht ausgefüllt.",IF(COUNTIF(Füllstände!$A$17:$A$300,'Ergebnis (aggregiert)'!A149)=0,"Fehler: Der Reiter 'Füllstände' wurde für diesen Speicher nicht ausgefüllt.","")))),"Fehler: Nicht alle Datenblätter wurden für diesen Speicher vollständig befüllt.")</f>
        <v/>
      </c>
    </row>
    <row r="150" spans="1:10" x14ac:dyDescent="0.2">
      <c r="A150" s="128" t="str">
        <f>IF(Stammdaten!A150="","",Stammdaten!A150)</f>
        <v/>
      </c>
      <c r="B150" s="128" t="str">
        <f>IF(A150="","",VLOOKUP(A150,Stammdaten!A150:I433,6,FALSE))</f>
        <v/>
      </c>
      <c r="C150" s="129" t="str">
        <f t="shared" si="5"/>
        <v/>
      </c>
      <c r="D150" s="130" t="str">
        <f t="shared" si="6"/>
        <v/>
      </c>
      <c r="E150" s="131" t="str">
        <f>IF(A150="","",SUMIFS('Ergebnis (detailliert)'!$H$17:$H$300,'Ergebnis (detailliert)'!$A$17:$A$300,'Ergebnis (aggregiert)'!$A150,'Ergebnis (detailliert)'!$B$17:$B$300,'Ergebnis (aggregiert)'!$C150))</f>
        <v/>
      </c>
      <c r="F150" s="132" t="str">
        <f>IF($A150="","",SUMIFS('Ergebnis (detailliert)'!$J$17:$J$300,'Ergebnis (detailliert)'!$A$17:$A$300,'Ergebnis (aggregiert)'!$A150,'Ergebnis (detailliert)'!$B$17:$B$300,'Ergebnis (aggregiert)'!$C150))</f>
        <v/>
      </c>
      <c r="G150" s="131" t="str">
        <f>IF($A150="","",SUMIFS('Ergebnis (detailliert)'!$M$17:$M$300,'Ergebnis (detailliert)'!$A$17:$A$300,'Ergebnis (aggregiert)'!$A150,'Ergebnis (detailliert)'!$B$17:$B$300,'Ergebnis (aggregiert)'!$C150))</f>
        <v/>
      </c>
      <c r="H150" s="133" t="str">
        <f>IF($A150="","",SUMIFS('Ergebnis (detailliert)'!$P$17:$P$300,'Ergebnis (detailliert)'!$A$17:$A$300,'Ergebnis (aggregiert)'!$A150,'Ergebnis (detailliert)'!$B$17:$B$300,'Ergebnis (aggregiert)'!$C150))</f>
        <v/>
      </c>
      <c r="I150" s="134" t="str">
        <f>IF($A150="","",SUMIFS('Ergebnis (detailliert)'!$S$17:$S$300,'Ergebnis (detailliert)'!$A$17:$A$300,'Ergebnis (aggregiert)'!$A150,'Ergebnis (detailliert)'!$B$17:$B$300,'Ergebnis (aggregiert)'!$C150))</f>
        <v/>
      </c>
      <c r="J150" s="93" t="str">
        <f>IFERROR(IF(ISBLANK(A150),"",IF(COUNTIF('Beladung des Speichers'!$A$17:$A$300,'Ergebnis (aggregiert)'!A150)=0,"Fehler: Der Reiter 'Beladung des Speichers' wurde für diesen Speicher nicht ausgefüllt.",IF(COUNTIF('Entladung des Speichers'!$A$17:$A$300,'Ergebnis (aggregiert)'!A150)=0,"Fehler: Der Reiter 'Entladung des Speichers' wurde für diesen Speicher nicht ausgefüllt.",IF(COUNTIF(Füllstände!$A$17:$A$300,'Ergebnis (aggregiert)'!A150)=0,"Fehler: Der Reiter 'Füllstände' wurde für diesen Speicher nicht ausgefüllt.","")))),"Fehler: Nicht alle Datenblätter wurden für diesen Speicher vollständig befüllt.")</f>
        <v/>
      </c>
    </row>
    <row r="151" spans="1:10" x14ac:dyDescent="0.2">
      <c r="A151" s="128" t="str">
        <f>IF(Stammdaten!A151="","",Stammdaten!A151)</f>
        <v/>
      </c>
      <c r="B151" s="128" t="str">
        <f>IF(A151="","",VLOOKUP(A151,Stammdaten!A151:I434,6,FALSE))</f>
        <v/>
      </c>
      <c r="C151" s="129" t="str">
        <f t="shared" si="5"/>
        <v/>
      </c>
      <c r="D151" s="130" t="str">
        <f t="shared" si="6"/>
        <v/>
      </c>
      <c r="E151" s="131" t="str">
        <f>IF(A151="","",SUMIFS('Ergebnis (detailliert)'!$H$17:$H$300,'Ergebnis (detailliert)'!$A$17:$A$300,'Ergebnis (aggregiert)'!$A151,'Ergebnis (detailliert)'!$B$17:$B$300,'Ergebnis (aggregiert)'!$C151))</f>
        <v/>
      </c>
      <c r="F151" s="132" t="str">
        <f>IF($A151="","",SUMIFS('Ergebnis (detailliert)'!$J$17:$J$300,'Ergebnis (detailliert)'!$A$17:$A$300,'Ergebnis (aggregiert)'!$A151,'Ergebnis (detailliert)'!$B$17:$B$300,'Ergebnis (aggregiert)'!$C151))</f>
        <v/>
      </c>
      <c r="G151" s="131" t="str">
        <f>IF($A151="","",SUMIFS('Ergebnis (detailliert)'!$M$17:$M$300,'Ergebnis (detailliert)'!$A$17:$A$300,'Ergebnis (aggregiert)'!$A151,'Ergebnis (detailliert)'!$B$17:$B$300,'Ergebnis (aggregiert)'!$C151))</f>
        <v/>
      </c>
      <c r="H151" s="133" t="str">
        <f>IF($A151="","",SUMIFS('Ergebnis (detailliert)'!$P$17:$P$300,'Ergebnis (detailliert)'!$A$17:$A$300,'Ergebnis (aggregiert)'!$A151,'Ergebnis (detailliert)'!$B$17:$B$300,'Ergebnis (aggregiert)'!$C151))</f>
        <v/>
      </c>
      <c r="I151" s="134" t="str">
        <f>IF($A151="","",SUMIFS('Ergebnis (detailliert)'!$S$17:$S$300,'Ergebnis (detailliert)'!$A$17:$A$300,'Ergebnis (aggregiert)'!$A151,'Ergebnis (detailliert)'!$B$17:$B$300,'Ergebnis (aggregiert)'!$C151))</f>
        <v/>
      </c>
      <c r="J151" s="93" t="str">
        <f>IFERROR(IF(ISBLANK(A151),"",IF(COUNTIF('Beladung des Speichers'!$A$17:$A$300,'Ergebnis (aggregiert)'!A151)=0,"Fehler: Der Reiter 'Beladung des Speichers' wurde für diesen Speicher nicht ausgefüllt.",IF(COUNTIF('Entladung des Speichers'!$A$17:$A$300,'Ergebnis (aggregiert)'!A151)=0,"Fehler: Der Reiter 'Entladung des Speichers' wurde für diesen Speicher nicht ausgefüllt.",IF(COUNTIF(Füllstände!$A$17:$A$300,'Ergebnis (aggregiert)'!A151)=0,"Fehler: Der Reiter 'Füllstände' wurde für diesen Speicher nicht ausgefüllt.","")))),"Fehler: Nicht alle Datenblätter wurden für diesen Speicher vollständig befüllt.")</f>
        <v/>
      </c>
    </row>
    <row r="152" spans="1:10" x14ac:dyDescent="0.2">
      <c r="A152" s="128" t="str">
        <f>IF(Stammdaten!A152="","",Stammdaten!A152)</f>
        <v/>
      </c>
      <c r="B152" s="128" t="str">
        <f>IF(A152="","",VLOOKUP(A152,Stammdaten!A152:I435,6,FALSE))</f>
        <v/>
      </c>
      <c r="C152" s="129" t="str">
        <f t="shared" si="5"/>
        <v/>
      </c>
      <c r="D152" s="130" t="str">
        <f t="shared" si="6"/>
        <v/>
      </c>
      <c r="E152" s="131" t="str">
        <f>IF(A152="","",SUMIFS('Ergebnis (detailliert)'!$H$17:$H$300,'Ergebnis (detailliert)'!$A$17:$A$300,'Ergebnis (aggregiert)'!$A152,'Ergebnis (detailliert)'!$B$17:$B$300,'Ergebnis (aggregiert)'!$C152))</f>
        <v/>
      </c>
      <c r="F152" s="132" t="str">
        <f>IF($A152="","",SUMIFS('Ergebnis (detailliert)'!$J$17:$J$300,'Ergebnis (detailliert)'!$A$17:$A$300,'Ergebnis (aggregiert)'!$A152,'Ergebnis (detailliert)'!$B$17:$B$300,'Ergebnis (aggregiert)'!$C152))</f>
        <v/>
      </c>
      <c r="G152" s="131" t="str">
        <f>IF($A152="","",SUMIFS('Ergebnis (detailliert)'!$M$17:$M$300,'Ergebnis (detailliert)'!$A$17:$A$300,'Ergebnis (aggregiert)'!$A152,'Ergebnis (detailliert)'!$B$17:$B$300,'Ergebnis (aggregiert)'!$C152))</f>
        <v/>
      </c>
      <c r="H152" s="133" t="str">
        <f>IF($A152="","",SUMIFS('Ergebnis (detailliert)'!$P$17:$P$300,'Ergebnis (detailliert)'!$A$17:$A$300,'Ergebnis (aggregiert)'!$A152,'Ergebnis (detailliert)'!$B$17:$B$300,'Ergebnis (aggregiert)'!$C152))</f>
        <v/>
      </c>
      <c r="I152" s="134" t="str">
        <f>IF($A152="","",SUMIFS('Ergebnis (detailliert)'!$S$17:$S$300,'Ergebnis (detailliert)'!$A$17:$A$300,'Ergebnis (aggregiert)'!$A152,'Ergebnis (detailliert)'!$B$17:$B$300,'Ergebnis (aggregiert)'!$C152))</f>
        <v/>
      </c>
      <c r="J152" s="93" t="str">
        <f>IFERROR(IF(ISBLANK(A152),"",IF(COUNTIF('Beladung des Speichers'!$A$17:$A$300,'Ergebnis (aggregiert)'!A152)=0,"Fehler: Der Reiter 'Beladung des Speichers' wurde für diesen Speicher nicht ausgefüllt.",IF(COUNTIF('Entladung des Speichers'!$A$17:$A$300,'Ergebnis (aggregiert)'!A152)=0,"Fehler: Der Reiter 'Entladung des Speichers' wurde für diesen Speicher nicht ausgefüllt.",IF(COUNTIF(Füllstände!$A$17:$A$300,'Ergebnis (aggregiert)'!A152)=0,"Fehler: Der Reiter 'Füllstände' wurde für diesen Speicher nicht ausgefüllt.","")))),"Fehler: Nicht alle Datenblätter wurden für diesen Speicher vollständig befüllt.")</f>
        <v/>
      </c>
    </row>
    <row r="153" spans="1:10" x14ac:dyDescent="0.2">
      <c r="A153" s="128" t="str">
        <f>IF(Stammdaten!A153="","",Stammdaten!A153)</f>
        <v/>
      </c>
      <c r="B153" s="128" t="str">
        <f>IF(A153="","",VLOOKUP(A153,Stammdaten!A153:I436,6,FALSE))</f>
        <v/>
      </c>
      <c r="C153" s="129" t="str">
        <f t="shared" si="5"/>
        <v/>
      </c>
      <c r="D153" s="130" t="str">
        <f t="shared" si="6"/>
        <v/>
      </c>
      <c r="E153" s="131" t="str">
        <f>IF(A153="","",SUMIFS('Ergebnis (detailliert)'!$H$17:$H$300,'Ergebnis (detailliert)'!$A$17:$A$300,'Ergebnis (aggregiert)'!$A153,'Ergebnis (detailliert)'!$B$17:$B$300,'Ergebnis (aggregiert)'!$C153))</f>
        <v/>
      </c>
      <c r="F153" s="132" t="str">
        <f>IF($A153="","",SUMIFS('Ergebnis (detailliert)'!$J$17:$J$300,'Ergebnis (detailliert)'!$A$17:$A$300,'Ergebnis (aggregiert)'!$A153,'Ergebnis (detailliert)'!$B$17:$B$300,'Ergebnis (aggregiert)'!$C153))</f>
        <v/>
      </c>
      <c r="G153" s="131" t="str">
        <f>IF($A153="","",SUMIFS('Ergebnis (detailliert)'!$M$17:$M$300,'Ergebnis (detailliert)'!$A$17:$A$300,'Ergebnis (aggregiert)'!$A153,'Ergebnis (detailliert)'!$B$17:$B$300,'Ergebnis (aggregiert)'!$C153))</f>
        <v/>
      </c>
      <c r="H153" s="133" t="str">
        <f>IF($A153="","",SUMIFS('Ergebnis (detailliert)'!$P$17:$P$300,'Ergebnis (detailliert)'!$A$17:$A$300,'Ergebnis (aggregiert)'!$A153,'Ergebnis (detailliert)'!$B$17:$B$300,'Ergebnis (aggregiert)'!$C153))</f>
        <v/>
      </c>
      <c r="I153" s="134" t="str">
        <f>IF($A153="","",SUMIFS('Ergebnis (detailliert)'!$S$17:$S$300,'Ergebnis (detailliert)'!$A$17:$A$300,'Ergebnis (aggregiert)'!$A153,'Ergebnis (detailliert)'!$B$17:$B$300,'Ergebnis (aggregiert)'!$C153))</f>
        <v/>
      </c>
      <c r="J153" s="93" t="str">
        <f>IFERROR(IF(ISBLANK(A153),"",IF(COUNTIF('Beladung des Speichers'!$A$17:$A$300,'Ergebnis (aggregiert)'!A153)=0,"Fehler: Der Reiter 'Beladung des Speichers' wurde für diesen Speicher nicht ausgefüllt.",IF(COUNTIF('Entladung des Speichers'!$A$17:$A$300,'Ergebnis (aggregiert)'!A153)=0,"Fehler: Der Reiter 'Entladung des Speichers' wurde für diesen Speicher nicht ausgefüllt.",IF(COUNTIF(Füllstände!$A$17:$A$300,'Ergebnis (aggregiert)'!A153)=0,"Fehler: Der Reiter 'Füllstände' wurde für diesen Speicher nicht ausgefüllt.","")))),"Fehler: Nicht alle Datenblätter wurden für diesen Speicher vollständig befüllt.")</f>
        <v/>
      </c>
    </row>
    <row r="154" spans="1:10" x14ac:dyDescent="0.2">
      <c r="A154" s="128" t="str">
        <f>IF(Stammdaten!A154="","",Stammdaten!A154)</f>
        <v/>
      </c>
      <c r="B154" s="128" t="str">
        <f>IF(A154="","",VLOOKUP(A154,Stammdaten!A154:I437,6,FALSE))</f>
        <v/>
      </c>
      <c r="C154" s="129" t="str">
        <f t="shared" si="5"/>
        <v/>
      </c>
      <c r="D154" s="130" t="str">
        <f t="shared" si="6"/>
        <v/>
      </c>
      <c r="E154" s="131" t="str">
        <f>IF(A154="","",SUMIFS('Ergebnis (detailliert)'!$H$17:$H$300,'Ergebnis (detailliert)'!$A$17:$A$300,'Ergebnis (aggregiert)'!$A154,'Ergebnis (detailliert)'!$B$17:$B$300,'Ergebnis (aggregiert)'!$C154))</f>
        <v/>
      </c>
      <c r="F154" s="132" t="str">
        <f>IF($A154="","",SUMIFS('Ergebnis (detailliert)'!$J$17:$J$300,'Ergebnis (detailliert)'!$A$17:$A$300,'Ergebnis (aggregiert)'!$A154,'Ergebnis (detailliert)'!$B$17:$B$300,'Ergebnis (aggregiert)'!$C154))</f>
        <v/>
      </c>
      <c r="G154" s="131" t="str">
        <f>IF($A154="","",SUMIFS('Ergebnis (detailliert)'!$M$17:$M$300,'Ergebnis (detailliert)'!$A$17:$A$300,'Ergebnis (aggregiert)'!$A154,'Ergebnis (detailliert)'!$B$17:$B$300,'Ergebnis (aggregiert)'!$C154))</f>
        <v/>
      </c>
      <c r="H154" s="133" t="str">
        <f>IF($A154="","",SUMIFS('Ergebnis (detailliert)'!$P$17:$P$300,'Ergebnis (detailliert)'!$A$17:$A$300,'Ergebnis (aggregiert)'!$A154,'Ergebnis (detailliert)'!$B$17:$B$300,'Ergebnis (aggregiert)'!$C154))</f>
        <v/>
      </c>
      <c r="I154" s="134" t="str">
        <f>IF($A154="","",SUMIFS('Ergebnis (detailliert)'!$S$17:$S$300,'Ergebnis (detailliert)'!$A$17:$A$300,'Ergebnis (aggregiert)'!$A154,'Ergebnis (detailliert)'!$B$17:$B$300,'Ergebnis (aggregiert)'!$C154))</f>
        <v/>
      </c>
      <c r="J154" s="93" t="str">
        <f>IFERROR(IF(ISBLANK(A154),"",IF(COUNTIF('Beladung des Speichers'!$A$17:$A$300,'Ergebnis (aggregiert)'!A154)=0,"Fehler: Der Reiter 'Beladung des Speichers' wurde für diesen Speicher nicht ausgefüllt.",IF(COUNTIF('Entladung des Speichers'!$A$17:$A$300,'Ergebnis (aggregiert)'!A154)=0,"Fehler: Der Reiter 'Entladung des Speichers' wurde für diesen Speicher nicht ausgefüllt.",IF(COUNTIF(Füllstände!$A$17:$A$300,'Ergebnis (aggregiert)'!A154)=0,"Fehler: Der Reiter 'Füllstände' wurde für diesen Speicher nicht ausgefüllt.","")))),"Fehler: Nicht alle Datenblätter wurden für diesen Speicher vollständig befüllt.")</f>
        <v/>
      </c>
    </row>
    <row r="155" spans="1:10" x14ac:dyDescent="0.2">
      <c r="A155" s="128" t="str">
        <f>IF(Stammdaten!A155="","",Stammdaten!A155)</f>
        <v/>
      </c>
      <c r="B155" s="128" t="str">
        <f>IF(A155="","",VLOOKUP(A155,Stammdaten!A155:I438,6,FALSE))</f>
        <v/>
      </c>
      <c r="C155" s="129" t="str">
        <f t="shared" si="5"/>
        <v/>
      </c>
      <c r="D155" s="130" t="str">
        <f t="shared" si="6"/>
        <v/>
      </c>
      <c r="E155" s="131" t="str">
        <f>IF(A155="","",SUMIFS('Ergebnis (detailliert)'!$H$17:$H$300,'Ergebnis (detailliert)'!$A$17:$A$300,'Ergebnis (aggregiert)'!$A155,'Ergebnis (detailliert)'!$B$17:$B$300,'Ergebnis (aggregiert)'!$C155))</f>
        <v/>
      </c>
      <c r="F155" s="132" t="str">
        <f>IF($A155="","",SUMIFS('Ergebnis (detailliert)'!$J$17:$J$300,'Ergebnis (detailliert)'!$A$17:$A$300,'Ergebnis (aggregiert)'!$A155,'Ergebnis (detailliert)'!$B$17:$B$300,'Ergebnis (aggregiert)'!$C155))</f>
        <v/>
      </c>
      <c r="G155" s="131" t="str">
        <f>IF($A155="","",SUMIFS('Ergebnis (detailliert)'!$M$17:$M$300,'Ergebnis (detailliert)'!$A$17:$A$300,'Ergebnis (aggregiert)'!$A155,'Ergebnis (detailliert)'!$B$17:$B$300,'Ergebnis (aggregiert)'!$C155))</f>
        <v/>
      </c>
      <c r="H155" s="133" t="str">
        <f>IF($A155="","",SUMIFS('Ergebnis (detailliert)'!$P$17:$P$300,'Ergebnis (detailliert)'!$A$17:$A$300,'Ergebnis (aggregiert)'!$A155,'Ergebnis (detailliert)'!$B$17:$B$300,'Ergebnis (aggregiert)'!$C155))</f>
        <v/>
      </c>
      <c r="I155" s="134" t="str">
        <f>IF($A155="","",SUMIFS('Ergebnis (detailliert)'!$S$17:$S$300,'Ergebnis (detailliert)'!$A$17:$A$300,'Ergebnis (aggregiert)'!$A155,'Ergebnis (detailliert)'!$B$17:$B$300,'Ergebnis (aggregiert)'!$C155))</f>
        <v/>
      </c>
      <c r="J155" s="93" t="str">
        <f>IFERROR(IF(ISBLANK(A155),"",IF(COUNTIF('Beladung des Speichers'!$A$17:$A$300,'Ergebnis (aggregiert)'!A155)=0,"Fehler: Der Reiter 'Beladung des Speichers' wurde für diesen Speicher nicht ausgefüllt.",IF(COUNTIF('Entladung des Speichers'!$A$17:$A$300,'Ergebnis (aggregiert)'!A155)=0,"Fehler: Der Reiter 'Entladung des Speichers' wurde für diesen Speicher nicht ausgefüllt.",IF(COUNTIF(Füllstände!$A$17:$A$300,'Ergebnis (aggregiert)'!A155)=0,"Fehler: Der Reiter 'Füllstände' wurde für diesen Speicher nicht ausgefüllt.","")))),"Fehler: Nicht alle Datenblätter wurden für diesen Speicher vollständig befüllt.")</f>
        <v/>
      </c>
    </row>
    <row r="156" spans="1:10" x14ac:dyDescent="0.2">
      <c r="A156" s="128" t="str">
        <f>IF(Stammdaten!A156="","",Stammdaten!A156)</f>
        <v/>
      </c>
      <c r="B156" s="128" t="str">
        <f>IF(A156="","",VLOOKUP(A156,Stammdaten!A156:I439,6,FALSE))</f>
        <v/>
      </c>
      <c r="C156" s="129" t="str">
        <f t="shared" si="5"/>
        <v/>
      </c>
      <c r="D156" s="130" t="str">
        <f t="shared" si="6"/>
        <v/>
      </c>
      <c r="E156" s="131" t="str">
        <f>IF(A156="","",SUMIFS('Ergebnis (detailliert)'!$H$17:$H$300,'Ergebnis (detailliert)'!$A$17:$A$300,'Ergebnis (aggregiert)'!$A156,'Ergebnis (detailliert)'!$B$17:$B$300,'Ergebnis (aggregiert)'!$C156))</f>
        <v/>
      </c>
      <c r="F156" s="132" t="str">
        <f>IF($A156="","",SUMIFS('Ergebnis (detailliert)'!$J$17:$J$300,'Ergebnis (detailliert)'!$A$17:$A$300,'Ergebnis (aggregiert)'!$A156,'Ergebnis (detailliert)'!$B$17:$B$300,'Ergebnis (aggregiert)'!$C156))</f>
        <v/>
      </c>
      <c r="G156" s="131" t="str">
        <f>IF($A156="","",SUMIFS('Ergebnis (detailliert)'!$M$17:$M$300,'Ergebnis (detailliert)'!$A$17:$A$300,'Ergebnis (aggregiert)'!$A156,'Ergebnis (detailliert)'!$B$17:$B$300,'Ergebnis (aggregiert)'!$C156))</f>
        <v/>
      </c>
      <c r="H156" s="133" t="str">
        <f>IF($A156="","",SUMIFS('Ergebnis (detailliert)'!$P$17:$P$300,'Ergebnis (detailliert)'!$A$17:$A$300,'Ergebnis (aggregiert)'!$A156,'Ergebnis (detailliert)'!$B$17:$B$300,'Ergebnis (aggregiert)'!$C156))</f>
        <v/>
      </c>
      <c r="I156" s="134" t="str">
        <f>IF($A156="","",SUMIFS('Ergebnis (detailliert)'!$S$17:$S$300,'Ergebnis (detailliert)'!$A$17:$A$300,'Ergebnis (aggregiert)'!$A156,'Ergebnis (detailliert)'!$B$17:$B$300,'Ergebnis (aggregiert)'!$C156))</f>
        <v/>
      </c>
      <c r="J156" s="93" t="str">
        <f>IFERROR(IF(ISBLANK(A156),"",IF(COUNTIF('Beladung des Speichers'!$A$17:$A$300,'Ergebnis (aggregiert)'!A156)=0,"Fehler: Der Reiter 'Beladung des Speichers' wurde für diesen Speicher nicht ausgefüllt.",IF(COUNTIF('Entladung des Speichers'!$A$17:$A$300,'Ergebnis (aggregiert)'!A156)=0,"Fehler: Der Reiter 'Entladung des Speichers' wurde für diesen Speicher nicht ausgefüllt.",IF(COUNTIF(Füllstände!$A$17:$A$300,'Ergebnis (aggregiert)'!A156)=0,"Fehler: Der Reiter 'Füllstände' wurde für diesen Speicher nicht ausgefüllt.","")))),"Fehler: Nicht alle Datenblätter wurden für diesen Speicher vollständig befüllt.")</f>
        <v/>
      </c>
    </row>
    <row r="157" spans="1:10" x14ac:dyDescent="0.2">
      <c r="A157" s="128" t="str">
        <f>IF(Stammdaten!A157="","",Stammdaten!A157)</f>
        <v/>
      </c>
      <c r="B157" s="128" t="str">
        <f>IF(A157="","",VLOOKUP(A157,Stammdaten!A157:I440,6,FALSE))</f>
        <v/>
      </c>
      <c r="C157" s="129" t="str">
        <f t="shared" si="5"/>
        <v/>
      </c>
      <c r="D157" s="130" t="str">
        <f t="shared" si="6"/>
        <v/>
      </c>
      <c r="E157" s="131" t="str">
        <f>IF(A157="","",SUMIFS('Ergebnis (detailliert)'!$H$17:$H$300,'Ergebnis (detailliert)'!$A$17:$A$300,'Ergebnis (aggregiert)'!$A157,'Ergebnis (detailliert)'!$B$17:$B$300,'Ergebnis (aggregiert)'!$C157))</f>
        <v/>
      </c>
      <c r="F157" s="132" t="str">
        <f>IF($A157="","",SUMIFS('Ergebnis (detailliert)'!$J$17:$J$300,'Ergebnis (detailliert)'!$A$17:$A$300,'Ergebnis (aggregiert)'!$A157,'Ergebnis (detailliert)'!$B$17:$B$300,'Ergebnis (aggregiert)'!$C157))</f>
        <v/>
      </c>
      <c r="G157" s="131" t="str">
        <f>IF($A157="","",SUMIFS('Ergebnis (detailliert)'!$M$17:$M$300,'Ergebnis (detailliert)'!$A$17:$A$300,'Ergebnis (aggregiert)'!$A157,'Ergebnis (detailliert)'!$B$17:$B$300,'Ergebnis (aggregiert)'!$C157))</f>
        <v/>
      </c>
      <c r="H157" s="133" t="str">
        <f>IF($A157="","",SUMIFS('Ergebnis (detailliert)'!$P$17:$P$300,'Ergebnis (detailliert)'!$A$17:$A$300,'Ergebnis (aggregiert)'!$A157,'Ergebnis (detailliert)'!$B$17:$B$300,'Ergebnis (aggregiert)'!$C157))</f>
        <v/>
      </c>
      <c r="I157" s="134" t="str">
        <f>IF($A157="","",SUMIFS('Ergebnis (detailliert)'!$S$17:$S$300,'Ergebnis (detailliert)'!$A$17:$A$300,'Ergebnis (aggregiert)'!$A157,'Ergebnis (detailliert)'!$B$17:$B$300,'Ergebnis (aggregiert)'!$C157))</f>
        <v/>
      </c>
      <c r="J157" s="93" t="str">
        <f>IFERROR(IF(ISBLANK(A157),"",IF(COUNTIF('Beladung des Speichers'!$A$17:$A$300,'Ergebnis (aggregiert)'!A157)=0,"Fehler: Der Reiter 'Beladung des Speichers' wurde für diesen Speicher nicht ausgefüllt.",IF(COUNTIF('Entladung des Speichers'!$A$17:$A$300,'Ergebnis (aggregiert)'!A157)=0,"Fehler: Der Reiter 'Entladung des Speichers' wurde für diesen Speicher nicht ausgefüllt.",IF(COUNTIF(Füllstände!$A$17:$A$300,'Ergebnis (aggregiert)'!A157)=0,"Fehler: Der Reiter 'Füllstände' wurde für diesen Speicher nicht ausgefüllt.","")))),"Fehler: Nicht alle Datenblätter wurden für diesen Speicher vollständig befüllt.")</f>
        <v/>
      </c>
    </row>
    <row r="158" spans="1:10" x14ac:dyDescent="0.2">
      <c r="A158" s="128" t="str">
        <f>IF(Stammdaten!A158="","",Stammdaten!A158)</f>
        <v/>
      </c>
      <c r="B158" s="128" t="str">
        <f>IF(A158="","",VLOOKUP(A158,Stammdaten!A158:I441,6,FALSE))</f>
        <v/>
      </c>
      <c r="C158" s="129" t="str">
        <f t="shared" si="5"/>
        <v/>
      </c>
      <c r="D158" s="130" t="str">
        <f t="shared" si="6"/>
        <v/>
      </c>
      <c r="E158" s="131" t="str">
        <f>IF(A158="","",SUMIFS('Ergebnis (detailliert)'!$H$17:$H$300,'Ergebnis (detailliert)'!$A$17:$A$300,'Ergebnis (aggregiert)'!$A158,'Ergebnis (detailliert)'!$B$17:$B$300,'Ergebnis (aggregiert)'!$C158))</f>
        <v/>
      </c>
      <c r="F158" s="132" t="str">
        <f>IF($A158="","",SUMIFS('Ergebnis (detailliert)'!$J$17:$J$300,'Ergebnis (detailliert)'!$A$17:$A$300,'Ergebnis (aggregiert)'!$A158,'Ergebnis (detailliert)'!$B$17:$B$300,'Ergebnis (aggregiert)'!$C158))</f>
        <v/>
      </c>
      <c r="G158" s="131" t="str">
        <f>IF($A158="","",SUMIFS('Ergebnis (detailliert)'!$M$17:$M$300,'Ergebnis (detailliert)'!$A$17:$A$300,'Ergebnis (aggregiert)'!$A158,'Ergebnis (detailliert)'!$B$17:$B$300,'Ergebnis (aggregiert)'!$C158))</f>
        <v/>
      </c>
      <c r="H158" s="133" t="str">
        <f>IF($A158="","",SUMIFS('Ergebnis (detailliert)'!$P$17:$P$300,'Ergebnis (detailliert)'!$A$17:$A$300,'Ergebnis (aggregiert)'!$A158,'Ergebnis (detailliert)'!$B$17:$B$300,'Ergebnis (aggregiert)'!$C158))</f>
        <v/>
      </c>
      <c r="I158" s="134" t="str">
        <f>IF($A158="","",SUMIFS('Ergebnis (detailliert)'!$S$17:$S$300,'Ergebnis (detailliert)'!$A$17:$A$300,'Ergebnis (aggregiert)'!$A158,'Ergebnis (detailliert)'!$B$17:$B$300,'Ergebnis (aggregiert)'!$C158))</f>
        <v/>
      </c>
      <c r="J158" s="93" t="str">
        <f>IFERROR(IF(ISBLANK(A158),"",IF(COUNTIF('Beladung des Speichers'!$A$17:$A$300,'Ergebnis (aggregiert)'!A158)=0,"Fehler: Der Reiter 'Beladung des Speichers' wurde für diesen Speicher nicht ausgefüllt.",IF(COUNTIF('Entladung des Speichers'!$A$17:$A$300,'Ergebnis (aggregiert)'!A158)=0,"Fehler: Der Reiter 'Entladung des Speichers' wurde für diesen Speicher nicht ausgefüllt.",IF(COUNTIF(Füllstände!$A$17:$A$300,'Ergebnis (aggregiert)'!A158)=0,"Fehler: Der Reiter 'Füllstände' wurde für diesen Speicher nicht ausgefüllt.","")))),"Fehler: Nicht alle Datenblätter wurden für diesen Speicher vollständig befüllt.")</f>
        <v/>
      </c>
    </row>
    <row r="159" spans="1:10" x14ac:dyDescent="0.2">
      <c r="A159" s="128" t="str">
        <f>IF(Stammdaten!A159="","",Stammdaten!A159)</f>
        <v/>
      </c>
      <c r="B159" s="128" t="str">
        <f>IF(A159="","",VLOOKUP(A159,Stammdaten!A159:I442,6,FALSE))</f>
        <v/>
      </c>
      <c r="C159" s="129" t="str">
        <f t="shared" si="5"/>
        <v/>
      </c>
      <c r="D159" s="130" t="str">
        <f t="shared" si="6"/>
        <v/>
      </c>
      <c r="E159" s="131" t="str">
        <f>IF(A159="","",SUMIFS('Ergebnis (detailliert)'!$H$17:$H$300,'Ergebnis (detailliert)'!$A$17:$A$300,'Ergebnis (aggregiert)'!$A159,'Ergebnis (detailliert)'!$B$17:$B$300,'Ergebnis (aggregiert)'!$C159))</f>
        <v/>
      </c>
      <c r="F159" s="132" t="str">
        <f>IF($A159="","",SUMIFS('Ergebnis (detailliert)'!$J$17:$J$300,'Ergebnis (detailliert)'!$A$17:$A$300,'Ergebnis (aggregiert)'!$A159,'Ergebnis (detailliert)'!$B$17:$B$300,'Ergebnis (aggregiert)'!$C159))</f>
        <v/>
      </c>
      <c r="G159" s="131" t="str">
        <f>IF($A159="","",SUMIFS('Ergebnis (detailliert)'!$M$17:$M$300,'Ergebnis (detailliert)'!$A$17:$A$300,'Ergebnis (aggregiert)'!$A159,'Ergebnis (detailliert)'!$B$17:$B$300,'Ergebnis (aggregiert)'!$C159))</f>
        <v/>
      </c>
      <c r="H159" s="133" t="str">
        <f>IF($A159="","",SUMIFS('Ergebnis (detailliert)'!$P$17:$P$300,'Ergebnis (detailliert)'!$A$17:$A$300,'Ergebnis (aggregiert)'!$A159,'Ergebnis (detailliert)'!$B$17:$B$300,'Ergebnis (aggregiert)'!$C159))</f>
        <v/>
      </c>
      <c r="I159" s="134" t="str">
        <f>IF($A159="","",SUMIFS('Ergebnis (detailliert)'!$S$17:$S$300,'Ergebnis (detailliert)'!$A$17:$A$300,'Ergebnis (aggregiert)'!$A159,'Ergebnis (detailliert)'!$B$17:$B$300,'Ergebnis (aggregiert)'!$C159))</f>
        <v/>
      </c>
      <c r="J159" s="93" t="str">
        <f>IFERROR(IF(ISBLANK(A159),"",IF(COUNTIF('Beladung des Speichers'!$A$17:$A$300,'Ergebnis (aggregiert)'!A159)=0,"Fehler: Der Reiter 'Beladung des Speichers' wurde für diesen Speicher nicht ausgefüllt.",IF(COUNTIF('Entladung des Speichers'!$A$17:$A$300,'Ergebnis (aggregiert)'!A159)=0,"Fehler: Der Reiter 'Entladung des Speichers' wurde für diesen Speicher nicht ausgefüllt.",IF(COUNTIF(Füllstände!$A$17:$A$300,'Ergebnis (aggregiert)'!A159)=0,"Fehler: Der Reiter 'Füllstände' wurde für diesen Speicher nicht ausgefüllt.","")))),"Fehler: Nicht alle Datenblätter wurden für diesen Speicher vollständig befüllt.")</f>
        <v/>
      </c>
    </row>
    <row r="160" spans="1:10" x14ac:dyDescent="0.2">
      <c r="A160" s="128" t="str">
        <f>IF(Stammdaten!A160="","",Stammdaten!A160)</f>
        <v/>
      </c>
      <c r="B160" s="128" t="str">
        <f>IF(A160="","",VLOOKUP(A160,Stammdaten!A160:I443,6,FALSE))</f>
        <v/>
      </c>
      <c r="C160" s="129" t="str">
        <f t="shared" si="5"/>
        <v/>
      </c>
      <c r="D160" s="130" t="str">
        <f t="shared" si="6"/>
        <v/>
      </c>
      <c r="E160" s="131" t="str">
        <f>IF(A160="","",SUMIFS('Ergebnis (detailliert)'!$H$17:$H$300,'Ergebnis (detailliert)'!$A$17:$A$300,'Ergebnis (aggregiert)'!$A160,'Ergebnis (detailliert)'!$B$17:$B$300,'Ergebnis (aggregiert)'!$C160))</f>
        <v/>
      </c>
      <c r="F160" s="132" t="str">
        <f>IF($A160="","",SUMIFS('Ergebnis (detailliert)'!$J$17:$J$300,'Ergebnis (detailliert)'!$A$17:$A$300,'Ergebnis (aggregiert)'!$A160,'Ergebnis (detailliert)'!$B$17:$B$300,'Ergebnis (aggregiert)'!$C160))</f>
        <v/>
      </c>
      <c r="G160" s="131" t="str">
        <f>IF($A160="","",SUMIFS('Ergebnis (detailliert)'!$M$17:$M$300,'Ergebnis (detailliert)'!$A$17:$A$300,'Ergebnis (aggregiert)'!$A160,'Ergebnis (detailliert)'!$B$17:$B$300,'Ergebnis (aggregiert)'!$C160))</f>
        <v/>
      </c>
      <c r="H160" s="133" t="str">
        <f>IF($A160="","",SUMIFS('Ergebnis (detailliert)'!$P$17:$P$300,'Ergebnis (detailliert)'!$A$17:$A$300,'Ergebnis (aggregiert)'!$A160,'Ergebnis (detailliert)'!$B$17:$B$300,'Ergebnis (aggregiert)'!$C160))</f>
        <v/>
      </c>
      <c r="I160" s="134" t="str">
        <f>IF($A160="","",SUMIFS('Ergebnis (detailliert)'!$S$17:$S$300,'Ergebnis (detailliert)'!$A$17:$A$300,'Ergebnis (aggregiert)'!$A160,'Ergebnis (detailliert)'!$B$17:$B$300,'Ergebnis (aggregiert)'!$C160))</f>
        <v/>
      </c>
      <c r="J160" s="93" t="str">
        <f>IFERROR(IF(ISBLANK(A160),"",IF(COUNTIF('Beladung des Speichers'!$A$17:$A$300,'Ergebnis (aggregiert)'!A160)=0,"Fehler: Der Reiter 'Beladung des Speichers' wurde für diesen Speicher nicht ausgefüllt.",IF(COUNTIF('Entladung des Speichers'!$A$17:$A$300,'Ergebnis (aggregiert)'!A160)=0,"Fehler: Der Reiter 'Entladung des Speichers' wurde für diesen Speicher nicht ausgefüllt.",IF(COUNTIF(Füllstände!$A$17:$A$300,'Ergebnis (aggregiert)'!A160)=0,"Fehler: Der Reiter 'Füllstände' wurde für diesen Speicher nicht ausgefüllt.","")))),"Fehler: Nicht alle Datenblätter wurden für diesen Speicher vollständig befüllt.")</f>
        <v/>
      </c>
    </row>
    <row r="161" spans="1:10" x14ac:dyDescent="0.2">
      <c r="A161" s="128" t="str">
        <f>IF(Stammdaten!A161="","",Stammdaten!A161)</f>
        <v/>
      </c>
      <c r="B161" s="128" t="str">
        <f>IF(A161="","",VLOOKUP(A161,Stammdaten!A161:I444,6,FALSE))</f>
        <v/>
      </c>
      <c r="C161" s="129" t="str">
        <f t="shared" si="5"/>
        <v/>
      </c>
      <c r="D161" s="130" t="str">
        <f t="shared" si="6"/>
        <v/>
      </c>
      <c r="E161" s="131" t="str">
        <f>IF(A161="","",SUMIFS('Ergebnis (detailliert)'!$H$17:$H$300,'Ergebnis (detailliert)'!$A$17:$A$300,'Ergebnis (aggregiert)'!$A161,'Ergebnis (detailliert)'!$B$17:$B$300,'Ergebnis (aggregiert)'!$C161))</f>
        <v/>
      </c>
      <c r="F161" s="132" t="str">
        <f>IF($A161="","",SUMIFS('Ergebnis (detailliert)'!$J$17:$J$300,'Ergebnis (detailliert)'!$A$17:$A$300,'Ergebnis (aggregiert)'!$A161,'Ergebnis (detailliert)'!$B$17:$B$300,'Ergebnis (aggregiert)'!$C161))</f>
        <v/>
      </c>
      <c r="G161" s="131" t="str">
        <f>IF($A161="","",SUMIFS('Ergebnis (detailliert)'!$M$17:$M$300,'Ergebnis (detailliert)'!$A$17:$A$300,'Ergebnis (aggregiert)'!$A161,'Ergebnis (detailliert)'!$B$17:$B$300,'Ergebnis (aggregiert)'!$C161))</f>
        <v/>
      </c>
      <c r="H161" s="133" t="str">
        <f>IF($A161="","",SUMIFS('Ergebnis (detailliert)'!$P$17:$P$300,'Ergebnis (detailliert)'!$A$17:$A$300,'Ergebnis (aggregiert)'!$A161,'Ergebnis (detailliert)'!$B$17:$B$300,'Ergebnis (aggregiert)'!$C161))</f>
        <v/>
      </c>
      <c r="I161" s="134" t="str">
        <f>IF($A161="","",SUMIFS('Ergebnis (detailliert)'!$S$17:$S$300,'Ergebnis (detailliert)'!$A$17:$A$300,'Ergebnis (aggregiert)'!$A161,'Ergebnis (detailliert)'!$B$17:$B$300,'Ergebnis (aggregiert)'!$C161))</f>
        <v/>
      </c>
      <c r="J161" s="93" t="str">
        <f>IFERROR(IF(ISBLANK(A161),"",IF(COUNTIF('Beladung des Speichers'!$A$17:$A$300,'Ergebnis (aggregiert)'!A161)=0,"Fehler: Der Reiter 'Beladung des Speichers' wurde für diesen Speicher nicht ausgefüllt.",IF(COUNTIF('Entladung des Speichers'!$A$17:$A$300,'Ergebnis (aggregiert)'!A161)=0,"Fehler: Der Reiter 'Entladung des Speichers' wurde für diesen Speicher nicht ausgefüllt.",IF(COUNTIF(Füllstände!$A$17:$A$300,'Ergebnis (aggregiert)'!A161)=0,"Fehler: Der Reiter 'Füllstände' wurde für diesen Speicher nicht ausgefüllt.","")))),"Fehler: Nicht alle Datenblätter wurden für diesen Speicher vollständig befüllt.")</f>
        <v/>
      </c>
    </row>
    <row r="162" spans="1:10" x14ac:dyDescent="0.2">
      <c r="A162" s="128" t="str">
        <f>IF(Stammdaten!A162="","",Stammdaten!A162)</f>
        <v/>
      </c>
      <c r="B162" s="128" t="str">
        <f>IF(A162="","",VLOOKUP(A162,Stammdaten!A162:I445,6,FALSE))</f>
        <v/>
      </c>
      <c r="C162" s="129" t="str">
        <f t="shared" si="5"/>
        <v/>
      </c>
      <c r="D162" s="130" t="str">
        <f t="shared" si="6"/>
        <v/>
      </c>
      <c r="E162" s="131" t="str">
        <f>IF(A162="","",SUMIFS('Ergebnis (detailliert)'!$H$17:$H$300,'Ergebnis (detailliert)'!$A$17:$A$300,'Ergebnis (aggregiert)'!$A162,'Ergebnis (detailliert)'!$B$17:$B$300,'Ergebnis (aggregiert)'!$C162))</f>
        <v/>
      </c>
      <c r="F162" s="132" t="str">
        <f>IF($A162="","",SUMIFS('Ergebnis (detailliert)'!$J$17:$J$300,'Ergebnis (detailliert)'!$A$17:$A$300,'Ergebnis (aggregiert)'!$A162,'Ergebnis (detailliert)'!$B$17:$B$300,'Ergebnis (aggregiert)'!$C162))</f>
        <v/>
      </c>
      <c r="G162" s="131" t="str">
        <f>IF($A162="","",SUMIFS('Ergebnis (detailliert)'!$M$17:$M$300,'Ergebnis (detailliert)'!$A$17:$A$300,'Ergebnis (aggregiert)'!$A162,'Ergebnis (detailliert)'!$B$17:$B$300,'Ergebnis (aggregiert)'!$C162))</f>
        <v/>
      </c>
      <c r="H162" s="133" t="str">
        <f>IF($A162="","",SUMIFS('Ergebnis (detailliert)'!$P$17:$P$300,'Ergebnis (detailliert)'!$A$17:$A$300,'Ergebnis (aggregiert)'!$A162,'Ergebnis (detailliert)'!$B$17:$B$300,'Ergebnis (aggregiert)'!$C162))</f>
        <v/>
      </c>
      <c r="I162" s="134" t="str">
        <f>IF($A162="","",SUMIFS('Ergebnis (detailliert)'!$S$17:$S$300,'Ergebnis (detailliert)'!$A$17:$A$300,'Ergebnis (aggregiert)'!$A162,'Ergebnis (detailliert)'!$B$17:$B$300,'Ergebnis (aggregiert)'!$C162))</f>
        <v/>
      </c>
      <c r="J162" s="93" t="str">
        <f>IFERROR(IF(ISBLANK(A162),"",IF(COUNTIF('Beladung des Speichers'!$A$17:$A$300,'Ergebnis (aggregiert)'!A162)=0,"Fehler: Der Reiter 'Beladung des Speichers' wurde für diesen Speicher nicht ausgefüllt.",IF(COUNTIF('Entladung des Speichers'!$A$17:$A$300,'Ergebnis (aggregiert)'!A162)=0,"Fehler: Der Reiter 'Entladung des Speichers' wurde für diesen Speicher nicht ausgefüllt.",IF(COUNTIF(Füllstände!$A$17:$A$300,'Ergebnis (aggregiert)'!A162)=0,"Fehler: Der Reiter 'Füllstände' wurde für diesen Speicher nicht ausgefüllt.","")))),"Fehler: Nicht alle Datenblätter wurden für diesen Speicher vollständig befüllt.")</f>
        <v/>
      </c>
    </row>
    <row r="163" spans="1:10" x14ac:dyDescent="0.2">
      <c r="A163" s="128" t="str">
        <f>IF(Stammdaten!A163="","",Stammdaten!A163)</f>
        <v/>
      </c>
      <c r="B163" s="128" t="str">
        <f>IF(A163="","",VLOOKUP(A163,Stammdaten!A163:I446,6,FALSE))</f>
        <v/>
      </c>
      <c r="C163" s="129" t="str">
        <f t="shared" si="5"/>
        <v/>
      </c>
      <c r="D163" s="130" t="str">
        <f t="shared" si="6"/>
        <v/>
      </c>
      <c r="E163" s="131" t="str">
        <f>IF(A163="","",SUMIFS('Ergebnis (detailliert)'!$H$17:$H$300,'Ergebnis (detailliert)'!$A$17:$A$300,'Ergebnis (aggregiert)'!$A163,'Ergebnis (detailliert)'!$B$17:$B$300,'Ergebnis (aggregiert)'!$C163))</f>
        <v/>
      </c>
      <c r="F163" s="132" t="str">
        <f>IF($A163="","",SUMIFS('Ergebnis (detailliert)'!$J$17:$J$300,'Ergebnis (detailliert)'!$A$17:$A$300,'Ergebnis (aggregiert)'!$A163,'Ergebnis (detailliert)'!$B$17:$B$300,'Ergebnis (aggregiert)'!$C163))</f>
        <v/>
      </c>
      <c r="G163" s="131" t="str">
        <f>IF($A163="","",SUMIFS('Ergebnis (detailliert)'!$M$17:$M$300,'Ergebnis (detailliert)'!$A$17:$A$300,'Ergebnis (aggregiert)'!$A163,'Ergebnis (detailliert)'!$B$17:$B$300,'Ergebnis (aggregiert)'!$C163))</f>
        <v/>
      </c>
      <c r="H163" s="133" t="str">
        <f>IF($A163="","",SUMIFS('Ergebnis (detailliert)'!$P$17:$P$300,'Ergebnis (detailliert)'!$A$17:$A$300,'Ergebnis (aggregiert)'!$A163,'Ergebnis (detailliert)'!$B$17:$B$300,'Ergebnis (aggregiert)'!$C163))</f>
        <v/>
      </c>
      <c r="I163" s="134" t="str">
        <f>IF($A163="","",SUMIFS('Ergebnis (detailliert)'!$S$17:$S$300,'Ergebnis (detailliert)'!$A$17:$A$300,'Ergebnis (aggregiert)'!$A163,'Ergebnis (detailliert)'!$B$17:$B$300,'Ergebnis (aggregiert)'!$C163))</f>
        <v/>
      </c>
      <c r="J163" s="93" t="str">
        <f>IFERROR(IF(ISBLANK(A163),"",IF(COUNTIF('Beladung des Speichers'!$A$17:$A$300,'Ergebnis (aggregiert)'!A163)=0,"Fehler: Der Reiter 'Beladung des Speichers' wurde für diesen Speicher nicht ausgefüllt.",IF(COUNTIF('Entladung des Speichers'!$A$17:$A$300,'Ergebnis (aggregiert)'!A163)=0,"Fehler: Der Reiter 'Entladung des Speichers' wurde für diesen Speicher nicht ausgefüllt.",IF(COUNTIF(Füllstände!$A$17:$A$300,'Ergebnis (aggregiert)'!A163)=0,"Fehler: Der Reiter 'Füllstände' wurde für diesen Speicher nicht ausgefüllt.","")))),"Fehler: Nicht alle Datenblätter wurden für diesen Speicher vollständig befüllt.")</f>
        <v/>
      </c>
    </row>
    <row r="164" spans="1:10" x14ac:dyDescent="0.2">
      <c r="A164" s="128" t="str">
        <f>IF(Stammdaten!A164="","",Stammdaten!A164)</f>
        <v/>
      </c>
      <c r="B164" s="128" t="str">
        <f>IF(A164="","",VLOOKUP(A164,Stammdaten!A164:I447,6,FALSE))</f>
        <v/>
      </c>
      <c r="C164" s="129" t="str">
        <f t="shared" si="5"/>
        <v/>
      </c>
      <c r="D164" s="130" t="str">
        <f t="shared" si="6"/>
        <v/>
      </c>
      <c r="E164" s="131" t="str">
        <f>IF(A164="","",SUMIFS('Ergebnis (detailliert)'!$H$17:$H$300,'Ergebnis (detailliert)'!$A$17:$A$300,'Ergebnis (aggregiert)'!$A164,'Ergebnis (detailliert)'!$B$17:$B$300,'Ergebnis (aggregiert)'!$C164))</f>
        <v/>
      </c>
      <c r="F164" s="132" t="str">
        <f>IF($A164="","",SUMIFS('Ergebnis (detailliert)'!$J$17:$J$300,'Ergebnis (detailliert)'!$A$17:$A$300,'Ergebnis (aggregiert)'!$A164,'Ergebnis (detailliert)'!$B$17:$B$300,'Ergebnis (aggregiert)'!$C164))</f>
        <v/>
      </c>
      <c r="G164" s="131" t="str">
        <f>IF($A164="","",SUMIFS('Ergebnis (detailliert)'!$M$17:$M$300,'Ergebnis (detailliert)'!$A$17:$A$300,'Ergebnis (aggregiert)'!$A164,'Ergebnis (detailliert)'!$B$17:$B$300,'Ergebnis (aggregiert)'!$C164))</f>
        <v/>
      </c>
      <c r="H164" s="133" t="str">
        <f>IF($A164="","",SUMIFS('Ergebnis (detailliert)'!$P$17:$P$300,'Ergebnis (detailliert)'!$A$17:$A$300,'Ergebnis (aggregiert)'!$A164,'Ergebnis (detailliert)'!$B$17:$B$300,'Ergebnis (aggregiert)'!$C164))</f>
        <v/>
      </c>
      <c r="I164" s="134" t="str">
        <f>IF($A164="","",SUMIFS('Ergebnis (detailliert)'!$S$17:$S$300,'Ergebnis (detailliert)'!$A$17:$A$300,'Ergebnis (aggregiert)'!$A164,'Ergebnis (detailliert)'!$B$17:$B$300,'Ergebnis (aggregiert)'!$C164))</f>
        <v/>
      </c>
      <c r="J164" s="93" t="str">
        <f>IFERROR(IF(ISBLANK(A164),"",IF(COUNTIF('Beladung des Speichers'!$A$17:$A$300,'Ergebnis (aggregiert)'!A164)=0,"Fehler: Der Reiter 'Beladung des Speichers' wurde für diesen Speicher nicht ausgefüllt.",IF(COUNTIF('Entladung des Speichers'!$A$17:$A$300,'Ergebnis (aggregiert)'!A164)=0,"Fehler: Der Reiter 'Entladung des Speichers' wurde für diesen Speicher nicht ausgefüllt.",IF(COUNTIF(Füllstände!$A$17:$A$300,'Ergebnis (aggregiert)'!A164)=0,"Fehler: Der Reiter 'Füllstände' wurde für diesen Speicher nicht ausgefüllt.","")))),"Fehler: Nicht alle Datenblätter wurden für diesen Speicher vollständig befüllt.")</f>
        <v/>
      </c>
    </row>
    <row r="165" spans="1:10" x14ac:dyDescent="0.2">
      <c r="A165" s="128" t="str">
        <f>IF(Stammdaten!A165="","",Stammdaten!A165)</f>
        <v/>
      </c>
      <c r="B165" s="128" t="str">
        <f>IF(A165="","",VLOOKUP(A165,Stammdaten!A165:I448,6,FALSE))</f>
        <v/>
      </c>
      <c r="C165" s="129" t="str">
        <f t="shared" si="5"/>
        <v/>
      </c>
      <c r="D165" s="130" t="str">
        <f t="shared" si="6"/>
        <v/>
      </c>
      <c r="E165" s="131" t="str">
        <f>IF(A165="","",SUMIFS('Ergebnis (detailliert)'!$H$17:$H$300,'Ergebnis (detailliert)'!$A$17:$A$300,'Ergebnis (aggregiert)'!$A165,'Ergebnis (detailliert)'!$B$17:$B$300,'Ergebnis (aggregiert)'!$C165))</f>
        <v/>
      </c>
      <c r="F165" s="132" t="str">
        <f>IF($A165="","",SUMIFS('Ergebnis (detailliert)'!$J$17:$J$300,'Ergebnis (detailliert)'!$A$17:$A$300,'Ergebnis (aggregiert)'!$A165,'Ergebnis (detailliert)'!$B$17:$B$300,'Ergebnis (aggregiert)'!$C165))</f>
        <v/>
      </c>
      <c r="G165" s="131" t="str">
        <f>IF($A165="","",SUMIFS('Ergebnis (detailliert)'!$M$17:$M$300,'Ergebnis (detailliert)'!$A$17:$A$300,'Ergebnis (aggregiert)'!$A165,'Ergebnis (detailliert)'!$B$17:$B$300,'Ergebnis (aggregiert)'!$C165))</f>
        <v/>
      </c>
      <c r="H165" s="133" t="str">
        <f>IF($A165="","",SUMIFS('Ergebnis (detailliert)'!$P$17:$P$300,'Ergebnis (detailliert)'!$A$17:$A$300,'Ergebnis (aggregiert)'!$A165,'Ergebnis (detailliert)'!$B$17:$B$300,'Ergebnis (aggregiert)'!$C165))</f>
        <v/>
      </c>
      <c r="I165" s="134" t="str">
        <f>IF($A165="","",SUMIFS('Ergebnis (detailliert)'!$S$17:$S$300,'Ergebnis (detailliert)'!$A$17:$A$300,'Ergebnis (aggregiert)'!$A165,'Ergebnis (detailliert)'!$B$17:$B$300,'Ergebnis (aggregiert)'!$C165))</f>
        <v/>
      </c>
      <c r="J165" s="93" t="str">
        <f>IFERROR(IF(ISBLANK(A165),"",IF(COUNTIF('Beladung des Speichers'!$A$17:$A$300,'Ergebnis (aggregiert)'!A165)=0,"Fehler: Der Reiter 'Beladung des Speichers' wurde für diesen Speicher nicht ausgefüllt.",IF(COUNTIF('Entladung des Speichers'!$A$17:$A$300,'Ergebnis (aggregiert)'!A165)=0,"Fehler: Der Reiter 'Entladung des Speichers' wurde für diesen Speicher nicht ausgefüllt.",IF(COUNTIF(Füllstände!$A$17:$A$300,'Ergebnis (aggregiert)'!A165)=0,"Fehler: Der Reiter 'Füllstände' wurde für diesen Speicher nicht ausgefüllt.","")))),"Fehler: Nicht alle Datenblätter wurden für diesen Speicher vollständig befüllt.")</f>
        <v/>
      </c>
    </row>
    <row r="166" spans="1:10" x14ac:dyDescent="0.2">
      <c r="A166" s="128" t="str">
        <f>IF(Stammdaten!A166="","",Stammdaten!A166)</f>
        <v/>
      </c>
      <c r="B166" s="128" t="str">
        <f>IF(A166="","",VLOOKUP(A166,Stammdaten!A166:I449,6,FALSE))</f>
        <v/>
      </c>
      <c r="C166" s="129" t="str">
        <f t="shared" si="5"/>
        <v/>
      </c>
      <c r="D166" s="130" t="str">
        <f t="shared" si="6"/>
        <v/>
      </c>
      <c r="E166" s="131" t="str">
        <f>IF(A166="","",SUMIFS('Ergebnis (detailliert)'!$H$17:$H$300,'Ergebnis (detailliert)'!$A$17:$A$300,'Ergebnis (aggregiert)'!$A166,'Ergebnis (detailliert)'!$B$17:$B$300,'Ergebnis (aggregiert)'!$C166))</f>
        <v/>
      </c>
      <c r="F166" s="132" t="str">
        <f>IF($A166="","",SUMIFS('Ergebnis (detailliert)'!$J$17:$J$300,'Ergebnis (detailliert)'!$A$17:$A$300,'Ergebnis (aggregiert)'!$A166,'Ergebnis (detailliert)'!$B$17:$B$300,'Ergebnis (aggregiert)'!$C166))</f>
        <v/>
      </c>
      <c r="G166" s="131" t="str">
        <f>IF($A166="","",SUMIFS('Ergebnis (detailliert)'!$M$17:$M$300,'Ergebnis (detailliert)'!$A$17:$A$300,'Ergebnis (aggregiert)'!$A166,'Ergebnis (detailliert)'!$B$17:$B$300,'Ergebnis (aggregiert)'!$C166))</f>
        <v/>
      </c>
      <c r="H166" s="133" t="str">
        <f>IF($A166="","",SUMIFS('Ergebnis (detailliert)'!$P$17:$P$300,'Ergebnis (detailliert)'!$A$17:$A$300,'Ergebnis (aggregiert)'!$A166,'Ergebnis (detailliert)'!$B$17:$B$300,'Ergebnis (aggregiert)'!$C166))</f>
        <v/>
      </c>
      <c r="I166" s="134" t="str">
        <f>IF($A166="","",SUMIFS('Ergebnis (detailliert)'!$S$17:$S$300,'Ergebnis (detailliert)'!$A$17:$A$300,'Ergebnis (aggregiert)'!$A166,'Ergebnis (detailliert)'!$B$17:$B$300,'Ergebnis (aggregiert)'!$C166))</f>
        <v/>
      </c>
      <c r="J166" s="93" t="str">
        <f>IFERROR(IF(ISBLANK(A166),"",IF(COUNTIF('Beladung des Speichers'!$A$17:$A$300,'Ergebnis (aggregiert)'!A166)=0,"Fehler: Der Reiter 'Beladung des Speichers' wurde für diesen Speicher nicht ausgefüllt.",IF(COUNTIF('Entladung des Speichers'!$A$17:$A$300,'Ergebnis (aggregiert)'!A166)=0,"Fehler: Der Reiter 'Entladung des Speichers' wurde für diesen Speicher nicht ausgefüllt.",IF(COUNTIF(Füllstände!$A$17:$A$300,'Ergebnis (aggregiert)'!A166)=0,"Fehler: Der Reiter 'Füllstände' wurde für diesen Speicher nicht ausgefüllt.","")))),"Fehler: Nicht alle Datenblätter wurden für diesen Speicher vollständig befüllt.")</f>
        <v/>
      </c>
    </row>
    <row r="167" spans="1:10" x14ac:dyDescent="0.2">
      <c r="A167" s="128" t="str">
        <f>IF(Stammdaten!A167="","",Stammdaten!A167)</f>
        <v/>
      </c>
      <c r="B167" s="128" t="str">
        <f>IF(A167="","",VLOOKUP(A167,Stammdaten!A167:I450,6,FALSE))</f>
        <v/>
      </c>
      <c r="C167" s="129" t="str">
        <f t="shared" si="5"/>
        <v/>
      </c>
      <c r="D167" s="130" t="str">
        <f t="shared" si="6"/>
        <v/>
      </c>
      <c r="E167" s="131" t="str">
        <f>IF(A167="","",SUMIFS('Ergebnis (detailliert)'!$H$17:$H$300,'Ergebnis (detailliert)'!$A$17:$A$300,'Ergebnis (aggregiert)'!$A167,'Ergebnis (detailliert)'!$B$17:$B$300,'Ergebnis (aggregiert)'!$C167))</f>
        <v/>
      </c>
      <c r="F167" s="132" t="str">
        <f>IF($A167="","",SUMIFS('Ergebnis (detailliert)'!$J$17:$J$300,'Ergebnis (detailliert)'!$A$17:$A$300,'Ergebnis (aggregiert)'!$A167,'Ergebnis (detailliert)'!$B$17:$B$300,'Ergebnis (aggregiert)'!$C167))</f>
        <v/>
      </c>
      <c r="G167" s="131" t="str">
        <f>IF($A167="","",SUMIFS('Ergebnis (detailliert)'!$M$17:$M$300,'Ergebnis (detailliert)'!$A$17:$A$300,'Ergebnis (aggregiert)'!$A167,'Ergebnis (detailliert)'!$B$17:$B$300,'Ergebnis (aggregiert)'!$C167))</f>
        <v/>
      </c>
      <c r="H167" s="133" t="str">
        <f>IF($A167="","",SUMIFS('Ergebnis (detailliert)'!$P$17:$P$300,'Ergebnis (detailliert)'!$A$17:$A$300,'Ergebnis (aggregiert)'!$A167,'Ergebnis (detailliert)'!$B$17:$B$300,'Ergebnis (aggregiert)'!$C167))</f>
        <v/>
      </c>
      <c r="I167" s="134" t="str">
        <f>IF($A167="","",SUMIFS('Ergebnis (detailliert)'!$S$17:$S$300,'Ergebnis (detailliert)'!$A$17:$A$300,'Ergebnis (aggregiert)'!$A167,'Ergebnis (detailliert)'!$B$17:$B$300,'Ergebnis (aggregiert)'!$C167))</f>
        <v/>
      </c>
      <c r="J167" s="93" t="str">
        <f>IFERROR(IF(ISBLANK(A167),"",IF(COUNTIF('Beladung des Speichers'!$A$17:$A$300,'Ergebnis (aggregiert)'!A167)=0,"Fehler: Der Reiter 'Beladung des Speichers' wurde für diesen Speicher nicht ausgefüllt.",IF(COUNTIF('Entladung des Speichers'!$A$17:$A$300,'Ergebnis (aggregiert)'!A167)=0,"Fehler: Der Reiter 'Entladung des Speichers' wurde für diesen Speicher nicht ausgefüllt.",IF(COUNTIF(Füllstände!$A$17:$A$300,'Ergebnis (aggregiert)'!A167)=0,"Fehler: Der Reiter 'Füllstände' wurde für diesen Speicher nicht ausgefüllt.","")))),"Fehler: Nicht alle Datenblätter wurden für diesen Speicher vollständig befüllt.")</f>
        <v/>
      </c>
    </row>
    <row r="168" spans="1:10" x14ac:dyDescent="0.2">
      <c r="A168" s="128" t="str">
        <f>IF(Stammdaten!A168="","",Stammdaten!A168)</f>
        <v/>
      </c>
      <c r="B168" s="128" t="str">
        <f>IF(A168="","",VLOOKUP(A168,Stammdaten!A168:I451,6,FALSE))</f>
        <v/>
      </c>
      <c r="C168" s="129" t="str">
        <f t="shared" si="5"/>
        <v/>
      </c>
      <c r="D168" s="130" t="str">
        <f t="shared" si="6"/>
        <v/>
      </c>
      <c r="E168" s="131" t="str">
        <f>IF(A168="","",SUMIFS('Ergebnis (detailliert)'!$H$17:$H$300,'Ergebnis (detailliert)'!$A$17:$A$300,'Ergebnis (aggregiert)'!$A168,'Ergebnis (detailliert)'!$B$17:$B$300,'Ergebnis (aggregiert)'!$C168))</f>
        <v/>
      </c>
      <c r="F168" s="132" t="str">
        <f>IF($A168="","",SUMIFS('Ergebnis (detailliert)'!$J$17:$J$300,'Ergebnis (detailliert)'!$A$17:$A$300,'Ergebnis (aggregiert)'!$A168,'Ergebnis (detailliert)'!$B$17:$B$300,'Ergebnis (aggregiert)'!$C168))</f>
        <v/>
      </c>
      <c r="G168" s="131" t="str">
        <f>IF($A168="","",SUMIFS('Ergebnis (detailliert)'!$M$17:$M$300,'Ergebnis (detailliert)'!$A$17:$A$300,'Ergebnis (aggregiert)'!$A168,'Ergebnis (detailliert)'!$B$17:$B$300,'Ergebnis (aggregiert)'!$C168))</f>
        <v/>
      </c>
      <c r="H168" s="133" t="str">
        <f>IF($A168="","",SUMIFS('Ergebnis (detailliert)'!$P$17:$P$300,'Ergebnis (detailliert)'!$A$17:$A$300,'Ergebnis (aggregiert)'!$A168,'Ergebnis (detailliert)'!$B$17:$B$300,'Ergebnis (aggregiert)'!$C168))</f>
        <v/>
      </c>
      <c r="I168" s="134" t="str">
        <f>IF($A168="","",SUMIFS('Ergebnis (detailliert)'!$S$17:$S$300,'Ergebnis (detailliert)'!$A$17:$A$300,'Ergebnis (aggregiert)'!$A168,'Ergebnis (detailliert)'!$B$17:$B$300,'Ergebnis (aggregiert)'!$C168))</f>
        <v/>
      </c>
      <c r="J168" s="93" t="str">
        <f>IFERROR(IF(ISBLANK(A168),"",IF(COUNTIF('Beladung des Speichers'!$A$17:$A$300,'Ergebnis (aggregiert)'!A168)=0,"Fehler: Der Reiter 'Beladung des Speichers' wurde für diesen Speicher nicht ausgefüllt.",IF(COUNTIF('Entladung des Speichers'!$A$17:$A$300,'Ergebnis (aggregiert)'!A168)=0,"Fehler: Der Reiter 'Entladung des Speichers' wurde für diesen Speicher nicht ausgefüllt.",IF(COUNTIF(Füllstände!$A$17:$A$300,'Ergebnis (aggregiert)'!A168)=0,"Fehler: Der Reiter 'Füllstände' wurde für diesen Speicher nicht ausgefüllt.","")))),"Fehler: Nicht alle Datenblätter wurden für diesen Speicher vollständig befüllt.")</f>
        <v/>
      </c>
    </row>
    <row r="169" spans="1:10" x14ac:dyDescent="0.2">
      <c r="A169" s="128" t="str">
        <f>IF(Stammdaten!A169="","",Stammdaten!A169)</f>
        <v/>
      </c>
      <c r="B169" s="128" t="str">
        <f>IF(A169="","",VLOOKUP(A169,Stammdaten!A169:I452,6,FALSE))</f>
        <v/>
      </c>
      <c r="C169" s="129" t="str">
        <f t="shared" si="5"/>
        <v/>
      </c>
      <c r="D169" s="130" t="str">
        <f t="shared" si="6"/>
        <v/>
      </c>
      <c r="E169" s="131" t="str">
        <f>IF(A169="","",SUMIFS('Ergebnis (detailliert)'!$H$17:$H$300,'Ergebnis (detailliert)'!$A$17:$A$300,'Ergebnis (aggregiert)'!$A169,'Ergebnis (detailliert)'!$B$17:$B$300,'Ergebnis (aggregiert)'!$C169))</f>
        <v/>
      </c>
      <c r="F169" s="132" t="str">
        <f>IF($A169="","",SUMIFS('Ergebnis (detailliert)'!$J$17:$J$300,'Ergebnis (detailliert)'!$A$17:$A$300,'Ergebnis (aggregiert)'!$A169,'Ergebnis (detailliert)'!$B$17:$B$300,'Ergebnis (aggregiert)'!$C169))</f>
        <v/>
      </c>
      <c r="G169" s="131" t="str">
        <f>IF($A169="","",SUMIFS('Ergebnis (detailliert)'!$M$17:$M$300,'Ergebnis (detailliert)'!$A$17:$A$300,'Ergebnis (aggregiert)'!$A169,'Ergebnis (detailliert)'!$B$17:$B$300,'Ergebnis (aggregiert)'!$C169))</f>
        <v/>
      </c>
      <c r="H169" s="133" t="str">
        <f>IF($A169="","",SUMIFS('Ergebnis (detailliert)'!$P$17:$P$300,'Ergebnis (detailliert)'!$A$17:$A$300,'Ergebnis (aggregiert)'!$A169,'Ergebnis (detailliert)'!$B$17:$B$300,'Ergebnis (aggregiert)'!$C169))</f>
        <v/>
      </c>
      <c r="I169" s="134" t="str">
        <f>IF($A169="","",SUMIFS('Ergebnis (detailliert)'!$S$17:$S$300,'Ergebnis (detailliert)'!$A$17:$A$300,'Ergebnis (aggregiert)'!$A169,'Ergebnis (detailliert)'!$B$17:$B$300,'Ergebnis (aggregiert)'!$C169))</f>
        <v/>
      </c>
      <c r="J169" s="93" t="str">
        <f>IFERROR(IF(ISBLANK(A169),"",IF(COUNTIF('Beladung des Speichers'!$A$17:$A$300,'Ergebnis (aggregiert)'!A169)=0,"Fehler: Der Reiter 'Beladung des Speichers' wurde für diesen Speicher nicht ausgefüllt.",IF(COUNTIF('Entladung des Speichers'!$A$17:$A$300,'Ergebnis (aggregiert)'!A169)=0,"Fehler: Der Reiter 'Entladung des Speichers' wurde für diesen Speicher nicht ausgefüllt.",IF(COUNTIF(Füllstände!$A$17:$A$300,'Ergebnis (aggregiert)'!A169)=0,"Fehler: Der Reiter 'Füllstände' wurde für diesen Speicher nicht ausgefüllt.","")))),"Fehler: Nicht alle Datenblätter wurden für diesen Speicher vollständig befüllt.")</f>
        <v/>
      </c>
    </row>
    <row r="170" spans="1:10" x14ac:dyDescent="0.2">
      <c r="A170" s="128" t="str">
        <f>IF(Stammdaten!A170="","",Stammdaten!A170)</f>
        <v/>
      </c>
      <c r="B170" s="128" t="str">
        <f>IF(A170="","",VLOOKUP(A170,Stammdaten!A170:I453,6,FALSE))</f>
        <v/>
      </c>
      <c r="C170" s="129" t="str">
        <f t="shared" si="5"/>
        <v/>
      </c>
      <c r="D170" s="130" t="str">
        <f t="shared" si="6"/>
        <v/>
      </c>
      <c r="E170" s="131" t="str">
        <f>IF(A170="","",SUMIFS('Ergebnis (detailliert)'!$H$17:$H$300,'Ergebnis (detailliert)'!$A$17:$A$300,'Ergebnis (aggregiert)'!$A170,'Ergebnis (detailliert)'!$B$17:$B$300,'Ergebnis (aggregiert)'!$C170))</f>
        <v/>
      </c>
      <c r="F170" s="132" t="str">
        <f>IF($A170="","",SUMIFS('Ergebnis (detailliert)'!$J$17:$J$300,'Ergebnis (detailliert)'!$A$17:$A$300,'Ergebnis (aggregiert)'!$A170,'Ergebnis (detailliert)'!$B$17:$B$300,'Ergebnis (aggregiert)'!$C170))</f>
        <v/>
      </c>
      <c r="G170" s="131" t="str">
        <f>IF($A170="","",SUMIFS('Ergebnis (detailliert)'!$M$17:$M$300,'Ergebnis (detailliert)'!$A$17:$A$300,'Ergebnis (aggregiert)'!$A170,'Ergebnis (detailliert)'!$B$17:$B$300,'Ergebnis (aggregiert)'!$C170))</f>
        <v/>
      </c>
      <c r="H170" s="133" t="str">
        <f>IF($A170="","",SUMIFS('Ergebnis (detailliert)'!$P$17:$P$300,'Ergebnis (detailliert)'!$A$17:$A$300,'Ergebnis (aggregiert)'!$A170,'Ergebnis (detailliert)'!$B$17:$B$300,'Ergebnis (aggregiert)'!$C170))</f>
        <v/>
      </c>
      <c r="I170" s="134" t="str">
        <f>IF($A170="","",SUMIFS('Ergebnis (detailliert)'!$S$17:$S$300,'Ergebnis (detailliert)'!$A$17:$A$300,'Ergebnis (aggregiert)'!$A170,'Ergebnis (detailliert)'!$B$17:$B$300,'Ergebnis (aggregiert)'!$C170))</f>
        <v/>
      </c>
      <c r="J170" s="93" t="str">
        <f>IFERROR(IF(ISBLANK(A170),"",IF(COUNTIF('Beladung des Speichers'!$A$17:$A$300,'Ergebnis (aggregiert)'!A170)=0,"Fehler: Der Reiter 'Beladung des Speichers' wurde für diesen Speicher nicht ausgefüllt.",IF(COUNTIF('Entladung des Speichers'!$A$17:$A$300,'Ergebnis (aggregiert)'!A170)=0,"Fehler: Der Reiter 'Entladung des Speichers' wurde für diesen Speicher nicht ausgefüllt.",IF(COUNTIF(Füllstände!$A$17:$A$300,'Ergebnis (aggregiert)'!A170)=0,"Fehler: Der Reiter 'Füllstände' wurde für diesen Speicher nicht ausgefüllt.","")))),"Fehler: Nicht alle Datenblätter wurden für diesen Speicher vollständig befüllt.")</f>
        <v/>
      </c>
    </row>
    <row r="171" spans="1:10" x14ac:dyDescent="0.2">
      <c r="A171" s="128" t="str">
        <f>IF(Stammdaten!A171="","",Stammdaten!A171)</f>
        <v/>
      </c>
      <c r="B171" s="128" t="str">
        <f>IF(A171="","",VLOOKUP(A171,Stammdaten!A171:I454,6,FALSE))</f>
        <v/>
      </c>
      <c r="C171" s="129" t="str">
        <f t="shared" si="5"/>
        <v/>
      </c>
      <c r="D171" s="130" t="str">
        <f t="shared" si="6"/>
        <v/>
      </c>
      <c r="E171" s="131" t="str">
        <f>IF(A171="","",SUMIFS('Ergebnis (detailliert)'!$H$17:$H$300,'Ergebnis (detailliert)'!$A$17:$A$300,'Ergebnis (aggregiert)'!$A171,'Ergebnis (detailliert)'!$B$17:$B$300,'Ergebnis (aggregiert)'!$C171))</f>
        <v/>
      </c>
      <c r="F171" s="132" t="str">
        <f>IF($A171="","",SUMIFS('Ergebnis (detailliert)'!$J$17:$J$300,'Ergebnis (detailliert)'!$A$17:$A$300,'Ergebnis (aggregiert)'!$A171,'Ergebnis (detailliert)'!$B$17:$B$300,'Ergebnis (aggregiert)'!$C171))</f>
        <v/>
      </c>
      <c r="G171" s="131" t="str">
        <f>IF($A171="","",SUMIFS('Ergebnis (detailliert)'!$M$17:$M$300,'Ergebnis (detailliert)'!$A$17:$A$300,'Ergebnis (aggregiert)'!$A171,'Ergebnis (detailliert)'!$B$17:$B$300,'Ergebnis (aggregiert)'!$C171))</f>
        <v/>
      </c>
      <c r="H171" s="133" t="str">
        <f>IF($A171="","",SUMIFS('Ergebnis (detailliert)'!$P$17:$P$300,'Ergebnis (detailliert)'!$A$17:$A$300,'Ergebnis (aggregiert)'!$A171,'Ergebnis (detailliert)'!$B$17:$B$300,'Ergebnis (aggregiert)'!$C171))</f>
        <v/>
      </c>
      <c r="I171" s="134" t="str">
        <f>IF($A171="","",SUMIFS('Ergebnis (detailliert)'!$S$17:$S$300,'Ergebnis (detailliert)'!$A$17:$A$300,'Ergebnis (aggregiert)'!$A171,'Ergebnis (detailliert)'!$B$17:$B$300,'Ergebnis (aggregiert)'!$C171))</f>
        <v/>
      </c>
      <c r="J171" s="93" t="str">
        <f>IFERROR(IF(ISBLANK(A171),"",IF(COUNTIF('Beladung des Speichers'!$A$17:$A$300,'Ergebnis (aggregiert)'!A171)=0,"Fehler: Der Reiter 'Beladung des Speichers' wurde für diesen Speicher nicht ausgefüllt.",IF(COUNTIF('Entladung des Speichers'!$A$17:$A$300,'Ergebnis (aggregiert)'!A171)=0,"Fehler: Der Reiter 'Entladung des Speichers' wurde für diesen Speicher nicht ausgefüllt.",IF(COUNTIF(Füllstände!$A$17:$A$300,'Ergebnis (aggregiert)'!A171)=0,"Fehler: Der Reiter 'Füllstände' wurde für diesen Speicher nicht ausgefüllt.","")))),"Fehler: Nicht alle Datenblätter wurden für diesen Speicher vollständig befüllt.")</f>
        <v/>
      </c>
    </row>
    <row r="172" spans="1:10" x14ac:dyDescent="0.2">
      <c r="A172" s="128" t="str">
        <f>IF(Stammdaten!A172="","",Stammdaten!A172)</f>
        <v/>
      </c>
      <c r="B172" s="128" t="str">
        <f>IF(A172="","",VLOOKUP(A172,Stammdaten!A172:I455,6,FALSE))</f>
        <v/>
      </c>
      <c r="C172" s="129" t="str">
        <f t="shared" si="5"/>
        <v/>
      </c>
      <c r="D172" s="130" t="str">
        <f t="shared" si="6"/>
        <v/>
      </c>
      <c r="E172" s="131" t="str">
        <f>IF(A172="","",SUMIFS('Ergebnis (detailliert)'!$H$17:$H$300,'Ergebnis (detailliert)'!$A$17:$A$300,'Ergebnis (aggregiert)'!$A172,'Ergebnis (detailliert)'!$B$17:$B$300,'Ergebnis (aggregiert)'!$C172))</f>
        <v/>
      </c>
      <c r="F172" s="132" t="str">
        <f>IF($A172="","",SUMIFS('Ergebnis (detailliert)'!$J$17:$J$300,'Ergebnis (detailliert)'!$A$17:$A$300,'Ergebnis (aggregiert)'!$A172,'Ergebnis (detailliert)'!$B$17:$B$300,'Ergebnis (aggregiert)'!$C172))</f>
        <v/>
      </c>
      <c r="G172" s="131" t="str">
        <f>IF($A172="","",SUMIFS('Ergebnis (detailliert)'!$M$17:$M$300,'Ergebnis (detailliert)'!$A$17:$A$300,'Ergebnis (aggregiert)'!$A172,'Ergebnis (detailliert)'!$B$17:$B$300,'Ergebnis (aggregiert)'!$C172))</f>
        <v/>
      </c>
      <c r="H172" s="133" t="str">
        <f>IF($A172="","",SUMIFS('Ergebnis (detailliert)'!$P$17:$P$300,'Ergebnis (detailliert)'!$A$17:$A$300,'Ergebnis (aggregiert)'!$A172,'Ergebnis (detailliert)'!$B$17:$B$300,'Ergebnis (aggregiert)'!$C172))</f>
        <v/>
      </c>
      <c r="I172" s="134" t="str">
        <f>IF($A172="","",SUMIFS('Ergebnis (detailliert)'!$S$17:$S$300,'Ergebnis (detailliert)'!$A$17:$A$300,'Ergebnis (aggregiert)'!$A172,'Ergebnis (detailliert)'!$B$17:$B$300,'Ergebnis (aggregiert)'!$C172))</f>
        <v/>
      </c>
      <c r="J172" s="93" t="str">
        <f>IFERROR(IF(ISBLANK(A172),"",IF(COUNTIF('Beladung des Speichers'!$A$17:$A$300,'Ergebnis (aggregiert)'!A172)=0,"Fehler: Der Reiter 'Beladung des Speichers' wurde für diesen Speicher nicht ausgefüllt.",IF(COUNTIF('Entladung des Speichers'!$A$17:$A$300,'Ergebnis (aggregiert)'!A172)=0,"Fehler: Der Reiter 'Entladung des Speichers' wurde für diesen Speicher nicht ausgefüllt.",IF(COUNTIF(Füllstände!$A$17:$A$300,'Ergebnis (aggregiert)'!A172)=0,"Fehler: Der Reiter 'Füllstände' wurde für diesen Speicher nicht ausgefüllt.","")))),"Fehler: Nicht alle Datenblätter wurden für diesen Speicher vollständig befüllt.")</f>
        <v/>
      </c>
    </row>
    <row r="173" spans="1:10" x14ac:dyDescent="0.2">
      <c r="A173" s="128" t="str">
        <f>IF(Stammdaten!A173="","",Stammdaten!A173)</f>
        <v/>
      </c>
      <c r="B173" s="128" t="str">
        <f>IF(A173="","",VLOOKUP(A173,Stammdaten!A173:I456,6,FALSE))</f>
        <v/>
      </c>
      <c r="C173" s="129" t="str">
        <f t="shared" si="5"/>
        <v/>
      </c>
      <c r="D173" s="130" t="str">
        <f t="shared" si="6"/>
        <v/>
      </c>
      <c r="E173" s="131" t="str">
        <f>IF(A173="","",SUMIFS('Ergebnis (detailliert)'!$H$17:$H$300,'Ergebnis (detailliert)'!$A$17:$A$300,'Ergebnis (aggregiert)'!$A173,'Ergebnis (detailliert)'!$B$17:$B$300,'Ergebnis (aggregiert)'!$C173))</f>
        <v/>
      </c>
      <c r="F173" s="132" t="str">
        <f>IF($A173="","",SUMIFS('Ergebnis (detailliert)'!$J$17:$J$300,'Ergebnis (detailliert)'!$A$17:$A$300,'Ergebnis (aggregiert)'!$A173,'Ergebnis (detailliert)'!$B$17:$B$300,'Ergebnis (aggregiert)'!$C173))</f>
        <v/>
      </c>
      <c r="G173" s="131" t="str">
        <f>IF($A173="","",SUMIFS('Ergebnis (detailliert)'!$M$17:$M$300,'Ergebnis (detailliert)'!$A$17:$A$300,'Ergebnis (aggregiert)'!$A173,'Ergebnis (detailliert)'!$B$17:$B$300,'Ergebnis (aggregiert)'!$C173))</f>
        <v/>
      </c>
      <c r="H173" s="133" t="str">
        <f>IF($A173="","",SUMIFS('Ergebnis (detailliert)'!$P$17:$P$300,'Ergebnis (detailliert)'!$A$17:$A$300,'Ergebnis (aggregiert)'!$A173,'Ergebnis (detailliert)'!$B$17:$B$300,'Ergebnis (aggregiert)'!$C173))</f>
        <v/>
      </c>
      <c r="I173" s="134" t="str">
        <f>IF($A173="","",SUMIFS('Ergebnis (detailliert)'!$S$17:$S$300,'Ergebnis (detailliert)'!$A$17:$A$300,'Ergebnis (aggregiert)'!$A173,'Ergebnis (detailliert)'!$B$17:$B$300,'Ergebnis (aggregiert)'!$C173))</f>
        <v/>
      </c>
      <c r="J173" s="93" t="str">
        <f>IFERROR(IF(ISBLANK(A173),"",IF(COUNTIF('Beladung des Speichers'!$A$17:$A$300,'Ergebnis (aggregiert)'!A173)=0,"Fehler: Der Reiter 'Beladung des Speichers' wurde für diesen Speicher nicht ausgefüllt.",IF(COUNTIF('Entladung des Speichers'!$A$17:$A$300,'Ergebnis (aggregiert)'!A173)=0,"Fehler: Der Reiter 'Entladung des Speichers' wurde für diesen Speicher nicht ausgefüllt.",IF(COUNTIF(Füllstände!$A$17:$A$300,'Ergebnis (aggregiert)'!A173)=0,"Fehler: Der Reiter 'Füllstände' wurde für diesen Speicher nicht ausgefüllt.","")))),"Fehler: Nicht alle Datenblätter wurden für diesen Speicher vollständig befüllt.")</f>
        <v/>
      </c>
    </row>
    <row r="174" spans="1:10" x14ac:dyDescent="0.2">
      <c r="A174" s="128" t="str">
        <f>IF(Stammdaten!A174="","",Stammdaten!A174)</f>
        <v/>
      </c>
      <c r="B174" s="128" t="str">
        <f>IF(A174="","",VLOOKUP(A174,Stammdaten!A174:I457,6,FALSE))</f>
        <v/>
      </c>
      <c r="C174" s="129" t="str">
        <f t="shared" si="5"/>
        <v/>
      </c>
      <c r="D174" s="130" t="str">
        <f t="shared" si="6"/>
        <v/>
      </c>
      <c r="E174" s="131" t="str">
        <f>IF(A174="","",SUMIFS('Ergebnis (detailliert)'!$H$17:$H$300,'Ergebnis (detailliert)'!$A$17:$A$300,'Ergebnis (aggregiert)'!$A174,'Ergebnis (detailliert)'!$B$17:$B$300,'Ergebnis (aggregiert)'!$C174))</f>
        <v/>
      </c>
      <c r="F174" s="132" t="str">
        <f>IF($A174="","",SUMIFS('Ergebnis (detailliert)'!$J$17:$J$300,'Ergebnis (detailliert)'!$A$17:$A$300,'Ergebnis (aggregiert)'!$A174,'Ergebnis (detailliert)'!$B$17:$B$300,'Ergebnis (aggregiert)'!$C174))</f>
        <v/>
      </c>
      <c r="G174" s="131" t="str">
        <f>IF($A174="","",SUMIFS('Ergebnis (detailliert)'!$M$17:$M$300,'Ergebnis (detailliert)'!$A$17:$A$300,'Ergebnis (aggregiert)'!$A174,'Ergebnis (detailliert)'!$B$17:$B$300,'Ergebnis (aggregiert)'!$C174))</f>
        <v/>
      </c>
      <c r="H174" s="133" t="str">
        <f>IF($A174="","",SUMIFS('Ergebnis (detailliert)'!$P$17:$P$300,'Ergebnis (detailliert)'!$A$17:$A$300,'Ergebnis (aggregiert)'!$A174,'Ergebnis (detailliert)'!$B$17:$B$300,'Ergebnis (aggregiert)'!$C174))</f>
        <v/>
      </c>
      <c r="I174" s="134" t="str">
        <f>IF($A174="","",SUMIFS('Ergebnis (detailliert)'!$S$17:$S$300,'Ergebnis (detailliert)'!$A$17:$A$300,'Ergebnis (aggregiert)'!$A174,'Ergebnis (detailliert)'!$B$17:$B$300,'Ergebnis (aggregiert)'!$C174))</f>
        <v/>
      </c>
      <c r="J174" s="93" t="str">
        <f>IFERROR(IF(ISBLANK(A174),"",IF(COUNTIF('Beladung des Speichers'!$A$17:$A$300,'Ergebnis (aggregiert)'!A174)=0,"Fehler: Der Reiter 'Beladung des Speichers' wurde für diesen Speicher nicht ausgefüllt.",IF(COUNTIF('Entladung des Speichers'!$A$17:$A$300,'Ergebnis (aggregiert)'!A174)=0,"Fehler: Der Reiter 'Entladung des Speichers' wurde für diesen Speicher nicht ausgefüllt.",IF(COUNTIF(Füllstände!$A$17:$A$300,'Ergebnis (aggregiert)'!A174)=0,"Fehler: Der Reiter 'Füllstände' wurde für diesen Speicher nicht ausgefüllt.","")))),"Fehler: Nicht alle Datenblätter wurden für diesen Speicher vollständig befüllt.")</f>
        <v/>
      </c>
    </row>
    <row r="175" spans="1:10" x14ac:dyDescent="0.2">
      <c r="A175" s="128" t="str">
        <f>IF(Stammdaten!A175="","",Stammdaten!A175)</f>
        <v/>
      </c>
      <c r="B175" s="128" t="str">
        <f>IF(A175="","",VLOOKUP(A175,Stammdaten!A175:I458,6,FALSE))</f>
        <v/>
      </c>
      <c r="C175" s="129" t="str">
        <f t="shared" si="5"/>
        <v/>
      </c>
      <c r="D175" s="130" t="str">
        <f t="shared" si="6"/>
        <v/>
      </c>
      <c r="E175" s="131" t="str">
        <f>IF(A175="","",SUMIFS('Ergebnis (detailliert)'!$H$17:$H$300,'Ergebnis (detailliert)'!$A$17:$A$300,'Ergebnis (aggregiert)'!$A175,'Ergebnis (detailliert)'!$B$17:$B$300,'Ergebnis (aggregiert)'!$C175))</f>
        <v/>
      </c>
      <c r="F175" s="132" t="str">
        <f>IF($A175="","",SUMIFS('Ergebnis (detailliert)'!$J$17:$J$300,'Ergebnis (detailliert)'!$A$17:$A$300,'Ergebnis (aggregiert)'!$A175,'Ergebnis (detailliert)'!$B$17:$B$300,'Ergebnis (aggregiert)'!$C175))</f>
        <v/>
      </c>
      <c r="G175" s="131" t="str">
        <f>IF($A175="","",SUMIFS('Ergebnis (detailliert)'!$M$17:$M$300,'Ergebnis (detailliert)'!$A$17:$A$300,'Ergebnis (aggregiert)'!$A175,'Ergebnis (detailliert)'!$B$17:$B$300,'Ergebnis (aggregiert)'!$C175))</f>
        <v/>
      </c>
      <c r="H175" s="133" t="str">
        <f>IF($A175="","",SUMIFS('Ergebnis (detailliert)'!$P$17:$P$300,'Ergebnis (detailliert)'!$A$17:$A$300,'Ergebnis (aggregiert)'!$A175,'Ergebnis (detailliert)'!$B$17:$B$300,'Ergebnis (aggregiert)'!$C175))</f>
        <v/>
      </c>
      <c r="I175" s="134" t="str">
        <f>IF($A175="","",SUMIFS('Ergebnis (detailliert)'!$S$17:$S$300,'Ergebnis (detailliert)'!$A$17:$A$300,'Ergebnis (aggregiert)'!$A175,'Ergebnis (detailliert)'!$B$17:$B$300,'Ergebnis (aggregiert)'!$C175))</f>
        <v/>
      </c>
      <c r="J175" s="93" t="str">
        <f>IFERROR(IF(ISBLANK(A175),"",IF(COUNTIF('Beladung des Speichers'!$A$17:$A$300,'Ergebnis (aggregiert)'!A175)=0,"Fehler: Der Reiter 'Beladung des Speichers' wurde für diesen Speicher nicht ausgefüllt.",IF(COUNTIF('Entladung des Speichers'!$A$17:$A$300,'Ergebnis (aggregiert)'!A175)=0,"Fehler: Der Reiter 'Entladung des Speichers' wurde für diesen Speicher nicht ausgefüllt.",IF(COUNTIF(Füllstände!$A$17:$A$300,'Ergebnis (aggregiert)'!A175)=0,"Fehler: Der Reiter 'Füllstände' wurde für diesen Speicher nicht ausgefüllt.","")))),"Fehler: Nicht alle Datenblätter wurden für diesen Speicher vollständig befüllt.")</f>
        <v/>
      </c>
    </row>
    <row r="176" spans="1:10" x14ac:dyDescent="0.2">
      <c r="A176" s="128" t="str">
        <f>IF(Stammdaten!A176="","",Stammdaten!A176)</f>
        <v/>
      </c>
      <c r="B176" s="128" t="str">
        <f>IF(A176="","",VLOOKUP(A176,Stammdaten!A176:I459,6,FALSE))</f>
        <v/>
      </c>
      <c r="C176" s="129" t="str">
        <f t="shared" si="5"/>
        <v/>
      </c>
      <c r="D176" s="130" t="str">
        <f t="shared" si="6"/>
        <v/>
      </c>
      <c r="E176" s="131" t="str">
        <f>IF(A176="","",SUMIFS('Ergebnis (detailliert)'!$H$17:$H$300,'Ergebnis (detailliert)'!$A$17:$A$300,'Ergebnis (aggregiert)'!$A176,'Ergebnis (detailliert)'!$B$17:$B$300,'Ergebnis (aggregiert)'!$C176))</f>
        <v/>
      </c>
      <c r="F176" s="132" t="str">
        <f>IF($A176="","",SUMIFS('Ergebnis (detailliert)'!$J$17:$J$300,'Ergebnis (detailliert)'!$A$17:$A$300,'Ergebnis (aggregiert)'!$A176,'Ergebnis (detailliert)'!$B$17:$B$300,'Ergebnis (aggregiert)'!$C176))</f>
        <v/>
      </c>
      <c r="G176" s="131" t="str">
        <f>IF($A176="","",SUMIFS('Ergebnis (detailliert)'!$M$17:$M$300,'Ergebnis (detailliert)'!$A$17:$A$300,'Ergebnis (aggregiert)'!$A176,'Ergebnis (detailliert)'!$B$17:$B$300,'Ergebnis (aggregiert)'!$C176))</f>
        <v/>
      </c>
      <c r="H176" s="133" t="str">
        <f>IF($A176="","",SUMIFS('Ergebnis (detailliert)'!$P$17:$P$300,'Ergebnis (detailliert)'!$A$17:$A$300,'Ergebnis (aggregiert)'!$A176,'Ergebnis (detailliert)'!$B$17:$B$300,'Ergebnis (aggregiert)'!$C176))</f>
        <v/>
      </c>
      <c r="I176" s="134" t="str">
        <f>IF($A176="","",SUMIFS('Ergebnis (detailliert)'!$S$17:$S$300,'Ergebnis (detailliert)'!$A$17:$A$300,'Ergebnis (aggregiert)'!$A176,'Ergebnis (detailliert)'!$B$17:$B$300,'Ergebnis (aggregiert)'!$C176))</f>
        <v/>
      </c>
      <c r="J176" s="93" t="str">
        <f>IFERROR(IF(ISBLANK(A176),"",IF(COUNTIF('Beladung des Speichers'!$A$17:$A$300,'Ergebnis (aggregiert)'!A176)=0,"Fehler: Der Reiter 'Beladung des Speichers' wurde für diesen Speicher nicht ausgefüllt.",IF(COUNTIF('Entladung des Speichers'!$A$17:$A$300,'Ergebnis (aggregiert)'!A176)=0,"Fehler: Der Reiter 'Entladung des Speichers' wurde für diesen Speicher nicht ausgefüllt.",IF(COUNTIF(Füllstände!$A$17:$A$300,'Ergebnis (aggregiert)'!A176)=0,"Fehler: Der Reiter 'Füllstände' wurde für diesen Speicher nicht ausgefüllt.","")))),"Fehler: Nicht alle Datenblätter wurden für diesen Speicher vollständig befüllt.")</f>
        <v/>
      </c>
    </row>
    <row r="177" spans="1:10" x14ac:dyDescent="0.2">
      <c r="A177" s="128" t="str">
        <f>IF(Stammdaten!A177="","",Stammdaten!A177)</f>
        <v/>
      </c>
      <c r="B177" s="128" t="str">
        <f>IF(A177="","",VLOOKUP(A177,Stammdaten!A177:I460,6,FALSE))</f>
        <v/>
      </c>
      <c r="C177" s="129" t="str">
        <f t="shared" si="5"/>
        <v/>
      </c>
      <c r="D177" s="130" t="str">
        <f t="shared" si="6"/>
        <v/>
      </c>
      <c r="E177" s="131" t="str">
        <f>IF(A177="","",SUMIFS('Ergebnis (detailliert)'!$H$17:$H$300,'Ergebnis (detailliert)'!$A$17:$A$300,'Ergebnis (aggregiert)'!$A177,'Ergebnis (detailliert)'!$B$17:$B$300,'Ergebnis (aggregiert)'!$C177))</f>
        <v/>
      </c>
      <c r="F177" s="132" t="str">
        <f>IF($A177="","",SUMIFS('Ergebnis (detailliert)'!$J$17:$J$300,'Ergebnis (detailliert)'!$A$17:$A$300,'Ergebnis (aggregiert)'!$A177,'Ergebnis (detailliert)'!$B$17:$B$300,'Ergebnis (aggregiert)'!$C177))</f>
        <v/>
      </c>
      <c r="G177" s="131" t="str">
        <f>IF($A177="","",SUMIFS('Ergebnis (detailliert)'!$M$17:$M$300,'Ergebnis (detailliert)'!$A$17:$A$300,'Ergebnis (aggregiert)'!$A177,'Ergebnis (detailliert)'!$B$17:$B$300,'Ergebnis (aggregiert)'!$C177))</f>
        <v/>
      </c>
      <c r="H177" s="133" t="str">
        <f>IF($A177="","",SUMIFS('Ergebnis (detailliert)'!$P$17:$P$300,'Ergebnis (detailliert)'!$A$17:$A$300,'Ergebnis (aggregiert)'!$A177,'Ergebnis (detailliert)'!$B$17:$B$300,'Ergebnis (aggregiert)'!$C177))</f>
        <v/>
      </c>
      <c r="I177" s="134" t="str">
        <f>IF($A177="","",SUMIFS('Ergebnis (detailliert)'!$S$17:$S$300,'Ergebnis (detailliert)'!$A$17:$A$300,'Ergebnis (aggregiert)'!$A177,'Ergebnis (detailliert)'!$B$17:$B$300,'Ergebnis (aggregiert)'!$C177))</f>
        <v/>
      </c>
      <c r="J177" s="93" t="str">
        <f>IFERROR(IF(ISBLANK(A177),"",IF(COUNTIF('Beladung des Speichers'!$A$17:$A$300,'Ergebnis (aggregiert)'!A177)=0,"Fehler: Der Reiter 'Beladung des Speichers' wurde für diesen Speicher nicht ausgefüllt.",IF(COUNTIF('Entladung des Speichers'!$A$17:$A$300,'Ergebnis (aggregiert)'!A177)=0,"Fehler: Der Reiter 'Entladung des Speichers' wurde für diesen Speicher nicht ausgefüllt.",IF(COUNTIF(Füllstände!$A$17:$A$300,'Ergebnis (aggregiert)'!A177)=0,"Fehler: Der Reiter 'Füllstände' wurde für diesen Speicher nicht ausgefüllt.","")))),"Fehler: Nicht alle Datenblätter wurden für diesen Speicher vollständig befüllt.")</f>
        <v/>
      </c>
    </row>
    <row r="178" spans="1:10" x14ac:dyDescent="0.2">
      <c r="A178" s="128" t="str">
        <f>IF(Stammdaten!A178="","",Stammdaten!A178)</f>
        <v/>
      </c>
      <c r="B178" s="128" t="str">
        <f>IF(A178="","",VLOOKUP(A178,Stammdaten!A178:I461,6,FALSE))</f>
        <v/>
      </c>
      <c r="C178" s="129" t="str">
        <f t="shared" si="5"/>
        <v/>
      </c>
      <c r="D178" s="130" t="str">
        <f t="shared" si="6"/>
        <v/>
      </c>
      <c r="E178" s="131" t="str">
        <f>IF(A178="","",SUMIFS('Ergebnis (detailliert)'!$H$17:$H$300,'Ergebnis (detailliert)'!$A$17:$A$300,'Ergebnis (aggregiert)'!$A178,'Ergebnis (detailliert)'!$B$17:$B$300,'Ergebnis (aggregiert)'!$C178))</f>
        <v/>
      </c>
      <c r="F178" s="132" t="str">
        <f>IF($A178="","",SUMIFS('Ergebnis (detailliert)'!$J$17:$J$300,'Ergebnis (detailliert)'!$A$17:$A$300,'Ergebnis (aggregiert)'!$A178,'Ergebnis (detailliert)'!$B$17:$B$300,'Ergebnis (aggregiert)'!$C178))</f>
        <v/>
      </c>
      <c r="G178" s="131" t="str">
        <f>IF($A178="","",SUMIFS('Ergebnis (detailliert)'!$M$17:$M$300,'Ergebnis (detailliert)'!$A$17:$A$300,'Ergebnis (aggregiert)'!$A178,'Ergebnis (detailliert)'!$B$17:$B$300,'Ergebnis (aggregiert)'!$C178))</f>
        <v/>
      </c>
      <c r="H178" s="133" t="str">
        <f>IF($A178="","",SUMIFS('Ergebnis (detailliert)'!$P$17:$P$300,'Ergebnis (detailliert)'!$A$17:$A$300,'Ergebnis (aggregiert)'!$A178,'Ergebnis (detailliert)'!$B$17:$B$300,'Ergebnis (aggregiert)'!$C178))</f>
        <v/>
      </c>
      <c r="I178" s="134" t="str">
        <f>IF($A178="","",SUMIFS('Ergebnis (detailliert)'!$S$17:$S$300,'Ergebnis (detailliert)'!$A$17:$A$300,'Ergebnis (aggregiert)'!$A178,'Ergebnis (detailliert)'!$B$17:$B$300,'Ergebnis (aggregiert)'!$C178))</f>
        <v/>
      </c>
      <c r="J178" s="93" t="str">
        <f>IFERROR(IF(ISBLANK(A178),"",IF(COUNTIF('Beladung des Speichers'!$A$17:$A$300,'Ergebnis (aggregiert)'!A178)=0,"Fehler: Der Reiter 'Beladung des Speichers' wurde für diesen Speicher nicht ausgefüllt.",IF(COUNTIF('Entladung des Speichers'!$A$17:$A$300,'Ergebnis (aggregiert)'!A178)=0,"Fehler: Der Reiter 'Entladung des Speichers' wurde für diesen Speicher nicht ausgefüllt.",IF(COUNTIF(Füllstände!$A$17:$A$300,'Ergebnis (aggregiert)'!A178)=0,"Fehler: Der Reiter 'Füllstände' wurde für diesen Speicher nicht ausgefüllt.","")))),"Fehler: Nicht alle Datenblätter wurden für diesen Speicher vollständig befüllt.")</f>
        <v/>
      </c>
    </row>
    <row r="179" spans="1:10" x14ac:dyDescent="0.2">
      <c r="A179" s="128" t="str">
        <f>IF(Stammdaten!A179="","",Stammdaten!A179)</f>
        <v/>
      </c>
      <c r="B179" s="128" t="str">
        <f>IF(A179="","",VLOOKUP(A179,Stammdaten!A179:I462,6,FALSE))</f>
        <v/>
      </c>
      <c r="C179" s="129" t="str">
        <f t="shared" si="5"/>
        <v/>
      </c>
      <c r="D179" s="130" t="str">
        <f t="shared" si="6"/>
        <v/>
      </c>
      <c r="E179" s="131" t="str">
        <f>IF(A179="","",SUMIFS('Ergebnis (detailliert)'!$H$17:$H$300,'Ergebnis (detailliert)'!$A$17:$A$300,'Ergebnis (aggregiert)'!$A179,'Ergebnis (detailliert)'!$B$17:$B$300,'Ergebnis (aggregiert)'!$C179))</f>
        <v/>
      </c>
      <c r="F179" s="132" t="str">
        <f>IF($A179="","",SUMIFS('Ergebnis (detailliert)'!$J$17:$J$300,'Ergebnis (detailliert)'!$A$17:$A$300,'Ergebnis (aggregiert)'!$A179,'Ergebnis (detailliert)'!$B$17:$B$300,'Ergebnis (aggregiert)'!$C179))</f>
        <v/>
      </c>
      <c r="G179" s="131" t="str">
        <f>IF($A179="","",SUMIFS('Ergebnis (detailliert)'!$M$17:$M$300,'Ergebnis (detailliert)'!$A$17:$A$300,'Ergebnis (aggregiert)'!$A179,'Ergebnis (detailliert)'!$B$17:$B$300,'Ergebnis (aggregiert)'!$C179))</f>
        <v/>
      </c>
      <c r="H179" s="133" t="str">
        <f>IF($A179="","",SUMIFS('Ergebnis (detailliert)'!$P$17:$P$300,'Ergebnis (detailliert)'!$A$17:$A$300,'Ergebnis (aggregiert)'!$A179,'Ergebnis (detailliert)'!$B$17:$B$300,'Ergebnis (aggregiert)'!$C179))</f>
        <v/>
      </c>
      <c r="I179" s="134" t="str">
        <f>IF($A179="","",SUMIFS('Ergebnis (detailliert)'!$S$17:$S$300,'Ergebnis (detailliert)'!$A$17:$A$300,'Ergebnis (aggregiert)'!$A179,'Ergebnis (detailliert)'!$B$17:$B$300,'Ergebnis (aggregiert)'!$C179))</f>
        <v/>
      </c>
      <c r="J179" s="93" t="str">
        <f>IFERROR(IF(ISBLANK(A179),"",IF(COUNTIF('Beladung des Speichers'!$A$17:$A$300,'Ergebnis (aggregiert)'!A179)=0,"Fehler: Der Reiter 'Beladung des Speichers' wurde für diesen Speicher nicht ausgefüllt.",IF(COUNTIF('Entladung des Speichers'!$A$17:$A$300,'Ergebnis (aggregiert)'!A179)=0,"Fehler: Der Reiter 'Entladung des Speichers' wurde für diesen Speicher nicht ausgefüllt.",IF(COUNTIF(Füllstände!$A$17:$A$300,'Ergebnis (aggregiert)'!A179)=0,"Fehler: Der Reiter 'Füllstände' wurde für diesen Speicher nicht ausgefüllt.","")))),"Fehler: Nicht alle Datenblätter wurden für diesen Speicher vollständig befüllt.")</f>
        <v/>
      </c>
    </row>
    <row r="180" spans="1:10" x14ac:dyDescent="0.2">
      <c r="A180" s="128" t="str">
        <f>IF(Stammdaten!A180="","",Stammdaten!A180)</f>
        <v/>
      </c>
      <c r="B180" s="128" t="str">
        <f>IF(A180="","",VLOOKUP(A180,Stammdaten!A180:I463,6,FALSE))</f>
        <v/>
      </c>
      <c r="C180" s="129" t="str">
        <f t="shared" si="5"/>
        <v/>
      </c>
      <c r="D180" s="130" t="str">
        <f t="shared" si="6"/>
        <v/>
      </c>
      <c r="E180" s="131" t="str">
        <f>IF(A180="","",SUMIFS('Ergebnis (detailliert)'!$H$17:$H$300,'Ergebnis (detailliert)'!$A$17:$A$300,'Ergebnis (aggregiert)'!$A180,'Ergebnis (detailliert)'!$B$17:$B$300,'Ergebnis (aggregiert)'!$C180))</f>
        <v/>
      </c>
      <c r="F180" s="132" t="str">
        <f>IF($A180="","",SUMIFS('Ergebnis (detailliert)'!$J$17:$J$300,'Ergebnis (detailliert)'!$A$17:$A$300,'Ergebnis (aggregiert)'!$A180,'Ergebnis (detailliert)'!$B$17:$B$300,'Ergebnis (aggregiert)'!$C180))</f>
        <v/>
      </c>
      <c r="G180" s="131" t="str">
        <f>IF($A180="","",SUMIFS('Ergebnis (detailliert)'!$M$17:$M$300,'Ergebnis (detailliert)'!$A$17:$A$300,'Ergebnis (aggregiert)'!$A180,'Ergebnis (detailliert)'!$B$17:$B$300,'Ergebnis (aggregiert)'!$C180))</f>
        <v/>
      </c>
      <c r="H180" s="133" t="str">
        <f>IF($A180="","",SUMIFS('Ergebnis (detailliert)'!$P$17:$P$300,'Ergebnis (detailliert)'!$A$17:$A$300,'Ergebnis (aggregiert)'!$A180,'Ergebnis (detailliert)'!$B$17:$B$300,'Ergebnis (aggregiert)'!$C180))</f>
        <v/>
      </c>
      <c r="I180" s="134" t="str">
        <f>IF($A180="","",SUMIFS('Ergebnis (detailliert)'!$S$17:$S$300,'Ergebnis (detailliert)'!$A$17:$A$300,'Ergebnis (aggregiert)'!$A180,'Ergebnis (detailliert)'!$B$17:$B$300,'Ergebnis (aggregiert)'!$C180))</f>
        <v/>
      </c>
      <c r="J180" s="93" t="str">
        <f>IFERROR(IF(ISBLANK(A180),"",IF(COUNTIF('Beladung des Speichers'!$A$17:$A$300,'Ergebnis (aggregiert)'!A180)=0,"Fehler: Der Reiter 'Beladung des Speichers' wurde für diesen Speicher nicht ausgefüllt.",IF(COUNTIF('Entladung des Speichers'!$A$17:$A$300,'Ergebnis (aggregiert)'!A180)=0,"Fehler: Der Reiter 'Entladung des Speichers' wurde für diesen Speicher nicht ausgefüllt.",IF(COUNTIF(Füllstände!$A$17:$A$300,'Ergebnis (aggregiert)'!A180)=0,"Fehler: Der Reiter 'Füllstände' wurde für diesen Speicher nicht ausgefüllt.","")))),"Fehler: Nicht alle Datenblätter wurden für diesen Speicher vollständig befüllt.")</f>
        <v/>
      </c>
    </row>
    <row r="181" spans="1:10" x14ac:dyDescent="0.2">
      <c r="A181" s="128" t="str">
        <f>IF(Stammdaten!A181="","",Stammdaten!A181)</f>
        <v/>
      </c>
      <c r="B181" s="128" t="str">
        <f>IF(A181="","",VLOOKUP(A181,Stammdaten!A181:I464,6,FALSE))</f>
        <v/>
      </c>
      <c r="C181" s="129" t="str">
        <f t="shared" si="5"/>
        <v/>
      </c>
      <c r="D181" s="130" t="str">
        <f t="shared" si="6"/>
        <v/>
      </c>
      <c r="E181" s="131" t="str">
        <f>IF(A181="","",SUMIFS('Ergebnis (detailliert)'!$H$17:$H$300,'Ergebnis (detailliert)'!$A$17:$A$300,'Ergebnis (aggregiert)'!$A181,'Ergebnis (detailliert)'!$B$17:$B$300,'Ergebnis (aggregiert)'!$C181))</f>
        <v/>
      </c>
      <c r="F181" s="132" t="str">
        <f>IF($A181="","",SUMIFS('Ergebnis (detailliert)'!$J$17:$J$300,'Ergebnis (detailliert)'!$A$17:$A$300,'Ergebnis (aggregiert)'!$A181,'Ergebnis (detailliert)'!$B$17:$B$300,'Ergebnis (aggregiert)'!$C181))</f>
        <v/>
      </c>
      <c r="G181" s="131" t="str">
        <f>IF($A181="","",SUMIFS('Ergebnis (detailliert)'!$M$17:$M$300,'Ergebnis (detailliert)'!$A$17:$A$300,'Ergebnis (aggregiert)'!$A181,'Ergebnis (detailliert)'!$B$17:$B$300,'Ergebnis (aggregiert)'!$C181))</f>
        <v/>
      </c>
      <c r="H181" s="133" t="str">
        <f>IF($A181="","",SUMIFS('Ergebnis (detailliert)'!$P$17:$P$300,'Ergebnis (detailliert)'!$A$17:$A$300,'Ergebnis (aggregiert)'!$A181,'Ergebnis (detailliert)'!$B$17:$B$300,'Ergebnis (aggregiert)'!$C181))</f>
        <v/>
      </c>
      <c r="I181" s="134" t="str">
        <f>IF($A181="","",SUMIFS('Ergebnis (detailliert)'!$S$17:$S$300,'Ergebnis (detailliert)'!$A$17:$A$300,'Ergebnis (aggregiert)'!$A181,'Ergebnis (detailliert)'!$B$17:$B$300,'Ergebnis (aggregiert)'!$C181))</f>
        <v/>
      </c>
      <c r="J181" s="93" t="str">
        <f>IFERROR(IF(ISBLANK(A181),"",IF(COUNTIF('Beladung des Speichers'!$A$17:$A$300,'Ergebnis (aggregiert)'!A181)=0,"Fehler: Der Reiter 'Beladung des Speichers' wurde für diesen Speicher nicht ausgefüllt.",IF(COUNTIF('Entladung des Speichers'!$A$17:$A$300,'Ergebnis (aggregiert)'!A181)=0,"Fehler: Der Reiter 'Entladung des Speichers' wurde für diesen Speicher nicht ausgefüllt.",IF(COUNTIF(Füllstände!$A$17:$A$300,'Ergebnis (aggregiert)'!A181)=0,"Fehler: Der Reiter 'Füllstände' wurde für diesen Speicher nicht ausgefüllt.","")))),"Fehler: Nicht alle Datenblätter wurden für diesen Speicher vollständig befüllt.")</f>
        <v/>
      </c>
    </row>
    <row r="182" spans="1:10" x14ac:dyDescent="0.2">
      <c r="A182" s="128" t="str">
        <f>IF(Stammdaten!A182="","",Stammdaten!A182)</f>
        <v/>
      </c>
      <c r="B182" s="128" t="str">
        <f>IF(A182="","",VLOOKUP(A182,Stammdaten!A182:I465,6,FALSE))</f>
        <v/>
      </c>
      <c r="C182" s="129" t="str">
        <f t="shared" si="5"/>
        <v/>
      </c>
      <c r="D182" s="130" t="str">
        <f t="shared" si="6"/>
        <v/>
      </c>
      <c r="E182" s="131" t="str">
        <f>IF(A182="","",SUMIFS('Ergebnis (detailliert)'!$H$17:$H$300,'Ergebnis (detailliert)'!$A$17:$A$300,'Ergebnis (aggregiert)'!$A182,'Ergebnis (detailliert)'!$B$17:$B$300,'Ergebnis (aggregiert)'!$C182))</f>
        <v/>
      </c>
      <c r="F182" s="132" t="str">
        <f>IF($A182="","",SUMIFS('Ergebnis (detailliert)'!$J$17:$J$300,'Ergebnis (detailliert)'!$A$17:$A$300,'Ergebnis (aggregiert)'!$A182,'Ergebnis (detailliert)'!$B$17:$B$300,'Ergebnis (aggregiert)'!$C182))</f>
        <v/>
      </c>
      <c r="G182" s="131" t="str">
        <f>IF($A182="","",SUMIFS('Ergebnis (detailliert)'!$M$17:$M$300,'Ergebnis (detailliert)'!$A$17:$A$300,'Ergebnis (aggregiert)'!$A182,'Ergebnis (detailliert)'!$B$17:$B$300,'Ergebnis (aggregiert)'!$C182))</f>
        <v/>
      </c>
      <c r="H182" s="133" t="str">
        <f>IF($A182="","",SUMIFS('Ergebnis (detailliert)'!$P$17:$P$300,'Ergebnis (detailliert)'!$A$17:$A$300,'Ergebnis (aggregiert)'!$A182,'Ergebnis (detailliert)'!$B$17:$B$300,'Ergebnis (aggregiert)'!$C182))</f>
        <v/>
      </c>
      <c r="I182" s="134" t="str">
        <f>IF($A182="","",SUMIFS('Ergebnis (detailliert)'!$S$17:$S$300,'Ergebnis (detailliert)'!$A$17:$A$300,'Ergebnis (aggregiert)'!$A182,'Ergebnis (detailliert)'!$B$17:$B$300,'Ergebnis (aggregiert)'!$C182))</f>
        <v/>
      </c>
      <c r="J182" s="93" t="str">
        <f>IFERROR(IF(ISBLANK(A182),"",IF(COUNTIF('Beladung des Speichers'!$A$17:$A$300,'Ergebnis (aggregiert)'!A182)=0,"Fehler: Der Reiter 'Beladung des Speichers' wurde für diesen Speicher nicht ausgefüllt.",IF(COUNTIF('Entladung des Speichers'!$A$17:$A$300,'Ergebnis (aggregiert)'!A182)=0,"Fehler: Der Reiter 'Entladung des Speichers' wurde für diesen Speicher nicht ausgefüllt.",IF(COUNTIF(Füllstände!$A$17:$A$300,'Ergebnis (aggregiert)'!A182)=0,"Fehler: Der Reiter 'Füllstände' wurde für diesen Speicher nicht ausgefüllt.","")))),"Fehler: Nicht alle Datenblätter wurden für diesen Speicher vollständig befüllt.")</f>
        <v/>
      </c>
    </row>
    <row r="183" spans="1:10" x14ac:dyDescent="0.2">
      <c r="A183" s="128" t="str">
        <f>IF(Stammdaten!A183="","",Stammdaten!A183)</f>
        <v/>
      </c>
      <c r="B183" s="128" t="str">
        <f>IF(A183="","",VLOOKUP(A183,Stammdaten!A183:I466,6,FALSE))</f>
        <v/>
      </c>
      <c r="C183" s="129" t="str">
        <f t="shared" si="5"/>
        <v/>
      </c>
      <c r="D183" s="130" t="str">
        <f t="shared" si="6"/>
        <v/>
      </c>
      <c r="E183" s="131" t="str">
        <f>IF(A183="","",SUMIFS('Ergebnis (detailliert)'!$H$17:$H$300,'Ergebnis (detailliert)'!$A$17:$A$300,'Ergebnis (aggregiert)'!$A183,'Ergebnis (detailliert)'!$B$17:$B$300,'Ergebnis (aggregiert)'!$C183))</f>
        <v/>
      </c>
      <c r="F183" s="132" t="str">
        <f>IF($A183="","",SUMIFS('Ergebnis (detailliert)'!$J$17:$J$300,'Ergebnis (detailliert)'!$A$17:$A$300,'Ergebnis (aggregiert)'!$A183,'Ergebnis (detailliert)'!$B$17:$B$300,'Ergebnis (aggregiert)'!$C183))</f>
        <v/>
      </c>
      <c r="G183" s="131" t="str">
        <f>IF($A183="","",SUMIFS('Ergebnis (detailliert)'!$M$17:$M$300,'Ergebnis (detailliert)'!$A$17:$A$300,'Ergebnis (aggregiert)'!$A183,'Ergebnis (detailliert)'!$B$17:$B$300,'Ergebnis (aggregiert)'!$C183))</f>
        <v/>
      </c>
      <c r="H183" s="133" t="str">
        <f>IF($A183="","",SUMIFS('Ergebnis (detailliert)'!$P$17:$P$300,'Ergebnis (detailliert)'!$A$17:$A$300,'Ergebnis (aggregiert)'!$A183,'Ergebnis (detailliert)'!$B$17:$B$300,'Ergebnis (aggregiert)'!$C183))</f>
        <v/>
      </c>
      <c r="I183" s="134" t="str">
        <f>IF($A183="","",SUMIFS('Ergebnis (detailliert)'!$S$17:$S$300,'Ergebnis (detailliert)'!$A$17:$A$300,'Ergebnis (aggregiert)'!$A183,'Ergebnis (detailliert)'!$B$17:$B$300,'Ergebnis (aggregiert)'!$C183))</f>
        <v/>
      </c>
      <c r="J183" s="93" t="str">
        <f>IFERROR(IF(ISBLANK(A183),"",IF(COUNTIF('Beladung des Speichers'!$A$17:$A$300,'Ergebnis (aggregiert)'!A183)=0,"Fehler: Der Reiter 'Beladung des Speichers' wurde für diesen Speicher nicht ausgefüllt.",IF(COUNTIF('Entladung des Speichers'!$A$17:$A$300,'Ergebnis (aggregiert)'!A183)=0,"Fehler: Der Reiter 'Entladung des Speichers' wurde für diesen Speicher nicht ausgefüllt.",IF(COUNTIF(Füllstände!$A$17:$A$300,'Ergebnis (aggregiert)'!A183)=0,"Fehler: Der Reiter 'Füllstände' wurde für diesen Speicher nicht ausgefüllt.","")))),"Fehler: Nicht alle Datenblätter wurden für diesen Speicher vollständig befüllt.")</f>
        <v/>
      </c>
    </row>
    <row r="184" spans="1:10" x14ac:dyDescent="0.2">
      <c r="A184" s="128" t="str">
        <f>IF(Stammdaten!A184="","",Stammdaten!A184)</f>
        <v/>
      </c>
      <c r="B184" s="128" t="str">
        <f>IF(A184="","",VLOOKUP(A184,Stammdaten!A184:I467,6,FALSE))</f>
        <v/>
      </c>
      <c r="C184" s="129" t="str">
        <f t="shared" si="5"/>
        <v/>
      </c>
      <c r="D184" s="130" t="str">
        <f t="shared" si="6"/>
        <v/>
      </c>
      <c r="E184" s="131" t="str">
        <f>IF(A184="","",SUMIFS('Ergebnis (detailliert)'!$H$17:$H$300,'Ergebnis (detailliert)'!$A$17:$A$300,'Ergebnis (aggregiert)'!$A184,'Ergebnis (detailliert)'!$B$17:$B$300,'Ergebnis (aggregiert)'!$C184))</f>
        <v/>
      </c>
      <c r="F184" s="132" t="str">
        <f>IF($A184="","",SUMIFS('Ergebnis (detailliert)'!$J$17:$J$300,'Ergebnis (detailliert)'!$A$17:$A$300,'Ergebnis (aggregiert)'!$A184,'Ergebnis (detailliert)'!$B$17:$B$300,'Ergebnis (aggregiert)'!$C184))</f>
        <v/>
      </c>
      <c r="G184" s="131" t="str">
        <f>IF($A184="","",SUMIFS('Ergebnis (detailliert)'!$M$17:$M$300,'Ergebnis (detailliert)'!$A$17:$A$300,'Ergebnis (aggregiert)'!$A184,'Ergebnis (detailliert)'!$B$17:$B$300,'Ergebnis (aggregiert)'!$C184))</f>
        <v/>
      </c>
      <c r="H184" s="133" t="str">
        <f>IF($A184="","",SUMIFS('Ergebnis (detailliert)'!$P$17:$P$300,'Ergebnis (detailliert)'!$A$17:$A$300,'Ergebnis (aggregiert)'!$A184,'Ergebnis (detailliert)'!$B$17:$B$300,'Ergebnis (aggregiert)'!$C184))</f>
        <v/>
      </c>
      <c r="I184" s="134" t="str">
        <f>IF($A184="","",SUMIFS('Ergebnis (detailliert)'!$S$17:$S$300,'Ergebnis (detailliert)'!$A$17:$A$300,'Ergebnis (aggregiert)'!$A184,'Ergebnis (detailliert)'!$B$17:$B$300,'Ergebnis (aggregiert)'!$C184))</f>
        <v/>
      </c>
      <c r="J184" s="93" t="str">
        <f>IFERROR(IF(ISBLANK(A184),"",IF(COUNTIF('Beladung des Speichers'!$A$17:$A$300,'Ergebnis (aggregiert)'!A184)=0,"Fehler: Der Reiter 'Beladung des Speichers' wurde für diesen Speicher nicht ausgefüllt.",IF(COUNTIF('Entladung des Speichers'!$A$17:$A$300,'Ergebnis (aggregiert)'!A184)=0,"Fehler: Der Reiter 'Entladung des Speichers' wurde für diesen Speicher nicht ausgefüllt.",IF(COUNTIF(Füllstände!$A$17:$A$300,'Ergebnis (aggregiert)'!A184)=0,"Fehler: Der Reiter 'Füllstände' wurde für diesen Speicher nicht ausgefüllt.","")))),"Fehler: Nicht alle Datenblätter wurden für diesen Speicher vollständig befüllt.")</f>
        <v/>
      </c>
    </row>
    <row r="185" spans="1:10" x14ac:dyDescent="0.2">
      <c r="A185" s="128" t="str">
        <f>IF(Stammdaten!A185="","",Stammdaten!A185)</f>
        <v/>
      </c>
      <c r="B185" s="128" t="str">
        <f>IF(A185="","",VLOOKUP(A185,Stammdaten!A185:I468,6,FALSE))</f>
        <v/>
      </c>
      <c r="C185" s="129" t="str">
        <f t="shared" si="5"/>
        <v/>
      </c>
      <c r="D185" s="130" t="str">
        <f t="shared" si="6"/>
        <v/>
      </c>
      <c r="E185" s="131" t="str">
        <f>IF(A185="","",SUMIFS('Ergebnis (detailliert)'!$H$17:$H$300,'Ergebnis (detailliert)'!$A$17:$A$300,'Ergebnis (aggregiert)'!$A185,'Ergebnis (detailliert)'!$B$17:$B$300,'Ergebnis (aggregiert)'!$C185))</f>
        <v/>
      </c>
      <c r="F185" s="132" t="str">
        <f>IF($A185="","",SUMIFS('Ergebnis (detailliert)'!$J$17:$J$300,'Ergebnis (detailliert)'!$A$17:$A$300,'Ergebnis (aggregiert)'!$A185,'Ergebnis (detailliert)'!$B$17:$B$300,'Ergebnis (aggregiert)'!$C185))</f>
        <v/>
      </c>
      <c r="G185" s="131" t="str">
        <f>IF($A185="","",SUMIFS('Ergebnis (detailliert)'!$M$17:$M$300,'Ergebnis (detailliert)'!$A$17:$A$300,'Ergebnis (aggregiert)'!$A185,'Ergebnis (detailliert)'!$B$17:$B$300,'Ergebnis (aggregiert)'!$C185))</f>
        <v/>
      </c>
      <c r="H185" s="133" t="str">
        <f>IF($A185="","",SUMIFS('Ergebnis (detailliert)'!$P$17:$P$300,'Ergebnis (detailliert)'!$A$17:$A$300,'Ergebnis (aggregiert)'!$A185,'Ergebnis (detailliert)'!$B$17:$B$300,'Ergebnis (aggregiert)'!$C185))</f>
        <v/>
      </c>
      <c r="I185" s="134" t="str">
        <f>IF($A185="","",SUMIFS('Ergebnis (detailliert)'!$S$17:$S$300,'Ergebnis (detailliert)'!$A$17:$A$300,'Ergebnis (aggregiert)'!$A185,'Ergebnis (detailliert)'!$B$17:$B$300,'Ergebnis (aggregiert)'!$C185))</f>
        <v/>
      </c>
      <c r="J185" s="93" t="str">
        <f>IFERROR(IF(ISBLANK(A185),"",IF(COUNTIF('Beladung des Speichers'!$A$17:$A$300,'Ergebnis (aggregiert)'!A185)=0,"Fehler: Der Reiter 'Beladung des Speichers' wurde für diesen Speicher nicht ausgefüllt.",IF(COUNTIF('Entladung des Speichers'!$A$17:$A$300,'Ergebnis (aggregiert)'!A185)=0,"Fehler: Der Reiter 'Entladung des Speichers' wurde für diesen Speicher nicht ausgefüllt.",IF(COUNTIF(Füllstände!$A$17:$A$300,'Ergebnis (aggregiert)'!A185)=0,"Fehler: Der Reiter 'Füllstände' wurde für diesen Speicher nicht ausgefüllt.","")))),"Fehler: Nicht alle Datenblätter wurden für diesen Speicher vollständig befüllt.")</f>
        <v/>
      </c>
    </row>
    <row r="186" spans="1:10" x14ac:dyDescent="0.2">
      <c r="A186" s="128" t="str">
        <f>IF(Stammdaten!A186="","",Stammdaten!A186)</f>
        <v/>
      </c>
      <c r="B186" s="128" t="str">
        <f>IF(A186="","",VLOOKUP(A186,Stammdaten!A186:I469,6,FALSE))</f>
        <v/>
      </c>
      <c r="C186" s="129" t="str">
        <f t="shared" si="5"/>
        <v/>
      </c>
      <c r="D186" s="130" t="str">
        <f t="shared" si="6"/>
        <v/>
      </c>
      <c r="E186" s="131" t="str">
        <f>IF(A186="","",SUMIFS('Ergebnis (detailliert)'!$H$17:$H$300,'Ergebnis (detailliert)'!$A$17:$A$300,'Ergebnis (aggregiert)'!$A186,'Ergebnis (detailliert)'!$B$17:$B$300,'Ergebnis (aggregiert)'!$C186))</f>
        <v/>
      </c>
      <c r="F186" s="132" t="str">
        <f>IF($A186="","",SUMIFS('Ergebnis (detailliert)'!$J$17:$J$300,'Ergebnis (detailliert)'!$A$17:$A$300,'Ergebnis (aggregiert)'!$A186,'Ergebnis (detailliert)'!$B$17:$B$300,'Ergebnis (aggregiert)'!$C186))</f>
        <v/>
      </c>
      <c r="G186" s="131" t="str">
        <f>IF($A186="","",SUMIFS('Ergebnis (detailliert)'!$M$17:$M$300,'Ergebnis (detailliert)'!$A$17:$A$300,'Ergebnis (aggregiert)'!$A186,'Ergebnis (detailliert)'!$B$17:$B$300,'Ergebnis (aggregiert)'!$C186))</f>
        <v/>
      </c>
      <c r="H186" s="133" t="str">
        <f>IF($A186="","",SUMIFS('Ergebnis (detailliert)'!$P$17:$P$300,'Ergebnis (detailliert)'!$A$17:$A$300,'Ergebnis (aggregiert)'!$A186,'Ergebnis (detailliert)'!$B$17:$B$300,'Ergebnis (aggregiert)'!$C186))</f>
        <v/>
      </c>
      <c r="I186" s="134" t="str">
        <f>IF($A186="","",SUMIFS('Ergebnis (detailliert)'!$S$17:$S$300,'Ergebnis (detailliert)'!$A$17:$A$300,'Ergebnis (aggregiert)'!$A186,'Ergebnis (detailliert)'!$B$17:$B$300,'Ergebnis (aggregiert)'!$C186))</f>
        <v/>
      </c>
      <c r="J186" s="93" t="str">
        <f>IFERROR(IF(ISBLANK(A186),"",IF(COUNTIF('Beladung des Speichers'!$A$17:$A$300,'Ergebnis (aggregiert)'!A186)=0,"Fehler: Der Reiter 'Beladung des Speichers' wurde für diesen Speicher nicht ausgefüllt.",IF(COUNTIF('Entladung des Speichers'!$A$17:$A$300,'Ergebnis (aggregiert)'!A186)=0,"Fehler: Der Reiter 'Entladung des Speichers' wurde für diesen Speicher nicht ausgefüllt.",IF(COUNTIF(Füllstände!$A$17:$A$300,'Ergebnis (aggregiert)'!A186)=0,"Fehler: Der Reiter 'Füllstände' wurde für diesen Speicher nicht ausgefüllt.","")))),"Fehler: Nicht alle Datenblätter wurden für diesen Speicher vollständig befüllt.")</f>
        <v/>
      </c>
    </row>
    <row r="187" spans="1:10" x14ac:dyDescent="0.2">
      <c r="A187" s="128" t="str">
        <f>IF(Stammdaten!A187="","",Stammdaten!A187)</f>
        <v/>
      </c>
      <c r="B187" s="128" t="str">
        <f>IF(A187="","",VLOOKUP(A187,Stammdaten!A187:I470,6,FALSE))</f>
        <v/>
      </c>
      <c r="C187" s="129" t="str">
        <f t="shared" si="5"/>
        <v/>
      </c>
      <c r="D187" s="130" t="str">
        <f t="shared" si="6"/>
        <v/>
      </c>
      <c r="E187" s="131" t="str">
        <f>IF(A187="","",SUMIFS('Ergebnis (detailliert)'!$H$17:$H$300,'Ergebnis (detailliert)'!$A$17:$A$300,'Ergebnis (aggregiert)'!$A187,'Ergebnis (detailliert)'!$B$17:$B$300,'Ergebnis (aggregiert)'!$C187))</f>
        <v/>
      </c>
      <c r="F187" s="132" t="str">
        <f>IF($A187="","",SUMIFS('Ergebnis (detailliert)'!$J$17:$J$300,'Ergebnis (detailliert)'!$A$17:$A$300,'Ergebnis (aggregiert)'!$A187,'Ergebnis (detailliert)'!$B$17:$B$300,'Ergebnis (aggregiert)'!$C187))</f>
        <v/>
      </c>
      <c r="G187" s="131" t="str">
        <f>IF($A187="","",SUMIFS('Ergebnis (detailliert)'!$M$17:$M$300,'Ergebnis (detailliert)'!$A$17:$A$300,'Ergebnis (aggregiert)'!$A187,'Ergebnis (detailliert)'!$B$17:$B$300,'Ergebnis (aggregiert)'!$C187))</f>
        <v/>
      </c>
      <c r="H187" s="133" t="str">
        <f>IF($A187="","",SUMIFS('Ergebnis (detailliert)'!$P$17:$P$300,'Ergebnis (detailliert)'!$A$17:$A$300,'Ergebnis (aggregiert)'!$A187,'Ergebnis (detailliert)'!$B$17:$B$300,'Ergebnis (aggregiert)'!$C187))</f>
        <v/>
      </c>
      <c r="I187" s="134" t="str">
        <f>IF($A187="","",SUMIFS('Ergebnis (detailliert)'!$S$17:$S$300,'Ergebnis (detailliert)'!$A$17:$A$300,'Ergebnis (aggregiert)'!$A187,'Ergebnis (detailliert)'!$B$17:$B$300,'Ergebnis (aggregiert)'!$C187))</f>
        <v/>
      </c>
      <c r="J187" s="93" t="str">
        <f>IFERROR(IF(ISBLANK(A187),"",IF(COUNTIF('Beladung des Speichers'!$A$17:$A$300,'Ergebnis (aggregiert)'!A187)=0,"Fehler: Der Reiter 'Beladung des Speichers' wurde für diesen Speicher nicht ausgefüllt.",IF(COUNTIF('Entladung des Speichers'!$A$17:$A$300,'Ergebnis (aggregiert)'!A187)=0,"Fehler: Der Reiter 'Entladung des Speichers' wurde für diesen Speicher nicht ausgefüllt.",IF(COUNTIF(Füllstände!$A$17:$A$300,'Ergebnis (aggregiert)'!A187)=0,"Fehler: Der Reiter 'Füllstände' wurde für diesen Speicher nicht ausgefüllt.","")))),"Fehler: Nicht alle Datenblätter wurden für diesen Speicher vollständig befüllt.")</f>
        <v/>
      </c>
    </row>
    <row r="188" spans="1:10" x14ac:dyDescent="0.2">
      <c r="A188" s="128" t="str">
        <f>IF(Stammdaten!A188="","",Stammdaten!A188)</f>
        <v/>
      </c>
      <c r="B188" s="128" t="str">
        <f>IF(A188="","",VLOOKUP(A188,Stammdaten!A188:I471,6,FALSE))</f>
        <v/>
      </c>
      <c r="C188" s="129" t="str">
        <f t="shared" si="5"/>
        <v/>
      </c>
      <c r="D188" s="130" t="str">
        <f t="shared" si="6"/>
        <v/>
      </c>
      <c r="E188" s="131" t="str">
        <f>IF(A188="","",SUMIFS('Ergebnis (detailliert)'!$H$17:$H$300,'Ergebnis (detailliert)'!$A$17:$A$300,'Ergebnis (aggregiert)'!$A188,'Ergebnis (detailliert)'!$B$17:$B$300,'Ergebnis (aggregiert)'!$C188))</f>
        <v/>
      </c>
      <c r="F188" s="132" t="str">
        <f>IF($A188="","",SUMIFS('Ergebnis (detailliert)'!$J$17:$J$300,'Ergebnis (detailliert)'!$A$17:$A$300,'Ergebnis (aggregiert)'!$A188,'Ergebnis (detailliert)'!$B$17:$B$300,'Ergebnis (aggregiert)'!$C188))</f>
        <v/>
      </c>
      <c r="G188" s="131" t="str">
        <f>IF($A188="","",SUMIFS('Ergebnis (detailliert)'!$M$17:$M$300,'Ergebnis (detailliert)'!$A$17:$A$300,'Ergebnis (aggregiert)'!$A188,'Ergebnis (detailliert)'!$B$17:$B$300,'Ergebnis (aggregiert)'!$C188))</f>
        <v/>
      </c>
      <c r="H188" s="133" t="str">
        <f>IF($A188="","",SUMIFS('Ergebnis (detailliert)'!$P$17:$P$300,'Ergebnis (detailliert)'!$A$17:$A$300,'Ergebnis (aggregiert)'!$A188,'Ergebnis (detailliert)'!$B$17:$B$300,'Ergebnis (aggregiert)'!$C188))</f>
        <v/>
      </c>
      <c r="I188" s="134" t="str">
        <f>IF($A188="","",SUMIFS('Ergebnis (detailliert)'!$S$17:$S$300,'Ergebnis (detailliert)'!$A$17:$A$300,'Ergebnis (aggregiert)'!$A188,'Ergebnis (detailliert)'!$B$17:$B$300,'Ergebnis (aggregiert)'!$C188))</f>
        <v/>
      </c>
      <c r="J188" s="93" t="str">
        <f>IFERROR(IF(ISBLANK(A188),"",IF(COUNTIF('Beladung des Speichers'!$A$17:$A$300,'Ergebnis (aggregiert)'!A188)=0,"Fehler: Der Reiter 'Beladung des Speichers' wurde für diesen Speicher nicht ausgefüllt.",IF(COUNTIF('Entladung des Speichers'!$A$17:$A$300,'Ergebnis (aggregiert)'!A188)=0,"Fehler: Der Reiter 'Entladung des Speichers' wurde für diesen Speicher nicht ausgefüllt.",IF(COUNTIF(Füllstände!$A$17:$A$300,'Ergebnis (aggregiert)'!A188)=0,"Fehler: Der Reiter 'Füllstände' wurde für diesen Speicher nicht ausgefüllt.","")))),"Fehler: Nicht alle Datenblätter wurden für diesen Speicher vollständig befüllt.")</f>
        <v/>
      </c>
    </row>
    <row r="189" spans="1:10" x14ac:dyDescent="0.2">
      <c r="A189" s="128" t="str">
        <f>IF(Stammdaten!A189="","",Stammdaten!A189)</f>
        <v/>
      </c>
      <c r="B189" s="128" t="str">
        <f>IF(A189="","",VLOOKUP(A189,Stammdaten!A189:I472,6,FALSE))</f>
        <v/>
      </c>
      <c r="C189" s="129" t="str">
        <f t="shared" si="5"/>
        <v/>
      </c>
      <c r="D189" s="130" t="str">
        <f t="shared" si="6"/>
        <v/>
      </c>
      <c r="E189" s="131" t="str">
        <f>IF(A189="","",SUMIFS('Ergebnis (detailliert)'!$H$17:$H$300,'Ergebnis (detailliert)'!$A$17:$A$300,'Ergebnis (aggregiert)'!$A189,'Ergebnis (detailliert)'!$B$17:$B$300,'Ergebnis (aggregiert)'!$C189))</f>
        <v/>
      </c>
      <c r="F189" s="132" t="str">
        <f>IF($A189="","",SUMIFS('Ergebnis (detailliert)'!$J$17:$J$300,'Ergebnis (detailliert)'!$A$17:$A$300,'Ergebnis (aggregiert)'!$A189,'Ergebnis (detailliert)'!$B$17:$B$300,'Ergebnis (aggregiert)'!$C189))</f>
        <v/>
      </c>
      <c r="G189" s="131" t="str">
        <f>IF($A189="","",SUMIFS('Ergebnis (detailliert)'!$M$17:$M$300,'Ergebnis (detailliert)'!$A$17:$A$300,'Ergebnis (aggregiert)'!$A189,'Ergebnis (detailliert)'!$B$17:$B$300,'Ergebnis (aggregiert)'!$C189))</f>
        <v/>
      </c>
      <c r="H189" s="133" t="str">
        <f>IF($A189="","",SUMIFS('Ergebnis (detailliert)'!$P$17:$P$300,'Ergebnis (detailliert)'!$A$17:$A$300,'Ergebnis (aggregiert)'!$A189,'Ergebnis (detailliert)'!$B$17:$B$300,'Ergebnis (aggregiert)'!$C189))</f>
        <v/>
      </c>
      <c r="I189" s="134" t="str">
        <f>IF($A189="","",SUMIFS('Ergebnis (detailliert)'!$S$17:$S$300,'Ergebnis (detailliert)'!$A$17:$A$300,'Ergebnis (aggregiert)'!$A189,'Ergebnis (detailliert)'!$B$17:$B$300,'Ergebnis (aggregiert)'!$C189))</f>
        <v/>
      </c>
      <c r="J189" s="93" t="str">
        <f>IFERROR(IF(ISBLANK(A189),"",IF(COUNTIF('Beladung des Speichers'!$A$17:$A$300,'Ergebnis (aggregiert)'!A189)=0,"Fehler: Der Reiter 'Beladung des Speichers' wurde für diesen Speicher nicht ausgefüllt.",IF(COUNTIF('Entladung des Speichers'!$A$17:$A$300,'Ergebnis (aggregiert)'!A189)=0,"Fehler: Der Reiter 'Entladung des Speichers' wurde für diesen Speicher nicht ausgefüllt.",IF(COUNTIF(Füllstände!$A$17:$A$300,'Ergebnis (aggregiert)'!A189)=0,"Fehler: Der Reiter 'Füllstände' wurde für diesen Speicher nicht ausgefüllt.","")))),"Fehler: Nicht alle Datenblätter wurden für diesen Speicher vollständig befüllt.")</f>
        <v/>
      </c>
    </row>
    <row r="190" spans="1:10" x14ac:dyDescent="0.2">
      <c r="A190" s="128" t="str">
        <f>IF(Stammdaten!A190="","",Stammdaten!A190)</f>
        <v/>
      </c>
      <c r="B190" s="128" t="str">
        <f>IF(A190="","",VLOOKUP(A190,Stammdaten!A190:I473,6,FALSE))</f>
        <v/>
      </c>
      <c r="C190" s="129" t="str">
        <f t="shared" si="5"/>
        <v/>
      </c>
      <c r="D190" s="130" t="str">
        <f t="shared" si="6"/>
        <v/>
      </c>
      <c r="E190" s="131" t="str">
        <f>IF(A190="","",SUMIFS('Ergebnis (detailliert)'!$H$17:$H$300,'Ergebnis (detailliert)'!$A$17:$A$300,'Ergebnis (aggregiert)'!$A190,'Ergebnis (detailliert)'!$B$17:$B$300,'Ergebnis (aggregiert)'!$C190))</f>
        <v/>
      </c>
      <c r="F190" s="132" t="str">
        <f>IF($A190="","",SUMIFS('Ergebnis (detailliert)'!$J$17:$J$300,'Ergebnis (detailliert)'!$A$17:$A$300,'Ergebnis (aggregiert)'!$A190,'Ergebnis (detailliert)'!$B$17:$B$300,'Ergebnis (aggregiert)'!$C190))</f>
        <v/>
      </c>
      <c r="G190" s="131" t="str">
        <f>IF($A190="","",SUMIFS('Ergebnis (detailliert)'!$M$17:$M$300,'Ergebnis (detailliert)'!$A$17:$A$300,'Ergebnis (aggregiert)'!$A190,'Ergebnis (detailliert)'!$B$17:$B$300,'Ergebnis (aggregiert)'!$C190))</f>
        <v/>
      </c>
      <c r="H190" s="133" t="str">
        <f>IF($A190="","",SUMIFS('Ergebnis (detailliert)'!$P$17:$P$300,'Ergebnis (detailliert)'!$A$17:$A$300,'Ergebnis (aggregiert)'!$A190,'Ergebnis (detailliert)'!$B$17:$B$300,'Ergebnis (aggregiert)'!$C190))</f>
        <v/>
      </c>
      <c r="I190" s="134" t="str">
        <f>IF($A190="","",SUMIFS('Ergebnis (detailliert)'!$S$17:$S$300,'Ergebnis (detailliert)'!$A$17:$A$300,'Ergebnis (aggregiert)'!$A190,'Ergebnis (detailliert)'!$B$17:$B$300,'Ergebnis (aggregiert)'!$C190))</f>
        <v/>
      </c>
      <c r="J190" s="93" t="str">
        <f>IFERROR(IF(ISBLANK(A190),"",IF(COUNTIF('Beladung des Speichers'!$A$17:$A$300,'Ergebnis (aggregiert)'!A190)=0,"Fehler: Der Reiter 'Beladung des Speichers' wurde für diesen Speicher nicht ausgefüllt.",IF(COUNTIF('Entladung des Speichers'!$A$17:$A$300,'Ergebnis (aggregiert)'!A190)=0,"Fehler: Der Reiter 'Entladung des Speichers' wurde für diesen Speicher nicht ausgefüllt.",IF(COUNTIF(Füllstände!$A$17:$A$300,'Ergebnis (aggregiert)'!A190)=0,"Fehler: Der Reiter 'Füllstände' wurde für diesen Speicher nicht ausgefüllt.","")))),"Fehler: Nicht alle Datenblätter wurden für diesen Speicher vollständig befüllt.")</f>
        <v/>
      </c>
    </row>
    <row r="191" spans="1:10" x14ac:dyDescent="0.2">
      <c r="A191" s="128" t="str">
        <f>IF(Stammdaten!A191="","",Stammdaten!A191)</f>
        <v/>
      </c>
      <c r="B191" s="128" t="str">
        <f>IF(A191="","",VLOOKUP(A191,Stammdaten!A191:I474,6,FALSE))</f>
        <v/>
      </c>
      <c r="C191" s="129" t="str">
        <f t="shared" si="5"/>
        <v/>
      </c>
      <c r="D191" s="130" t="str">
        <f t="shared" si="6"/>
        <v/>
      </c>
      <c r="E191" s="131" t="str">
        <f>IF(A191="","",SUMIFS('Ergebnis (detailliert)'!$H$17:$H$300,'Ergebnis (detailliert)'!$A$17:$A$300,'Ergebnis (aggregiert)'!$A191,'Ergebnis (detailliert)'!$B$17:$B$300,'Ergebnis (aggregiert)'!$C191))</f>
        <v/>
      </c>
      <c r="F191" s="132" t="str">
        <f>IF($A191="","",SUMIFS('Ergebnis (detailliert)'!$J$17:$J$300,'Ergebnis (detailliert)'!$A$17:$A$300,'Ergebnis (aggregiert)'!$A191,'Ergebnis (detailliert)'!$B$17:$B$300,'Ergebnis (aggregiert)'!$C191))</f>
        <v/>
      </c>
      <c r="G191" s="131" t="str">
        <f>IF($A191="","",SUMIFS('Ergebnis (detailliert)'!$M$17:$M$300,'Ergebnis (detailliert)'!$A$17:$A$300,'Ergebnis (aggregiert)'!$A191,'Ergebnis (detailliert)'!$B$17:$B$300,'Ergebnis (aggregiert)'!$C191))</f>
        <v/>
      </c>
      <c r="H191" s="133" t="str">
        <f>IF($A191="","",SUMIFS('Ergebnis (detailliert)'!$P$17:$P$300,'Ergebnis (detailliert)'!$A$17:$A$300,'Ergebnis (aggregiert)'!$A191,'Ergebnis (detailliert)'!$B$17:$B$300,'Ergebnis (aggregiert)'!$C191))</f>
        <v/>
      </c>
      <c r="I191" s="134" t="str">
        <f>IF($A191="","",SUMIFS('Ergebnis (detailliert)'!$S$17:$S$300,'Ergebnis (detailliert)'!$A$17:$A$300,'Ergebnis (aggregiert)'!$A191,'Ergebnis (detailliert)'!$B$17:$B$300,'Ergebnis (aggregiert)'!$C191))</f>
        <v/>
      </c>
      <c r="J191" s="93" t="str">
        <f>IFERROR(IF(ISBLANK(A191),"",IF(COUNTIF('Beladung des Speichers'!$A$17:$A$300,'Ergebnis (aggregiert)'!A191)=0,"Fehler: Der Reiter 'Beladung des Speichers' wurde für diesen Speicher nicht ausgefüllt.",IF(COUNTIF('Entladung des Speichers'!$A$17:$A$300,'Ergebnis (aggregiert)'!A191)=0,"Fehler: Der Reiter 'Entladung des Speichers' wurde für diesen Speicher nicht ausgefüllt.",IF(COUNTIF(Füllstände!$A$17:$A$300,'Ergebnis (aggregiert)'!A191)=0,"Fehler: Der Reiter 'Füllstände' wurde für diesen Speicher nicht ausgefüllt.","")))),"Fehler: Nicht alle Datenblätter wurden für diesen Speicher vollständig befüllt.")</f>
        <v/>
      </c>
    </row>
    <row r="192" spans="1:10" x14ac:dyDescent="0.2">
      <c r="A192" s="128" t="str">
        <f>IF(Stammdaten!A192="","",Stammdaten!A192)</f>
        <v/>
      </c>
      <c r="B192" s="128" t="str">
        <f>IF(A192="","",VLOOKUP(A192,Stammdaten!A192:I475,6,FALSE))</f>
        <v/>
      </c>
      <c r="C192" s="129" t="str">
        <f t="shared" si="5"/>
        <v/>
      </c>
      <c r="D192" s="130" t="str">
        <f t="shared" si="6"/>
        <v/>
      </c>
      <c r="E192" s="131" t="str">
        <f>IF(A192="","",SUMIFS('Ergebnis (detailliert)'!$H$17:$H$300,'Ergebnis (detailliert)'!$A$17:$A$300,'Ergebnis (aggregiert)'!$A192,'Ergebnis (detailliert)'!$B$17:$B$300,'Ergebnis (aggregiert)'!$C192))</f>
        <v/>
      </c>
      <c r="F192" s="132" t="str">
        <f>IF($A192="","",SUMIFS('Ergebnis (detailliert)'!$J$17:$J$300,'Ergebnis (detailliert)'!$A$17:$A$300,'Ergebnis (aggregiert)'!$A192,'Ergebnis (detailliert)'!$B$17:$B$300,'Ergebnis (aggregiert)'!$C192))</f>
        <v/>
      </c>
      <c r="G192" s="131" t="str">
        <f>IF($A192="","",SUMIFS('Ergebnis (detailliert)'!$M$17:$M$300,'Ergebnis (detailliert)'!$A$17:$A$300,'Ergebnis (aggregiert)'!$A192,'Ergebnis (detailliert)'!$B$17:$B$300,'Ergebnis (aggregiert)'!$C192))</f>
        <v/>
      </c>
      <c r="H192" s="133" t="str">
        <f>IF($A192="","",SUMIFS('Ergebnis (detailliert)'!$P$17:$P$300,'Ergebnis (detailliert)'!$A$17:$A$300,'Ergebnis (aggregiert)'!$A192,'Ergebnis (detailliert)'!$B$17:$B$300,'Ergebnis (aggregiert)'!$C192))</f>
        <v/>
      </c>
      <c r="I192" s="134" t="str">
        <f>IF($A192="","",SUMIFS('Ergebnis (detailliert)'!$S$17:$S$300,'Ergebnis (detailliert)'!$A$17:$A$300,'Ergebnis (aggregiert)'!$A192,'Ergebnis (detailliert)'!$B$17:$B$300,'Ergebnis (aggregiert)'!$C192))</f>
        <v/>
      </c>
      <c r="J192" s="93" t="str">
        <f>IFERROR(IF(ISBLANK(A192),"",IF(COUNTIF('Beladung des Speichers'!$A$17:$A$300,'Ergebnis (aggregiert)'!A192)=0,"Fehler: Der Reiter 'Beladung des Speichers' wurde für diesen Speicher nicht ausgefüllt.",IF(COUNTIF('Entladung des Speichers'!$A$17:$A$300,'Ergebnis (aggregiert)'!A192)=0,"Fehler: Der Reiter 'Entladung des Speichers' wurde für diesen Speicher nicht ausgefüllt.",IF(COUNTIF(Füllstände!$A$17:$A$300,'Ergebnis (aggregiert)'!A192)=0,"Fehler: Der Reiter 'Füllstände' wurde für diesen Speicher nicht ausgefüllt.","")))),"Fehler: Nicht alle Datenblätter wurden für diesen Speicher vollständig befüllt.")</f>
        <v/>
      </c>
    </row>
    <row r="193" spans="1:10" x14ac:dyDescent="0.2">
      <c r="A193" s="128" t="str">
        <f>IF(Stammdaten!A193="","",Stammdaten!A193)</f>
        <v/>
      </c>
      <c r="B193" s="128" t="str">
        <f>IF(A193="","",VLOOKUP(A193,Stammdaten!A193:I476,6,FALSE))</f>
        <v/>
      </c>
      <c r="C193" s="129" t="str">
        <f t="shared" si="5"/>
        <v/>
      </c>
      <c r="D193" s="130" t="str">
        <f t="shared" si="6"/>
        <v/>
      </c>
      <c r="E193" s="131" t="str">
        <f>IF(A193="","",SUMIFS('Ergebnis (detailliert)'!$H$17:$H$300,'Ergebnis (detailliert)'!$A$17:$A$300,'Ergebnis (aggregiert)'!$A193,'Ergebnis (detailliert)'!$B$17:$B$300,'Ergebnis (aggregiert)'!$C193))</f>
        <v/>
      </c>
      <c r="F193" s="132" t="str">
        <f>IF($A193="","",SUMIFS('Ergebnis (detailliert)'!$J$17:$J$300,'Ergebnis (detailliert)'!$A$17:$A$300,'Ergebnis (aggregiert)'!$A193,'Ergebnis (detailliert)'!$B$17:$B$300,'Ergebnis (aggregiert)'!$C193))</f>
        <v/>
      </c>
      <c r="G193" s="131" t="str">
        <f>IF($A193="","",SUMIFS('Ergebnis (detailliert)'!$M$17:$M$300,'Ergebnis (detailliert)'!$A$17:$A$300,'Ergebnis (aggregiert)'!$A193,'Ergebnis (detailliert)'!$B$17:$B$300,'Ergebnis (aggregiert)'!$C193))</f>
        <v/>
      </c>
      <c r="H193" s="133" t="str">
        <f>IF($A193="","",SUMIFS('Ergebnis (detailliert)'!$P$17:$P$300,'Ergebnis (detailliert)'!$A$17:$A$300,'Ergebnis (aggregiert)'!$A193,'Ergebnis (detailliert)'!$B$17:$B$300,'Ergebnis (aggregiert)'!$C193))</f>
        <v/>
      </c>
      <c r="I193" s="134" t="str">
        <f>IF($A193="","",SUMIFS('Ergebnis (detailliert)'!$S$17:$S$300,'Ergebnis (detailliert)'!$A$17:$A$300,'Ergebnis (aggregiert)'!$A193,'Ergebnis (detailliert)'!$B$17:$B$300,'Ergebnis (aggregiert)'!$C193))</f>
        <v/>
      </c>
      <c r="J193" s="93" t="str">
        <f>IFERROR(IF(ISBLANK(A193),"",IF(COUNTIF('Beladung des Speichers'!$A$17:$A$300,'Ergebnis (aggregiert)'!A193)=0,"Fehler: Der Reiter 'Beladung des Speichers' wurde für diesen Speicher nicht ausgefüllt.",IF(COUNTIF('Entladung des Speichers'!$A$17:$A$300,'Ergebnis (aggregiert)'!A193)=0,"Fehler: Der Reiter 'Entladung des Speichers' wurde für diesen Speicher nicht ausgefüllt.",IF(COUNTIF(Füllstände!$A$17:$A$300,'Ergebnis (aggregiert)'!A193)=0,"Fehler: Der Reiter 'Füllstände' wurde für diesen Speicher nicht ausgefüllt.","")))),"Fehler: Nicht alle Datenblätter wurden für diesen Speicher vollständig befüllt.")</f>
        <v/>
      </c>
    </row>
    <row r="194" spans="1:10" x14ac:dyDescent="0.2">
      <c r="A194" s="128" t="str">
        <f>IF(Stammdaten!A194="","",Stammdaten!A194)</f>
        <v/>
      </c>
      <c r="B194" s="128" t="str">
        <f>IF(A194="","",VLOOKUP(A194,Stammdaten!A194:I477,6,FALSE))</f>
        <v/>
      </c>
      <c r="C194" s="129" t="str">
        <f t="shared" si="5"/>
        <v/>
      </c>
      <c r="D194" s="130" t="str">
        <f t="shared" si="6"/>
        <v/>
      </c>
      <c r="E194" s="131" t="str">
        <f>IF(A194="","",SUMIFS('Ergebnis (detailliert)'!$H$17:$H$300,'Ergebnis (detailliert)'!$A$17:$A$300,'Ergebnis (aggregiert)'!$A194,'Ergebnis (detailliert)'!$B$17:$B$300,'Ergebnis (aggregiert)'!$C194))</f>
        <v/>
      </c>
      <c r="F194" s="132" t="str">
        <f>IF($A194="","",SUMIFS('Ergebnis (detailliert)'!$J$17:$J$300,'Ergebnis (detailliert)'!$A$17:$A$300,'Ergebnis (aggregiert)'!$A194,'Ergebnis (detailliert)'!$B$17:$B$300,'Ergebnis (aggregiert)'!$C194))</f>
        <v/>
      </c>
      <c r="G194" s="131" t="str">
        <f>IF($A194="","",SUMIFS('Ergebnis (detailliert)'!$M$17:$M$300,'Ergebnis (detailliert)'!$A$17:$A$300,'Ergebnis (aggregiert)'!$A194,'Ergebnis (detailliert)'!$B$17:$B$300,'Ergebnis (aggregiert)'!$C194))</f>
        <v/>
      </c>
      <c r="H194" s="133" t="str">
        <f>IF($A194="","",SUMIFS('Ergebnis (detailliert)'!$P$17:$P$300,'Ergebnis (detailliert)'!$A$17:$A$300,'Ergebnis (aggregiert)'!$A194,'Ergebnis (detailliert)'!$B$17:$B$300,'Ergebnis (aggregiert)'!$C194))</f>
        <v/>
      </c>
      <c r="I194" s="134" t="str">
        <f>IF($A194="","",SUMIFS('Ergebnis (detailliert)'!$S$17:$S$300,'Ergebnis (detailliert)'!$A$17:$A$300,'Ergebnis (aggregiert)'!$A194,'Ergebnis (detailliert)'!$B$17:$B$300,'Ergebnis (aggregiert)'!$C194))</f>
        <v/>
      </c>
      <c r="J194" s="93" t="str">
        <f>IFERROR(IF(ISBLANK(A194),"",IF(COUNTIF('Beladung des Speichers'!$A$17:$A$300,'Ergebnis (aggregiert)'!A194)=0,"Fehler: Der Reiter 'Beladung des Speichers' wurde für diesen Speicher nicht ausgefüllt.",IF(COUNTIF('Entladung des Speichers'!$A$17:$A$300,'Ergebnis (aggregiert)'!A194)=0,"Fehler: Der Reiter 'Entladung des Speichers' wurde für diesen Speicher nicht ausgefüllt.",IF(COUNTIF(Füllstände!$A$17:$A$300,'Ergebnis (aggregiert)'!A194)=0,"Fehler: Der Reiter 'Füllstände' wurde für diesen Speicher nicht ausgefüllt.","")))),"Fehler: Nicht alle Datenblätter wurden für diesen Speicher vollständig befüllt.")</f>
        <v/>
      </c>
    </row>
    <row r="195" spans="1:10" x14ac:dyDescent="0.2">
      <c r="A195" s="128" t="str">
        <f>IF(Stammdaten!A195="","",Stammdaten!A195)</f>
        <v/>
      </c>
      <c r="B195" s="128" t="str">
        <f>IF(A195="","",VLOOKUP(A195,Stammdaten!A195:I478,6,FALSE))</f>
        <v/>
      </c>
      <c r="C195" s="129" t="str">
        <f t="shared" si="5"/>
        <v/>
      </c>
      <c r="D195" s="130" t="str">
        <f t="shared" si="6"/>
        <v/>
      </c>
      <c r="E195" s="131" t="str">
        <f>IF(A195="","",SUMIFS('Ergebnis (detailliert)'!$H$17:$H$300,'Ergebnis (detailliert)'!$A$17:$A$300,'Ergebnis (aggregiert)'!$A195,'Ergebnis (detailliert)'!$B$17:$B$300,'Ergebnis (aggregiert)'!$C195))</f>
        <v/>
      </c>
      <c r="F195" s="132" t="str">
        <f>IF($A195="","",SUMIFS('Ergebnis (detailliert)'!$J$17:$J$300,'Ergebnis (detailliert)'!$A$17:$A$300,'Ergebnis (aggregiert)'!$A195,'Ergebnis (detailliert)'!$B$17:$B$300,'Ergebnis (aggregiert)'!$C195))</f>
        <v/>
      </c>
      <c r="G195" s="131" t="str">
        <f>IF($A195="","",SUMIFS('Ergebnis (detailliert)'!$M$17:$M$300,'Ergebnis (detailliert)'!$A$17:$A$300,'Ergebnis (aggregiert)'!$A195,'Ergebnis (detailliert)'!$B$17:$B$300,'Ergebnis (aggregiert)'!$C195))</f>
        <v/>
      </c>
      <c r="H195" s="133" t="str">
        <f>IF($A195="","",SUMIFS('Ergebnis (detailliert)'!$P$17:$P$300,'Ergebnis (detailliert)'!$A$17:$A$300,'Ergebnis (aggregiert)'!$A195,'Ergebnis (detailliert)'!$B$17:$B$300,'Ergebnis (aggregiert)'!$C195))</f>
        <v/>
      </c>
      <c r="I195" s="134" t="str">
        <f>IF($A195="","",SUMIFS('Ergebnis (detailliert)'!$S$17:$S$300,'Ergebnis (detailliert)'!$A$17:$A$300,'Ergebnis (aggregiert)'!$A195,'Ergebnis (detailliert)'!$B$17:$B$300,'Ergebnis (aggregiert)'!$C195))</f>
        <v/>
      </c>
      <c r="J195" s="93" t="str">
        <f>IFERROR(IF(ISBLANK(A195),"",IF(COUNTIF('Beladung des Speichers'!$A$17:$A$300,'Ergebnis (aggregiert)'!A195)=0,"Fehler: Der Reiter 'Beladung des Speichers' wurde für diesen Speicher nicht ausgefüllt.",IF(COUNTIF('Entladung des Speichers'!$A$17:$A$300,'Ergebnis (aggregiert)'!A195)=0,"Fehler: Der Reiter 'Entladung des Speichers' wurde für diesen Speicher nicht ausgefüllt.",IF(COUNTIF(Füllstände!$A$17:$A$300,'Ergebnis (aggregiert)'!A195)=0,"Fehler: Der Reiter 'Füllstände' wurde für diesen Speicher nicht ausgefüllt.","")))),"Fehler: Nicht alle Datenblätter wurden für diesen Speicher vollständig befüllt.")</f>
        <v/>
      </c>
    </row>
    <row r="196" spans="1:10" x14ac:dyDescent="0.2">
      <c r="A196" s="128" t="str">
        <f>IF(Stammdaten!A196="","",Stammdaten!A196)</f>
        <v/>
      </c>
      <c r="B196" s="128" t="str">
        <f>IF(A196="","",VLOOKUP(A196,Stammdaten!A196:I479,6,FALSE))</f>
        <v/>
      </c>
      <c r="C196" s="129" t="str">
        <f t="shared" si="5"/>
        <v/>
      </c>
      <c r="D196" s="130" t="str">
        <f t="shared" si="6"/>
        <v/>
      </c>
      <c r="E196" s="131" t="str">
        <f>IF(A196="","",SUMIFS('Ergebnis (detailliert)'!$H$17:$H$300,'Ergebnis (detailliert)'!$A$17:$A$300,'Ergebnis (aggregiert)'!$A196,'Ergebnis (detailliert)'!$B$17:$B$300,'Ergebnis (aggregiert)'!$C196))</f>
        <v/>
      </c>
      <c r="F196" s="132" t="str">
        <f>IF($A196="","",SUMIFS('Ergebnis (detailliert)'!$J$17:$J$300,'Ergebnis (detailliert)'!$A$17:$A$300,'Ergebnis (aggregiert)'!$A196,'Ergebnis (detailliert)'!$B$17:$B$300,'Ergebnis (aggregiert)'!$C196))</f>
        <v/>
      </c>
      <c r="G196" s="131" t="str">
        <f>IF($A196="","",SUMIFS('Ergebnis (detailliert)'!$M$17:$M$300,'Ergebnis (detailliert)'!$A$17:$A$300,'Ergebnis (aggregiert)'!$A196,'Ergebnis (detailliert)'!$B$17:$B$300,'Ergebnis (aggregiert)'!$C196))</f>
        <v/>
      </c>
      <c r="H196" s="133" t="str">
        <f>IF($A196="","",SUMIFS('Ergebnis (detailliert)'!$P$17:$P$300,'Ergebnis (detailliert)'!$A$17:$A$300,'Ergebnis (aggregiert)'!$A196,'Ergebnis (detailliert)'!$B$17:$B$300,'Ergebnis (aggregiert)'!$C196))</f>
        <v/>
      </c>
      <c r="I196" s="134" t="str">
        <f>IF($A196="","",SUMIFS('Ergebnis (detailliert)'!$S$17:$S$300,'Ergebnis (detailliert)'!$A$17:$A$300,'Ergebnis (aggregiert)'!$A196,'Ergebnis (detailliert)'!$B$17:$B$300,'Ergebnis (aggregiert)'!$C196))</f>
        <v/>
      </c>
      <c r="J196" s="93" t="str">
        <f>IFERROR(IF(ISBLANK(A196),"",IF(COUNTIF('Beladung des Speichers'!$A$17:$A$300,'Ergebnis (aggregiert)'!A196)=0,"Fehler: Der Reiter 'Beladung des Speichers' wurde für diesen Speicher nicht ausgefüllt.",IF(COUNTIF('Entladung des Speichers'!$A$17:$A$300,'Ergebnis (aggregiert)'!A196)=0,"Fehler: Der Reiter 'Entladung des Speichers' wurde für diesen Speicher nicht ausgefüllt.",IF(COUNTIF(Füllstände!$A$17:$A$300,'Ergebnis (aggregiert)'!A196)=0,"Fehler: Der Reiter 'Füllstände' wurde für diesen Speicher nicht ausgefüllt.","")))),"Fehler: Nicht alle Datenblätter wurden für diesen Speicher vollständig befüllt.")</f>
        <v/>
      </c>
    </row>
    <row r="197" spans="1:10" x14ac:dyDescent="0.2">
      <c r="A197" s="128" t="str">
        <f>IF(Stammdaten!A197="","",Stammdaten!A197)</f>
        <v/>
      </c>
      <c r="B197" s="128" t="str">
        <f>IF(A197="","",VLOOKUP(A197,Stammdaten!A197:I480,6,FALSE))</f>
        <v/>
      </c>
      <c r="C197" s="129" t="str">
        <f t="shared" si="5"/>
        <v/>
      </c>
      <c r="D197" s="130" t="str">
        <f t="shared" si="6"/>
        <v/>
      </c>
      <c r="E197" s="131" t="str">
        <f>IF(A197="","",SUMIFS('Ergebnis (detailliert)'!$H$17:$H$300,'Ergebnis (detailliert)'!$A$17:$A$300,'Ergebnis (aggregiert)'!$A197,'Ergebnis (detailliert)'!$B$17:$B$300,'Ergebnis (aggregiert)'!$C197))</f>
        <v/>
      </c>
      <c r="F197" s="132" t="str">
        <f>IF($A197="","",SUMIFS('Ergebnis (detailliert)'!$J$17:$J$300,'Ergebnis (detailliert)'!$A$17:$A$300,'Ergebnis (aggregiert)'!$A197,'Ergebnis (detailliert)'!$B$17:$B$300,'Ergebnis (aggregiert)'!$C197))</f>
        <v/>
      </c>
      <c r="G197" s="131" t="str">
        <f>IF($A197="","",SUMIFS('Ergebnis (detailliert)'!$M$17:$M$300,'Ergebnis (detailliert)'!$A$17:$A$300,'Ergebnis (aggregiert)'!$A197,'Ergebnis (detailliert)'!$B$17:$B$300,'Ergebnis (aggregiert)'!$C197))</f>
        <v/>
      </c>
      <c r="H197" s="133" t="str">
        <f>IF($A197="","",SUMIFS('Ergebnis (detailliert)'!$P$17:$P$300,'Ergebnis (detailliert)'!$A$17:$A$300,'Ergebnis (aggregiert)'!$A197,'Ergebnis (detailliert)'!$B$17:$B$300,'Ergebnis (aggregiert)'!$C197))</f>
        <v/>
      </c>
      <c r="I197" s="134" t="str">
        <f>IF($A197="","",SUMIFS('Ergebnis (detailliert)'!$S$17:$S$300,'Ergebnis (detailliert)'!$A$17:$A$300,'Ergebnis (aggregiert)'!$A197,'Ergebnis (detailliert)'!$B$17:$B$300,'Ergebnis (aggregiert)'!$C197))</f>
        <v/>
      </c>
      <c r="J197" s="93" t="str">
        <f>IFERROR(IF(ISBLANK(A197),"",IF(COUNTIF('Beladung des Speichers'!$A$17:$A$300,'Ergebnis (aggregiert)'!A197)=0,"Fehler: Der Reiter 'Beladung des Speichers' wurde für diesen Speicher nicht ausgefüllt.",IF(COUNTIF('Entladung des Speichers'!$A$17:$A$300,'Ergebnis (aggregiert)'!A197)=0,"Fehler: Der Reiter 'Entladung des Speichers' wurde für diesen Speicher nicht ausgefüllt.",IF(COUNTIF(Füllstände!$A$17:$A$300,'Ergebnis (aggregiert)'!A197)=0,"Fehler: Der Reiter 'Füllstände' wurde für diesen Speicher nicht ausgefüllt.","")))),"Fehler: Nicht alle Datenblätter wurden für diesen Speicher vollständig befüllt.")</f>
        <v/>
      </c>
    </row>
    <row r="198" spans="1:10" x14ac:dyDescent="0.2">
      <c r="A198" s="128" t="str">
        <f>IF(Stammdaten!A198="","",Stammdaten!A198)</f>
        <v/>
      </c>
      <c r="B198" s="128" t="str">
        <f>IF(A198="","",VLOOKUP(A198,Stammdaten!A198:I481,6,FALSE))</f>
        <v/>
      </c>
      <c r="C198" s="129" t="str">
        <f t="shared" si="5"/>
        <v/>
      </c>
      <c r="D198" s="130" t="str">
        <f t="shared" si="6"/>
        <v/>
      </c>
      <c r="E198" s="131" t="str">
        <f>IF(A198="","",SUMIFS('Ergebnis (detailliert)'!$H$17:$H$300,'Ergebnis (detailliert)'!$A$17:$A$300,'Ergebnis (aggregiert)'!$A198,'Ergebnis (detailliert)'!$B$17:$B$300,'Ergebnis (aggregiert)'!$C198))</f>
        <v/>
      </c>
      <c r="F198" s="132" t="str">
        <f>IF($A198="","",SUMIFS('Ergebnis (detailliert)'!$J$17:$J$300,'Ergebnis (detailliert)'!$A$17:$A$300,'Ergebnis (aggregiert)'!$A198,'Ergebnis (detailliert)'!$B$17:$B$300,'Ergebnis (aggregiert)'!$C198))</f>
        <v/>
      </c>
      <c r="G198" s="131" t="str">
        <f>IF($A198="","",SUMIFS('Ergebnis (detailliert)'!$M$17:$M$300,'Ergebnis (detailliert)'!$A$17:$A$300,'Ergebnis (aggregiert)'!$A198,'Ergebnis (detailliert)'!$B$17:$B$300,'Ergebnis (aggregiert)'!$C198))</f>
        <v/>
      </c>
      <c r="H198" s="133" t="str">
        <f>IF($A198="","",SUMIFS('Ergebnis (detailliert)'!$P$17:$P$300,'Ergebnis (detailliert)'!$A$17:$A$300,'Ergebnis (aggregiert)'!$A198,'Ergebnis (detailliert)'!$B$17:$B$300,'Ergebnis (aggregiert)'!$C198))</f>
        <v/>
      </c>
      <c r="I198" s="134" t="str">
        <f>IF($A198="","",SUMIFS('Ergebnis (detailliert)'!$S$17:$S$300,'Ergebnis (detailliert)'!$A$17:$A$300,'Ergebnis (aggregiert)'!$A198,'Ergebnis (detailliert)'!$B$17:$B$300,'Ergebnis (aggregiert)'!$C198))</f>
        <v/>
      </c>
      <c r="J198" s="93" t="str">
        <f>IFERROR(IF(ISBLANK(A198),"",IF(COUNTIF('Beladung des Speichers'!$A$17:$A$300,'Ergebnis (aggregiert)'!A198)=0,"Fehler: Der Reiter 'Beladung des Speichers' wurde für diesen Speicher nicht ausgefüllt.",IF(COUNTIF('Entladung des Speichers'!$A$17:$A$300,'Ergebnis (aggregiert)'!A198)=0,"Fehler: Der Reiter 'Entladung des Speichers' wurde für diesen Speicher nicht ausgefüllt.",IF(COUNTIF(Füllstände!$A$17:$A$300,'Ergebnis (aggregiert)'!A198)=0,"Fehler: Der Reiter 'Füllstände' wurde für diesen Speicher nicht ausgefüllt.","")))),"Fehler: Nicht alle Datenblätter wurden für diesen Speicher vollständig befüllt.")</f>
        <v/>
      </c>
    </row>
    <row r="199" spans="1:10" x14ac:dyDescent="0.2">
      <c r="A199" s="128" t="str">
        <f>IF(Stammdaten!A199="","",Stammdaten!A199)</f>
        <v/>
      </c>
      <c r="B199" s="128" t="str">
        <f>IF(A199="","",VLOOKUP(A199,Stammdaten!A199:I482,6,FALSE))</f>
        <v/>
      </c>
      <c r="C199" s="129" t="str">
        <f t="shared" si="5"/>
        <v/>
      </c>
      <c r="D199" s="130" t="str">
        <f t="shared" si="6"/>
        <v/>
      </c>
      <c r="E199" s="131" t="str">
        <f>IF(A199="","",SUMIFS('Ergebnis (detailliert)'!$H$17:$H$300,'Ergebnis (detailliert)'!$A$17:$A$300,'Ergebnis (aggregiert)'!$A199,'Ergebnis (detailliert)'!$B$17:$B$300,'Ergebnis (aggregiert)'!$C199))</f>
        <v/>
      </c>
      <c r="F199" s="132" t="str">
        <f>IF($A199="","",SUMIFS('Ergebnis (detailliert)'!$J$17:$J$300,'Ergebnis (detailliert)'!$A$17:$A$300,'Ergebnis (aggregiert)'!$A199,'Ergebnis (detailliert)'!$B$17:$B$300,'Ergebnis (aggregiert)'!$C199))</f>
        <v/>
      </c>
      <c r="G199" s="131" t="str">
        <f>IF($A199="","",SUMIFS('Ergebnis (detailliert)'!$M$17:$M$300,'Ergebnis (detailliert)'!$A$17:$A$300,'Ergebnis (aggregiert)'!$A199,'Ergebnis (detailliert)'!$B$17:$B$300,'Ergebnis (aggregiert)'!$C199))</f>
        <v/>
      </c>
      <c r="H199" s="133" t="str">
        <f>IF($A199="","",SUMIFS('Ergebnis (detailliert)'!$P$17:$P$300,'Ergebnis (detailliert)'!$A$17:$A$300,'Ergebnis (aggregiert)'!$A199,'Ergebnis (detailliert)'!$B$17:$B$300,'Ergebnis (aggregiert)'!$C199))</f>
        <v/>
      </c>
      <c r="I199" s="134" t="str">
        <f>IF($A199="","",SUMIFS('Ergebnis (detailliert)'!$S$17:$S$300,'Ergebnis (detailliert)'!$A$17:$A$300,'Ergebnis (aggregiert)'!$A199,'Ergebnis (detailliert)'!$B$17:$B$300,'Ergebnis (aggregiert)'!$C199))</f>
        <v/>
      </c>
      <c r="J199" s="93" t="str">
        <f>IFERROR(IF(ISBLANK(A199),"",IF(COUNTIF('Beladung des Speichers'!$A$17:$A$300,'Ergebnis (aggregiert)'!A199)=0,"Fehler: Der Reiter 'Beladung des Speichers' wurde für diesen Speicher nicht ausgefüllt.",IF(COUNTIF('Entladung des Speichers'!$A$17:$A$300,'Ergebnis (aggregiert)'!A199)=0,"Fehler: Der Reiter 'Entladung des Speichers' wurde für diesen Speicher nicht ausgefüllt.",IF(COUNTIF(Füllstände!$A$17:$A$300,'Ergebnis (aggregiert)'!A199)=0,"Fehler: Der Reiter 'Füllstände' wurde für diesen Speicher nicht ausgefüllt.","")))),"Fehler: Nicht alle Datenblätter wurden für diesen Speicher vollständig befüllt.")</f>
        <v/>
      </c>
    </row>
    <row r="200" spans="1:10" x14ac:dyDescent="0.2">
      <c r="A200" s="128" t="str">
        <f>IF(Stammdaten!A200="","",Stammdaten!A200)</f>
        <v/>
      </c>
      <c r="B200" s="128" t="str">
        <f>IF(A200="","",VLOOKUP(A200,Stammdaten!A200:I483,6,FALSE))</f>
        <v/>
      </c>
      <c r="C200" s="129" t="str">
        <f t="shared" si="5"/>
        <v/>
      </c>
      <c r="D200" s="130" t="str">
        <f t="shared" si="6"/>
        <v/>
      </c>
      <c r="E200" s="131" t="str">
        <f>IF(A200="","",SUMIFS('Ergebnis (detailliert)'!$H$17:$H$300,'Ergebnis (detailliert)'!$A$17:$A$300,'Ergebnis (aggregiert)'!$A200,'Ergebnis (detailliert)'!$B$17:$B$300,'Ergebnis (aggregiert)'!$C200))</f>
        <v/>
      </c>
      <c r="F200" s="132" t="str">
        <f>IF($A200="","",SUMIFS('Ergebnis (detailliert)'!$J$17:$J$300,'Ergebnis (detailliert)'!$A$17:$A$300,'Ergebnis (aggregiert)'!$A200,'Ergebnis (detailliert)'!$B$17:$B$300,'Ergebnis (aggregiert)'!$C200))</f>
        <v/>
      </c>
      <c r="G200" s="131" t="str">
        <f>IF($A200="","",SUMIFS('Ergebnis (detailliert)'!$M$17:$M$300,'Ergebnis (detailliert)'!$A$17:$A$300,'Ergebnis (aggregiert)'!$A200,'Ergebnis (detailliert)'!$B$17:$B$300,'Ergebnis (aggregiert)'!$C200))</f>
        <v/>
      </c>
      <c r="H200" s="133" t="str">
        <f>IF($A200="","",SUMIFS('Ergebnis (detailliert)'!$P$17:$P$300,'Ergebnis (detailliert)'!$A$17:$A$300,'Ergebnis (aggregiert)'!$A200,'Ergebnis (detailliert)'!$B$17:$B$300,'Ergebnis (aggregiert)'!$C200))</f>
        <v/>
      </c>
      <c r="I200" s="134" t="str">
        <f>IF($A200="","",SUMIFS('Ergebnis (detailliert)'!$S$17:$S$300,'Ergebnis (detailliert)'!$A$17:$A$300,'Ergebnis (aggregiert)'!$A200,'Ergebnis (detailliert)'!$B$17:$B$300,'Ergebnis (aggregiert)'!$C200))</f>
        <v/>
      </c>
      <c r="J200" s="93" t="str">
        <f>IFERROR(IF(ISBLANK(A200),"",IF(COUNTIF('Beladung des Speichers'!$A$17:$A$300,'Ergebnis (aggregiert)'!A200)=0,"Fehler: Der Reiter 'Beladung des Speichers' wurde für diesen Speicher nicht ausgefüllt.",IF(COUNTIF('Entladung des Speichers'!$A$17:$A$300,'Ergebnis (aggregiert)'!A200)=0,"Fehler: Der Reiter 'Entladung des Speichers' wurde für diesen Speicher nicht ausgefüllt.",IF(COUNTIF(Füllstände!$A$17:$A$300,'Ergebnis (aggregiert)'!A200)=0,"Fehler: Der Reiter 'Füllstände' wurde für diesen Speicher nicht ausgefüllt.","")))),"Fehler: Nicht alle Datenblätter wurden für diesen Speicher vollständig befüllt.")</f>
        <v/>
      </c>
    </row>
    <row r="201" spans="1:10" x14ac:dyDescent="0.2">
      <c r="A201" s="128" t="str">
        <f>IF(Stammdaten!A201="","",Stammdaten!A201)</f>
        <v/>
      </c>
      <c r="B201" s="128" t="str">
        <f>IF(A201="","",VLOOKUP(A201,Stammdaten!A201:I484,6,FALSE))</f>
        <v/>
      </c>
      <c r="C201" s="129" t="str">
        <f t="shared" si="5"/>
        <v/>
      </c>
      <c r="D201" s="130" t="str">
        <f t="shared" si="6"/>
        <v/>
      </c>
      <c r="E201" s="131" t="str">
        <f>IF(A201="","",SUMIFS('Ergebnis (detailliert)'!$H$17:$H$300,'Ergebnis (detailliert)'!$A$17:$A$300,'Ergebnis (aggregiert)'!$A201,'Ergebnis (detailliert)'!$B$17:$B$300,'Ergebnis (aggregiert)'!$C201))</f>
        <v/>
      </c>
      <c r="F201" s="132" t="str">
        <f>IF($A201="","",SUMIFS('Ergebnis (detailliert)'!$J$17:$J$300,'Ergebnis (detailliert)'!$A$17:$A$300,'Ergebnis (aggregiert)'!$A201,'Ergebnis (detailliert)'!$B$17:$B$300,'Ergebnis (aggregiert)'!$C201))</f>
        <v/>
      </c>
      <c r="G201" s="131" t="str">
        <f>IF($A201="","",SUMIFS('Ergebnis (detailliert)'!$M$17:$M$300,'Ergebnis (detailliert)'!$A$17:$A$300,'Ergebnis (aggregiert)'!$A201,'Ergebnis (detailliert)'!$B$17:$B$300,'Ergebnis (aggregiert)'!$C201))</f>
        <v/>
      </c>
      <c r="H201" s="133" t="str">
        <f>IF($A201="","",SUMIFS('Ergebnis (detailliert)'!$P$17:$P$300,'Ergebnis (detailliert)'!$A$17:$A$300,'Ergebnis (aggregiert)'!$A201,'Ergebnis (detailliert)'!$B$17:$B$300,'Ergebnis (aggregiert)'!$C201))</f>
        <v/>
      </c>
      <c r="I201" s="134" t="str">
        <f>IF($A201="","",SUMIFS('Ergebnis (detailliert)'!$S$17:$S$300,'Ergebnis (detailliert)'!$A$17:$A$300,'Ergebnis (aggregiert)'!$A201,'Ergebnis (detailliert)'!$B$17:$B$300,'Ergebnis (aggregiert)'!$C201))</f>
        <v/>
      </c>
      <c r="J201" s="93" t="str">
        <f>IFERROR(IF(ISBLANK(A201),"",IF(COUNTIF('Beladung des Speichers'!$A$17:$A$300,'Ergebnis (aggregiert)'!A201)=0,"Fehler: Der Reiter 'Beladung des Speichers' wurde für diesen Speicher nicht ausgefüllt.",IF(COUNTIF('Entladung des Speichers'!$A$17:$A$300,'Ergebnis (aggregiert)'!A201)=0,"Fehler: Der Reiter 'Entladung des Speichers' wurde für diesen Speicher nicht ausgefüllt.",IF(COUNTIF(Füllstände!$A$17:$A$300,'Ergebnis (aggregiert)'!A201)=0,"Fehler: Der Reiter 'Füllstände' wurde für diesen Speicher nicht ausgefüllt.","")))),"Fehler: Nicht alle Datenblätter wurden für diesen Speicher vollständig befüllt.")</f>
        <v/>
      </c>
    </row>
    <row r="202" spans="1:10" x14ac:dyDescent="0.2">
      <c r="A202" s="128" t="str">
        <f>IF(Stammdaten!A202="","",Stammdaten!A202)</f>
        <v/>
      </c>
      <c r="B202" s="128" t="str">
        <f>IF(A202="","",VLOOKUP(A202,Stammdaten!A202:I485,6,FALSE))</f>
        <v/>
      </c>
      <c r="C202" s="129" t="str">
        <f t="shared" si="5"/>
        <v/>
      </c>
      <c r="D202" s="130" t="str">
        <f t="shared" si="6"/>
        <v/>
      </c>
      <c r="E202" s="131" t="str">
        <f>IF(A202="","",SUMIFS('Ergebnis (detailliert)'!$H$17:$H$300,'Ergebnis (detailliert)'!$A$17:$A$300,'Ergebnis (aggregiert)'!$A202,'Ergebnis (detailliert)'!$B$17:$B$300,'Ergebnis (aggregiert)'!$C202))</f>
        <v/>
      </c>
      <c r="F202" s="132" t="str">
        <f>IF($A202="","",SUMIFS('Ergebnis (detailliert)'!$J$17:$J$300,'Ergebnis (detailliert)'!$A$17:$A$300,'Ergebnis (aggregiert)'!$A202,'Ergebnis (detailliert)'!$B$17:$B$300,'Ergebnis (aggregiert)'!$C202))</f>
        <v/>
      </c>
      <c r="G202" s="131" t="str">
        <f>IF($A202="","",SUMIFS('Ergebnis (detailliert)'!$M$17:$M$300,'Ergebnis (detailliert)'!$A$17:$A$300,'Ergebnis (aggregiert)'!$A202,'Ergebnis (detailliert)'!$B$17:$B$300,'Ergebnis (aggregiert)'!$C202))</f>
        <v/>
      </c>
      <c r="H202" s="133" t="str">
        <f>IF($A202="","",SUMIFS('Ergebnis (detailliert)'!$P$17:$P$300,'Ergebnis (detailliert)'!$A$17:$A$300,'Ergebnis (aggregiert)'!$A202,'Ergebnis (detailliert)'!$B$17:$B$300,'Ergebnis (aggregiert)'!$C202))</f>
        <v/>
      </c>
      <c r="I202" s="134" t="str">
        <f>IF($A202="","",SUMIFS('Ergebnis (detailliert)'!$S$17:$S$300,'Ergebnis (detailliert)'!$A$17:$A$300,'Ergebnis (aggregiert)'!$A202,'Ergebnis (detailliert)'!$B$17:$B$300,'Ergebnis (aggregiert)'!$C202))</f>
        <v/>
      </c>
      <c r="J202" s="93" t="str">
        <f>IFERROR(IF(ISBLANK(A202),"",IF(COUNTIF('Beladung des Speichers'!$A$17:$A$300,'Ergebnis (aggregiert)'!A202)=0,"Fehler: Der Reiter 'Beladung des Speichers' wurde für diesen Speicher nicht ausgefüllt.",IF(COUNTIF('Entladung des Speichers'!$A$17:$A$300,'Ergebnis (aggregiert)'!A202)=0,"Fehler: Der Reiter 'Entladung des Speichers' wurde für diesen Speicher nicht ausgefüllt.",IF(COUNTIF(Füllstände!$A$17:$A$300,'Ergebnis (aggregiert)'!A202)=0,"Fehler: Der Reiter 'Füllstände' wurde für diesen Speicher nicht ausgefüllt.","")))),"Fehler: Nicht alle Datenblätter wurden für diesen Speicher vollständig befüllt.")</f>
        <v/>
      </c>
    </row>
    <row r="203" spans="1:10" x14ac:dyDescent="0.2">
      <c r="A203" s="128" t="str">
        <f>IF(Stammdaten!A203="","",Stammdaten!A203)</f>
        <v/>
      </c>
      <c r="B203" s="128" t="str">
        <f>IF(A203="","",VLOOKUP(A203,Stammdaten!A203:I486,6,FALSE))</f>
        <v/>
      </c>
      <c r="C203" s="129" t="str">
        <f t="shared" si="5"/>
        <v/>
      </c>
      <c r="D203" s="130" t="str">
        <f t="shared" si="6"/>
        <v/>
      </c>
      <c r="E203" s="131" t="str">
        <f>IF(A203="","",SUMIFS('Ergebnis (detailliert)'!$H$17:$H$300,'Ergebnis (detailliert)'!$A$17:$A$300,'Ergebnis (aggregiert)'!$A203,'Ergebnis (detailliert)'!$B$17:$B$300,'Ergebnis (aggregiert)'!$C203))</f>
        <v/>
      </c>
      <c r="F203" s="132" t="str">
        <f>IF($A203="","",SUMIFS('Ergebnis (detailliert)'!$J$17:$J$300,'Ergebnis (detailliert)'!$A$17:$A$300,'Ergebnis (aggregiert)'!$A203,'Ergebnis (detailliert)'!$B$17:$B$300,'Ergebnis (aggregiert)'!$C203))</f>
        <v/>
      </c>
      <c r="G203" s="131" t="str">
        <f>IF($A203="","",SUMIFS('Ergebnis (detailliert)'!$M$17:$M$300,'Ergebnis (detailliert)'!$A$17:$A$300,'Ergebnis (aggregiert)'!$A203,'Ergebnis (detailliert)'!$B$17:$B$300,'Ergebnis (aggregiert)'!$C203))</f>
        <v/>
      </c>
      <c r="H203" s="133" t="str">
        <f>IF($A203="","",SUMIFS('Ergebnis (detailliert)'!$P$17:$P$300,'Ergebnis (detailliert)'!$A$17:$A$300,'Ergebnis (aggregiert)'!$A203,'Ergebnis (detailliert)'!$B$17:$B$300,'Ergebnis (aggregiert)'!$C203))</f>
        <v/>
      </c>
      <c r="I203" s="134" t="str">
        <f>IF($A203="","",SUMIFS('Ergebnis (detailliert)'!$S$17:$S$300,'Ergebnis (detailliert)'!$A$17:$A$300,'Ergebnis (aggregiert)'!$A203,'Ergebnis (detailliert)'!$B$17:$B$300,'Ergebnis (aggregiert)'!$C203))</f>
        <v/>
      </c>
      <c r="J203" s="93" t="str">
        <f>IFERROR(IF(ISBLANK(A203),"",IF(COUNTIF('Beladung des Speichers'!$A$17:$A$300,'Ergebnis (aggregiert)'!A203)=0,"Fehler: Der Reiter 'Beladung des Speichers' wurde für diesen Speicher nicht ausgefüllt.",IF(COUNTIF('Entladung des Speichers'!$A$17:$A$300,'Ergebnis (aggregiert)'!A203)=0,"Fehler: Der Reiter 'Entladung des Speichers' wurde für diesen Speicher nicht ausgefüllt.",IF(COUNTIF(Füllstände!$A$17:$A$300,'Ergebnis (aggregiert)'!A203)=0,"Fehler: Der Reiter 'Füllstände' wurde für diesen Speicher nicht ausgefüllt.","")))),"Fehler: Nicht alle Datenblätter wurden für diesen Speicher vollständig befüllt.")</f>
        <v/>
      </c>
    </row>
    <row r="204" spans="1:10" x14ac:dyDescent="0.2">
      <c r="A204" s="128" t="str">
        <f>IF(Stammdaten!A204="","",Stammdaten!A204)</f>
        <v/>
      </c>
      <c r="B204" s="128" t="str">
        <f>IF(A204="","",VLOOKUP(A204,Stammdaten!A204:I487,6,FALSE))</f>
        <v/>
      </c>
      <c r="C204" s="129" t="str">
        <f t="shared" si="5"/>
        <v/>
      </c>
      <c r="D204" s="130" t="str">
        <f t="shared" si="6"/>
        <v/>
      </c>
      <c r="E204" s="131" t="str">
        <f>IF(A204="","",SUMIFS('Ergebnis (detailliert)'!$H$17:$H$300,'Ergebnis (detailliert)'!$A$17:$A$300,'Ergebnis (aggregiert)'!$A204,'Ergebnis (detailliert)'!$B$17:$B$300,'Ergebnis (aggregiert)'!$C204))</f>
        <v/>
      </c>
      <c r="F204" s="132" t="str">
        <f>IF($A204="","",SUMIFS('Ergebnis (detailliert)'!$J$17:$J$300,'Ergebnis (detailliert)'!$A$17:$A$300,'Ergebnis (aggregiert)'!$A204,'Ergebnis (detailliert)'!$B$17:$B$300,'Ergebnis (aggregiert)'!$C204))</f>
        <v/>
      </c>
      <c r="G204" s="131" t="str">
        <f>IF($A204="","",SUMIFS('Ergebnis (detailliert)'!$M$17:$M$300,'Ergebnis (detailliert)'!$A$17:$A$300,'Ergebnis (aggregiert)'!$A204,'Ergebnis (detailliert)'!$B$17:$B$300,'Ergebnis (aggregiert)'!$C204))</f>
        <v/>
      </c>
      <c r="H204" s="133" t="str">
        <f>IF($A204="","",SUMIFS('Ergebnis (detailliert)'!$P$17:$P$300,'Ergebnis (detailliert)'!$A$17:$A$300,'Ergebnis (aggregiert)'!$A204,'Ergebnis (detailliert)'!$B$17:$B$300,'Ergebnis (aggregiert)'!$C204))</f>
        <v/>
      </c>
      <c r="I204" s="134" t="str">
        <f>IF($A204="","",SUMIFS('Ergebnis (detailliert)'!$S$17:$S$300,'Ergebnis (detailliert)'!$A$17:$A$300,'Ergebnis (aggregiert)'!$A204,'Ergebnis (detailliert)'!$B$17:$B$300,'Ergebnis (aggregiert)'!$C204))</f>
        <v/>
      </c>
      <c r="J204" s="93" t="str">
        <f>IFERROR(IF(ISBLANK(A204),"",IF(COUNTIF('Beladung des Speichers'!$A$17:$A$300,'Ergebnis (aggregiert)'!A204)=0,"Fehler: Der Reiter 'Beladung des Speichers' wurde für diesen Speicher nicht ausgefüllt.",IF(COUNTIF('Entladung des Speichers'!$A$17:$A$300,'Ergebnis (aggregiert)'!A204)=0,"Fehler: Der Reiter 'Entladung des Speichers' wurde für diesen Speicher nicht ausgefüllt.",IF(COUNTIF(Füllstände!$A$17:$A$300,'Ergebnis (aggregiert)'!A204)=0,"Fehler: Der Reiter 'Füllstände' wurde für diesen Speicher nicht ausgefüllt.","")))),"Fehler: Nicht alle Datenblätter wurden für diesen Speicher vollständig befüllt.")</f>
        <v/>
      </c>
    </row>
    <row r="205" spans="1:10" x14ac:dyDescent="0.2">
      <c r="A205" s="128" t="str">
        <f>IF(Stammdaten!A205="","",Stammdaten!A205)</f>
        <v/>
      </c>
      <c r="B205" s="128" t="str">
        <f>IF(A205="","",VLOOKUP(A205,Stammdaten!A205:I488,6,FALSE))</f>
        <v/>
      </c>
      <c r="C205" s="129" t="str">
        <f t="shared" si="5"/>
        <v/>
      </c>
      <c r="D205" s="130" t="str">
        <f t="shared" si="6"/>
        <v/>
      </c>
      <c r="E205" s="131" t="str">
        <f>IF(A205="","",SUMIFS('Ergebnis (detailliert)'!$H$17:$H$300,'Ergebnis (detailliert)'!$A$17:$A$300,'Ergebnis (aggregiert)'!$A205,'Ergebnis (detailliert)'!$B$17:$B$300,'Ergebnis (aggregiert)'!$C205))</f>
        <v/>
      </c>
      <c r="F205" s="132" t="str">
        <f>IF($A205="","",SUMIFS('Ergebnis (detailliert)'!$J$17:$J$300,'Ergebnis (detailliert)'!$A$17:$A$300,'Ergebnis (aggregiert)'!$A205,'Ergebnis (detailliert)'!$B$17:$B$300,'Ergebnis (aggregiert)'!$C205))</f>
        <v/>
      </c>
      <c r="G205" s="131" t="str">
        <f>IF($A205="","",SUMIFS('Ergebnis (detailliert)'!$M$17:$M$300,'Ergebnis (detailliert)'!$A$17:$A$300,'Ergebnis (aggregiert)'!$A205,'Ergebnis (detailliert)'!$B$17:$B$300,'Ergebnis (aggregiert)'!$C205))</f>
        <v/>
      </c>
      <c r="H205" s="133" t="str">
        <f>IF($A205="","",SUMIFS('Ergebnis (detailliert)'!$P$17:$P$300,'Ergebnis (detailliert)'!$A$17:$A$300,'Ergebnis (aggregiert)'!$A205,'Ergebnis (detailliert)'!$B$17:$B$300,'Ergebnis (aggregiert)'!$C205))</f>
        <v/>
      </c>
      <c r="I205" s="134" t="str">
        <f>IF($A205="","",SUMIFS('Ergebnis (detailliert)'!$S$17:$S$300,'Ergebnis (detailliert)'!$A$17:$A$300,'Ergebnis (aggregiert)'!$A205,'Ergebnis (detailliert)'!$B$17:$B$300,'Ergebnis (aggregiert)'!$C205))</f>
        <v/>
      </c>
      <c r="J205" s="93" t="str">
        <f>IFERROR(IF(ISBLANK(A205),"",IF(COUNTIF('Beladung des Speichers'!$A$17:$A$300,'Ergebnis (aggregiert)'!A205)=0,"Fehler: Der Reiter 'Beladung des Speichers' wurde für diesen Speicher nicht ausgefüllt.",IF(COUNTIF('Entladung des Speichers'!$A$17:$A$300,'Ergebnis (aggregiert)'!A205)=0,"Fehler: Der Reiter 'Entladung des Speichers' wurde für diesen Speicher nicht ausgefüllt.",IF(COUNTIF(Füllstände!$A$17:$A$300,'Ergebnis (aggregiert)'!A205)=0,"Fehler: Der Reiter 'Füllstände' wurde für diesen Speicher nicht ausgefüllt.","")))),"Fehler: Nicht alle Datenblätter wurden für diesen Speicher vollständig befüllt.")</f>
        <v/>
      </c>
    </row>
    <row r="206" spans="1:10" x14ac:dyDescent="0.2">
      <c r="A206" s="128" t="str">
        <f>IF(Stammdaten!A206="","",Stammdaten!A206)</f>
        <v/>
      </c>
      <c r="B206" s="128" t="str">
        <f>IF(A206="","",VLOOKUP(A206,Stammdaten!A206:I489,6,FALSE))</f>
        <v/>
      </c>
      <c r="C206" s="129" t="str">
        <f t="shared" si="5"/>
        <v/>
      </c>
      <c r="D206" s="130" t="str">
        <f t="shared" si="6"/>
        <v/>
      </c>
      <c r="E206" s="131" t="str">
        <f>IF(A206="","",SUMIFS('Ergebnis (detailliert)'!$H$17:$H$300,'Ergebnis (detailliert)'!$A$17:$A$300,'Ergebnis (aggregiert)'!$A206,'Ergebnis (detailliert)'!$B$17:$B$300,'Ergebnis (aggregiert)'!$C206))</f>
        <v/>
      </c>
      <c r="F206" s="132" t="str">
        <f>IF($A206="","",SUMIFS('Ergebnis (detailliert)'!$J$17:$J$300,'Ergebnis (detailliert)'!$A$17:$A$300,'Ergebnis (aggregiert)'!$A206,'Ergebnis (detailliert)'!$B$17:$B$300,'Ergebnis (aggregiert)'!$C206))</f>
        <v/>
      </c>
      <c r="G206" s="131" t="str">
        <f>IF($A206="","",SUMIFS('Ergebnis (detailliert)'!$M$17:$M$300,'Ergebnis (detailliert)'!$A$17:$A$300,'Ergebnis (aggregiert)'!$A206,'Ergebnis (detailliert)'!$B$17:$B$300,'Ergebnis (aggregiert)'!$C206))</f>
        <v/>
      </c>
      <c r="H206" s="133" t="str">
        <f>IF($A206="","",SUMIFS('Ergebnis (detailliert)'!$P$17:$P$300,'Ergebnis (detailliert)'!$A$17:$A$300,'Ergebnis (aggregiert)'!$A206,'Ergebnis (detailliert)'!$B$17:$B$300,'Ergebnis (aggregiert)'!$C206))</f>
        <v/>
      </c>
      <c r="I206" s="134" t="str">
        <f>IF($A206="","",SUMIFS('Ergebnis (detailliert)'!$S$17:$S$300,'Ergebnis (detailliert)'!$A$17:$A$300,'Ergebnis (aggregiert)'!$A206,'Ergebnis (detailliert)'!$B$17:$B$300,'Ergebnis (aggregiert)'!$C206))</f>
        <v/>
      </c>
      <c r="J206" s="93" t="str">
        <f>IFERROR(IF(ISBLANK(A206),"",IF(COUNTIF('Beladung des Speichers'!$A$17:$A$300,'Ergebnis (aggregiert)'!A206)=0,"Fehler: Der Reiter 'Beladung des Speichers' wurde für diesen Speicher nicht ausgefüllt.",IF(COUNTIF('Entladung des Speichers'!$A$17:$A$300,'Ergebnis (aggregiert)'!A206)=0,"Fehler: Der Reiter 'Entladung des Speichers' wurde für diesen Speicher nicht ausgefüllt.",IF(COUNTIF(Füllstände!$A$17:$A$300,'Ergebnis (aggregiert)'!A206)=0,"Fehler: Der Reiter 'Füllstände' wurde für diesen Speicher nicht ausgefüllt.","")))),"Fehler: Nicht alle Datenblätter wurden für diesen Speicher vollständig befüllt.")</f>
        <v/>
      </c>
    </row>
    <row r="207" spans="1:10" x14ac:dyDescent="0.2">
      <c r="A207" s="128" t="str">
        <f>IF(Stammdaten!A207="","",Stammdaten!A207)</f>
        <v/>
      </c>
      <c r="B207" s="128" t="str">
        <f>IF(A207="","",VLOOKUP(A207,Stammdaten!A207:I490,6,FALSE))</f>
        <v/>
      </c>
      <c r="C207" s="129" t="str">
        <f t="shared" si="5"/>
        <v/>
      </c>
      <c r="D207" s="130" t="str">
        <f t="shared" si="6"/>
        <v/>
      </c>
      <c r="E207" s="131" t="str">
        <f>IF(A207="","",SUMIFS('Ergebnis (detailliert)'!$H$17:$H$300,'Ergebnis (detailliert)'!$A$17:$A$300,'Ergebnis (aggregiert)'!$A207,'Ergebnis (detailliert)'!$B$17:$B$300,'Ergebnis (aggregiert)'!$C207))</f>
        <v/>
      </c>
      <c r="F207" s="132" t="str">
        <f>IF($A207="","",SUMIFS('Ergebnis (detailliert)'!$J$17:$J$300,'Ergebnis (detailliert)'!$A$17:$A$300,'Ergebnis (aggregiert)'!$A207,'Ergebnis (detailliert)'!$B$17:$B$300,'Ergebnis (aggregiert)'!$C207))</f>
        <v/>
      </c>
      <c r="G207" s="131" t="str">
        <f>IF($A207="","",SUMIFS('Ergebnis (detailliert)'!$M$17:$M$300,'Ergebnis (detailliert)'!$A$17:$A$300,'Ergebnis (aggregiert)'!$A207,'Ergebnis (detailliert)'!$B$17:$B$300,'Ergebnis (aggregiert)'!$C207))</f>
        <v/>
      </c>
      <c r="H207" s="133" t="str">
        <f>IF($A207="","",SUMIFS('Ergebnis (detailliert)'!$P$17:$P$300,'Ergebnis (detailliert)'!$A$17:$A$300,'Ergebnis (aggregiert)'!$A207,'Ergebnis (detailliert)'!$B$17:$B$300,'Ergebnis (aggregiert)'!$C207))</f>
        <v/>
      </c>
      <c r="I207" s="134" t="str">
        <f>IF($A207="","",SUMIFS('Ergebnis (detailliert)'!$S$17:$S$300,'Ergebnis (detailliert)'!$A$17:$A$300,'Ergebnis (aggregiert)'!$A207,'Ergebnis (detailliert)'!$B$17:$B$300,'Ergebnis (aggregiert)'!$C207))</f>
        <v/>
      </c>
      <c r="J207" s="93" t="str">
        <f>IFERROR(IF(ISBLANK(A207),"",IF(COUNTIF('Beladung des Speichers'!$A$17:$A$300,'Ergebnis (aggregiert)'!A207)=0,"Fehler: Der Reiter 'Beladung des Speichers' wurde für diesen Speicher nicht ausgefüllt.",IF(COUNTIF('Entladung des Speichers'!$A$17:$A$300,'Ergebnis (aggregiert)'!A207)=0,"Fehler: Der Reiter 'Entladung des Speichers' wurde für diesen Speicher nicht ausgefüllt.",IF(COUNTIF(Füllstände!$A$17:$A$300,'Ergebnis (aggregiert)'!A207)=0,"Fehler: Der Reiter 'Füllstände' wurde für diesen Speicher nicht ausgefüllt.","")))),"Fehler: Nicht alle Datenblätter wurden für diesen Speicher vollständig befüllt.")</f>
        <v/>
      </c>
    </row>
    <row r="208" spans="1:10" x14ac:dyDescent="0.2">
      <c r="A208" s="128" t="str">
        <f>IF(Stammdaten!A208="","",Stammdaten!A208)</f>
        <v/>
      </c>
      <c r="B208" s="128" t="str">
        <f>IF(A208="","",VLOOKUP(A208,Stammdaten!A208:I491,6,FALSE))</f>
        <v/>
      </c>
      <c r="C208" s="129" t="str">
        <f t="shared" si="5"/>
        <v/>
      </c>
      <c r="D208" s="130" t="str">
        <f t="shared" si="6"/>
        <v/>
      </c>
      <c r="E208" s="131" t="str">
        <f>IF(A208="","",SUMIFS('Ergebnis (detailliert)'!$H$17:$H$300,'Ergebnis (detailliert)'!$A$17:$A$300,'Ergebnis (aggregiert)'!$A208,'Ergebnis (detailliert)'!$B$17:$B$300,'Ergebnis (aggregiert)'!$C208))</f>
        <v/>
      </c>
      <c r="F208" s="132" t="str">
        <f>IF($A208="","",SUMIFS('Ergebnis (detailliert)'!$J$17:$J$300,'Ergebnis (detailliert)'!$A$17:$A$300,'Ergebnis (aggregiert)'!$A208,'Ergebnis (detailliert)'!$B$17:$B$300,'Ergebnis (aggregiert)'!$C208))</f>
        <v/>
      </c>
      <c r="G208" s="131" t="str">
        <f>IF($A208="","",SUMIFS('Ergebnis (detailliert)'!$M$17:$M$300,'Ergebnis (detailliert)'!$A$17:$A$300,'Ergebnis (aggregiert)'!$A208,'Ergebnis (detailliert)'!$B$17:$B$300,'Ergebnis (aggregiert)'!$C208))</f>
        <v/>
      </c>
      <c r="H208" s="133" t="str">
        <f>IF($A208="","",SUMIFS('Ergebnis (detailliert)'!$P$17:$P$300,'Ergebnis (detailliert)'!$A$17:$A$300,'Ergebnis (aggregiert)'!$A208,'Ergebnis (detailliert)'!$B$17:$B$300,'Ergebnis (aggregiert)'!$C208))</f>
        <v/>
      </c>
      <c r="I208" s="134" t="str">
        <f>IF($A208="","",SUMIFS('Ergebnis (detailliert)'!$S$17:$S$300,'Ergebnis (detailliert)'!$A$17:$A$300,'Ergebnis (aggregiert)'!$A208,'Ergebnis (detailliert)'!$B$17:$B$300,'Ergebnis (aggregiert)'!$C208))</f>
        <v/>
      </c>
      <c r="J208" s="93" t="str">
        <f>IFERROR(IF(ISBLANK(A208),"",IF(COUNTIF('Beladung des Speichers'!$A$17:$A$300,'Ergebnis (aggregiert)'!A208)=0,"Fehler: Der Reiter 'Beladung des Speichers' wurde für diesen Speicher nicht ausgefüllt.",IF(COUNTIF('Entladung des Speichers'!$A$17:$A$300,'Ergebnis (aggregiert)'!A208)=0,"Fehler: Der Reiter 'Entladung des Speichers' wurde für diesen Speicher nicht ausgefüllt.",IF(COUNTIF(Füllstände!$A$17:$A$300,'Ergebnis (aggregiert)'!A208)=0,"Fehler: Der Reiter 'Füllstände' wurde für diesen Speicher nicht ausgefüllt.","")))),"Fehler: Nicht alle Datenblätter wurden für diesen Speicher vollständig befüllt.")</f>
        <v/>
      </c>
    </row>
    <row r="209" spans="1:10" x14ac:dyDescent="0.2">
      <c r="A209" s="128" t="str">
        <f>IF(Stammdaten!A209="","",Stammdaten!A209)</f>
        <v/>
      </c>
      <c r="B209" s="128" t="str">
        <f>IF(A209="","",VLOOKUP(A209,Stammdaten!A209:I492,6,FALSE))</f>
        <v/>
      </c>
      <c r="C209" s="129" t="str">
        <f t="shared" si="5"/>
        <v/>
      </c>
      <c r="D209" s="130" t="str">
        <f t="shared" si="6"/>
        <v/>
      </c>
      <c r="E209" s="131" t="str">
        <f>IF(A209="","",SUMIFS('Ergebnis (detailliert)'!$H$17:$H$300,'Ergebnis (detailliert)'!$A$17:$A$300,'Ergebnis (aggregiert)'!$A209,'Ergebnis (detailliert)'!$B$17:$B$300,'Ergebnis (aggregiert)'!$C209))</f>
        <v/>
      </c>
      <c r="F209" s="132" t="str">
        <f>IF($A209="","",SUMIFS('Ergebnis (detailliert)'!$J$17:$J$300,'Ergebnis (detailliert)'!$A$17:$A$300,'Ergebnis (aggregiert)'!$A209,'Ergebnis (detailliert)'!$B$17:$B$300,'Ergebnis (aggregiert)'!$C209))</f>
        <v/>
      </c>
      <c r="G209" s="131" t="str">
        <f>IF($A209="","",SUMIFS('Ergebnis (detailliert)'!$M$17:$M$300,'Ergebnis (detailliert)'!$A$17:$A$300,'Ergebnis (aggregiert)'!$A209,'Ergebnis (detailliert)'!$B$17:$B$300,'Ergebnis (aggregiert)'!$C209))</f>
        <v/>
      </c>
      <c r="H209" s="133" t="str">
        <f>IF($A209="","",SUMIFS('Ergebnis (detailliert)'!$P$17:$P$300,'Ergebnis (detailliert)'!$A$17:$A$300,'Ergebnis (aggregiert)'!$A209,'Ergebnis (detailliert)'!$B$17:$B$300,'Ergebnis (aggregiert)'!$C209))</f>
        <v/>
      </c>
      <c r="I209" s="134" t="str">
        <f>IF($A209="","",SUMIFS('Ergebnis (detailliert)'!$S$17:$S$300,'Ergebnis (detailliert)'!$A$17:$A$300,'Ergebnis (aggregiert)'!$A209,'Ergebnis (detailliert)'!$B$17:$B$300,'Ergebnis (aggregiert)'!$C209))</f>
        <v/>
      </c>
      <c r="J209" s="93" t="str">
        <f>IFERROR(IF(ISBLANK(A209),"",IF(COUNTIF('Beladung des Speichers'!$A$17:$A$300,'Ergebnis (aggregiert)'!A209)=0,"Fehler: Der Reiter 'Beladung des Speichers' wurde für diesen Speicher nicht ausgefüllt.",IF(COUNTIF('Entladung des Speichers'!$A$17:$A$300,'Ergebnis (aggregiert)'!A209)=0,"Fehler: Der Reiter 'Entladung des Speichers' wurde für diesen Speicher nicht ausgefüllt.",IF(COUNTIF(Füllstände!$A$17:$A$300,'Ergebnis (aggregiert)'!A209)=0,"Fehler: Der Reiter 'Füllstände' wurde für diesen Speicher nicht ausgefüllt.","")))),"Fehler: Nicht alle Datenblätter wurden für diesen Speicher vollständig befüllt.")</f>
        <v/>
      </c>
    </row>
    <row r="210" spans="1:10" x14ac:dyDescent="0.2">
      <c r="A210" s="128" t="str">
        <f>IF(Stammdaten!A210="","",Stammdaten!A210)</f>
        <v/>
      </c>
      <c r="B210" s="128" t="str">
        <f>IF(A210="","",VLOOKUP(A210,Stammdaten!A210:I493,6,FALSE))</f>
        <v/>
      </c>
      <c r="C210" s="129" t="str">
        <f t="shared" ref="C210:C273" si="7">IF(A210="","",$B$5)</f>
        <v/>
      </c>
      <c r="D210" s="130" t="str">
        <f t="shared" ref="D210:D273" si="8">IF(A210="","",$B$11)</f>
        <v/>
      </c>
      <c r="E210" s="131" t="str">
        <f>IF(A210="","",SUMIFS('Ergebnis (detailliert)'!$H$17:$H$300,'Ergebnis (detailliert)'!$A$17:$A$300,'Ergebnis (aggregiert)'!$A210,'Ergebnis (detailliert)'!$B$17:$B$300,'Ergebnis (aggregiert)'!$C210))</f>
        <v/>
      </c>
      <c r="F210" s="132" t="str">
        <f>IF($A210="","",SUMIFS('Ergebnis (detailliert)'!$J$17:$J$300,'Ergebnis (detailliert)'!$A$17:$A$300,'Ergebnis (aggregiert)'!$A210,'Ergebnis (detailliert)'!$B$17:$B$300,'Ergebnis (aggregiert)'!$C210))</f>
        <v/>
      </c>
      <c r="G210" s="131" t="str">
        <f>IF($A210="","",SUMIFS('Ergebnis (detailliert)'!$M$17:$M$300,'Ergebnis (detailliert)'!$A$17:$A$300,'Ergebnis (aggregiert)'!$A210,'Ergebnis (detailliert)'!$B$17:$B$300,'Ergebnis (aggregiert)'!$C210))</f>
        <v/>
      </c>
      <c r="H210" s="133" t="str">
        <f>IF($A210="","",SUMIFS('Ergebnis (detailliert)'!$P$17:$P$300,'Ergebnis (detailliert)'!$A$17:$A$300,'Ergebnis (aggregiert)'!$A210,'Ergebnis (detailliert)'!$B$17:$B$300,'Ergebnis (aggregiert)'!$C210))</f>
        <v/>
      </c>
      <c r="I210" s="134" t="str">
        <f>IF($A210="","",SUMIFS('Ergebnis (detailliert)'!$S$17:$S$300,'Ergebnis (detailliert)'!$A$17:$A$300,'Ergebnis (aggregiert)'!$A210,'Ergebnis (detailliert)'!$B$17:$B$300,'Ergebnis (aggregiert)'!$C210))</f>
        <v/>
      </c>
      <c r="J210" s="93" t="str">
        <f>IFERROR(IF(ISBLANK(A210),"",IF(COUNTIF('Beladung des Speichers'!$A$17:$A$300,'Ergebnis (aggregiert)'!A210)=0,"Fehler: Der Reiter 'Beladung des Speichers' wurde für diesen Speicher nicht ausgefüllt.",IF(COUNTIF('Entladung des Speichers'!$A$17:$A$300,'Ergebnis (aggregiert)'!A210)=0,"Fehler: Der Reiter 'Entladung des Speichers' wurde für diesen Speicher nicht ausgefüllt.",IF(COUNTIF(Füllstände!$A$17:$A$300,'Ergebnis (aggregiert)'!A210)=0,"Fehler: Der Reiter 'Füllstände' wurde für diesen Speicher nicht ausgefüllt.","")))),"Fehler: Nicht alle Datenblätter wurden für diesen Speicher vollständig befüllt.")</f>
        <v/>
      </c>
    </row>
    <row r="211" spans="1:10" x14ac:dyDescent="0.2">
      <c r="A211" s="128" t="str">
        <f>IF(Stammdaten!A211="","",Stammdaten!A211)</f>
        <v/>
      </c>
      <c r="B211" s="128" t="str">
        <f>IF(A211="","",VLOOKUP(A211,Stammdaten!A211:I494,6,FALSE))</f>
        <v/>
      </c>
      <c r="C211" s="129" t="str">
        <f t="shared" si="7"/>
        <v/>
      </c>
      <c r="D211" s="130" t="str">
        <f t="shared" si="8"/>
        <v/>
      </c>
      <c r="E211" s="131" t="str">
        <f>IF(A211="","",SUMIFS('Ergebnis (detailliert)'!$H$17:$H$300,'Ergebnis (detailliert)'!$A$17:$A$300,'Ergebnis (aggregiert)'!$A211,'Ergebnis (detailliert)'!$B$17:$B$300,'Ergebnis (aggregiert)'!$C211))</f>
        <v/>
      </c>
      <c r="F211" s="132" t="str">
        <f>IF($A211="","",SUMIFS('Ergebnis (detailliert)'!$J$17:$J$300,'Ergebnis (detailliert)'!$A$17:$A$300,'Ergebnis (aggregiert)'!$A211,'Ergebnis (detailliert)'!$B$17:$B$300,'Ergebnis (aggregiert)'!$C211))</f>
        <v/>
      </c>
      <c r="G211" s="131" t="str">
        <f>IF($A211="","",SUMIFS('Ergebnis (detailliert)'!$M$17:$M$300,'Ergebnis (detailliert)'!$A$17:$A$300,'Ergebnis (aggregiert)'!$A211,'Ergebnis (detailliert)'!$B$17:$B$300,'Ergebnis (aggregiert)'!$C211))</f>
        <v/>
      </c>
      <c r="H211" s="133" t="str">
        <f>IF($A211="","",SUMIFS('Ergebnis (detailliert)'!$P$17:$P$300,'Ergebnis (detailliert)'!$A$17:$A$300,'Ergebnis (aggregiert)'!$A211,'Ergebnis (detailliert)'!$B$17:$B$300,'Ergebnis (aggregiert)'!$C211))</f>
        <v/>
      </c>
      <c r="I211" s="134" t="str">
        <f>IF($A211="","",SUMIFS('Ergebnis (detailliert)'!$S$17:$S$300,'Ergebnis (detailliert)'!$A$17:$A$300,'Ergebnis (aggregiert)'!$A211,'Ergebnis (detailliert)'!$B$17:$B$300,'Ergebnis (aggregiert)'!$C211))</f>
        <v/>
      </c>
      <c r="J211" s="93" t="str">
        <f>IFERROR(IF(ISBLANK(A211),"",IF(COUNTIF('Beladung des Speichers'!$A$17:$A$300,'Ergebnis (aggregiert)'!A211)=0,"Fehler: Der Reiter 'Beladung des Speichers' wurde für diesen Speicher nicht ausgefüllt.",IF(COUNTIF('Entladung des Speichers'!$A$17:$A$300,'Ergebnis (aggregiert)'!A211)=0,"Fehler: Der Reiter 'Entladung des Speichers' wurde für diesen Speicher nicht ausgefüllt.",IF(COUNTIF(Füllstände!$A$17:$A$300,'Ergebnis (aggregiert)'!A211)=0,"Fehler: Der Reiter 'Füllstände' wurde für diesen Speicher nicht ausgefüllt.","")))),"Fehler: Nicht alle Datenblätter wurden für diesen Speicher vollständig befüllt.")</f>
        <v/>
      </c>
    </row>
    <row r="212" spans="1:10" x14ac:dyDescent="0.2">
      <c r="A212" s="128" t="str">
        <f>IF(Stammdaten!A212="","",Stammdaten!A212)</f>
        <v/>
      </c>
      <c r="B212" s="128" t="str">
        <f>IF(A212="","",VLOOKUP(A212,Stammdaten!A212:I495,6,FALSE))</f>
        <v/>
      </c>
      <c r="C212" s="129" t="str">
        <f t="shared" si="7"/>
        <v/>
      </c>
      <c r="D212" s="130" t="str">
        <f t="shared" si="8"/>
        <v/>
      </c>
      <c r="E212" s="131" t="str">
        <f>IF(A212="","",SUMIFS('Ergebnis (detailliert)'!$H$17:$H$300,'Ergebnis (detailliert)'!$A$17:$A$300,'Ergebnis (aggregiert)'!$A212,'Ergebnis (detailliert)'!$B$17:$B$300,'Ergebnis (aggregiert)'!$C212))</f>
        <v/>
      </c>
      <c r="F212" s="132" t="str">
        <f>IF($A212="","",SUMIFS('Ergebnis (detailliert)'!$J$17:$J$300,'Ergebnis (detailliert)'!$A$17:$A$300,'Ergebnis (aggregiert)'!$A212,'Ergebnis (detailliert)'!$B$17:$B$300,'Ergebnis (aggregiert)'!$C212))</f>
        <v/>
      </c>
      <c r="G212" s="131" t="str">
        <f>IF($A212="","",SUMIFS('Ergebnis (detailliert)'!$M$17:$M$300,'Ergebnis (detailliert)'!$A$17:$A$300,'Ergebnis (aggregiert)'!$A212,'Ergebnis (detailliert)'!$B$17:$B$300,'Ergebnis (aggregiert)'!$C212))</f>
        <v/>
      </c>
      <c r="H212" s="133" t="str">
        <f>IF($A212="","",SUMIFS('Ergebnis (detailliert)'!$P$17:$P$300,'Ergebnis (detailliert)'!$A$17:$A$300,'Ergebnis (aggregiert)'!$A212,'Ergebnis (detailliert)'!$B$17:$B$300,'Ergebnis (aggregiert)'!$C212))</f>
        <v/>
      </c>
      <c r="I212" s="134" t="str">
        <f>IF($A212="","",SUMIFS('Ergebnis (detailliert)'!$S$17:$S$300,'Ergebnis (detailliert)'!$A$17:$A$300,'Ergebnis (aggregiert)'!$A212,'Ergebnis (detailliert)'!$B$17:$B$300,'Ergebnis (aggregiert)'!$C212))</f>
        <v/>
      </c>
      <c r="J212" s="93" t="str">
        <f>IFERROR(IF(ISBLANK(A212),"",IF(COUNTIF('Beladung des Speichers'!$A$17:$A$300,'Ergebnis (aggregiert)'!A212)=0,"Fehler: Der Reiter 'Beladung des Speichers' wurde für diesen Speicher nicht ausgefüllt.",IF(COUNTIF('Entladung des Speichers'!$A$17:$A$300,'Ergebnis (aggregiert)'!A212)=0,"Fehler: Der Reiter 'Entladung des Speichers' wurde für diesen Speicher nicht ausgefüllt.",IF(COUNTIF(Füllstände!$A$17:$A$300,'Ergebnis (aggregiert)'!A212)=0,"Fehler: Der Reiter 'Füllstände' wurde für diesen Speicher nicht ausgefüllt.","")))),"Fehler: Nicht alle Datenblätter wurden für diesen Speicher vollständig befüllt.")</f>
        <v/>
      </c>
    </row>
    <row r="213" spans="1:10" x14ac:dyDescent="0.2">
      <c r="A213" s="128" t="str">
        <f>IF(Stammdaten!A213="","",Stammdaten!A213)</f>
        <v/>
      </c>
      <c r="B213" s="128" t="str">
        <f>IF(A213="","",VLOOKUP(A213,Stammdaten!A213:I496,6,FALSE))</f>
        <v/>
      </c>
      <c r="C213" s="129" t="str">
        <f t="shared" si="7"/>
        <v/>
      </c>
      <c r="D213" s="130" t="str">
        <f t="shared" si="8"/>
        <v/>
      </c>
      <c r="E213" s="131" t="str">
        <f>IF(A213="","",SUMIFS('Ergebnis (detailliert)'!$H$17:$H$300,'Ergebnis (detailliert)'!$A$17:$A$300,'Ergebnis (aggregiert)'!$A213,'Ergebnis (detailliert)'!$B$17:$B$300,'Ergebnis (aggregiert)'!$C213))</f>
        <v/>
      </c>
      <c r="F213" s="132" t="str">
        <f>IF($A213="","",SUMIFS('Ergebnis (detailliert)'!$J$17:$J$300,'Ergebnis (detailliert)'!$A$17:$A$300,'Ergebnis (aggregiert)'!$A213,'Ergebnis (detailliert)'!$B$17:$B$300,'Ergebnis (aggregiert)'!$C213))</f>
        <v/>
      </c>
      <c r="G213" s="131" t="str">
        <f>IF($A213="","",SUMIFS('Ergebnis (detailliert)'!$M$17:$M$300,'Ergebnis (detailliert)'!$A$17:$A$300,'Ergebnis (aggregiert)'!$A213,'Ergebnis (detailliert)'!$B$17:$B$300,'Ergebnis (aggregiert)'!$C213))</f>
        <v/>
      </c>
      <c r="H213" s="133" t="str">
        <f>IF($A213="","",SUMIFS('Ergebnis (detailliert)'!$P$17:$P$300,'Ergebnis (detailliert)'!$A$17:$A$300,'Ergebnis (aggregiert)'!$A213,'Ergebnis (detailliert)'!$B$17:$B$300,'Ergebnis (aggregiert)'!$C213))</f>
        <v/>
      </c>
      <c r="I213" s="134" t="str">
        <f>IF($A213="","",SUMIFS('Ergebnis (detailliert)'!$S$17:$S$300,'Ergebnis (detailliert)'!$A$17:$A$300,'Ergebnis (aggregiert)'!$A213,'Ergebnis (detailliert)'!$B$17:$B$300,'Ergebnis (aggregiert)'!$C213))</f>
        <v/>
      </c>
      <c r="J213" s="93" t="str">
        <f>IFERROR(IF(ISBLANK(A213),"",IF(COUNTIF('Beladung des Speichers'!$A$17:$A$300,'Ergebnis (aggregiert)'!A213)=0,"Fehler: Der Reiter 'Beladung des Speichers' wurde für diesen Speicher nicht ausgefüllt.",IF(COUNTIF('Entladung des Speichers'!$A$17:$A$300,'Ergebnis (aggregiert)'!A213)=0,"Fehler: Der Reiter 'Entladung des Speichers' wurde für diesen Speicher nicht ausgefüllt.",IF(COUNTIF(Füllstände!$A$17:$A$300,'Ergebnis (aggregiert)'!A213)=0,"Fehler: Der Reiter 'Füllstände' wurde für diesen Speicher nicht ausgefüllt.","")))),"Fehler: Nicht alle Datenblätter wurden für diesen Speicher vollständig befüllt.")</f>
        <v/>
      </c>
    </row>
    <row r="214" spans="1:10" x14ac:dyDescent="0.2">
      <c r="A214" s="128" t="str">
        <f>IF(Stammdaten!A214="","",Stammdaten!A214)</f>
        <v/>
      </c>
      <c r="B214" s="128" t="str">
        <f>IF(A214="","",VLOOKUP(A214,Stammdaten!A214:I497,6,FALSE))</f>
        <v/>
      </c>
      <c r="C214" s="129" t="str">
        <f t="shared" si="7"/>
        <v/>
      </c>
      <c r="D214" s="130" t="str">
        <f t="shared" si="8"/>
        <v/>
      </c>
      <c r="E214" s="131" t="str">
        <f>IF(A214="","",SUMIFS('Ergebnis (detailliert)'!$H$17:$H$300,'Ergebnis (detailliert)'!$A$17:$A$300,'Ergebnis (aggregiert)'!$A214,'Ergebnis (detailliert)'!$B$17:$B$300,'Ergebnis (aggregiert)'!$C214))</f>
        <v/>
      </c>
      <c r="F214" s="132" t="str">
        <f>IF($A214="","",SUMIFS('Ergebnis (detailliert)'!$J$17:$J$300,'Ergebnis (detailliert)'!$A$17:$A$300,'Ergebnis (aggregiert)'!$A214,'Ergebnis (detailliert)'!$B$17:$B$300,'Ergebnis (aggregiert)'!$C214))</f>
        <v/>
      </c>
      <c r="G214" s="131" t="str">
        <f>IF($A214="","",SUMIFS('Ergebnis (detailliert)'!$M$17:$M$300,'Ergebnis (detailliert)'!$A$17:$A$300,'Ergebnis (aggregiert)'!$A214,'Ergebnis (detailliert)'!$B$17:$B$300,'Ergebnis (aggregiert)'!$C214))</f>
        <v/>
      </c>
      <c r="H214" s="133" t="str">
        <f>IF($A214="","",SUMIFS('Ergebnis (detailliert)'!$P$17:$P$300,'Ergebnis (detailliert)'!$A$17:$A$300,'Ergebnis (aggregiert)'!$A214,'Ergebnis (detailliert)'!$B$17:$B$300,'Ergebnis (aggregiert)'!$C214))</f>
        <v/>
      </c>
      <c r="I214" s="134" t="str">
        <f>IF($A214="","",SUMIFS('Ergebnis (detailliert)'!$S$17:$S$300,'Ergebnis (detailliert)'!$A$17:$A$300,'Ergebnis (aggregiert)'!$A214,'Ergebnis (detailliert)'!$B$17:$B$300,'Ergebnis (aggregiert)'!$C214))</f>
        <v/>
      </c>
      <c r="J214" s="93" t="str">
        <f>IFERROR(IF(ISBLANK(A214),"",IF(COUNTIF('Beladung des Speichers'!$A$17:$A$300,'Ergebnis (aggregiert)'!A214)=0,"Fehler: Der Reiter 'Beladung des Speichers' wurde für diesen Speicher nicht ausgefüllt.",IF(COUNTIF('Entladung des Speichers'!$A$17:$A$300,'Ergebnis (aggregiert)'!A214)=0,"Fehler: Der Reiter 'Entladung des Speichers' wurde für diesen Speicher nicht ausgefüllt.",IF(COUNTIF(Füllstände!$A$17:$A$300,'Ergebnis (aggregiert)'!A214)=0,"Fehler: Der Reiter 'Füllstände' wurde für diesen Speicher nicht ausgefüllt.","")))),"Fehler: Nicht alle Datenblätter wurden für diesen Speicher vollständig befüllt.")</f>
        <v/>
      </c>
    </row>
    <row r="215" spans="1:10" x14ac:dyDescent="0.2">
      <c r="A215" s="128" t="str">
        <f>IF(Stammdaten!A215="","",Stammdaten!A215)</f>
        <v/>
      </c>
      <c r="B215" s="128" t="str">
        <f>IF(A215="","",VLOOKUP(A215,Stammdaten!A215:I498,6,FALSE))</f>
        <v/>
      </c>
      <c r="C215" s="129" t="str">
        <f t="shared" si="7"/>
        <v/>
      </c>
      <c r="D215" s="130" t="str">
        <f t="shared" si="8"/>
        <v/>
      </c>
      <c r="E215" s="131" t="str">
        <f>IF(A215="","",SUMIFS('Ergebnis (detailliert)'!$H$17:$H$300,'Ergebnis (detailliert)'!$A$17:$A$300,'Ergebnis (aggregiert)'!$A215,'Ergebnis (detailliert)'!$B$17:$B$300,'Ergebnis (aggregiert)'!$C215))</f>
        <v/>
      </c>
      <c r="F215" s="132" t="str">
        <f>IF($A215="","",SUMIFS('Ergebnis (detailliert)'!$J$17:$J$300,'Ergebnis (detailliert)'!$A$17:$A$300,'Ergebnis (aggregiert)'!$A215,'Ergebnis (detailliert)'!$B$17:$B$300,'Ergebnis (aggregiert)'!$C215))</f>
        <v/>
      </c>
      <c r="G215" s="131" t="str">
        <f>IF($A215="","",SUMIFS('Ergebnis (detailliert)'!$M$17:$M$300,'Ergebnis (detailliert)'!$A$17:$A$300,'Ergebnis (aggregiert)'!$A215,'Ergebnis (detailliert)'!$B$17:$B$300,'Ergebnis (aggregiert)'!$C215))</f>
        <v/>
      </c>
      <c r="H215" s="133" t="str">
        <f>IF($A215="","",SUMIFS('Ergebnis (detailliert)'!$P$17:$P$300,'Ergebnis (detailliert)'!$A$17:$A$300,'Ergebnis (aggregiert)'!$A215,'Ergebnis (detailliert)'!$B$17:$B$300,'Ergebnis (aggregiert)'!$C215))</f>
        <v/>
      </c>
      <c r="I215" s="134" t="str">
        <f>IF($A215="","",SUMIFS('Ergebnis (detailliert)'!$S$17:$S$300,'Ergebnis (detailliert)'!$A$17:$A$300,'Ergebnis (aggregiert)'!$A215,'Ergebnis (detailliert)'!$B$17:$B$300,'Ergebnis (aggregiert)'!$C215))</f>
        <v/>
      </c>
      <c r="J215" s="93" t="str">
        <f>IFERROR(IF(ISBLANK(A215),"",IF(COUNTIF('Beladung des Speichers'!$A$17:$A$300,'Ergebnis (aggregiert)'!A215)=0,"Fehler: Der Reiter 'Beladung des Speichers' wurde für diesen Speicher nicht ausgefüllt.",IF(COUNTIF('Entladung des Speichers'!$A$17:$A$300,'Ergebnis (aggregiert)'!A215)=0,"Fehler: Der Reiter 'Entladung des Speichers' wurde für diesen Speicher nicht ausgefüllt.",IF(COUNTIF(Füllstände!$A$17:$A$300,'Ergebnis (aggregiert)'!A215)=0,"Fehler: Der Reiter 'Füllstände' wurde für diesen Speicher nicht ausgefüllt.","")))),"Fehler: Nicht alle Datenblätter wurden für diesen Speicher vollständig befüllt.")</f>
        <v/>
      </c>
    </row>
    <row r="216" spans="1:10" x14ac:dyDescent="0.2">
      <c r="A216" s="128" t="str">
        <f>IF(Stammdaten!A216="","",Stammdaten!A216)</f>
        <v/>
      </c>
      <c r="B216" s="128" t="str">
        <f>IF(A216="","",VLOOKUP(A216,Stammdaten!A216:I499,6,FALSE))</f>
        <v/>
      </c>
      <c r="C216" s="129" t="str">
        <f t="shared" si="7"/>
        <v/>
      </c>
      <c r="D216" s="130" t="str">
        <f t="shared" si="8"/>
        <v/>
      </c>
      <c r="E216" s="131" t="str">
        <f>IF(A216="","",SUMIFS('Ergebnis (detailliert)'!$H$17:$H$300,'Ergebnis (detailliert)'!$A$17:$A$300,'Ergebnis (aggregiert)'!$A216,'Ergebnis (detailliert)'!$B$17:$B$300,'Ergebnis (aggregiert)'!$C216))</f>
        <v/>
      </c>
      <c r="F216" s="132" t="str">
        <f>IF($A216="","",SUMIFS('Ergebnis (detailliert)'!$J$17:$J$300,'Ergebnis (detailliert)'!$A$17:$A$300,'Ergebnis (aggregiert)'!$A216,'Ergebnis (detailliert)'!$B$17:$B$300,'Ergebnis (aggregiert)'!$C216))</f>
        <v/>
      </c>
      <c r="G216" s="131" t="str">
        <f>IF($A216="","",SUMIFS('Ergebnis (detailliert)'!$M$17:$M$300,'Ergebnis (detailliert)'!$A$17:$A$300,'Ergebnis (aggregiert)'!$A216,'Ergebnis (detailliert)'!$B$17:$B$300,'Ergebnis (aggregiert)'!$C216))</f>
        <v/>
      </c>
      <c r="H216" s="133" t="str">
        <f>IF($A216="","",SUMIFS('Ergebnis (detailliert)'!$P$17:$P$300,'Ergebnis (detailliert)'!$A$17:$A$300,'Ergebnis (aggregiert)'!$A216,'Ergebnis (detailliert)'!$B$17:$B$300,'Ergebnis (aggregiert)'!$C216))</f>
        <v/>
      </c>
      <c r="I216" s="134" t="str">
        <f>IF($A216="","",SUMIFS('Ergebnis (detailliert)'!$S$17:$S$300,'Ergebnis (detailliert)'!$A$17:$A$300,'Ergebnis (aggregiert)'!$A216,'Ergebnis (detailliert)'!$B$17:$B$300,'Ergebnis (aggregiert)'!$C216))</f>
        <v/>
      </c>
      <c r="J216" s="93" t="str">
        <f>IFERROR(IF(ISBLANK(A216),"",IF(COUNTIF('Beladung des Speichers'!$A$17:$A$300,'Ergebnis (aggregiert)'!A216)=0,"Fehler: Der Reiter 'Beladung des Speichers' wurde für diesen Speicher nicht ausgefüllt.",IF(COUNTIF('Entladung des Speichers'!$A$17:$A$300,'Ergebnis (aggregiert)'!A216)=0,"Fehler: Der Reiter 'Entladung des Speichers' wurde für diesen Speicher nicht ausgefüllt.",IF(COUNTIF(Füllstände!$A$17:$A$300,'Ergebnis (aggregiert)'!A216)=0,"Fehler: Der Reiter 'Füllstände' wurde für diesen Speicher nicht ausgefüllt.","")))),"Fehler: Nicht alle Datenblätter wurden für diesen Speicher vollständig befüllt.")</f>
        <v/>
      </c>
    </row>
    <row r="217" spans="1:10" x14ac:dyDescent="0.2">
      <c r="A217" s="128" t="str">
        <f>IF(Stammdaten!A217="","",Stammdaten!A217)</f>
        <v/>
      </c>
      <c r="B217" s="128" t="str">
        <f>IF(A217="","",VLOOKUP(A217,Stammdaten!A217:I500,6,FALSE))</f>
        <v/>
      </c>
      <c r="C217" s="129" t="str">
        <f t="shared" si="7"/>
        <v/>
      </c>
      <c r="D217" s="130" t="str">
        <f t="shared" si="8"/>
        <v/>
      </c>
      <c r="E217" s="131" t="str">
        <f>IF(A217="","",SUMIFS('Ergebnis (detailliert)'!$H$17:$H$300,'Ergebnis (detailliert)'!$A$17:$A$300,'Ergebnis (aggregiert)'!$A217,'Ergebnis (detailliert)'!$B$17:$B$300,'Ergebnis (aggregiert)'!$C217))</f>
        <v/>
      </c>
      <c r="F217" s="132" t="str">
        <f>IF($A217="","",SUMIFS('Ergebnis (detailliert)'!$J$17:$J$300,'Ergebnis (detailliert)'!$A$17:$A$300,'Ergebnis (aggregiert)'!$A217,'Ergebnis (detailliert)'!$B$17:$B$300,'Ergebnis (aggregiert)'!$C217))</f>
        <v/>
      </c>
      <c r="G217" s="131" t="str">
        <f>IF($A217="","",SUMIFS('Ergebnis (detailliert)'!$M$17:$M$300,'Ergebnis (detailliert)'!$A$17:$A$300,'Ergebnis (aggregiert)'!$A217,'Ergebnis (detailliert)'!$B$17:$B$300,'Ergebnis (aggregiert)'!$C217))</f>
        <v/>
      </c>
      <c r="H217" s="133" t="str">
        <f>IF($A217="","",SUMIFS('Ergebnis (detailliert)'!$P$17:$P$300,'Ergebnis (detailliert)'!$A$17:$A$300,'Ergebnis (aggregiert)'!$A217,'Ergebnis (detailliert)'!$B$17:$B$300,'Ergebnis (aggregiert)'!$C217))</f>
        <v/>
      </c>
      <c r="I217" s="134" t="str">
        <f>IF($A217="","",SUMIFS('Ergebnis (detailliert)'!$S$17:$S$300,'Ergebnis (detailliert)'!$A$17:$A$300,'Ergebnis (aggregiert)'!$A217,'Ergebnis (detailliert)'!$B$17:$B$300,'Ergebnis (aggregiert)'!$C217))</f>
        <v/>
      </c>
      <c r="J217" s="93" t="str">
        <f>IFERROR(IF(ISBLANK(A217),"",IF(COUNTIF('Beladung des Speichers'!$A$17:$A$300,'Ergebnis (aggregiert)'!A217)=0,"Fehler: Der Reiter 'Beladung des Speichers' wurde für diesen Speicher nicht ausgefüllt.",IF(COUNTIF('Entladung des Speichers'!$A$17:$A$300,'Ergebnis (aggregiert)'!A217)=0,"Fehler: Der Reiter 'Entladung des Speichers' wurde für diesen Speicher nicht ausgefüllt.",IF(COUNTIF(Füllstände!$A$17:$A$300,'Ergebnis (aggregiert)'!A217)=0,"Fehler: Der Reiter 'Füllstände' wurde für diesen Speicher nicht ausgefüllt.","")))),"Fehler: Nicht alle Datenblätter wurden für diesen Speicher vollständig befüllt.")</f>
        <v/>
      </c>
    </row>
    <row r="218" spans="1:10" x14ac:dyDescent="0.2">
      <c r="A218" s="128" t="str">
        <f>IF(Stammdaten!A218="","",Stammdaten!A218)</f>
        <v/>
      </c>
      <c r="B218" s="128" t="str">
        <f>IF(A218="","",VLOOKUP(A218,Stammdaten!A218:I501,6,FALSE))</f>
        <v/>
      </c>
      <c r="C218" s="129" t="str">
        <f t="shared" si="7"/>
        <v/>
      </c>
      <c r="D218" s="130" t="str">
        <f t="shared" si="8"/>
        <v/>
      </c>
      <c r="E218" s="131" t="str">
        <f>IF(A218="","",SUMIFS('Ergebnis (detailliert)'!$H$17:$H$300,'Ergebnis (detailliert)'!$A$17:$A$300,'Ergebnis (aggregiert)'!$A218,'Ergebnis (detailliert)'!$B$17:$B$300,'Ergebnis (aggregiert)'!$C218))</f>
        <v/>
      </c>
      <c r="F218" s="132" t="str">
        <f>IF($A218="","",SUMIFS('Ergebnis (detailliert)'!$J$17:$J$300,'Ergebnis (detailliert)'!$A$17:$A$300,'Ergebnis (aggregiert)'!$A218,'Ergebnis (detailliert)'!$B$17:$B$300,'Ergebnis (aggregiert)'!$C218))</f>
        <v/>
      </c>
      <c r="G218" s="131" t="str">
        <f>IF($A218="","",SUMIFS('Ergebnis (detailliert)'!$M$17:$M$300,'Ergebnis (detailliert)'!$A$17:$A$300,'Ergebnis (aggregiert)'!$A218,'Ergebnis (detailliert)'!$B$17:$B$300,'Ergebnis (aggregiert)'!$C218))</f>
        <v/>
      </c>
      <c r="H218" s="133" t="str">
        <f>IF($A218="","",SUMIFS('Ergebnis (detailliert)'!$P$17:$P$300,'Ergebnis (detailliert)'!$A$17:$A$300,'Ergebnis (aggregiert)'!$A218,'Ergebnis (detailliert)'!$B$17:$B$300,'Ergebnis (aggregiert)'!$C218))</f>
        <v/>
      </c>
      <c r="I218" s="134" t="str">
        <f>IF($A218="","",SUMIFS('Ergebnis (detailliert)'!$S$17:$S$300,'Ergebnis (detailliert)'!$A$17:$A$300,'Ergebnis (aggregiert)'!$A218,'Ergebnis (detailliert)'!$B$17:$B$300,'Ergebnis (aggregiert)'!$C218))</f>
        <v/>
      </c>
      <c r="J218" s="93" t="str">
        <f>IFERROR(IF(ISBLANK(A218),"",IF(COUNTIF('Beladung des Speichers'!$A$17:$A$300,'Ergebnis (aggregiert)'!A218)=0,"Fehler: Der Reiter 'Beladung des Speichers' wurde für diesen Speicher nicht ausgefüllt.",IF(COUNTIF('Entladung des Speichers'!$A$17:$A$300,'Ergebnis (aggregiert)'!A218)=0,"Fehler: Der Reiter 'Entladung des Speichers' wurde für diesen Speicher nicht ausgefüllt.",IF(COUNTIF(Füllstände!$A$17:$A$300,'Ergebnis (aggregiert)'!A218)=0,"Fehler: Der Reiter 'Füllstände' wurde für diesen Speicher nicht ausgefüllt.","")))),"Fehler: Nicht alle Datenblätter wurden für diesen Speicher vollständig befüllt.")</f>
        <v/>
      </c>
    </row>
    <row r="219" spans="1:10" x14ac:dyDescent="0.2">
      <c r="A219" s="128" t="str">
        <f>IF(Stammdaten!A219="","",Stammdaten!A219)</f>
        <v/>
      </c>
      <c r="B219" s="128" t="str">
        <f>IF(A219="","",VLOOKUP(A219,Stammdaten!A219:I502,6,FALSE))</f>
        <v/>
      </c>
      <c r="C219" s="129" t="str">
        <f t="shared" si="7"/>
        <v/>
      </c>
      <c r="D219" s="130" t="str">
        <f t="shared" si="8"/>
        <v/>
      </c>
      <c r="E219" s="131" t="str">
        <f>IF(A219="","",SUMIFS('Ergebnis (detailliert)'!$H$17:$H$300,'Ergebnis (detailliert)'!$A$17:$A$300,'Ergebnis (aggregiert)'!$A219,'Ergebnis (detailliert)'!$B$17:$B$300,'Ergebnis (aggregiert)'!$C219))</f>
        <v/>
      </c>
      <c r="F219" s="132" t="str">
        <f>IF($A219="","",SUMIFS('Ergebnis (detailliert)'!$J$17:$J$300,'Ergebnis (detailliert)'!$A$17:$A$300,'Ergebnis (aggregiert)'!$A219,'Ergebnis (detailliert)'!$B$17:$B$300,'Ergebnis (aggregiert)'!$C219))</f>
        <v/>
      </c>
      <c r="G219" s="131" t="str">
        <f>IF($A219="","",SUMIFS('Ergebnis (detailliert)'!$M$17:$M$300,'Ergebnis (detailliert)'!$A$17:$A$300,'Ergebnis (aggregiert)'!$A219,'Ergebnis (detailliert)'!$B$17:$B$300,'Ergebnis (aggregiert)'!$C219))</f>
        <v/>
      </c>
      <c r="H219" s="133" t="str">
        <f>IF($A219="","",SUMIFS('Ergebnis (detailliert)'!$P$17:$P$300,'Ergebnis (detailliert)'!$A$17:$A$300,'Ergebnis (aggregiert)'!$A219,'Ergebnis (detailliert)'!$B$17:$B$300,'Ergebnis (aggregiert)'!$C219))</f>
        <v/>
      </c>
      <c r="I219" s="134" t="str">
        <f>IF($A219="","",SUMIFS('Ergebnis (detailliert)'!$S$17:$S$300,'Ergebnis (detailliert)'!$A$17:$A$300,'Ergebnis (aggregiert)'!$A219,'Ergebnis (detailliert)'!$B$17:$B$300,'Ergebnis (aggregiert)'!$C219))</f>
        <v/>
      </c>
      <c r="J219" s="93" t="str">
        <f>IFERROR(IF(ISBLANK(A219),"",IF(COUNTIF('Beladung des Speichers'!$A$17:$A$300,'Ergebnis (aggregiert)'!A219)=0,"Fehler: Der Reiter 'Beladung des Speichers' wurde für diesen Speicher nicht ausgefüllt.",IF(COUNTIF('Entladung des Speichers'!$A$17:$A$300,'Ergebnis (aggregiert)'!A219)=0,"Fehler: Der Reiter 'Entladung des Speichers' wurde für diesen Speicher nicht ausgefüllt.",IF(COUNTIF(Füllstände!$A$17:$A$300,'Ergebnis (aggregiert)'!A219)=0,"Fehler: Der Reiter 'Füllstände' wurde für diesen Speicher nicht ausgefüllt.","")))),"Fehler: Nicht alle Datenblätter wurden für diesen Speicher vollständig befüllt.")</f>
        <v/>
      </c>
    </row>
    <row r="220" spans="1:10" x14ac:dyDescent="0.2">
      <c r="A220" s="128" t="str">
        <f>IF(Stammdaten!A220="","",Stammdaten!A220)</f>
        <v/>
      </c>
      <c r="B220" s="128" t="str">
        <f>IF(A220="","",VLOOKUP(A220,Stammdaten!A220:I503,6,FALSE))</f>
        <v/>
      </c>
      <c r="C220" s="129" t="str">
        <f t="shared" si="7"/>
        <v/>
      </c>
      <c r="D220" s="130" t="str">
        <f t="shared" si="8"/>
        <v/>
      </c>
      <c r="E220" s="131" t="str">
        <f>IF(A220="","",SUMIFS('Ergebnis (detailliert)'!$H$17:$H$300,'Ergebnis (detailliert)'!$A$17:$A$300,'Ergebnis (aggregiert)'!$A220,'Ergebnis (detailliert)'!$B$17:$B$300,'Ergebnis (aggregiert)'!$C220))</f>
        <v/>
      </c>
      <c r="F220" s="132" t="str">
        <f>IF($A220="","",SUMIFS('Ergebnis (detailliert)'!$J$17:$J$300,'Ergebnis (detailliert)'!$A$17:$A$300,'Ergebnis (aggregiert)'!$A220,'Ergebnis (detailliert)'!$B$17:$B$300,'Ergebnis (aggregiert)'!$C220))</f>
        <v/>
      </c>
      <c r="G220" s="131" t="str">
        <f>IF($A220="","",SUMIFS('Ergebnis (detailliert)'!$M$17:$M$300,'Ergebnis (detailliert)'!$A$17:$A$300,'Ergebnis (aggregiert)'!$A220,'Ergebnis (detailliert)'!$B$17:$B$300,'Ergebnis (aggregiert)'!$C220))</f>
        <v/>
      </c>
      <c r="H220" s="133" t="str">
        <f>IF($A220="","",SUMIFS('Ergebnis (detailliert)'!$P$17:$P$300,'Ergebnis (detailliert)'!$A$17:$A$300,'Ergebnis (aggregiert)'!$A220,'Ergebnis (detailliert)'!$B$17:$B$300,'Ergebnis (aggregiert)'!$C220))</f>
        <v/>
      </c>
      <c r="I220" s="134" t="str">
        <f>IF($A220="","",SUMIFS('Ergebnis (detailliert)'!$S$17:$S$300,'Ergebnis (detailliert)'!$A$17:$A$300,'Ergebnis (aggregiert)'!$A220,'Ergebnis (detailliert)'!$B$17:$B$300,'Ergebnis (aggregiert)'!$C220))</f>
        <v/>
      </c>
      <c r="J220" s="93" t="str">
        <f>IFERROR(IF(ISBLANK(A220),"",IF(COUNTIF('Beladung des Speichers'!$A$17:$A$300,'Ergebnis (aggregiert)'!A220)=0,"Fehler: Der Reiter 'Beladung des Speichers' wurde für diesen Speicher nicht ausgefüllt.",IF(COUNTIF('Entladung des Speichers'!$A$17:$A$300,'Ergebnis (aggregiert)'!A220)=0,"Fehler: Der Reiter 'Entladung des Speichers' wurde für diesen Speicher nicht ausgefüllt.",IF(COUNTIF(Füllstände!$A$17:$A$300,'Ergebnis (aggregiert)'!A220)=0,"Fehler: Der Reiter 'Füllstände' wurde für diesen Speicher nicht ausgefüllt.","")))),"Fehler: Nicht alle Datenblätter wurden für diesen Speicher vollständig befüllt.")</f>
        <v/>
      </c>
    </row>
    <row r="221" spans="1:10" x14ac:dyDescent="0.2">
      <c r="A221" s="128" t="str">
        <f>IF(Stammdaten!A221="","",Stammdaten!A221)</f>
        <v/>
      </c>
      <c r="B221" s="128" t="str">
        <f>IF(A221="","",VLOOKUP(A221,Stammdaten!A221:I504,6,FALSE))</f>
        <v/>
      </c>
      <c r="C221" s="129" t="str">
        <f t="shared" si="7"/>
        <v/>
      </c>
      <c r="D221" s="130" t="str">
        <f t="shared" si="8"/>
        <v/>
      </c>
      <c r="E221" s="131" t="str">
        <f>IF(A221="","",SUMIFS('Ergebnis (detailliert)'!$H$17:$H$300,'Ergebnis (detailliert)'!$A$17:$A$300,'Ergebnis (aggregiert)'!$A221,'Ergebnis (detailliert)'!$B$17:$B$300,'Ergebnis (aggregiert)'!$C221))</f>
        <v/>
      </c>
      <c r="F221" s="132" t="str">
        <f>IF($A221="","",SUMIFS('Ergebnis (detailliert)'!$J$17:$J$300,'Ergebnis (detailliert)'!$A$17:$A$300,'Ergebnis (aggregiert)'!$A221,'Ergebnis (detailliert)'!$B$17:$B$300,'Ergebnis (aggregiert)'!$C221))</f>
        <v/>
      </c>
      <c r="G221" s="131" t="str">
        <f>IF($A221="","",SUMIFS('Ergebnis (detailliert)'!$M$17:$M$300,'Ergebnis (detailliert)'!$A$17:$A$300,'Ergebnis (aggregiert)'!$A221,'Ergebnis (detailliert)'!$B$17:$B$300,'Ergebnis (aggregiert)'!$C221))</f>
        <v/>
      </c>
      <c r="H221" s="133" t="str">
        <f>IF($A221="","",SUMIFS('Ergebnis (detailliert)'!$P$17:$P$300,'Ergebnis (detailliert)'!$A$17:$A$300,'Ergebnis (aggregiert)'!$A221,'Ergebnis (detailliert)'!$B$17:$B$300,'Ergebnis (aggregiert)'!$C221))</f>
        <v/>
      </c>
      <c r="I221" s="134" t="str">
        <f>IF($A221="","",SUMIFS('Ergebnis (detailliert)'!$S$17:$S$300,'Ergebnis (detailliert)'!$A$17:$A$300,'Ergebnis (aggregiert)'!$A221,'Ergebnis (detailliert)'!$B$17:$B$300,'Ergebnis (aggregiert)'!$C221))</f>
        <v/>
      </c>
      <c r="J221" s="93" t="str">
        <f>IFERROR(IF(ISBLANK(A221),"",IF(COUNTIF('Beladung des Speichers'!$A$17:$A$300,'Ergebnis (aggregiert)'!A221)=0,"Fehler: Der Reiter 'Beladung des Speichers' wurde für diesen Speicher nicht ausgefüllt.",IF(COUNTIF('Entladung des Speichers'!$A$17:$A$300,'Ergebnis (aggregiert)'!A221)=0,"Fehler: Der Reiter 'Entladung des Speichers' wurde für diesen Speicher nicht ausgefüllt.",IF(COUNTIF(Füllstände!$A$17:$A$300,'Ergebnis (aggregiert)'!A221)=0,"Fehler: Der Reiter 'Füllstände' wurde für diesen Speicher nicht ausgefüllt.","")))),"Fehler: Nicht alle Datenblätter wurden für diesen Speicher vollständig befüllt.")</f>
        <v/>
      </c>
    </row>
    <row r="222" spans="1:10" x14ac:dyDescent="0.2">
      <c r="A222" s="128" t="str">
        <f>IF(Stammdaten!A222="","",Stammdaten!A222)</f>
        <v/>
      </c>
      <c r="B222" s="128" t="str">
        <f>IF(A222="","",VLOOKUP(A222,Stammdaten!A222:I505,6,FALSE))</f>
        <v/>
      </c>
      <c r="C222" s="129" t="str">
        <f t="shared" si="7"/>
        <v/>
      </c>
      <c r="D222" s="130" t="str">
        <f t="shared" si="8"/>
        <v/>
      </c>
      <c r="E222" s="131" t="str">
        <f>IF(A222="","",SUMIFS('Ergebnis (detailliert)'!$H$17:$H$300,'Ergebnis (detailliert)'!$A$17:$A$300,'Ergebnis (aggregiert)'!$A222,'Ergebnis (detailliert)'!$B$17:$B$300,'Ergebnis (aggregiert)'!$C222))</f>
        <v/>
      </c>
      <c r="F222" s="132" t="str">
        <f>IF($A222="","",SUMIFS('Ergebnis (detailliert)'!$J$17:$J$300,'Ergebnis (detailliert)'!$A$17:$A$300,'Ergebnis (aggregiert)'!$A222,'Ergebnis (detailliert)'!$B$17:$B$300,'Ergebnis (aggregiert)'!$C222))</f>
        <v/>
      </c>
      <c r="G222" s="131" t="str">
        <f>IF($A222="","",SUMIFS('Ergebnis (detailliert)'!$M$17:$M$300,'Ergebnis (detailliert)'!$A$17:$A$300,'Ergebnis (aggregiert)'!$A222,'Ergebnis (detailliert)'!$B$17:$B$300,'Ergebnis (aggregiert)'!$C222))</f>
        <v/>
      </c>
      <c r="H222" s="133" t="str">
        <f>IF($A222="","",SUMIFS('Ergebnis (detailliert)'!$P$17:$P$300,'Ergebnis (detailliert)'!$A$17:$A$300,'Ergebnis (aggregiert)'!$A222,'Ergebnis (detailliert)'!$B$17:$B$300,'Ergebnis (aggregiert)'!$C222))</f>
        <v/>
      </c>
      <c r="I222" s="134" t="str">
        <f>IF($A222="","",SUMIFS('Ergebnis (detailliert)'!$S$17:$S$300,'Ergebnis (detailliert)'!$A$17:$A$300,'Ergebnis (aggregiert)'!$A222,'Ergebnis (detailliert)'!$B$17:$B$300,'Ergebnis (aggregiert)'!$C222))</f>
        <v/>
      </c>
      <c r="J222" s="93" t="str">
        <f>IFERROR(IF(ISBLANK(A222),"",IF(COUNTIF('Beladung des Speichers'!$A$17:$A$300,'Ergebnis (aggregiert)'!A222)=0,"Fehler: Der Reiter 'Beladung des Speichers' wurde für diesen Speicher nicht ausgefüllt.",IF(COUNTIF('Entladung des Speichers'!$A$17:$A$300,'Ergebnis (aggregiert)'!A222)=0,"Fehler: Der Reiter 'Entladung des Speichers' wurde für diesen Speicher nicht ausgefüllt.",IF(COUNTIF(Füllstände!$A$17:$A$300,'Ergebnis (aggregiert)'!A222)=0,"Fehler: Der Reiter 'Füllstände' wurde für diesen Speicher nicht ausgefüllt.","")))),"Fehler: Nicht alle Datenblätter wurden für diesen Speicher vollständig befüllt.")</f>
        <v/>
      </c>
    </row>
    <row r="223" spans="1:10" x14ac:dyDescent="0.2">
      <c r="A223" s="128" t="str">
        <f>IF(Stammdaten!A223="","",Stammdaten!A223)</f>
        <v/>
      </c>
      <c r="B223" s="128" t="str">
        <f>IF(A223="","",VLOOKUP(A223,Stammdaten!A223:I506,6,FALSE))</f>
        <v/>
      </c>
      <c r="C223" s="129" t="str">
        <f t="shared" si="7"/>
        <v/>
      </c>
      <c r="D223" s="130" t="str">
        <f t="shared" si="8"/>
        <v/>
      </c>
      <c r="E223" s="131" t="str">
        <f>IF(A223="","",SUMIFS('Ergebnis (detailliert)'!$H$17:$H$300,'Ergebnis (detailliert)'!$A$17:$A$300,'Ergebnis (aggregiert)'!$A223,'Ergebnis (detailliert)'!$B$17:$B$300,'Ergebnis (aggregiert)'!$C223))</f>
        <v/>
      </c>
      <c r="F223" s="132" t="str">
        <f>IF($A223="","",SUMIFS('Ergebnis (detailliert)'!$J$17:$J$300,'Ergebnis (detailliert)'!$A$17:$A$300,'Ergebnis (aggregiert)'!$A223,'Ergebnis (detailliert)'!$B$17:$B$300,'Ergebnis (aggregiert)'!$C223))</f>
        <v/>
      </c>
      <c r="G223" s="131" t="str">
        <f>IF($A223="","",SUMIFS('Ergebnis (detailliert)'!$M$17:$M$300,'Ergebnis (detailliert)'!$A$17:$A$300,'Ergebnis (aggregiert)'!$A223,'Ergebnis (detailliert)'!$B$17:$B$300,'Ergebnis (aggregiert)'!$C223))</f>
        <v/>
      </c>
      <c r="H223" s="133" t="str">
        <f>IF($A223="","",SUMIFS('Ergebnis (detailliert)'!$P$17:$P$300,'Ergebnis (detailliert)'!$A$17:$A$300,'Ergebnis (aggregiert)'!$A223,'Ergebnis (detailliert)'!$B$17:$B$300,'Ergebnis (aggregiert)'!$C223))</f>
        <v/>
      </c>
      <c r="I223" s="134" t="str">
        <f>IF($A223="","",SUMIFS('Ergebnis (detailliert)'!$S$17:$S$300,'Ergebnis (detailliert)'!$A$17:$A$300,'Ergebnis (aggregiert)'!$A223,'Ergebnis (detailliert)'!$B$17:$B$300,'Ergebnis (aggregiert)'!$C223))</f>
        <v/>
      </c>
      <c r="J223" s="93" t="str">
        <f>IFERROR(IF(ISBLANK(A223),"",IF(COUNTIF('Beladung des Speichers'!$A$17:$A$300,'Ergebnis (aggregiert)'!A223)=0,"Fehler: Der Reiter 'Beladung des Speichers' wurde für diesen Speicher nicht ausgefüllt.",IF(COUNTIF('Entladung des Speichers'!$A$17:$A$300,'Ergebnis (aggregiert)'!A223)=0,"Fehler: Der Reiter 'Entladung des Speichers' wurde für diesen Speicher nicht ausgefüllt.",IF(COUNTIF(Füllstände!$A$17:$A$300,'Ergebnis (aggregiert)'!A223)=0,"Fehler: Der Reiter 'Füllstände' wurde für diesen Speicher nicht ausgefüllt.","")))),"Fehler: Nicht alle Datenblätter wurden für diesen Speicher vollständig befüllt.")</f>
        <v/>
      </c>
    </row>
    <row r="224" spans="1:10" x14ac:dyDescent="0.2">
      <c r="A224" s="128" t="str">
        <f>IF(Stammdaten!A224="","",Stammdaten!A224)</f>
        <v/>
      </c>
      <c r="B224" s="128" t="str">
        <f>IF(A224="","",VLOOKUP(A224,Stammdaten!A224:I507,6,FALSE))</f>
        <v/>
      </c>
      <c r="C224" s="129" t="str">
        <f t="shared" si="7"/>
        <v/>
      </c>
      <c r="D224" s="130" t="str">
        <f t="shared" si="8"/>
        <v/>
      </c>
      <c r="E224" s="131" t="str">
        <f>IF(A224="","",SUMIFS('Ergebnis (detailliert)'!$H$17:$H$300,'Ergebnis (detailliert)'!$A$17:$A$300,'Ergebnis (aggregiert)'!$A224,'Ergebnis (detailliert)'!$B$17:$B$300,'Ergebnis (aggregiert)'!$C224))</f>
        <v/>
      </c>
      <c r="F224" s="132" t="str">
        <f>IF($A224="","",SUMIFS('Ergebnis (detailliert)'!$J$17:$J$300,'Ergebnis (detailliert)'!$A$17:$A$300,'Ergebnis (aggregiert)'!$A224,'Ergebnis (detailliert)'!$B$17:$B$300,'Ergebnis (aggregiert)'!$C224))</f>
        <v/>
      </c>
      <c r="G224" s="131" t="str">
        <f>IF($A224="","",SUMIFS('Ergebnis (detailliert)'!$M$17:$M$300,'Ergebnis (detailliert)'!$A$17:$A$300,'Ergebnis (aggregiert)'!$A224,'Ergebnis (detailliert)'!$B$17:$B$300,'Ergebnis (aggregiert)'!$C224))</f>
        <v/>
      </c>
      <c r="H224" s="133" t="str">
        <f>IF($A224="","",SUMIFS('Ergebnis (detailliert)'!$P$17:$P$300,'Ergebnis (detailliert)'!$A$17:$A$300,'Ergebnis (aggregiert)'!$A224,'Ergebnis (detailliert)'!$B$17:$B$300,'Ergebnis (aggregiert)'!$C224))</f>
        <v/>
      </c>
      <c r="I224" s="134" t="str">
        <f>IF($A224="","",SUMIFS('Ergebnis (detailliert)'!$S$17:$S$300,'Ergebnis (detailliert)'!$A$17:$A$300,'Ergebnis (aggregiert)'!$A224,'Ergebnis (detailliert)'!$B$17:$B$300,'Ergebnis (aggregiert)'!$C224))</f>
        <v/>
      </c>
      <c r="J224" s="93" t="str">
        <f>IFERROR(IF(ISBLANK(A224),"",IF(COUNTIF('Beladung des Speichers'!$A$17:$A$300,'Ergebnis (aggregiert)'!A224)=0,"Fehler: Der Reiter 'Beladung des Speichers' wurde für diesen Speicher nicht ausgefüllt.",IF(COUNTIF('Entladung des Speichers'!$A$17:$A$300,'Ergebnis (aggregiert)'!A224)=0,"Fehler: Der Reiter 'Entladung des Speichers' wurde für diesen Speicher nicht ausgefüllt.",IF(COUNTIF(Füllstände!$A$17:$A$300,'Ergebnis (aggregiert)'!A224)=0,"Fehler: Der Reiter 'Füllstände' wurde für diesen Speicher nicht ausgefüllt.","")))),"Fehler: Nicht alle Datenblätter wurden für diesen Speicher vollständig befüllt.")</f>
        <v/>
      </c>
    </row>
    <row r="225" spans="1:10" x14ac:dyDescent="0.2">
      <c r="A225" s="128" t="str">
        <f>IF(Stammdaten!A225="","",Stammdaten!A225)</f>
        <v/>
      </c>
      <c r="B225" s="128" t="str">
        <f>IF(A225="","",VLOOKUP(A225,Stammdaten!A225:I508,6,FALSE))</f>
        <v/>
      </c>
      <c r="C225" s="129" t="str">
        <f t="shared" si="7"/>
        <v/>
      </c>
      <c r="D225" s="130" t="str">
        <f t="shared" si="8"/>
        <v/>
      </c>
      <c r="E225" s="131" t="str">
        <f>IF(A225="","",SUMIFS('Ergebnis (detailliert)'!$H$17:$H$300,'Ergebnis (detailliert)'!$A$17:$A$300,'Ergebnis (aggregiert)'!$A225,'Ergebnis (detailliert)'!$B$17:$B$300,'Ergebnis (aggregiert)'!$C225))</f>
        <v/>
      </c>
      <c r="F225" s="132" t="str">
        <f>IF($A225="","",SUMIFS('Ergebnis (detailliert)'!$J$17:$J$300,'Ergebnis (detailliert)'!$A$17:$A$300,'Ergebnis (aggregiert)'!$A225,'Ergebnis (detailliert)'!$B$17:$B$300,'Ergebnis (aggregiert)'!$C225))</f>
        <v/>
      </c>
      <c r="G225" s="131" t="str">
        <f>IF($A225="","",SUMIFS('Ergebnis (detailliert)'!$M$17:$M$300,'Ergebnis (detailliert)'!$A$17:$A$300,'Ergebnis (aggregiert)'!$A225,'Ergebnis (detailliert)'!$B$17:$B$300,'Ergebnis (aggregiert)'!$C225))</f>
        <v/>
      </c>
      <c r="H225" s="133" t="str">
        <f>IF($A225="","",SUMIFS('Ergebnis (detailliert)'!$P$17:$P$300,'Ergebnis (detailliert)'!$A$17:$A$300,'Ergebnis (aggregiert)'!$A225,'Ergebnis (detailliert)'!$B$17:$B$300,'Ergebnis (aggregiert)'!$C225))</f>
        <v/>
      </c>
      <c r="I225" s="134" t="str">
        <f>IF($A225="","",SUMIFS('Ergebnis (detailliert)'!$S$17:$S$300,'Ergebnis (detailliert)'!$A$17:$A$300,'Ergebnis (aggregiert)'!$A225,'Ergebnis (detailliert)'!$B$17:$B$300,'Ergebnis (aggregiert)'!$C225))</f>
        <v/>
      </c>
      <c r="J225" s="93" t="str">
        <f>IFERROR(IF(ISBLANK(A225),"",IF(COUNTIF('Beladung des Speichers'!$A$17:$A$300,'Ergebnis (aggregiert)'!A225)=0,"Fehler: Der Reiter 'Beladung des Speichers' wurde für diesen Speicher nicht ausgefüllt.",IF(COUNTIF('Entladung des Speichers'!$A$17:$A$300,'Ergebnis (aggregiert)'!A225)=0,"Fehler: Der Reiter 'Entladung des Speichers' wurde für diesen Speicher nicht ausgefüllt.",IF(COUNTIF(Füllstände!$A$17:$A$300,'Ergebnis (aggregiert)'!A225)=0,"Fehler: Der Reiter 'Füllstände' wurde für diesen Speicher nicht ausgefüllt.","")))),"Fehler: Nicht alle Datenblätter wurden für diesen Speicher vollständig befüllt.")</f>
        <v/>
      </c>
    </row>
    <row r="226" spans="1:10" x14ac:dyDescent="0.2">
      <c r="A226" s="128" t="str">
        <f>IF(Stammdaten!A226="","",Stammdaten!A226)</f>
        <v/>
      </c>
      <c r="B226" s="128" t="str">
        <f>IF(A226="","",VLOOKUP(A226,Stammdaten!A226:I509,6,FALSE))</f>
        <v/>
      </c>
      <c r="C226" s="129" t="str">
        <f t="shared" si="7"/>
        <v/>
      </c>
      <c r="D226" s="130" t="str">
        <f t="shared" si="8"/>
        <v/>
      </c>
      <c r="E226" s="131" t="str">
        <f>IF(A226="","",SUMIFS('Ergebnis (detailliert)'!$H$17:$H$300,'Ergebnis (detailliert)'!$A$17:$A$300,'Ergebnis (aggregiert)'!$A226,'Ergebnis (detailliert)'!$B$17:$B$300,'Ergebnis (aggregiert)'!$C226))</f>
        <v/>
      </c>
      <c r="F226" s="132" t="str">
        <f>IF($A226="","",SUMIFS('Ergebnis (detailliert)'!$J$17:$J$300,'Ergebnis (detailliert)'!$A$17:$A$300,'Ergebnis (aggregiert)'!$A226,'Ergebnis (detailliert)'!$B$17:$B$300,'Ergebnis (aggregiert)'!$C226))</f>
        <v/>
      </c>
      <c r="G226" s="131" t="str">
        <f>IF($A226="","",SUMIFS('Ergebnis (detailliert)'!$M$17:$M$300,'Ergebnis (detailliert)'!$A$17:$A$300,'Ergebnis (aggregiert)'!$A226,'Ergebnis (detailliert)'!$B$17:$B$300,'Ergebnis (aggregiert)'!$C226))</f>
        <v/>
      </c>
      <c r="H226" s="133" t="str">
        <f>IF($A226="","",SUMIFS('Ergebnis (detailliert)'!$P$17:$P$300,'Ergebnis (detailliert)'!$A$17:$A$300,'Ergebnis (aggregiert)'!$A226,'Ergebnis (detailliert)'!$B$17:$B$300,'Ergebnis (aggregiert)'!$C226))</f>
        <v/>
      </c>
      <c r="I226" s="134" t="str">
        <f>IF($A226="","",SUMIFS('Ergebnis (detailliert)'!$S$17:$S$300,'Ergebnis (detailliert)'!$A$17:$A$300,'Ergebnis (aggregiert)'!$A226,'Ergebnis (detailliert)'!$B$17:$B$300,'Ergebnis (aggregiert)'!$C226))</f>
        <v/>
      </c>
      <c r="J226" s="93" t="str">
        <f>IFERROR(IF(ISBLANK(A226),"",IF(COUNTIF('Beladung des Speichers'!$A$17:$A$300,'Ergebnis (aggregiert)'!A226)=0,"Fehler: Der Reiter 'Beladung des Speichers' wurde für diesen Speicher nicht ausgefüllt.",IF(COUNTIF('Entladung des Speichers'!$A$17:$A$300,'Ergebnis (aggregiert)'!A226)=0,"Fehler: Der Reiter 'Entladung des Speichers' wurde für diesen Speicher nicht ausgefüllt.",IF(COUNTIF(Füllstände!$A$17:$A$300,'Ergebnis (aggregiert)'!A226)=0,"Fehler: Der Reiter 'Füllstände' wurde für diesen Speicher nicht ausgefüllt.","")))),"Fehler: Nicht alle Datenblätter wurden für diesen Speicher vollständig befüllt.")</f>
        <v/>
      </c>
    </row>
    <row r="227" spans="1:10" x14ac:dyDescent="0.2">
      <c r="A227" s="128" t="str">
        <f>IF(Stammdaten!A227="","",Stammdaten!A227)</f>
        <v/>
      </c>
      <c r="B227" s="128" t="str">
        <f>IF(A227="","",VLOOKUP(A227,Stammdaten!A227:I510,6,FALSE))</f>
        <v/>
      </c>
      <c r="C227" s="129" t="str">
        <f t="shared" si="7"/>
        <v/>
      </c>
      <c r="D227" s="130" t="str">
        <f t="shared" si="8"/>
        <v/>
      </c>
      <c r="E227" s="131" t="str">
        <f>IF(A227="","",SUMIFS('Ergebnis (detailliert)'!$H$17:$H$300,'Ergebnis (detailliert)'!$A$17:$A$300,'Ergebnis (aggregiert)'!$A227,'Ergebnis (detailliert)'!$B$17:$B$300,'Ergebnis (aggregiert)'!$C227))</f>
        <v/>
      </c>
      <c r="F227" s="132" t="str">
        <f>IF($A227="","",SUMIFS('Ergebnis (detailliert)'!$J$17:$J$300,'Ergebnis (detailliert)'!$A$17:$A$300,'Ergebnis (aggregiert)'!$A227,'Ergebnis (detailliert)'!$B$17:$B$300,'Ergebnis (aggregiert)'!$C227))</f>
        <v/>
      </c>
      <c r="G227" s="131" t="str">
        <f>IF($A227="","",SUMIFS('Ergebnis (detailliert)'!$M$17:$M$300,'Ergebnis (detailliert)'!$A$17:$A$300,'Ergebnis (aggregiert)'!$A227,'Ergebnis (detailliert)'!$B$17:$B$300,'Ergebnis (aggregiert)'!$C227))</f>
        <v/>
      </c>
      <c r="H227" s="133" t="str">
        <f>IF($A227="","",SUMIFS('Ergebnis (detailliert)'!$P$17:$P$300,'Ergebnis (detailliert)'!$A$17:$A$300,'Ergebnis (aggregiert)'!$A227,'Ergebnis (detailliert)'!$B$17:$B$300,'Ergebnis (aggregiert)'!$C227))</f>
        <v/>
      </c>
      <c r="I227" s="134" t="str">
        <f>IF($A227="","",SUMIFS('Ergebnis (detailliert)'!$S$17:$S$300,'Ergebnis (detailliert)'!$A$17:$A$300,'Ergebnis (aggregiert)'!$A227,'Ergebnis (detailliert)'!$B$17:$B$300,'Ergebnis (aggregiert)'!$C227))</f>
        <v/>
      </c>
      <c r="J227" s="93" t="str">
        <f>IFERROR(IF(ISBLANK(A227),"",IF(COUNTIF('Beladung des Speichers'!$A$17:$A$300,'Ergebnis (aggregiert)'!A227)=0,"Fehler: Der Reiter 'Beladung des Speichers' wurde für diesen Speicher nicht ausgefüllt.",IF(COUNTIF('Entladung des Speichers'!$A$17:$A$300,'Ergebnis (aggregiert)'!A227)=0,"Fehler: Der Reiter 'Entladung des Speichers' wurde für diesen Speicher nicht ausgefüllt.",IF(COUNTIF(Füllstände!$A$17:$A$300,'Ergebnis (aggregiert)'!A227)=0,"Fehler: Der Reiter 'Füllstände' wurde für diesen Speicher nicht ausgefüllt.","")))),"Fehler: Nicht alle Datenblätter wurden für diesen Speicher vollständig befüllt.")</f>
        <v/>
      </c>
    </row>
    <row r="228" spans="1:10" x14ac:dyDescent="0.2">
      <c r="A228" s="128" t="str">
        <f>IF(Stammdaten!A228="","",Stammdaten!A228)</f>
        <v/>
      </c>
      <c r="B228" s="128" t="str">
        <f>IF(A228="","",VLOOKUP(A228,Stammdaten!A228:I511,6,FALSE))</f>
        <v/>
      </c>
      <c r="C228" s="129" t="str">
        <f t="shared" si="7"/>
        <v/>
      </c>
      <c r="D228" s="130" t="str">
        <f t="shared" si="8"/>
        <v/>
      </c>
      <c r="E228" s="131" t="str">
        <f>IF(A228="","",SUMIFS('Ergebnis (detailliert)'!$H$17:$H$300,'Ergebnis (detailliert)'!$A$17:$A$300,'Ergebnis (aggregiert)'!$A228,'Ergebnis (detailliert)'!$B$17:$B$300,'Ergebnis (aggregiert)'!$C228))</f>
        <v/>
      </c>
      <c r="F228" s="132" t="str">
        <f>IF($A228="","",SUMIFS('Ergebnis (detailliert)'!$J$17:$J$300,'Ergebnis (detailliert)'!$A$17:$A$300,'Ergebnis (aggregiert)'!$A228,'Ergebnis (detailliert)'!$B$17:$B$300,'Ergebnis (aggregiert)'!$C228))</f>
        <v/>
      </c>
      <c r="G228" s="131" t="str">
        <f>IF($A228="","",SUMIFS('Ergebnis (detailliert)'!$M$17:$M$300,'Ergebnis (detailliert)'!$A$17:$A$300,'Ergebnis (aggregiert)'!$A228,'Ergebnis (detailliert)'!$B$17:$B$300,'Ergebnis (aggregiert)'!$C228))</f>
        <v/>
      </c>
      <c r="H228" s="133" t="str">
        <f>IF($A228="","",SUMIFS('Ergebnis (detailliert)'!$P$17:$P$300,'Ergebnis (detailliert)'!$A$17:$A$300,'Ergebnis (aggregiert)'!$A228,'Ergebnis (detailliert)'!$B$17:$B$300,'Ergebnis (aggregiert)'!$C228))</f>
        <v/>
      </c>
      <c r="I228" s="134" t="str">
        <f>IF($A228="","",SUMIFS('Ergebnis (detailliert)'!$S$17:$S$300,'Ergebnis (detailliert)'!$A$17:$A$300,'Ergebnis (aggregiert)'!$A228,'Ergebnis (detailliert)'!$B$17:$B$300,'Ergebnis (aggregiert)'!$C228))</f>
        <v/>
      </c>
      <c r="J228" s="93" t="str">
        <f>IFERROR(IF(ISBLANK(A228),"",IF(COUNTIF('Beladung des Speichers'!$A$17:$A$300,'Ergebnis (aggregiert)'!A228)=0,"Fehler: Der Reiter 'Beladung des Speichers' wurde für diesen Speicher nicht ausgefüllt.",IF(COUNTIF('Entladung des Speichers'!$A$17:$A$300,'Ergebnis (aggregiert)'!A228)=0,"Fehler: Der Reiter 'Entladung des Speichers' wurde für diesen Speicher nicht ausgefüllt.",IF(COUNTIF(Füllstände!$A$17:$A$300,'Ergebnis (aggregiert)'!A228)=0,"Fehler: Der Reiter 'Füllstände' wurde für diesen Speicher nicht ausgefüllt.","")))),"Fehler: Nicht alle Datenblätter wurden für diesen Speicher vollständig befüllt.")</f>
        <v/>
      </c>
    </row>
    <row r="229" spans="1:10" x14ac:dyDescent="0.2">
      <c r="A229" s="128" t="str">
        <f>IF(Stammdaten!A229="","",Stammdaten!A229)</f>
        <v/>
      </c>
      <c r="B229" s="128" t="str">
        <f>IF(A229="","",VLOOKUP(A229,Stammdaten!A229:I512,6,FALSE))</f>
        <v/>
      </c>
      <c r="C229" s="129" t="str">
        <f t="shared" si="7"/>
        <v/>
      </c>
      <c r="D229" s="130" t="str">
        <f t="shared" si="8"/>
        <v/>
      </c>
      <c r="E229" s="131" t="str">
        <f>IF(A229="","",SUMIFS('Ergebnis (detailliert)'!$H$17:$H$300,'Ergebnis (detailliert)'!$A$17:$A$300,'Ergebnis (aggregiert)'!$A229,'Ergebnis (detailliert)'!$B$17:$B$300,'Ergebnis (aggregiert)'!$C229))</f>
        <v/>
      </c>
      <c r="F229" s="132" t="str">
        <f>IF($A229="","",SUMIFS('Ergebnis (detailliert)'!$J$17:$J$300,'Ergebnis (detailliert)'!$A$17:$A$300,'Ergebnis (aggregiert)'!$A229,'Ergebnis (detailliert)'!$B$17:$B$300,'Ergebnis (aggregiert)'!$C229))</f>
        <v/>
      </c>
      <c r="G229" s="131" t="str">
        <f>IF($A229="","",SUMIFS('Ergebnis (detailliert)'!$M$17:$M$300,'Ergebnis (detailliert)'!$A$17:$A$300,'Ergebnis (aggregiert)'!$A229,'Ergebnis (detailliert)'!$B$17:$B$300,'Ergebnis (aggregiert)'!$C229))</f>
        <v/>
      </c>
      <c r="H229" s="133" t="str">
        <f>IF($A229="","",SUMIFS('Ergebnis (detailliert)'!$P$17:$P$300,'Ergebnis (detailliert)'!$A$17:$A$300,'Ergebnis (aggregiert)'!$A229,'Ergebnis (detailliert)'!$B$17:$B$300,'Ergebnis (aggregiert)'!$C229))</f>
        <v/>
      </c>
      <c r="I229" s="134" t="str">
        <f>IF($A229="","",SUMIFS('Ergebnis (detailliert)'!$S$17:$S$300,'Ergebnis (detailliert)'!$A$17:$A$300,'Ergebnis (aggregiert)'!$A229,'Ergebnis (detailliert)'!$B$17:$B$300,'Ergebnis (aggregiert)'!$C229))</f>
        <v/>
      </c>
      <c r="J229" s="93" t="str">
        <f>IFERROR(IF(ISBLANK(A229),"",IF(COUNTIF('Beladung des Speichers'!$A$17:$A$300,'Ergebnis (aggregiert)'!A229)=0,"Fehler: Der Reiter 'Beladung des Speichers' wurde für diesen Speicher nicht ausgefüllt.",IF(COUNTIF('Entladung des Speichers'!$A$17:$A$300,'Ergebnis (aggregiert)'!A229)=0,"Fehler: Der Reiter 'Entladung des Speichers' wurde für diesen Speicher nicht ausgefüllt.",IF(COUNTIF(Füllstände!$A$17:$A$300,'Ergebnis (aggregiert)'!A229)=0,"Fehler: Der Reiter 'Füllstände' wurde für diesen Speicher nicht ausgefüllt.","")))),"Fehler: Nicht alle Datenblätter wurden für diesen Speicher vollständig befüllt.")</f>
        <v/>
      </c>
    </row>
    <row r="230" spans="1:10" x14ac:dyDescent="0.2">
      <c r="A230" s="128" t="str">
        <f>IF(Stammdaten!A230="","",Stammdaten!A230)</f>
        <v/>
      </c>
      <c r="B230" s="128" t="str">
        <f>IF(A230="","",VLOOKUP(A230,Stammdaten!A230:I513,6,FALSE))</f>
        <v/>
      </c>
      <c r="C230" s="129" t="str">
        <f t="shared" si="7"/>
        <v/>
      </c>
      <c r="D230" s="130" t="str">
        <f t="shared" si="8"/>
        <v/>
      </c>
      <c r="E230" s="131" t="str">
        <f>IF(A230="","",SUMIFS('Ergebnis (detailliert)'!$H$17:$H$300,'Ergebnis (detailliert)'!$A$17:$A$300,'Ergebnis (aggregiert)'!$A230,'Ergebnis (detailliert)'!$B$17:$B$300,'Ergebnis (aggregiert)'!$C230))</f>
        <v/>
      </c>
      <c r="F230" s="132" t="str">
        <f>IF($A230="","",SUMIFS('Ergebnis (detailliert)'!$J$17:$J$300,'Ergebnis (detailliert)'!$A$17:$A$300,'Ergebnis (aggregiert)'!$A230,'Ergebnis (detailliert)'!$B$17:$B$300,'Ergebnis (aggregiert)'!$C230))</f>
        <v/>
      </c>
      <c r="G230" s="131" t="str">
        <f>IF($A230="","",SUMIFS('Ergebnis (detailliert)'!$M$17:$M$300,'Ergebnis (detailliert)'!$A$17:$A$300,'Ergebnis (aggregiert)'!$A230,'Ergebnis (detailliert)'!$B$17:$B$300,'Ergebnis (aggregiert)'!$C230))</f>
        <v/>
      </c>
      <c r="H230" s="133" t="str">
        <f>IF($A230="","",SUMIFS('Ergebnis (detailliert)'!$P$17:$P$300,'Ergebnis (detailliert)'!$A$17:$A$300,'Ergebnis (aggregiert)'!$A230,'Ergebnis (detailliert)'!$B$17:$B$300,'Ergebnis (aggregiert)'!$C230))</f>
        <v/>
      </c>
      <c r="I230" s="134" t="str">
        <f>IF($A230="","",SUMIFS('Ergebnis (detailliert)'!$S$17:$S$300,'Ergebnis (detailliert)'!$A$17:$A$300,'Ergebnis (aggregiert)'!$A230,'Ergebnis (detailliert)'!$B$17:$B$300,'Ergebnis (aggregiert)'!$C230))</f>
        <v/>
      </c>
      <c r="J230" s="93" t="str">
        <f>IFERROR(IF(ISBLANK(A230),"",IF(COUNTIF('Beladung des Speichers'!$A$17:$A$300,'Ergebnis (aggregiert)'!A230)=0,"Fehler: Der Reiter 'Beladung des Speichers' wurde für diesen Speicher nicht ausgefüllt.",IF(COUNTIF('Entladung des Speichers'!$A$17:$A$300,'Ergebnis (aggregiert)'!A230)=0,"Fehler: Der Reiter 'Entladung des Speichers' wurde für diesen Speicher nicht ausgefüllt.",IF(COUNTIF(Füllstände!$A$17:$A$300,'Ergebnis (aggregiert)'!A230)=0,"Fehler: Der Reiter 'Füllstände' wurde für diesen Speicher nicht ausgefüllt.","")))),"Fehler: Nicht alle Datenblätter wurden für diesen Speicher vollständig befüllt.")</f>
        <v/>
      </c>
    </row>
    <row r="231" spans="1:10" x14ac:dyDescent="0.2">
      <c r="A231" s="128" t="str">
        <f>IF(Stammdaten!A231="","",Stammdaten!A231)</f>
        <v/>
      </c>
      <c r="B231" s="128" t="str">
        <f>IF(A231="","",VLOOKUP(A231,Stammdaten!A231:I514,6,FALSE))</f>
        <v/>
      </c>
      <c r="C231" s="129" t="str">
        <f t="shared" si="7"/>
        <v/>
      </c>
      <c r="D231" s="130" t="str">
        <f t="shared" si="8"/>
        <v/>
      </c>
      <c r="E231" s="131" t="str">
        <f>IF(A231="","",SUMIFS('Ergebnis (detailliert)'!$H$17:$H$300,'Ergebnis (detailliert)'!$A$17:$A$300,'Ergebnis (aggregiert)'!$A231,'Ergebnis (detailliert)'!$B$17:$B$300,'Ergebnis (aggregiert)'!$C231))</f>
        <v/>
      </c>
      <c r="F231" s="132" t="str">
        <f>IF($A231="","",SUMIFS('Ergebnis (detailliert)'!$J$17:$J$300,'Ergebnis (detailliert)'!$A$17:$A$300,'Ergebnis (aggregiert)'!$A231,'Ergebnis (detailliert)'!$B$17:$B$300,'Ergebnis (aggregiert)'!$C231))</f>
        <v/>
      </c>
      <c r="G231" s="131" t="str">
        <f>IF($A231="","",SUMIFS('Ergebnis (detailliert)'!$M$17:$M$300,'Ergebnis (detailliert)'!$A$17:$A$300,'Ergebnis (aggregiert)'!$A231,'Ergebnis (detailliert)'!$B$17:$B$300,'Ergebnis (aggregiert)'!$C231))</f>
        <v/>
      </c>
      <c r="H231" s="133" t="str">
        <f>IF($A231="","",SUMIFS('Ergebnis (detailliert)'!$P$17:$P$300,'Ergebnis (detailliert)'!$A$17:$A$300,'Ergebnis (aggregiert)'!$A231,'Ergebnis (detailliert)'!$B$17:$B$300,'Ergebnis (aggregiert)'!$C231))</f>
        <v/>
      </c>
      <c r="I231" s="134" t="str">
        <f>IF($A231="","",SUMIFS('Ergebnis (detailliert)'!$S$17:$S$300,'Ergebnis (detailliert)'!$A$17:$A$300,'Ergebnis (aggregiert)'!$A231,'Ergebnis (detailliert)'!$B$17:$B$300,'Ergebnis (aggregiert)'!$C231))</f>
        <v/>
      </c>
      <c r="J231" s="93" t="str">
        <f>IFERROR(IF(ISBLANK(A231),"",IF(COUNTIF('Beladung des Speichers'!$A$17:$A$300,'Ergebnis (aggregiert)'!A231)=0,"Fehler: Der Reiter 'Beladung des Speichers' wurde für diesen Speicher nicht ausgefüllt.",IF(COUNTIF('Entladung des Speichers'!$A$17:$A$300,'Ergebnis (aggregiert)'!A231)=0,"Fehler: Der Reiter 'Entladung des Speichers' wurde für diesen Speicher nicht ausgefüllt.",IF(COUNTIF(Füllstände!$A$17:$A$300,'Ergebnis (aggregiert)'!A231)=0,"Fehler: Der Reiter 'Füllstände' wurde für diesen Speicher nicht ausgefüllt.","")))),"Fehler: Nicht alle Datenblätter wurden für diesen Speicher vollständig befüllt.")</f>
        <v/>
      </c>
    </row>
    <row r="232" spans="1:10" x14ac:dyDescent="0.2">
      <c r="A232" s="128" t="str">
        <f>IF(Stammdaten!A232="","",Stammdaten!A232)</f>
        <v/>
      </c>
      <c r="B232" s="128" t="str">
        <f>IF(A232="","",VLOOKUP(A232,Stammdaten!A232:I515,6,FALSE))</f>
        <v/>
      </c>
      <c r="C232" s="129" t="str">
        <f t="shared" si="7"/>
        <v/>
      </c>
      <c r="D232" s="130" t="str">
        <f t="shared" si="8"/>
        <v/>
      </c>
      <c r="E232" s="131" t="str">
        <f>IF(A232="","",SUMIFS('Ergebnis (detailliert)'!$H$17:$H$300,'Ergebnis (detailliert)'!$A$17:$A$300,'Ergebnis (aggregiert)'!$A232,'Ergebnis (detailliert)'!$B$17:$B$300,'Ergebnis (aggregiert)'!$C232))</f>
        <v/>
      </c>
      <c r="F232" s="132" t="str">
        <f>IF($A232="","",SUMIFS('Ergebnis (detailliert)'!$J$17:$J$300,'Ergebnis (detailliert)'!$A$17:$A$300,'Ergebnis (aggregiert)'!$A232,'Ergebnis (detailliert)'!$B$17:$B$300,'Ergebnis (aggregiert)'!$C232))</f>
        <v/>
      </c>
      <c r="G232" s="131" t="str">
        <f>IF($A232="","",SUMIFS('Ergebnis (detailliert)'!$M$17:$M$300,'Ergebnis (detailliert)'!$A$17:$A$300,'Ergebnis (aggregiert)'!$A232,'Ergebnis (detailliert)'!$B$17:$B$300,'Ergebnis (aggregiert)'!$C232))</f>
        <v/>
      </c>
      <c r="H232" s="133" t="str">
        <f>IF($A232="","",SUMIFS('Ergebnis (detailliert)'!$P$17:$P$300,'Ergebnis (detailliert)'!$A$17:$A$300,'Ergebnis (aggregiert)'!$A232,'Ergebnis (detailliert)'!$B$17:$B$300,'Ergebnis (aggregiert)'!$C232))</f>
        <v/>
      </c>
      <c r="I232" s="134" t="str">
        <f>IF($A232="","",SUMIFS('Ergebnis (detailliert)'!$S$17:$S$300,'Ergebnis (detailliert)'!$A$17:$A$300,'Ergebnis (aggregiert)'!$A232,'Ergebnis (detailliert)'!$B$17:$B$300,'Ergebnis (aggregiert)'!$C232))</f>
        <v/>
      </c>
      <c r="J232" s="93" t="str">
        <f>IFERROR(IF(ISBLANK(A232),"",IF(COUNTIF('Beladung des Speichers'!$A$17:$A$300,'Ergebnis (aggregiert)'!A232)=0,"Fehler: Der Reiter 'Beladung des Speichers' wurde für diesen Speicher nicht ausgefüllt.",IF(COUNTIF('Entladung des Speichers'!$A$17:$A$300,'Ergebnis (aggregiert)'!A232)=0,"Fehler: Der Reiter 'Entladung des Speichers' wurde für diesen Speicher nicht ausgefüllt.",IF(COUNTIF(Füllstände!$A$17:$A$300,'Ergebnis (aggregiert)'!A232)=0,"Fehler: Der Reiter 'Füllstände' wurde für diesen Speicher nicht ausgefüllt.","")))),"Fehler: Nicht alle Datenblätter wurden für diesen Speicher vollständig befüllt.")</f>
        <v/>
      </c>
    </row>
    <row r="233" spans="1:10" x14ac:dyDescent="0.2">
      <c r="A233" s="128" t="str">
        <f>IF(Stammdaten!A233="","",Stammdaten!A233)</f>
        <v/>
      </c>
      <c r="B233" s="128" t="str">
        <f>IF(A233="","",VLOOKUP(A233,Stammdaten!A233:I516,6,FALSE))</f>
        <v/>
      </c>
      <c r="C233" s="129" t="str">
        <f t="shared" si="7"/>
        <v/>
      </c>
      <c r="D233" s="130" t="str">
        <f t="shared" si="8"/>
        <v/>
      </c>
      <c r="E233" s="131" t="str">
        <f>IF(A233="","",SUMIFS('Ergebnis (detailliert)'!$H$17:$H$300,'Ergebnis (detailliert)'!$A$17:$A$300,'Ergebnis (aggregiert)'!$A233,'Ergebnis (detailliert)'!$B$17:$B$300,'Ergebnis (aggregiert)'!$C233))</f>
        <v/>
      </c>
      <c r="F233" s="132" t="str">
        <f>IF($A233="","",SUMIFS('Ergebnis (detailliert)'!$J$17:$J$300,'Ergebnis (detailliert)'!$A$17:$A$300,'Ergebnis (aggregiert)'!$A233,'Ergebnis (detailliert)'!$B$17:$B$300,'Ergebnis (aggregiert)'!$C233))</f>
        <v/>
      </c>
      <c r="G233" s="131" t="str">
        <f>IF($A233="","",SUMIFS('Ergebnis (detailliert)'!$M$17:$M$300,'Ergebnis (detailliert)'!$A$17:$A$300,'Ergebnis (aggregiert)'!$A233,'Ergebnis (detailliert)'!$B$17:$B$300,'Ergebnis (aggregiert)'!$C233))</f>
        <v/>
      </c>
      <c r="H233" s="133" t="str">
        <f>IF($A233="","",SUMIFS('Ergebnis (detailliert)'!$P$17:$P$300,'Ergebnis (detailliert)'!$A$17:$A$300,'Ergebnis (aggregiert)'!$A233,'Ergebnis (detailliert)'!$B$17:$B$300,'Ergebnis (aggregiert)'!$C233))</f>
        <v/>
      </c>
      <c r="I233" s="134" t="str">
        <f>IF($A233="","",SUMIFS('Ergebnis (detailliert)'!$S$17:$S$300,'Ergebnis (detailliert)'!$A$17:$A$300,'Ergebnis (aggregiert)'!$A233,'Ergebnis (detailliert)'!$B$17:$B$300,'Ergebnis (aggregiert)'!$C233))</f>
        <v/>
      </c>
      <c r="J233" s="93" t="str">
        <f>IFERROR(IF(ISBLANK(A233),"",IF(COUNTIF('Beladung des Speichers'!$A$17:$A$300,'Ergebnis (aggregiert)'!A233)=0,"Fehler: Der Reiter 'Beladung des Speichers' wurde für diesen Speicher nicht ausgefüllt.",IF(COUNTIF('Entladung des Speichers'!$A$17:$A$300,'Ergebnis (aggregiert)'!A233)=0,"Fehler: Der Reiter 'Entladung des Speichers' wurde für diesen Speicher nicht ausgefüllt.",IF(COUNTIF(Füllstände!$A$17:$A$300,'Ergebnis (aggregiert)'!A233)=0,"Fehler: Der Reiter 'Füllstände' wurde für diesen Speicher nicht ausgefüllt.","")))),"Fehler: Nicht alle Datenblätter wurden für diesen Speicher vollständig befüllt.")</f>
        <v/>
      </c>
    </row>
    <row r="234" spans="1:10" x14ac:dyDescent="0.2">
      <c r="A234" s="128" t="str">
        <f>IF(Stammdaten!A234="","",Stammdaten!A234)</f>
        <v/>
      </c>
      <c r="B234" s="128" t="str">
        <f>IF(A234="","",VLOOKUP(A234,Stammdaten!A234:I517,6,FALSE))</f>
        <v/>
      </c>
      <c r="C234" s="129" t="str">
        <f t="shared" si="7"/>
        <v/>
      </c>
      <c r="D234" s="130" t="str">
        <f t="shared" si="8"/>
        <v/>
      </c>
      <c r="E234" s="131" t="str">
        <f>IF(A234="","",SUMIFS('Ergebnis (detailliert)'!$H$17:$H$300,'Ergebnis (detailliert)'!$A$17:$A$300,'Ergebnis (aggregiert)'!$A234,'Ergebnis (detailliert)'!$B$17:$B$300,'Ergebnis (aggregiert)'!$C234))</f>
        <v/>
      </c>
      <c r="F234" s="132" t="str">
        <f>IF($A234="","",SUMIFS('Ergebnis (detailliert)'!$J$17:$J$300,'Ergebnis (detailliert)'!$A$17:$A$300,'Ergebnis (aggregiert)'!$A234,'Ergebnis (detailliert)'!$B$17:$B$300,'Ergebnis (aggregiert)'!$C234))</f>
        <v/>
      </c>
      <c r="G234" s="131" t="str">
        <f>IF($A234="","",SUMIFS('Ergebnis (detailliert)'!$M$17:$M$300,'Ergebnis (detailliert)'!$A$17:$A$300,'Ergebnis (aggregiert)'!$A234,'Ergebnis (detailliert)'!$B$17:$B$300,'Ergebnis (aggregiert)'!$C234))</f>
        <v/>
      </c>
      <c r="H234" s="133" t="str">
        <f>IF($A234="","",SUMIFS('Ergebnis (detailliert)'!$P$17:$P$300,'Ergebnis (detailliert)'!$A$17:$A$300,'Ergebnis (aggregiert)'!$A234,'Ergebnis (detailliert)'!$B$17:$B$300,'Ergebnis (aggregiert)'!$C234))</f>
        <v/>
      </c>
      <c r="I234" s="134" t="str">
        <f>IF($A234="","",SUMIFS('Ergebnis (detailliert)'!$S$17:$S$300,'Ergebnis (detailliert)'!$A$17:$A$300,'Ergebnis (aggregiert)'!$A234,'Ergebnis (detailliert)'!$B$17:$B$300,'Ergebnis (aggregiert)'!$C234))</f>
        <v/>
      </c>
      <c r="J234" s="93" t="str">
        <f>IFERROR(IF(ISBLANK(A234),"",IF(COUNTIF('Beladung des Speichers'!$A$17:$A$300,'Ergebnis (aggregiert)'!A234)=0,"Fehler: Der Reiter 'Beladung des Speichers' wurde für diesen Speicher nicht ausgefüllt.",IF(COUNTIF('Entladung des Speichers'!$A$17:$A$300,'Ergebnis (aggregiert)'!A234)=0,"Fehler: Der Reiter 'Entladung des Speichers' wurde für diesen Speicher nicht ausgefüllt.",IF(COUNTIF(Füllstände!$A$17:$A$300,'Ergebnis (aggregiert)'!A234)=0,"Fehler: Der Reiter 'Füllstände' wurde für diesen Speicher nicht ausgefüllt.","")))),"Fehler: Nicht alle Datenblätter wurden für diesen Speicher vollständig befüllt.")</f>
        <v/>
      </c>
    </row>
    <row r="235" spans="1:10" x14ac:dyDescent="0.2">
      <c r="A235" s="128" t="str">
        <f>IF(Stammdaten!A235="","",Stammdaten!A235)</f>
        <v/>
      </c>
      <c r="B235" s="128" t="str">
        <f>IF(A235="","",VLOOKUP(A235,Stammdaten!A235:I518,6,FALSE))</f>
        <v/>
      </c>
      <c r="C235" s="129" t="str">
        <f t="shared" si="7"/>
        <v/>
      </c>
      <c r="D235" s="130" t="str">
        <f t="shared" si="8"/>
        <v/>
      </c>
      <c r="E235" s="131" t="str">
        <f>IF(A235="","",SUMIFS('Ergebnis (detailliert)'!$H$17:$H$300,'Ergebnis (detailliert)'!$A$17:$A$300,'Ergebnis (aggregiert)'!$A235,'Ergebnis (detailliert)'!$B$17:$B$300,'Ergebnis (aggregiert)'!$C235))</f>
        <v/>
      </c>
      <c r="F235" s="132" t="str">
        <f>IF($A235="","",SUMIFS('Ergebnis (detailliert)'!$J$17:$J$300,'Ergebnis (detailliert)'!$A$17:$A$300,'Ergebnis (aggregiert)'!$A235,'Ergebnis (detailliert)'!$B$17:$B$300,'Ergebnis (aggregiert)'!$C235))</f>
        <v/>
      </c>
      <c r="G235" s="131" t="str">
        <f>IF($A235="","",SUMIFS('Ergebnis (detailliert)'!$M$17:$M$300,'Ergebnis (detailliert)'!$A$17:$A$300,'Ergebnis (aggregiert)'!$A235,'Ergebnis (detailliert)'!$B$17:$B$300,'Ergebnis (aggregiert)'!$C235))</f>
        <v/>
      </c>
      <c r="H235" s="133" t="str">
        <f>IF($A235="","",SUMIFS('Ergebnis (detailliert)'!$P$17:$P$300,'Ergebnis (detailliert)'!$A$17:$A$300,'Ergebnis (aggregiert)'!$A235,'Ergebnis (detailliert)'!$B$17:$B$300,'Ergebnis (aggregiert)'!$C235))</f>
        <v/>
      </c>
      <c r="I235" s="134" t="str">
        <f>IF($A235="","",SUMIFS('Ergebnis (detailliert)'!$S$17:$S$300,'Ergebnis (detailliert)'!$A$17:$A$300,'Ergebnis (aggregiert)'!$A235,'Ergebnis (detailliert)'!$B$17:$B$300,'Ergebnis (aggregiert)'!$C235))</f>
        <v/>
      </c>
      <c r="J235" s="93" t="str">
        <f>IFERROR(IF(ISBLANK(A235),"",IF(COUNTIF('Beladung des Speichers'!$A$17:$A$300,'Ergebnis (aggregiert)'!A235)=0,"Fehler: Der Reiter 'Beladung des Speichers' wurde für diesen Speicher nicht ausgefüllt.",IF(COUNTIF('Entladung des Speichers'!$A$17:$A$300,'Ergebnis (aggregiert)'!A235)=0,"Fehler: Der Reiter 'Entladung des Speichers' wurde für diesen Speicher nicht ausgefüllt.",IF(COUNTIF(Füllstände!$A$17:$A$300,'Ergebnis (aggregiert)'!A235)=0,"Fehler: Der Reiter 'Füllstände' wurde für diesen Speicher nicht ausgefüllt.","")))),"Fehler: Nicht alle Datenblätter wurden für diesen Speicher vollständig befüllt.")</f>
        <v/>
      </c>
    </row>
    <row r="236" spans="1:10" x14ac:dyDescent="0.2">
      <c r="A236" s="128" t="str">
        <f>IF(Stammdaten!A236="","",Stammdaten!A236)</f>
        <v/>
      </c>
      <c r="B236" s="128" t="str">
        <f>IF(A236="","",VLOOKUP(A236,Stammdaten!A236:I519,6,FALSE))</f>
        <v/>
      </c>
      <c r="C236" s="129" t="str">
        <f t="shared" si="7"/>
        <v/>
      </c>
      <c r="D236" s="130" t="str">
        <f t="shared" si="8"/>
        <v/>
      </c>
      <c r="E236" s="131" t="str">
        <f>IF(A236="","",SUMIFS('Ergebnis (detailliert)'!$H$17:$H$300,'Ergebnis (detailliert)'!$A$17:$A$300,'Ergebnis (aggregiert)'!$A236,'Ergebnis (detailliert)'!$B$17:$B$300,'Ergebnis (aggregiert)'!$C236))</f>
        <v/>
      </c>
      <c r="F236" s="132" t="str">
        <f>IF($A236="","",SUMIFS('Ergebnis (detailliert)'!$J$17:$J$300,'Ergebnis (detailliert)'!$A$17:$A$300,'Ergebnis (aggregiert)'!$A236,'Ergebnis (detailliert)'!$B$17:$B$300,'Ergebnis (aggregiert)'!$C236))</f>
        <v/>
      </c>
      <c r="G236" s="131" t="str">
        <f>IF($A236="","",SUMIFS('Ergebnis (detailliert)'!$M$17:$M$300,'Ergebnis (detailliert)'!$A$17:$A$300,'Ergebnis (aggregiert)'!$A236,'Ergebnis (detailliert)'!$B$17:$B$300,'Ergebnis (aggregiert)'!$C236))</f>
        <v/>
      </c>
      <c r="H236" s="133" t="str">
        <f>IF($A236="","",SUMIFS('Ergebnis (detailliert)'!$P$17:$P$300,'Ergebnis (detailliert)'!$A$17:$A$300,'Ergebnis (aggregiert)'!$A236,'Ergebnis (detailliert)'!$B$17:$B$300,'Ergebnis (aggregiert)'!$C236))</f>
        <v/>
      </c>
      <c r="I236" s="134" t="str">
        <f>IF($A236="","",SUMIFS('Ergebnis (detailliert)'!$S$17:$S$300,'Ergebnis (detailliert)'!$A$17:$A$300,'Ergebnis (aggregiert)'!$A236,'Ergebnis (detailliert)'!$B$17:$B$300,'Ergebnis (aggregiert)'!$C236))</f>
        <v/>
      </c>
      <c r="J236" s="93" t="str">
        <f>IFERROR(IF(ISBLANK(A236),"",IF(COUNTIF('Beladung des Speichers'!$A$17:$A$300,'Ergebnis (aggregiert)'!A236)=0,"Fehler: Der Reiter 'Beladung des Speichers' wurde für diesen Speicher nicht ausgefüllt.",IF(COUNTIF('Entladung des Speichers'!$A$17:$A$300,'Ergebnis (aggregiert)'!A236)=0,"Fehler: Der Reiter 'Entladung des Speichers' wurde für diesen Speicher nicht ausgefüllt.",IF(COUNTIF(Füllstände!$A$17:$A$300,'Ergebnis (aggregiert)'!A236)=0,"Fehler: Der Reiter 'Füllstände' wurde für diesen Speicher nicht ausgefüllt.","")))),"Fehler: Nicht alle Datenblätter wurden für diesen Speicher vollständig befüllt.")</f>
        <v/>
      </c>
    </row>
    <row r="237" spans="1:10" x14ac:dyDescent="0.2">
      <c r="A237" s="128" t="str">
        <f>IF(Stammdaten!A237="","",Stammdaten!A237)</f>
        <v/>
      </c>
      <c r="B237" s="128" t="str">
        <f>IF(A237="","",VLOOKUP(A237,Stammdaten!A237:I520,6,FALSE))</f>
        <v/>
      </c>
      <c r="C237" s="129" t="str">
        <f t="shared" si="7"/>
        <v/>
      </c>
      <c r="D237" s="130" t="str">
        <f t="shared" si="8"/>
        <v/>
      </c>
      <c r="E237" s="131" t="str">
        <f>IF(A237="","",SUMIFS('Ergebnis (detailliert)'!$H$17:$H$300,'Ergebnis (detailliert)'!$A$17:$A$300,'Ergebnis (aggregiert)'!$A237,'Ergebnis (detailliert)'!$B$17:$B$300,'Ergebnis (aggregiert)'!$C237))</f>
        <v/>
      </c>
      <c r="F237" s="132" t="str">
        <f>IF($A237="","",SUMIFS('Ergebnis (detailliert)'!$J$17:$J$300,'Ergebnis (detailliert)'!$A$17:$A$300,'Ergebnis (aggregiert)'!$A237,'Ergebnis (detailliert)'!$B$17:$B$300,'Ergebnis (aggregiert)'!$C237))</f>
        <v/>
      </c>
      <c r="G237" s="131" t="str">
        <f>IF($A237="","",SUMIFS('Ergebnis (detailliert)'!$M$17:$M$300,'Ergebnis (detailliert)'!$A$17:$A$300,'Ergebnis (aggregiert)'!$A237,'Ergebnis (detailliert)'!$B$17:$B$300,'Ergebnis (aggregiert)'!$C237))</f>
        <v/>
      </c>
      <c r="H237" s="133" t="str">
        <f>IF($A237="","",SUMIFS('Ergebnis (detailliert)'!$P$17:$P$300,'Ergebnis (detailliert)'!$A$17:$A$300,'Ergebnis (aggregiert)'!$A237,'Ergebnis (detailliert)'!$B$17:$B$300,'Ergebnis (aggregiert)'!$C237))</f>
        <v/>
      </c>
      <c r="I237" s="134" t="str">
        <f>IF($A237="","",SUMIFS('Ergebnis (detailliert)'!$S$17:$S$300,'Ergebnis (detailliert)'!$A$17:$A$300,'Ergebnis (aggregiert)'!$A237,'Ergebnis (detailliert)'!$B$17:$B$300,'Ergebnis (aggregiert)'!$C237))</f>
        <v/>
      </c>
      <c r="J237" s="93" t="str">
        <f>IFERROR(IF(ISBLANK(A237),"",IF(COUNTIF('Beladung des Speichers'!$A$17:$A$300,'Ergebnis (aggregiert)'!A237)=0,"Fehler: Der Reiter 'Beladung des Speichers' wurde für diesen Speicher nicht ausgefüllt.",IF(COUNTIF('Entladung des Speichers'!$A$17:$A$300,'Ergebnis (aggregiert)'!A237)=0,"Fehler: Der Reiter 'Entladung des Speichers' wurde für diesen Speicher nicht ausgefüllt.",IF(COUNTIF(Füllstände!$A$17:$A$300,'Ergebnis (aggregiert)'!A237)=0,"Fehler: Der Reiter 'Füllstände' wurde für diesen Speicher nicht ausgefüllt.","")))),"Fehler: Nicht alle Datenblätter wurden für diesen Speicher vollständig befüllt.")</f>
        <v/>
      </c>
    </row>
    <row r="238" spans="1:10" x14ac:dyDescent="0.2">
      <c r="A238" s="128" t="str">
        <f>IF(Stammdaten!A238="","",Stammdaten!A238)</f>
        <v/>
      </c>
      <c r="B238" s="128" t="str">
        <f>IF(A238="","",VLOOKUP(A238,Stammdaten!A238:I521,6,FALSE))</f>
        <v/>
      </c>
      <c r="C238" s="129" t="str">
        <f t="shared" si="7"/>
        <v/>
      </c>
      <c r="D238" s="130" t="str">
        <f t="shared" si="8"/>
        <v/>
      </c>
      <c r="E238" s="131" t="str">
        <f>IF(A238="","",SUMIFS('Ergebnis (detailliert)'!$H$17:$H$300,'Ergebnis (detailliert)'!$A$17:$A$300,'Ergebnis (aggregiert)'!$A238,'Ergebnis (detailliert)'!$B$17:$B$300,'Ergebnis (aggregiert)'!$C238))</f>
        <v/>
      </c>
      <c r="F238" s="132" t="str">
        <f>IF($A238="","",SUMIFS('Ergebnis (detailliert)'!$J$17:$J$300,'Ergebnis (detailliert)'!$A$17:$A$300,'Ergebnis (aggregiert)'!$A238,'Ergebnis (detailliert)'!$B$17:$B$300,'Ergebnis (aggregiert)'!$C238))</f>
        <v/>
      </c>
      <c r="G238" s="131" t="str">
        <f>IF($A238="","",SUMIFS('Ergebnis (detailliert)'!$M$17:$M$300,'Ergebnis (detailliert)'!$A$17:$A$300,'Ergebnis (aggregiert)'!$A238,'Ergebnis (detailliert)'!$B$17:$B$300,'Ergebnis (aggregiert)'!$C238))</f>
        <v/>
      </c>
      <c r="H238" s="133" t="str">
        <f>IF($A238="","",SUMIFS('Ergebnis (detailliert)'!$P$17:$P$300,'Ergebnis (detailliert)'!$A$17:$A$300,'Ergebnis (aggregiert)'!$A238,'Ergebnis (detailliert)'!$B$17:$B$300,'Ergebnis (aggregiert)'!$C238))</f>
        <v/>
      </c>
      <c r="I238" s="134" t="str">
        <f>IF($A238="","",SUMIFS('Ergebnis (detailliert)'!$S$17:$S$300,'Ergebnis (detailliert)'!$A$17:$A$300,'Ergebnis (aggregiert)'!$A238,'Ergebnis (detailliert)'!$B$17:$B$300,'Ergebnis (aggregiert)'!$C238))</f>
        <v/>
      </c>
      <c r="J238" s="93" t="str">
        <f>IFERROR(IF(ISBLANK(A238),"",IF(COUNTIF('Beladung des Speichers'!$A$17:$A$300,'Ergebnis (aggregiert)'!A238)=0,"Fehler: Der Reiter 'Beladung des Speichers' wurde für diesen Speicher nicht ausgefüllt.",IF(COUNTIF('Entladung des Speichers'!$A$17:$A$300,'Ergebnis (aggregiert)'!A238)=0,"Fehler: Der Reiter 'Entladung des Speichers' wurde für diesen Speicher nicht ausgefüllt.",IF(COUNTIF(Füllstände!$A$17:$A$300,'Ergebnis (aggregiert)'!A238)=0,"Fehler: Der Reiter 'Füllstände' wurde für diesen Speicher nicht ausgefüllt.","")))),"Fehler: Nicht alle Datenblätter wurden für diesen Speicher vollständig befüllt.")</f>
        <v/>
      </c>
    </row>
    <row r="239" spans="1:10" x14ac:dyDescent="0.2">
      <c r="A239" s="128" t="str">
        <f>IF(Stammdaten!A239="","",Stammdaten!A239)</f>
        <v/>
      </c>
      <c r="B239" s="128" t="str">
        <f>IF(A239="","",VLOOKUP(A239,Stammdaten!A239:I522,6,FALSE))</f>
        <v/>
      </c>
      <c r="C239" s="129" t="str">
        <f t="shared" si="7"/>
        <v/>
      </c>
      <c r="D239" s="130" t="str">
        <f t="shared" si="8"/>
        <v/>
      </c>
      <c r="E239" s="131" t="str">
        <f>IF(A239="","",SUMIFS('Ergebnis (detailliert)'!$H$17:$H$300,'Ergebnis (detailliert)'!$A$17:$A$300,'Ergebnis (aggregiert)'!$A239,'Ergebnis (detailliert)'!$B$17:$B$300,'Ergebnis (aggregiert)'!$C239))</f>
        <v/>
      </c>
      <c r="F239" s="132" t="str">
        <f>IF($A239="","",SUMIFS('Ergebnis (detailliert)'!$J$17:$J$300,'Ergebnis (detailliert)'!$A$17:$A$300,'Ergebnis (aggregiert)'!$A239,'Ergebnis (detailliert)'!$B$17:$B$300,'Ergebnis (aggregiert)'!$C239))</f>
        <v/>
      </c>
      <c r="G239" s="131" t="str">
        <f>IF($A239="","",SUMIFS('Ergebnis (detailliert)'!$M$17:$M$300,'Ergebnis (detailliert)'!$A$17:$A$300,'Ergebnis (aggregiert)'!$A239,'Ergebnis (detailliert)'!$B$17:$B$300,'Ergebnis (aggregiert)'!$C239))</f>
        <v/>
      </c>
      <c r="H239" s="133" t="str">
        <f>IF($A239="","",SUMIFS('Ergebnis (detailliert)'!$P$17:$P$300,'Ergebnis (detailliert)'!$A$17:$A$300,'Ergebnis (aggregiert)'!$A239,'Ergebnis (detailliert)'!$B$17:$B$300,'Ergebnis (aggregiert)'!$C239))</f>
        <v/>
      </c>
      <c r="I239" s="134" t="str">
        <f>IF($A239="","",SUMIFS('Ergebnis (detailliert)'!$S$17:$S$300,'Ergebnis (detailliert)'!$A$17:$A$300,'Ergebnis (aggregiert)'!$A239,'Ergebnis (detailliert)'!$B$17:$B$300,'Ergebnis (aggregiert)'!$C239))</f>
        <v/>
      </c>
      <c r="J239" s="93" t="str">
        <f>IFERROR(IF(ISBLANK(A239),"",IF(COUNTIF('Beladung des Speichers'!$A$17:$A$300,'Ergebnis (aggregiert)'!A239)=0,"Fehler: Der Reiter 'Beladung des Speichers' wurde für diesen Speicher nicht ausgefüllt.",IF(COUNTIF('Entladung des Speichers'!$A$17:$A$300,'Ergebnis (aggregiert)'!A239)=0,"Fehler: Der Reiter 'Entladung des Speichers' wurde für diesen Speicher nicht ausgefüllt.",IF(COUNTIF(Füllstände!$A$17:$A$300,'Ergebnis (aggregiert)'!A239)=0,"Fehler: Der Reiter 'Füllstände' wurde für diesen Speicher nicht ausgefüllt.","")))),"Fehler: Nicht alle Datenblätter wurden für diesen Speicher vollständig befüllt.")</f>
        <v/>
      </c>
    </row>
    <row r="240" spans="1:10" x14ac:dyDescent="0.2">
      <c r="A240" s="128" t="str">
        <f>IF(Stammdaten!A240="","",Stammdaten!A240)</f>
        <v/>
      </c>
      <c r="B240" s="128" t="str">
        <f>IF(A240="","",VLOOKUP(A240,Stammdaten!A240:I523,6,FALSE))</f>
        <v/>
      </c>
      <c r="C240" s="129" t="str">
        <f t="shared" si="7"/>
        <v/>
      </c>
      <c r="D240" s="130" t="str">
        <f t="shared" si="8"/>
        <v/>
      </c>
      <c r="E240" s="131" t="str">
        <f>IF(A240="","",SUMIFS('Ergebnis (detailliert)'!$H$17:$H$300,'Ergebnis (detailliert)'!$A$17:$A$300,'Ergebnis (aggregiert)'!$A240,'Ergebnis (detailliert)'!$B$17:$B$300,'Ergebnis (aggregiert)'!$C240))</f>
        <v/>
      </c>
      <c r="F240" s="132" t="str">
        <f>IF($A240="","",SUMIFS('Ergebnis (detailliert)'!$J$17:$J$300,'Ergebnis (detailliert)'!$A$17:$A$300,'Ergebnis (aggregiert)'!$A240,'Ergebnis (detailliert)'!$B$17:$B$300,'Ergebnis (aggregiert)'!$C240))</f>
        <v/>
      </c>
      <c r="G240" s="131" t="str">
        <f>IF($A240="","",SUMIFS('Ergebnis (detailliert)'!$M$17:$M$300,'Ergebnis (detailliert)'!$A$17:$A$300,'Ergebnis (aggregiert)'!$A240,'Ergebnis (detailliert)'!$B$17:$B$300,'Ergebnis (aggregiert)'!$C240))</f>
        <v/>
      </c>
      <c r="H240" s="133" t="str">
        <f>IF($A240="","",SUMIFS('Ergebnis (detailliert)'!$P$17:$P$300,'Ergebnis (detailliert)'!$A$17:$A$300,'Ergebnis (aggregiert)'!$A240,'Ergebnis (detailliert)'!$B$17:$B$300,'Ergebnis (aggregiert)'!$C240))</f>
        <v/>
      </c>
      <c r="I240" s="134" t="str">
        <f>IF($A240="","",SUMIFS('Ergebnis (detailliert)'!$S$17:$S$300,'Ergebnis (detailliert)'!$A$17:$A$300,'Ergebnis (aggregiert)'!$A240,'Ergebnis (detailliert)'!$B$17:$B$300,'Ergebnis (aggregiert)'!$C240))</f>
        <v/>
      </c>
      <c r="J240" s="93" t="str">
        <f>IFERROR(IF(ISBLANK(A240),"",IF(COUNTIF('Beladung des Speichers'!$A$17:$A$300,'Ergebnis (aggregiert)'!A240)=0,"Fehler: Der Reiter 'Beladung des Speichers' wurde für diesen Speicher nicht ausgefüllt.",IF(COUNTIF('Entladung des Speichers'!$A$17:$A$300,'Ergebnis (aggregiert)'!A240)=0,"Fehler: Der Reiter 'Entladung des Speichers' wurde für diesen Speicher nicht ausgefüllt.",IF(COUNTIF(Füllstände!$A$17:$A$300,'Ergebnis (aggregiert)'!A240)=0,"Fehler: Der Reiter 'Füllstände' wurde für diesen Speicher nicht ausgefüllt.","")))),"Fehler: Nicht alle Datenblätter wurden für diesen Speicher vollständig befüllt.")</f>
        <v/>
      </c>
    </row>
    <row r="241" spans="1:10" x14ac:dyDescent="0.2">
      <c r="A241" s="128" t="str">
        <f>IF(Stammdaten!A241="","",Stammdaten!A241)</f>
        <v/>
      </c>
      <c r="B241" s="128" t="str">
        <f>IF(A241="","",VLOOKUP(A241,Stammdaten!A241:I524,6,FALSE))</f>
        <v/>
      </c>
      <c r="C241" s="129" t="str">
        <f t="shared" si="7"/>
        <v/>
      </c>
      <c r="D241" s="130" t="str">
        <f t="shared" si="8"/>
        <v/>
      </c>
      <c r="E241" s="131" t="str">
        <f>IF(A241="","",SUMIFS('Ergebnis (detailliert)'!$H$17:$H$300,'Ergebnis (detailliert)'!$A$17:$A$300,'Ergebnis (aggregiert)'!$A241,'Ergebnis (detailliert)'!$B$17:$B$300,'Ergebnis (aggregiert)'!$C241))</f>
        <v/>
      </c>
      <c r="F241" s="132" t="str">
        <f>IF($A241="","",SUMIFS('Ergebnis (detailliert)'!$J$17:$J$300,'Ergebnis (detailliert)'!$A$17:$A$300,'Ergebnis (aggregiert)'!$A241,'Ergebnis (detailliert)'!$B$17:$B$300,'Ergebnis (aggregiert)'!$C241))</f>
        <v/>
      </c>
      <c r="G241" s="131" t="str">
        <f>IF($A241="","",SUMIFS('Ergebnis (detailliert)'!$M$17:$M$300,'Ergebnis (detailliert)'!$A$17:$A$300,'Ergebnis (aggregiert)'!$A241,'Ergebnis (detailliert)'!$B$17:$B$300,'Ergebnis (aggregiert)'!$C241))</f>
        <v/>
      </c>
      <c r="H241" s="133" t="str">
        <f>IF($A241="","",SUMIFS('Ergebnis (detailliert)'!$P$17:$P$300,'Ergebnis (detailliert)'!$A$17:$A$300,'Ergebnis (aggregiert)'!$A241,'Ergebnis (detailliert)'!$B$17:$B$300,'Ergebnis (aggregiert)'!$C241))</f>
        <v/>
      </c>
      <c r="I241" s="134" t="str">
        <f>IF($A241="","",SUMIFS('Ergebnis (detailliert)'!$S$17:$S$300,'Ergebnis (detailliert)'!$A$17:$A$300,'Ergebnis (aggregiert)'!$A241,'Ergebnis (detailliert)'!$B$17:$B$300,'Ergebnis (aggregiert)'!$C241))</f>
        <v/>
      </c>
      <c r="J241" s="93" t="str">
        <f>IFERROR(IF(ISBLANK(A241),"",IF(COUNTIF('Beladung des Speichers'!$A$17:$A$300,'Ergebnis (aggregiert)'!A241)=0,"Fehler: Der Reiter 'Beladung des Speichers' wurde für diesen Speicher nicht ausgefüllt.",IF(COUNTIF('Entladung des Speichers'!$A$17:$A$300,'Ergebnis (aggregiert)'!A241)=0,"Fehler: Der Reiter 'Entladung des Speichers' wurde für diesen Speicher nicht ausgefüllt.",IF(COUNTIF(Füllstände!$A$17:$A$300,'Ergebnis (aggregiert)'!A241)=0,"Fehler: Der Reiter 'Füllstände' wurde für diesen Speicher nicht ausgefüllt.","")))),"Fehler: Nicht alle Datenblätter wurden für diesen Speicher vollständig befüllt.")</f>
        <v/>
      </c>
    </row>
    <row r="242" spans="1:10" x14ac:dyDescent="0.2">
      <c r="A242" s="128" t="str">
        <f>IF(Stammdaten!A242="","",Stammdaten!A242)</f>
        <v/>
      </c>
      <c r="B242" s="128" t="str">
        <f>IF(A242="","",VLOOKUP(A242,Stammdaten!A242:I525,6,FALSE))</f>
        <v/>
      </c>
      <c r="C242" s="129" t="str">
        <f t="shared" si="7"/>
        <v/>
      </c>
      <c r="D242" s="130" t="str">
        <f t="shared" si="8"/>
        <v/>
      </c>
      <c r="E242" s="131" t="str">
        <f>IF(A242="","",SUMIFS('Ergebnis (detailliert)'!$H$17:$H$300,'Ergebnis (detailliert)'!$A$17:$A$300,'Ergebnis (aggregiert)'!$A242,'Ergebnis (detailliert)'!$B$17:$B$300,'Ergebnis (aggregiert)'!$C242))</f>
        <v/>
      </c>
      <c r="F242" s="132" t="str">
        <f>IF($A242="","",SUMIFS('Ergebnis (detailliert)'!$J$17:$J$300,'Ergebnis (detailliert)'!$A$17:$A$300,'Ergebnis (aggregiert)'!$A242,'Ergebnis (detailliert)'!$B$17:$B$300,'Ergebnis (aggregiert)'!$C242))</f>
        <v/>
      </c>
      <c r="G242" s="131" t="str">
        <f>IF($A242="","",SUMIFS('Ergebnis (detailliert)'!$M$17:$M$300,'Ergebnis (detailliert)'!$A$17:$A$300,'Ergebnis (aggregiert)'!$A242,'Ergebnis (detailliert)'!$B$17:$B$300,'Ergebnis (aggregiert)'!$C242))</f>
        <v/>
      </c>
      <c r="H242" s="133" t="str">
        <f>IF($A242="","",SUMIFS('Ergebnis (detailliert)'!$P$17:$P$300,'Ergebnis (detailliert)'!$A$17:$A$300,'Ergebnis (aggregiert)'!$A242,'Ergebnis (detailliert)'!$B$17:$B$300,'Ergebnis (aggregiert)'!$C242))</f>
        <v/>
      </c>
      <c r="I242" s="134" t="str">
        <f>IF($A242="","",SUMIFS('Ergebnis (detailliert)'!$S$17:$S$300,'Ergebnis (detailliert)'!$A$17:$A$300,'Ergebnis (aggregiert)'!$A242,'Ergebnis (detailliert)'!$B$17:$B$300,'Ergebnis (aggregiert)'!$C242))</f>
        <v/>
      </c>
      <c r="J242" s="93" t="str">
        <f>IFERROR(IF(ISBLANK(A242),"",IF(COUNTIF('Beladung des Speichers'!$A$17:$A$300,'Ergebnis (aggregiert)'!A242)=0,"Fehler: Der Reiter 'Beladung des Speichers' wurde für diesen Speicher nicht ausgefüllt.",IF(COUNTIF('Entladung des Speichers'!$A$17:$A$300,'Ergebnis (aggregiert)'!A242)=0,"Fehler: Der Reiter 'Entladung des Speichers' wurde für diesen Speicher nicht ausgefüllt.",IF(COUNTIF(Füllstände!$A$17:$A$300,'Ergebnis (aggregiert)'!A242)=0,"Fehler: Der Reiter 'Füllstände' wurde für diesen Speicher nicht ausgefüllt.","")))),"Fehler: Nicht alle Datenblätter wurden für diesen Speicher vollständig befüllt.")</f>
        <v/>
      </c>
    </row>
    <row r="243" spans="1:10" x14ac:dyDescent="0.2">
      <c r="A243" s="128" t="str">
        <f>IF(Stammdaten!A243="","",Stammdaten!A243)</f>
        <v/>
      </c>
      <c r="B243" s="128" t="str">
        <f>IF(A243="","",VLOOKUP(A243,Stammdaten!A243:I526,6,FALSE))</f>
        <v/>
      </c>
      <c r="C243" s="129" t="str">
        <f t="shared" si="7"/>
        <v/>
      </c>
      <c r="D243" s="130" t="str">
        <f t="shared" si="8"/>
        <v/>
      </c>
      <c r="E243" s="131" t="str">
        <f>IF(A243="","",SUMIFS('Ergebnis (detailliert)'!$H$17:$H$300,'Ergebnis (detailliert)'!$A$17:$A$300,'Ergebnis (aggregiert)'!$A243,'Ergebnis (detailliert)'!$B$17:$B$300,'Ergebnis (aggregiert)'!$C243))</f>
        <v/>
      </c>
      <c r="F243" s="132" t="str">
        <f>IF($A243="","",SUMIFS('Ergebnis (detailliert)'!$J$17:$J$300,'Ergebnis (detailliert)'!$A$17:$A$300,'Ergebnis (aggregiert)'!$A243,'Ergebnis (detailliert)'!$B$17:$B$300,'Ergebnis (aggregiert)'!$C243))</f>
        <v/>
      </c>
      <c r="G243" s="131" t="str">
        <f>IF($A243="","",SUMIFS('Ergebnis (detailliert)'!$M$17:$M$300,'Ergebnis (detailliert)'!$A$17:$A$300,'Ergebnis (aggregiert)'!$A243,'Ergebnis (detailliert)'!$B$17:$B$300,'Ergebnis (aggregiert)'!$C243))</f>
        <v/>
      </c>
      <c r="H243" s="133" t="str">
        <f>IF($A243="","",SUMIFS('Ergebnis (detailliert)'!$P$17:$P$300,'Ergebnis (detailliert)'!$A$17:$A$300,'Ergebnis (aggregiert)'!$A243,'Ergebnis (detailliert)'!$B$17:$B$300,'Ergebnis (aggregiert)'!$C243))</f>
        <v/>
      </c>
      <c r="I243" s="134" t="str">
        <f>IF($A243="","",SUMIFS('Ergebnis (detailliert)'!$S$17:$S$300,'Ergebnis (detailliert)'!$A$17:$A$300,'Ergebnis (aggregiert)'!$A243,'Ergebnis (detailliert)'!$B$17:$B$300,'Ergebnis (aggregiert)'!$C243))</f>
        <v/>
      </c>
      <c r="J243" s="93" t="str">
        <f>IFERROR(IF(ISBLANK(A243),"",IF(COUNTIF('Beladung des Speichers'!$A$17:$A$300,'Ergebnis (aggregiert)'!A243)=0,"Fehler: Der Reiter 'Beladung des Speichers' wurde für diesen Speicher nicht ausgefüllt.",IF(COUNTIF('Entladung des Speichers'!$A$17:$A$300,'Ergebnis (aggregiert)'!A243)=0,"Fehler: Der Reiter 'Entladung des Speichers' wurde für diesen Speicher nicht ausgefüllt.",IF(COUNTIF(Füllstände!$A$17:$A$300,'Ergebnis (aggregiert)'!A243)=0,"Fehler: Der Reiter 'Füllstände' wurde für diesen Speicher nicht ausgefüllt.","")))),"Fehler: Nicht alle Datenblätter wurden für diesen Speicher vollständig befüllt.")</f>
        <v/>
      </c>
    </row>
    <row r="244" spans="1:10" x14ac:dyDescent="0.2">
      <c r="A244" s="128" t="str">
        <f>IF(Stammdaten!A244="","",Stammdaten!A244)</f>
        <v/>
      </c>
      <c r="B244" s="128" t="str">
        <f>IF(A244="","",VLOOKUP(A244,Stammdaten!A244:I527,6,FALSE))</f>
        <v/>
      </c>
      <c r="C244" s="129" t="str">
        <f t="shared" si="7"/>
        <v/>
      </c>
      <c r="D244" s="130" t="str">
        <f t="shared" si="8"/>
        <v/>
      </c>
      <c r="E244" s="131" t="str">
        <f>IF(A244="","",SUMIFS('Ergebnis (detailliert)'!$H$17:$H$300,'Ergebnis (detailliert)'!$A$17:$A$300,'Ergebnis (aggregiert)'!$A244,'Ergebnis (detailliert)'!$B$17:$B$300,'Ergebnis (aggregiert)'!$C244))</f>
        <v/>
      </c>
      <c r="F244" s="132" t="str">
        <f>IF($A244="","",SUMIFS('Ergebnis (detailliert)'!$J$17:$J$300,'Ergebnis (detailliert)'!$A$17:$A$300,'Ergebnis (aggregiert)'!$A244,'Ergebnis (detailliert)'!$B$17:$B$300,'Ergebnis (aggregiert)'!$C244))</f>
        <v/>
      </c>
      <c r="G244" s="131" t="str">
        <f>IF($A244="","",SUMIFS('Ergebnis (detailliert)'!$M$17:$M$300,'Ergebnis (detailliert)'!$A$17:$A$300,'Ergebnis (aggregiert)'!$A244,'Ergebnis (detailliert)'!$B$17:$B$300,'Ergebnis (aggregiert)'!$C244))</f>
        <v/>
      </c>
      <c r="H244" s="133" t="str">
        <f>IF($A244="","",SUMIFS('Ergebnis (detailliert)'!$P$17:$P$300,'Ergebnis (detailliert)'!$A$17:$A$300,'Ergebnis (aggregiert)'!$A244,'Ergebnis (detailliert)'!$B$17:$B$300,'Ergebnis (aggregiert)'!$C244))</f>
        <v/>
      </c>
      <c r="I244" s="134" t="str">
        <f>IF($A244="","",SUMIFS('Ergebnis (detailliert)'!$S$17:$S$300,'Ergebnis (detailliert)'!$A$17:$A$300,'Ergebnis (aggregiert)'!$A244,'Ergebnis (detailliert)'!$B$17:$B$300,'Ergebnis (aggregiert)'!$C244))</f>
        <v/>
      </c>
      <c r="J244" s="93" t="str">
        <f>IFERROR(IF(ISBLANK(A244),"",IF(COUNTIF('Beladung des Speichers'!$A$17:$A$300,'Ergebnis (aggregiert)'!A244)=0,"Fehler: Der Reiter 'Beladung des Speichers' wurde für diesen Speicher nicht ausgefüllt.",IF(COUNTIF('Entladung des Speichers'!$A$17:$A$300,'Ergebnis (aggregiert)'!A244)=0,"Fehler: Der Reiter 'Entladung des Speichers' wurde für diesen Speicher nicht ausgefüllt.",IF(COUNTIF(Füllstände!$A$17:$A$300,'Ergebnis (aggregiert)'!A244)=0,"Fehler: Der Reiter 'Füllstände' wurde für diesen Speicher nicht ausgefüllt.","")))),"Fehler: Nicht alle Datenblätter wurden für diesen Speicher vollständig befüllt.")</f>
        <v/>
      </c>
    </row>
    <row r="245" spans="1:10" x14ac:dyDescent="0.2">
      <c r="A245" s="128" t="str">
        <f>IF(Stammdaten!A245="","",Stammdaten!A245)</f>
        <v/>
      </c>
      <c r="B245" s="128" t="str">
        <f>IF(A245="","",VLOOKUP(A245,Stammdaten!A245:I528,6,FALSE))</f>
        <v/>
      </c>
      <c r="C245" s="129" t="str">
        <f t="shared" si="7"/>
        <v/>
      </c>
      <c r="D245" s="130" t="str">
        <f t="shared" si="8"/>
        <v/>
      </c>
      <c r="E245" s="131" t="str">
        <f>IF(A245="","",SUMIFS('Ergebnis (detailliert)'!$H$17:$H$300,'Ergebnis (detailliert)'!$A$17:$A$300,'Ergebnis (aggregiert)'!$A245,'Ergebnis (detailliert)'!$B$17:$B$300,'Ergebnis (aggregiert)'!$C245))</f>
        <v/>
      </c>
      <c r="F245" s="132" t="str">
        <f>IF($A245="","",SUMIFS('Ergebnis (detailliert)'!$J$17:$J$300,'Ergebnis (detailliert)'!$A$17:$A$300,'Ergebnis (aggregiert)'!$A245,'Ergebnis (detailliert)'!$B$17:$B$300,'Ergebnis (aggregiert)'!$C245))</f>
        <v/>
      </c>
      <c r="G245" s="131" t="str">
        <f>IF($A245="","",SUMIFS('Ergebnis (detailliert)'!$M$17:$M$300,'Ergebnis (detailliert)'!$A$17:$A$300,'Ergebnis (aggregiert)'!$A245,'Ergebnis (detailliert)'!$B$17:$B$300,'Ergebnis (aggregiert)'!$C245))</f>
        <v/>
      </c>
      <c r="H245" s="133" t="str">
        <f>IF($A245="","",SUMIFS('Ergebnis (detailliert)'!$P$17:$P$300,'Ergebnis (detailliert)'!$A$17:$A$300,'Ergebnis (aggregiert)'!$A245,'Ergebnis (detailliert)'!$B$17:$B$300,'Ergebnis (aggregiert)'!$C245))</f>
        <v/>
      </c>
      <c r="I245" s="134" t="str">
        <f>IF($A245="","",SUMIFS('Ergebnis (detailliert)'!$S$17:$S$300,'Ergebnis (detailliert)'!$A$17:$A$300,'Ergebnis (aggregiert)'!$A245,'Ergebnis (detailliert)'!$B$17:$B$300,'Ergebnis (aggregiert)'!$C245))</f>
        <v/>
      </c>
      <c r="J245" s="93" t="str">
        <f>IFERROR(IF(ISBLANK(A245),"",IF(COUNTIF('Beladung des Speichers'!$A$17:$A$300,'Ergebnis (aggregiert)'!A245)=0,"Fehler: Der Reiter 'Beladung des Speichers' wurde für diesen Speicher nicht ausgefüllt.",IF(COUNTIF('Entladung des Speichers'!$A$17:$A$300,'Ergebnis (aggregiert)'!A245)=0,"Fehler: Der Reiter 'Entladung des Speichers' wurde für diesen Speicher nicht ausgefüllt.",IF(COUNTIF(Füllstände!$A$17:$A$300,'Ergebnis (aggregiert)'!A245)=0,"Fehler: Der Reiter 'Füllstände' wurde für diesen Speicher nicht ausgefüllt.","")))),"Fehler: Nicht alle Datenblätter wurden für diesen Speicher vollständig befüllt.")</f>
        <v/>
      </c>
    </row>
    <row r="246" spans="1:10" x14ac:dyDescent="0.2">
      <c r="A246" s="128" t="str">
        <f>IF(Stammdaten!A246="","",Stammdaten!A246)</f>
        <v/>
      </c>
      <c r="B246" s="128" t="str">
        <f>IF(A246="","",VLOOKUP(A246,Stammdaten!A246:I529,6,FALSE))</f>
        <v/>
      </c>
      <c r="C246" s="129" t="str">
        <f t="shared" si="7"/>
        <v/>
      </c>
      <c r="D246" s="130" t="str">
        <f t="shared" si="8"/>
        <v/>
      </c>
      <c r="E246" s="131" t="str">
        <f>IF(A246="","",SUMIFS('Ergebnis (detailliert)'!$H$17:$H$300,'Ergebnis (detailliert)'!$A$17:$A$300,'Ergebnis (aggregiert)'!$A246,'Ergebnis (detailliert)'!$B$17:$B$300,'Ergebnis (aggregiert)'!$C246))</f>
        <v/>
      </c>
      <c r="F246" s="132" t="str">
        <f>IF($A246="","",SUMIFS('Ergebnis (detailliert)'!$J$17:$J$300,'Ergebnis (detailliert)'!$A$17:$A$300,'Ergebnis (aggregiert)'!$A246,'Ergebnis (detailliert)'!$B$17:$B$300,'Ergebnis (aggregiert)'!$C246))</f>
        <v/>
      </c>
      <c r="G246" s="131" t="str">
        <f>IF($A246="","",SUMIFS('Ergebnis (detailliert)'!$M$17:$M$300,'Ergebnis (detailliert)'!$A$17:$A$300,'Ergebnis (aggregiert)'!$A246,'Ergebnis (detailliert)'!$B$17:$B$300,'Ergebnis (aggregiert)'!$C246))</f>
        <v/>
      </c>
      <c r="H246" s="133" t="str">
        <f>IF($A246="","",SUMIFS('Ergebnis (detailliert)'!$P$17:$P$300,'Ergebnis (detailliert)'!$A$17:$A$300,'Ergebnis (aggregiert)'!$A246,'Ergebnis (detailliert)'!$B$17:$B$300,'Ergebnis (aggregiert)'!$C246))</f>
        <v/>
      </c>
      <c r="I246" s="134" t="str">
        <f>IF($A246="","",SUMIFS('Ergebnis (detailliert)'!$S$17:$S$300,'Ergebnis (detailliert)'!$A$17:$A$300,'Ergebnis (aggregiert)'!$A246,'Ergebnis (detailliert)'!$B$17:$B$300,'Ergebnis (aggregiert)'!$C246))</f>
        <v/>
      </c>
      <c r="J246" s="93" t="str">
        <f>IFERROR(IF(ISBLANK(A246),"",IF(COUNTIF('Beladung des Speichers'!$A$17:$A$300,'Ergebnis (aggregiert)'!A246)=0,"Fehler: Der Reiter 'Beladung des Speichers' wurde für diesen Speicher nicht ausgefüllt.",IF(COUNTIF('Entladung des Speichers'!$A$17:$A$300,'Ergebnis (aggregiert)'!A246)=0,"Fehler: Der Reiter 'Entladung des Speichers' wurde für diesen Speicher nicht ausgefüllt.",IF(COUNTIF(Füllstände!$A$17:$A$300,'Ergebnis (aggregiert)'!A246)=0,"Fehler: Der Reiter 'Füllstände' wurde für diesen Speicher nicht ausgefüllt.","")))),"Fehler: Nicht alle Datenblätter wurden für diesen Speicher vollständig befüllt.")</f>
        <v/>
      </c>
    </row>
    <row r="247" spans="1:10" x14ac:dyDescent="0.2">
      <c r="A247" s="128" t="str">
        <f>IF(Stammdaten!A247="","",Stammdaten!A247)</f>
        <v/>
      </c>
      <c r="B247" s="128" t="str">
        <f>IF(A247="","",VLOOKUP(A247,Stammdaten!A247:I530,6,FALSE))</f>
        <v/>
      </c>
      <c r="C247" s="129" t="str">
        <f t="shared" si="7"/>
        <v/>
      </c>
      <c r="D247" s="130" t="str">
        <f t="shared" si="8"/>
        <v/>
      </c>
      <c r="E247" s="131" t="str">
        <f>IF(A247="","",SUMIFS('Ergebnis (detailliert)'!$H$17:$H$300,'Ergebnis (detailliert)'!$A$17:$A$300,'Ergebnis (aggregiert)'!$A247,'Ergebnis (detailliert)'!$B$17:$B$300,'Ergebnis (aggregiert)'!$C247))</f>
        <v/>
      </c>
      <c r="F247" s="132" t="str">
        <f>IF($A247="","",SUMIFS('Ergebnis (detailliert)'!$J$17:$J$300,'Ergebnis (detailliert)'!$A$17:$A$300,'Ergebnis (aggregiert)'!$A247,'Ergebnis (detailliert)'!$B$17:$B$300,'Ergebnis (aggregiert)'!$C247))</f>
        <v/>
      </c>
      <c r="G247" s="131" t="str">
        <f>IF($A247="","",SUMIFS('Ergebnis (detailliert)'!$M$17:$M$300,'Ergebnis (detailliert)'!$A$17:$A$300,'Ergebnis (aggregiert)'!$A247,'Ergebnis (detailliert)'!$B$17:$B$300,'Ergebnis (aggregiert)'!$C247))</f>
        <v/>
      </c>
      <c r="H247" s="133" t="str">
        <f>IF($A247="","",SUMIFS('Ergebnis (detailliert)'!$P$17:$P$300,'Ergebnis (detailliert)'!$A$17:$A$300,'Ergebnis (aggregiert)'!$A247,'Ergebnis (detailliert)'!$B$17:$B$300,'Ergebnis (aggregiert)'!$C247))</f>
        <v/>
      </c>
      <c r="I247" s="134" t="str">
        <f>IF($A247="","",SUMIFS('Ergebnis (detailliert)'!$S$17:$S$300,'Ergebnis (detailliert)'!$A$17:$A$300,'Ergebnis (aggregiert)'!$A247,'Ergebnis (detailliert)'!$B$17:$B$300,'Ergebnis (aggregiert)'!$C247))</f>
        <v/>
      </c>
      <c r="J247" s="93" t="str">
        <f>IFERROR(IF(ISBLANK(A247),"",IF(COUNTIF('Beladung des Speichers'!$A$17:$A$300,'Ergebnis (aggregiert)'!A247)=0,"Fehler: Der Reiter 'Beladung des Speichers' wurde für diesen Speicher nicht ausgefüllt.",IF(COUNTIF('Entladung des Speichers'!$A$17:$A$300,'Ergebnis (aggregiert)'!A247)=0,"Fehler: Der Reiter 'Entladung des Speichers' wurde für diesen Speicher nicht ausgefüllt.",IF(COUNTIF(Füllstände!$A$17:$A$300,'Ergebnis (aggregiert)'!A247)=0,"Fehler: Der Reiter 'Füllstände' wurde für diesen Speicher nicht ausgefüllt.","")))),"Fehler: Nicht alle Datenblätter wurden für diesen Speicher vollständig befüllt.")</f>
        <v/>
      </c>
    </row>
    <row r="248" spans="1:10" x14ac:dyDescent="0.2">
      <c r="A248" s="128" t="str">
        <f>IF(Stammdaten!A248="","",Stammdaten!A248)</f>
        <v/>
      </c>
      <c r="B248" s="128" t="str">
        <f>IF(A248="","",VLOOKUP(A248,Stammdaten!A248:I531,6,FALSE))</f>
        <v/>
      </c>
      <c r="C248" s="129" t="str">
        <f t="shared" si="7"/>
        <v/>
      </c>
      <c r="D248" s="130" t="str">
        <f t="shared" si="8"/>
        <v/>
      </c>
      <c r="E248" s="131" t="str">
        <f>IF(A248="","",SUMIFS('Ergebnis (detailliert)'!$H$17:$H$300,'Ergebnis (detailliert)'!$A$17:$A$300,'Ergebnis (aggregiert)'!$A248,'Ergebnis (detailliert)'!$B$17:$B$300,'Ergebnis (aggregiert)'!$C248))</f>
        <v/>
      </c>
      <c r="F248" s="132" t="str">
        <f>IF($A248="","",SUMIFS('Ergebnis (detailliert)'!$J$17:$J$300,'Ergebnis (detailliert)'!$A$17:$A$300,'Ergebnis (aggregiert)'!$A248,'Ergebnis (detailliert)'!$B$17:$B$300,'Ergebnis (aggregiert)'!$C248))</f>
        <v/>
      </c>
      <c r="G248" s="131" t="str">
        <f>IF($A248="","",SUMIFS('Ergebnis (detailliert)'!$M$17:$M$300,'Ergebnis (detailliert)'!$A$17:$A$300,'Ergebnis (aggregiert)'!$A248,'Ergebnis (detailliert)'!$B$17:$B$300,'Ergebnis (aggregiert)'!$C248))</f>
        <v/>
      </c>
      <c r="H248" s="133" t="str">
        <f>IF($A248="","",SUMIFS('Ergebnis (detailliert)'!$P$17:$P$300,'Ergebnis (detailliert)'!$A$17:$A$300,'Ergebnis (aggregiert)'!$A248,'Ergebnis (detailliert)'!$B$17:$B$300,'Ergebnis (aggregiert)'!$C248))</f>
        <v/>
      </c>
      <c r="I248" s="134" t="str">
        <f>IF($A248="","",SUMIFS('Ergebnis (detailliert)'!$S$17:$S$300,'Ergebnis (detailliert)'!$A$17:$A$300,'Ergebnis (aggregiert)'!$A248,'Ergebnis (detailliert)'!$B$17:$B$300,'Ergebnis (aggregiert)'!$C248))</f>
        <v/>
      </c>
      <c r="J248" s="93" t="str">
        <f>IFERROR(IF(ISBLANK(A248),"",IF(COUNTIF('Beladung des Speichers'!$A$17:$A$300,'Ergebnis (aggregiert)'!A248)=0,"Fehler: Der Reiter 'Beladung des Speichers' wurde für diesen Speicher nicht ausgefüllt.",IF(COUNTIF('Entladung des Speichers'!$A$17:$A$300,'Ergebnis (aggregiert)'!A248)=0,"Fehler: Der Reiter 'Entladung des Speichers' wurde für diesen Speicher nicht ausgefüllt.",IF(COUNTIF(Füllstände!$A$17:$A$300,'Ergebnis (aggregiert)'!A248)=0,"Fehler: Der Reiter 'Füllstände' wurde für diesen Speicher nicht ausgefüllt.","")))),"Fehler: Nicht alle Datenblätter wurden für diesen Speicher vollständig befüllt.")</f>
        <v/>
      </c>
    </row>
    <row r="249" spans="1:10" x14ac:dyDescent="0.2">
      <c r="A249" s="128" t="str">
        <f>IF(Stammdaten!A249="","",Stammdaten!A249)</f>
        <v/>
      </c>
      <c r="B249" s="128" t="str">
        <f>IF(A249="","",VLOOKUP(A249,Stammdaten!A249:I532,6,FALSE))</f>
        <v/>
      </c>
      <c r="C249" s="129" t="str">
        <f t="shared" si="7"/>
        <v/>
      </c>
      <c r="D249" s="130" t="str">
        <f t="shared" si="8"/>
        <v/>
      </c>
      <c r="E249" s="131" t="str">
        <f>IF(A249="","",SUMIFS('Ergebnis (detailliert)'!$H$17:$H$300,'Ergebnis (detailliert)'!$A$17:$A$300,'Ergebnis (aggregiert)'!$A249,'Ergebnis (detailliert)'!$B$17:$B$300,'Ergebnis (aggregiert)'!$C249))</f>
        <v/>
      </c>
      <c r="F249" s="132" t="str">
        <f>IF($A249="","",SUMIFS('Ergebnis (detailliert)'!$J$17:$J$300,'Ergebnis (detailliert)'!$A$17:$A$300,'Ergebnis (aggregiert)'!$A249,'Ergebnis (detailliert)'!$B$17:$B$300,'Ergebnis (aggregiert)'!$C249))</f>
        <v/>
      </c>
      <c r="G249" s="131" t="str">
        <f>IF($A249="","",SUMIFS('Ergebnis (detailliert)'!$M$17:$M$300,'Ergebnis (detailliert)'!$A$17:$A$300,'Ergebnis (aggregiert)'!$A249,'Ergebnis (detailliert)'!$B$17:$B$300,'Ergebnis (aggregiert)'!$C249))</f>
        <v/>
      </c>
      <c r="H249" s="133" t="str">
        <f>IF($A249="","",SUMIFS('Ergebnis (detailliert)'!$P$17:$P$300,'Ergebnis (detailliert)'!$A$17:$A$300,'Ergebnis (aggregiert)'!$A249,'Ergebnis (detailliert)'!$B$17:$B$300,'Ergebnis (aggregiert)'!$C249))</f>
        <v/>
      </c>
      <c r="I249" s="134" t="str">
        <f>IF($A249="","",SUMIFS('Ergebnis (detailliert)'!$S$17:$S$300,'Ergebnis (detailliert)'!$A$17:$A$300,'Ergebnis (aggregiert)'!$A249,'Ergebnis (detailliert)'!$B$17:$B$300,'Ergebnis (aggregiert)'!$C249))</f>
        <v/>
      </c>
      <c r="J249" s="93" t="str">
        <f>IFERROR(IF(ISBLANK(A249),"",IF(COUNTIF('Beladung des Speichers'!$A$17:$A$300,'Ergebnis (aggregiert)'!A249)=0,"Fehler: Der Reiter 'Beladung des Speichers' wurde für diesen Speicher nicht ausgefüllt.",IF(COUNTIF('Entladung des Speichers'!$A$17:$A$300,'Ergebnis (aggregiert)'!A249)=0,"Fehler: Der Reiter 'Entladung des Speichers' wurde für diesen Speicher nicht ausgefüllt.",IF(COUNTIF(Füllstände!$A$17:$A$300,'Ergebnis (aggregiert)'!A249)=0,"Fehler: Der Reiter 'Füllstände' wurde für diesen Speicher nicht ausgefüllt.","")))),"Fehler: Nicht alle Datenblätter wurden für diesen Speicher vollständig befüllt.")</f>
        <v/>
      </c>
    </row>
    <row r="250" spans="1:10" x14ac:dyDescent="0.2">
      <c r="A250" s="128" t="str">
        <f>IF(Stammdaten!A250="","",Stammdaten!A250)</f>
        <v/>
      </c>
      <c r="B250" s="128" t="str">
        <f>IF(A250="","",VLOOKUP(A250,Stammdaten!A250:I533,6,FALSE))</f>
        <v/>
      </c>
      <c r="C250" s="129" t="str">
        <f t="shared" si="7"/>
        <v/>
      </c>
      <c r="D250" s="130" t="str">
        <f t="shared" si="8"/>
        <v/>
      </c>
      <c r="E250" s="131" t="str">
        <f>IF(A250="","",SUMIFS('Ergebnis (detailliert)'!$H$17:$H$300,'Ergebnis (detailliert)'!$A$17:$A$300,'Ergebnis (aggregiert)'!$A250,'Ergebnis (detailliert)'!$B$17:$B$300,'Ergebnis (aggregiert)'!$C250))</f>
        <v/>
      </c>
      <c r="F250" s="132" t="str">
        <f>IF($A250="","",SUMIFS('Ergebnis (detailliert)'!$J$17:$J$300,'Ergebnis (detailliert)'!$A$17:$A$300,'Ergebnis (aggregiert)'!$A250,'Ergebnis (detailliert)'!$B$17:$B$300,'Ergebnis (aggregiert)'!$C250))</f>
        <v/>
      </c>
      <c r="G250" s="131" t="str">
        <f>IF($A250="","",SUMIFS('Ergebnis (detailliert)'!$M$17:$M$300,'Ergebnis (detailliert)'!$A$17:$A$300,'Ergebnis (aggregiert)'!$A250,'Ergebnis (detailliert)'!$B$17:$B$300,'Ergebnis (aggregiert)'!$C250))</f>
        <v/>
      </c>
      <c r="H250" s="133" t="str">
        <f>IF($A250="","",SUMIFS('Ergebnis (detailliert)'!$P$17:$P$300,'Ergebnis (detailliert)'!$A$17:$A$300,'Ergebnis (aggregiert)'!$A250,'Ergebnis (detailliert)'!$B$17:$B$300,'Ergebnis (aggregiert)'!$C250))</f>
        <v/>
      </c>
      <c r="I250" s="134" t="str">
        <f>IF($A250="","",SUMIFS('Ergebnis (detailliert)'!$S$17:$S$300,'Ergebnis (detailliert)'!$A$17:$A$300,'Ergebnis (aggregiert)'!$A250,'Ergebnis (detailliert)'!$B$17:$B$300,'Ergebnis (aggregiert)'!$C250))</f>
        <v/>
      </c>
      <c r="J250" s="93" t="str">
        <f>IFERROR(IF(ISBLANK(A250),"",IF(COUNTIF('Beladung des Speichers'!$A$17:$A$300,'Ergebnis (aggregiert)'!A250)=0,"Fehler: Der Reiter 'Beladung des Speichers' wurde für diesen Speicher nicht ausgefüllt.",IF(COUNTIF('Entladung des Speichers'!$A$17:$A$300,'Ergebnis (aggregiert)'!A250)=0,"Fehler: Der Reiter 'Entladung des Speichers' wurde für diesen Speicher nicht ausgefüllt.",IF(COUNTIF(Füllstände!$A$17:$A$300,'Ergebnis (aggregiert)'!A250)=0,"Fehler: Der Reiter 'Füllstände' wurde für diesen Speicher nicht ausgefüllt.","")))),"Fehler: Nicht alle Datenblätter wurden für diesen Speicher vollständig befüllt.")</f>
        <v/>
      </c>
    </row>
    <row r="251" spans="1:10" x14ac:dyDescent="0.2">
      <c r="A251" s="128" t="str">
        <f>IF(Stammdaten!A251="","",Stammdaten!A251)</f>
        <v/>
      </c>
      <c r="B251" s="128" t="str">
        <f>IF(A251="","",VLOOKUP(A251,Stammdaten!A251:I534,6,FALSE))</f>
        <v/>
      </c>
      <c r="C251" s="129" t="str">
        <f t="shared" si="7"/>
        <v/>
      </c>
      <c r="D251" s="130" t="str">
        <f t="shared" si="8"/>
        <v/>
      </c>
      <c r="E251" s="131" t="str">
        <f>IF(A251="","",SUMIFS('Ergebnis (detailliert)'!$H$17:$H$300,'Ergebnis (detailliert)'!$A$17:$A$300,'Ergebnis (aggregiert)'!$A251,'Ergebnis (detailliert)'!$B$17:$B$300,'Ergebnis (aggregiert)'!$C251))</f>
        <v/>
      </c>
      <c r="F251" s="132" t="str">
        <f>IF($A251="","",SUMIFS('Ergebnis (detailliert)'!$J$17:$J$300,'Ergebnis (detailliert)'!$A$17:$A$300,'Ergebnis (aggregiert)'!$A251,'Ergebnis (detailliert)'!$B$17:$B$300,'Ergebnis (aggregiert)'!$C251))</f>
        <v/>
      </c>
      <c r="G251" s="131" t="str">
        <f>IF($A251="","",SUMIFS('Ergebnis (detailliert)'!$M$17:$M$300,'Ergebnis (detailliert)'!$A$17:$A$300,'Ergebnis (aggregiert)'!$A251,'Ergebnis (detailliert)'!$B$17:$B$300,'Ergebnis (aggregiert)'!$C251))</f>
        <v/>
      </c>
      <c r="H251" s="133" t="str">
        <f>IF($A251="","",SUMIFS('Ergebnis (detailliert)'!$P$17:$P$300,'Ergebnis (detailliert)'!$A$17:$A$300,'Ergebnis (aggregiert)'!$A251,'Ergebnis (detailliert)'!$B$17:$B$300,'Ergebnis (aggregiert)'!$C251))</f>
        <v/>
      </c>
      <c r="I251" s="134" t="str">
        <f>IF($A251="","",SUMIFS('Ergebnis (detailliert)'!$S$17:$S$300,'Ergebnis (detailliert)'!$A$17:$A$300,'Ergebnis (aggregiert)'!$A251,'Ergebnis (detailliert)'!$B$17:$B$300,'Ergebnis (aggregiert)'!$C251))</f>
        <v/>
      </c>
      <c r="J251" s="93" t="str">
        <f>IFERROR(IF(ISBLANK(A251),"",IF(COUNTIF('Beladung des Speichers'!$A$17:$A$300,'Ergebnis (aggregiert)'!A251)=0,"Fehler: Der Reiter 'Beladung des Speichers' wurde für diesen Speicher nicht ausgefüllt.",IF(COUNTIF('Entladung des Speichers'!$A$17:$A$300,'Ergebnis (aggregiert)'!A251)=0,"Fehler: Der Reiter 'Entladung des Speichers' wurde für diesen Speicher nicht ausgefüllt.",IF(COUNTIF(Füllstände!$A$17:$A$300,'Ergebnis (aggregiert)'!A251)=0,"Fehler: Der Reiter 'Füllstände' wurde für diesen Speicher nicht ausgefüllt.","")))),"Fehler: Nicht alle Datenblätter wurden für diesen Speicher vollständig befüllt.")</f>
        <v/>
      </c>
    </row>
    <row r="252" spans="1:10" x14ac:dyDescent="0.2">
      <c r="A252" s="128" t="str">
        <f>IF(Stammdaten!A252="","",Stammdaten!A252)</f>
        <v/>
      </c>
      <c r="B252" s="128" t="str">
        <f>IF(A252="","",VLOOKUP(A252,Stammdaten!A252:I535,6,FALSE))</f>
        <v/>
      </c>
      <c r="C252" s="129" t="str">
        <f t="shared" si="7"/>
        <v/>
      </c>
      <c r="D252" s="130" t="str">
        <f t="shared" si="8"/>
        <v/>
      </c>
      <c r="E252" s="131" t="str">
        <f>IF(A252="","",SUMIFS('Ergebnis (detailliert)'!$H$17:$H$300,'Ergebnis (detailliert)'!$A$17:$A$300,'Ergebnis (aggregiert)'!$A252,'Ergebnis (detailliert)'!$B$17:$B$300,'Ergebnis (aggregiert)'!$C252))</f>
        <v/>
      </c>
      <c r="F252" s="132" t="str">
        <f>IF($A252="","",SUMIFS('Ergebnis (detailliert)'!$J$17:$J$300,'Ergebnis (detailliert)'!$A$17:$A$300,'Ergebnis (aggregiert)'!$A252,'Ergebnis (detailliert)'!$B$17:$B$300,'Ergebnis (aggregiert)'!$C252))</f>
        <v/>
      </c>
      <c r="G252" s="131" t="str">
        <f>IF($A252="","",SUMIFS('Ergebnis (detailliert)'!$M$17:$M$300,'Ergebnis (detailliert)'!$A$17:$A$300,'Ergebnis (aggregiert)'!$A252,'Ergebnis (detailliert)'!$B$17:$B$300,'Ergebnis (aggregiert)'!$C252))</f>
        <v/>
      </c>
      <c r="H252" s="133" t="str">
        <f>IF($A252="","",SUMIFS('Ergebnis (detailliert)'!$P$17:$P$300,'Ergebnis (detailliert)'!$A$17:$A$300,'Ergebnis (aggregiert)'!$A252,'Ergebnis (detailliert)'!$B$17:$B$300,'Ergebnis (aggregiert)'!$C252))</f>
        <v/>
      </c>
      <c r="I252" s="134" t="str">
        <f>IF($A252="","",SUMIFS('Ergebnis (detailliert)'!$S$17:$S$300,'Ergebnis (detailliert)'!$A$17:$A$300,'Ergebnis (aggregiert)'!$A252,'Ergebnis (detailliert)'!$B$17:$B$300,'Ergebnis (aggregiert)'!$C252))</f>
        <v/>
      </c>
      <c r="J252" s="93" t="str">
        <f>IFERROR(IF(ISBLANK(A252),"",IF(COUNTIF('Beladung des Speichers'!$A$17:$A$300,'Ergebnis (aggregiert)'!A252)=0,"Fehler: Der Reiter 'Beladung des Speichers' wurde für diesen Speicher nicht ausgefüllt.",IF(COUNTIF('Entladung des Speichers'!$A$17:$A$300,'Ergebnis (aggregiert)'!A252)=0,"Fehler: Der Reiter 'Entladung des Speichers' wurde für diesen Speicher nicht ausgefüllt.",IF(COUNTIF(Füllstände!$A$17:$A$300,'Ergebnis (aggregiert)'!A252)=0,"Fehler: Der Reiter 'Füllstände' wurde für diesen Speicher nicht ausgefüllt.","")))),"Fehler: Nicht alle Datenblätter wurden für diesen Speicher vollständig befüllt.")</f>
        <v/>
      </c>
    </row>
    <row r="253" spans="1:10" x14ac:dyDescent="0.2">
      <c r="A253" s="128" t="str">
        <f>IF(Stammdaten!A253="","",Stammdaten!A253)</f>
        <v/>
      </c>
      <c r="B253" s="128" t="str">
        <f>IF(A253="","",VLOOKUP(A253,Stammdaten!A253:I536,6,FALSE))</f>
        <v/>
      </c>
      <c r="C253" s="129" t="str">
        <f t="shared" si="7"/>
        <v/>
      </c>
      <c r="D253" s="130" t="str">
        <f t="shared" si="8"/>
        <v/>
      </c>
      <c r="E253" s="131" t="str">
        <f>IF(A253="","",SUMIFS('Ergebnis (detailliert)'!$H$17:$H$300,'Ergebnis (detailliert)'!$A$17:$A$300,'Ergebnis (aggregiert)'!$A253,'Ergebnis (detailliert)'!$B$17:$B$300,'Ergebnis (aggregiert)'!$C253))</f>
        <v/>
      </c>
      <c r="F253" s="132" t="str">
        <f>IF($A253="","",SUMIFS('Ergebnis (detailliert)'!$J$17:$J$300,'Ergebnis (detailliert)'!$A$17:$A$300,'Ergebnis (aggregiert)'!$A253,'Ergebnis (detailliert)'!$B$17:$B$300,'Ergebnis (aggregiert)'!$C253))</f>
        <v/>
      </c>
      <c r="G253" s="131" t="str">
        <f>IF($A253="","",SUMIFS('Ergebnis (detailliert)'!$M$17:$M$300,'Ergebnis (detailliert)'!$A$17:$A$300,'Ergebnis (aggregiert)'!$A253,'Ergebnis (detailliert)'!$B$17:$B$300,'Ergebnis (aggregiert)'!$C253))</f>
        <v/>
      </c>
      <c r="H253" s="133" t="str">
        <f>IF($A253="","",SUMIFS('Ergebnis (detailliert)'!$P$17:$P$300,'Ergebnis (detailliert)'!$A$17:$A$300,'Ergebnis (aggregiert)'!$A253,'Ergebnis (detailliert)'!$B$17:$B$300,'Ergebnis (aggregiert)'!$C253))</f>
        <v/>
      </c>
      <c r="I253" s="134" t="str">
        <f>IF($A253="","",SUMIFS('Ergebnis (detailliert)'!$S$17:$S$300,'Ergebnis (detailliert)'!$A$17:$A$300,'Ergebnis (aggregiert)'!$A253,'Ergebnis (detailliert)'!$B$17:$B$300,'Ergebnis (aggregiert)'!$C253))</f>
        <v/>
      </c>
      <c r="J253" s="93" t="str">
        <f>IFERROR(IF(ISBLANK(A253),"",IF(COUNTIF('Beladung des Speichers'!$A$17:$A$300,'Ergebnis (aggregiert)'!A253)=0,"Fehler: Der Reiter 'Beladung des Speichers' wurde für diesen Speicher nicht ausgefüllt.",IF(COUNTIF('Entladung des Speichers'!$A$17:$A$300,'Ergebnis (aggregiert)'!A253)=0,"Fehler: Der Reiter 'Entladung des Speichers' wurde für diesen Speicher nicht ausgefüllt.",IF(COUNTIF(Füllstände!$A$17:$A$300,'Ergebnis (aggregiert)'!A253)=0,"Fehler: Der Reiter 'Füllstände' wurde für diesen Speicher nicht ausgefüllt.","")))),"Fehler: Nicht alle Datenblätter wurden für diesen Speicher vollständig befüllt.")</f>
        <v/>
      </c>
    </row>
    <row r="254" spans="1:10" x14ac:dyDescent="0.2">
      <c r="A254" s="128" t="str">
        <f>IF(Stammdaten!A254="","",Stammdaten!A254)</f>
        <v/>
      </c>
      <c r="B254" s="128" t="str">
        <f>IF(A254="","",VLOOKUP(A254,Stammdaten!A254:I537,6,FALSE))</f>
        <v/>
      </c>
      <c r="C254" s="129" t="str">
        <f t="shared" si="7"/>
        <v/>
      </c>
      <c r="D254" s="130" t="str">
        <f t="shared" si="8"/>
        <v/>
      </c>
      <c r="E254" s="131" t="str">
        <f>IF(A254="","",SUMIFS('Ergebnis (detailliert)'!$H$17:$H$300,'Ergebnis (detailliert)'!$A$17:$A$300,'Ergebnis (aggregiert)'!$A254,'Ergebnis (detailliert)'!$B$17:$B$300,'Ergebnis (aggregiert)'!$C254))</f>
        <v/>
      </c>
      <c r="F254" s="132" t="str">
        <f>IF($A254="","",SUMIFS('Ergebnis (detailliert)'!$J$17:$J$300,'Ergebnis (detailliert)'!$A$17:$A$300,'Ergebnis (aggregiert)'!$A254,'Ergebnis (detailliert)'!$B$17:$B$300,'Ergebnis (aggregiert)'!$C254))</f>
        <v/>
      </c>
      <c r="G254" s="131" t="str">
        <f>IF($A254="","",SUMIFS('Ergebnis (detailliert)'!$M$17:$M$300,'Ergebnis (detailliert)'!$A$17:$A$300,'Ergebnis (aggregiert)'!$A254,'Ergebnis (detailliert)'!$B$17:$B$300,'Ergebnis (aggregiert)'!$C254))</f>
        <v/>
      </c>
      <c r="H254" s="133" t="str">
        <f>IF($A254="","",SUMIFS('Ergebnis (detailliert)'!$P$17:$P$300,'Ergebnis (detailliert)'!$A$17:$A$300,'Ergebnis (aggregiert)'!$A254,'Ergebnis (detailliert)'!$B$17:$B$300,'Ergebnis (aggregiert)'!$C254))</f>
        <v/>
      </c>
      <c r="I254" s="134" t="str">
        <f>IF($A254="","",SUMIFS('Ergebnis (detailliert)'!$S$17:$S$300,'Ergebnis (detailliert)'!$A$17:$A$300,'Ergebnis (aggregiert)'!$A254,'Ergebnis (detailliert)'!$B$17:$B$300,'Ergebnis (aggregiert)'!$C254))</f>
        <v/>
      </c>
      <c r="J254" s="93" t="str">
        <f>IFERROR(IF(ISBLANK(A254),"",IF(COUNTIF('Beladung des Speichers'!$A$17:$A$300,'Ergebnis (aggregiert)'!A254)=0,"Fehler: Der Reiter 'Beladung des Speichers' wurde für diesen Speicher nicht ausgefüllt.",IF(COUNTIF('Entladung des Speichers'!$A$17:$A$300,'Ergebnis (aggregiert)'!A254)=0,"Fehler: Der Reiter 'Entladung des Speichers' wurde für diesen Speicher nicht ausgefüllt.",IF(COUNTIF(Füllstände!$A$17:$A$300,'Ergebnis (aggregiert)'!A254)=0,"Fehler: Der Reiter 'Füllstände' wurde für diesen Speicher nicht ausgefüllt.","")))),"Fehler: Nicht alle Datenblätter wurden für diesen Speicher vollständig befüllt.")</f>
        <v/>
      </c>
    </row>
    <row r="255" spans="1:10" x14ac:dyDescent="0.2">
      <c r="A255" s="128" t="str">
        <f>IF(Stammdaten!A255="","",Stammdaten!A255)</f>
        <v/>
      </c>
      <c r="B255" s="128" t="str">
        <f>IF(A255="","",VLOOKUP(A255,Stammdaten!A255:I538,6,FALSE))</f>
        <v/>
      </c>
      <c r="C255" s="129" t="str">
        <f t="shared" si="7"/>
        <v/>
      </c>
      <c r="D255" s="130" t="str">
        <f t="shared" si="8"/>
        <v/>
      </c>
      <c r="E255" s="131" t="str">
        <f>IF(A255="","",SUMIFS('Ergebnis (detailliert)'!$H$17:$H$300,'Ergebnis (detailliert)'!$A$17:$A$300,'Ergebnis (aggregiert)'!$A255,'Ergebnis (detailliert)'!$B$17:$B$300,'Ergebnis (aggregiert)'!$C255))</f>
        <v/>
      </c>
      <c r="F255" s="132" t="str">
        <f>IF($A255="","",SUMIFS('Ergebnis (detailliert)'!$J$17:$J$300,'Ergebnis (detailliert)'!$A$17:$A$300,'Ergebnis (aggregiert)'!$A255,'Ergebnis (detailliert)'!$B$17:$B$300,'Ergebnis (aggregiert)'!$C255))</f>
        <v/>
      </c>
      <c r="G255" s="131" t="str">
        <f>IF($A255="","",SUMIFS('Ergebnis (detailliert)'!$M$17:$M$300,'Ergebnis (detailliert)'!$A$17:$A$300,'Ergebnis (aggregiert)'!$A255,'Ergebnis (detailliert)'!$B$17:$B$300,'Ergebnis (aggregiert)'!$C255))</f>
        <v/>
      </c>
      <c r="H255" s="133" t="str">
        <f>IF($A255="","",SUMIFS('Ergebnis (detailliert)'!$P$17:$P$300,'Ergebnis (detailliert)'!$A$17:$A$300,'Ergebnis (aggregiert)'!$A255,'Ergebnis (detailliert)'!$B$17:$B$300,'Ergebnis (aggregiert)'!$C255))</f>
        <v/>
      </c>
      <c r="I255" s="134" t="str">
        <f>IF($A255="","",SUMIFS('Ergebnis (detailliert)'!$S$17:$S$300,'Ergebnis (detailliert)'!$A$17:$A$300,'Ergebnis (aggregiert)'!$A255,'Ergebnis (detailliert)'!$B$17:$B$300,'Ergebnis (aggregiert)'!$C255))</f>
        <v/>
      </c>
      <c r="J255" s="93" t="str">
        <f>IFERROR(IF(ISBLANK(A255),"",IF(COUNTIF('Beladung des Speichers'!$A$17:$A$300,'Ergebnis (aggregiert)'!A255)=0,"Fehler: Der Reiter 'Beladung des Speichers' wurde für diesen Speicher nicht ausgefüllt.",IF(COUNTIF('Entladung des Speichers'!$A$17:$A$300,'Ergebnis (aggregiert)'!A255)=0,"Fehler: Der Reiter 'Entladung des Speichers' wurde für diesen Speicher nicht ausgefüllt.",IF(COUNTIF(Füllstände!$A$17:$A$300,'Ergebnis (aggregiert)'!A255)=0,"Fehler: Der Reiter 'Füllstände' wurde für diesen Speicher nicht ausgefüllt.","")))),"Fehler: Nicht alle Datenblätter wurden für diesen Speicher vollständig befüllt.")</f>
        <v/>
      </c>
    </row>
    <row r="256" spans="1:10" x14ac:dyDescent="0.2">
      <c r="A256" s="128" t="str">
        <f>IF(Stammdaten!A256="","",Stammdaten!A256)</f>
        <v/>
      </c>
      <c r="B256" s="128" t="str">
        <f>IF(A256="","",VLOOKUP(A256,Stammdaten!A256:I539,6,FALSE))</f>
        <v/>
      </c>
      <c r="C256" s="129" t="str">
        <f t="shared" si="7"/>
        <v/>
      </c>
      <c r="D256" s="130" t="str">
        <f t="shared" si="8"/>
        <v/>
      </c>
      <c r="E256" s="131" t="str">
        <f>IF(A256="","",SUMIFS('Ergebnis (detailliert)'!$H$17:$H$300,'Ergebnis (detailliert)'!$A$17:$A$300,'Ergebnis (aggregiert)'!$A256,'Ergebnis (detailliert)'!$B$17:$B$300,'Ergebnis (aggregiert)'!$C256))</f>
        <v/>
      </c>
      <c r="F256" s="132" t="str">
        <f>IF($A256="","",SUMIFS('Ergebnis (detailliert)'!$J$17:$J$300,'Ergebnis (detailliert)'!$A$17:$A$300,'Ergebnis (aggregiert)'!$A256,'Ergebnis (detailliert)'!$B$17:$B$300,'Ergebnis (aggregiert)'!$C256))</f>
        <v/>
      </c>
      <c r="G256" s="131" t="str">
        <f>IF($A256="","",SUMIFS('Ergebnis (detailliert)'!$M$17:$M$300,'Ergebnis (detailliert)'!$A$17:$A$300,'Ergebnis (aggregiert)'!$A256,'Ergebnis (detailliert)'!$B$17:$B$300,'Ergebnis (aggregiert)'!$C256))</f>
        <v/>
      </c>
      <c r="H256" s="133" t="str">
        <f>IF($A256="","",SUMIFS('Ergebnis (detailliert)'!$P$17:$P$300,'Ergebnis (detailliert)'!$A$17:$A$300,'Ergebnis (aggregiert)'!$A256,'Ergebnis (detailliert)'!$B$17:$B$300,'Ergebnis (aggregiert)'!$C256))</f>
        <v/>
      </c>
      <c r="I256" s="134" t="str">
        <f>IF($A256="","",SUMIFS('Ergebnis (detailliert)'!$S$17:$S$300,'Ergebnis (detailliert)'!$A$17:$A$300,'Ergebnis (aggregiert)'!$A256,'Ergebnis (detailliert)'!$B$17:$B$300,'Ergebnis (aggregiert)'!$C256))</f>
        <v/>
      </c>
      <c r="J256" s="93" t="str">
        <f>IFERROR(IF(ISBLANK(A256),"",IF(COUNTIF('Beladung des Speichers'!$A$17:$A$300,'Ergebnis (aggregiert)'!A256)=0,"Fehler: Der Reiter 'Beladung des Speichers' wurde für diesen Speicher nicht ausgefüllt.",IF(COUNTIF('Entladung des Speichers'!$A$17:$A$300,'Ergebnis (aggregiert)'!A256)=0,"Fehler: Der Reiter 'Entladung des Speichers' wurde für diesen Speicher nicht ausgefüllt.",IF(COUNTIF(Füllstände!$A$17:$A$300,'Ergebnis (aggregiert)'!A256)=0,"Fehler: Der Reiter 'Füllstände' wurde für diesen Speicher nicht ausgefüllt.","")))),"Fehler: Nicht alle Datenblätter wurden für diesen Speicher vollständig befüllt.")</f>
        <v/>
      </c>
    </row>
    <row r="257" spans="1:10" x14ac:dyDescent="0.2">
      <c r="A257" s="128" t="str">
        <f>IF(Stammdaten!A257="","",Stammdaten!A257)</f>
        <v/>
      </c>
      <c r="B257" s="128" t="str">
        <f>IF(A257="","",VLOOKUP(A257,Stammdaten!A257:I540,6,FALSE))</f>
        <v/>
      </c>
      <c r="C257" s="129" t="str">
        <f t="shared" si="7"/>
        <v/>
      </c>
      <c r="D257" s="130" t="str">
        <f t="shared" si="8"/>
        <v/>
      </c>
      <c r="E257" s="131" t="str">
        <f>IF(A257="","",SUMIFS('Ergebnis (detailliert)'!$H$17:$H$300,'Ergebnis (detailliert)'!$A$17:$A$300,'Ergebnis (aggregiert)'!$A257,'Ergebnis (detailliert)'!$B$17:$B$300,'Ergebnis (aggregiert)'!$C257))</f>
        <v/>
      </c>
      <c r="F257" s="132" t="str">
        <f>IF($A257="","",SUMIFS('Ergebnis (detailliert)'!$J$17:$J$300,'Ergebnis (detailliert)'!$A$17:$A$300,'Ergebnis (aggregiert)'!$A257,'Ergebnis (detailliert)'!$B$17:$B$300,'Ergebnis (aggregiert)'!$C257))</f>
        <v/>
      </c>
      <c r="G257" s="131" t="str">
        <f>IF($A257="","",SUMIFS('Ergebnis (detailliert)'!$M$17:$M$300,'Ergebnis (detailliert)'!$A$17:$A$300,'Ergebnis (aggregiert)'!$A257,'Ergebnis (detailliert)'!$B$17:$B$300,'Ergebnis (aggregiert)'!$C257))</f>
        <v/>
      </c>
      <c r="H257" s="133" t="str">
        <f>IF($A257="","",SUMIFS('Ergebnis (detailliert)'!$P$17:$P$300,'Ergebnis (detailliert)'!$A$17:$A$300,'Ergebnis (aggregiert)'!$A257,'Ergebnis (detailliert)'!$B$17:$B$300,'Ergebnis (aggregiert)'!$C257))</f>
        <v/>
      </c>
      <c r="I257" s="134" t="str">
        <f>IF($A257="","",SUMIFS('Ergebnis (detailliert)'!$S$17:$S$300,'Ergebnis (detailliert)'!$A$17:$A$300,'Ergebnis (aggregiert)'!$A257,'Ergebnis (detailliert)'!$B$17:$B$300,'Ergebnis (aggregiert)'!$C257))</f>
        <v/>
      </c>
      <c r="J257" s="93" t="str">
        <f>IFERROR(IF(ISBLANK(A257),"",IF(COUNTIF('Beladung des Speichers'!$A$17:$A$300,'Ergebnis (aggregiert)'!A257)=0,"Fehler: Der Reiter 'Beladung des Speichers' wurde für diesen Speicher nicht ausgefüllt.",IF(COUNTIF('Entladung des Speichers'!$A$17:$A$300,'Ergebnis (aggregiert)'!A257)=0,"Fehler: Der Reiter 'Entladung des Speichers' wurde für diesen Speicher nicht ausgefüllt.",IF(COUNTIF(Füllstände!$A$17:$A$300,'Ergebnis (aggregiert)'!A257)=0,"Fehler: Der Reiter 'Füllstände' wurde für diesen Speicher nicht ausgefüllt.","")))),"Fehler: Nicht alle Datenblätter wurden für diesen Speicher vollständig befüllt.")</f>
        <v/>
      </c>
    </row>
    <row r="258" spans="1:10" x14ac:dyDescent="0.2">
      <c r="A258" s="128" t="str">
        <f>IF(Stammdaten!A258="","",Stammdaten!A258)</f>
        <v/>
      </c>
      <c r="B258" s="128" t="str">
        <f>IF(A258="","",VLOOKUP(A258,Stammdaten!A258:I541,6,FALSE))</f>
        <v/>
      </c>
      <c r="C258" s="129" t="str">
        <f t="shared" si="7"/>
        <v/>
      </c>
      <c r="D258" s="130" t="str">
        <f t="shared" si="8"/>
        <v/>
      </c>
      <c r="E258" s="131" t="str">
        <f>IF(A258="","",SUMIFS('Ergebnis (detailliert)'!$H$17:$H$300,'Ergebnis (detailliert)'!$A$17:$A$300,'Ergebnis (aggregiert)'!$A258,'Ergebnis (detailliert)'!$B$17:$B$300,'Ergebnis (aggregiert)'!$C258))</f>
        <v/>
      </c>
      <c r="F258" s="132" t="str">
        <f>IF($A258="","",SUMIFS('Ergebnis (detailliert)'!$J$17:$J$300,'Ergebnis (detailliert)'!$A$17:$A$300,'Ergebnis (aggregiert)'!$A258,'Ergebnis (detailliert)'!$B$17:$B$300,'Ergebnis (aggregiert)'!$C258))</f>
        <v/>
      </c>
      <c r="G258" s="131" t="str">
        <f>IF($A258="","",SUMIFS('Ergebnis (detailliert)'!$M$17:$M$300,'Ergebnis (detailliert)'!$A$17:$A$300,'Ergebnis (aggregiert)'!$A258,'Ergebnis (detailliert)'!$B$17:$B$300,'Ergebnis (aggregiert)'!$C258))</f>
        <v/>
      </c>
      <c r="H258" s="133" t="str">
        <f>IF($A258="","",SUMIFS('Ergebnis (detailliert)'!$P$17:$P$300,'Ergebnis (detailliert)'!$A$17:$A$300,'Ergebnis (aggregiert)'!$A258,'Ergebnis (detailliert)'!$B$17:$B$300,'Ergebnis (aggregiert)'!$C258))</f>
        <v/>
      </c>
      <c r="I258" s="134" t="str">
        <f>IF($A258="","",SUMIFS('Ergebnis (detailliert)'!$S$17:$S$300,'Ergebnis (detailliert)'!$A$17:$A$300,'Ergebnis (aggregiert)'!$A258,'Ergebnis (detailliert)'!$B$17:$B$300,'Ergebnis (aggregiert)'!$C258))</f>
        <v/>
      </c>
      <c r="J258" s="93" t="str">
        <f>IFERROR(IF(ISBLANK(A258),"",IF(COUNTIF('Beladung des Speichers'!$A$17:$A$300,'Ergebnis (aggregiert)'!A258)=0,"Fehler: Der Reiter 'Beladung des Speichers' wurde für diesen Speicher nicht ausgefüllt.",IF(COUNTIF('Entladung des Speichers'!$A$17:$A$300,'Ergebnis (aggregiert)'!A258)=0,"Fehler: Der Reiter 'Entladung des Speichers' wurde für diesen Speicher nicht ausgefüllt.",IF(COUNTIF(Füllstände!$A$17:$A$300,'Ergebnis (aggregiert)'!A258)=0,"Fehler: Der Reiter 'Füllstände' wurde für diesen Speicher nicht ausgefüllt.","")))),"Fehler: Nicht alle Datenblätter wurden für diesen Speicher vollständig befüllt.")</f>
        <v/>
      </c>
    </row>
    <row r="259" spans="1:10" x14ac:dyDescent="0.2">
      <c r="A259" s="128" t="str">
        <f>IF(Stammdaten!A259="","",Stammdaten!A259)</f>
        <v/>
      </c>
      <c r="B259" s="128" t="str">
        <f>IF(A259="","",VLOOKUP(A259,Stammdaten!A259:I542,6,FALSE))</f>
        <v/>
      </c>
      <c r="C259" s="129" t="str">
        <f t="shared" si="7"/>
        <v/>
      </c>
      <c r="D259" s="130" t="str">
        <f t="shared" si="8"/>
        <v/>
      </c>
      <c r="E259" s="131" t="str">
        <f>IF(A259="","",SUMIFS('Ergebnis (detailliert)'!$H$17:$H$300,'Ergebnis (detailliert)'!$A$17:$A$300,'Ergebnis (aggregiert)'!$A259,'Ergebnis (detailliert)'!$B$17:$B$300,'Ergebnis (aggregiert)'!$C259))</f>
        <v/>
      </c>
      <c r="F259" s="132" t="str">
        <f>IF($A259="","",SUMIFS('Ergebnis (detailliert)'!$J$17:$J$300,'Ergebnis (detailliert)'!$A$17:$A$300,'Ergebnis (aggregiert)'!$A259,'Ergebnis (detailliert)'!$B$17:$B$300,'Ergebnis (aggregiert)'!$C259))</f>
        <v/>
      </c>
      <c r="G259" s="131" t="str">
        <f>IF($A259="","",SUMIFS('Ergebnis (detailliert)'!$M$17:$M$300,'Ergebnis (detailliert)'!$A$17:$A$300,'Ergebnis (aggregiert)'!$A259,'Ergebnis (detailliert)'!$B$17:$B$300,'Ergebnis (aggregiert)'!$C259))</f>
        <v/>
      </c>
      <c r="H259" s="133" t="str">
        <f>IF($A259="","",SUMIFS('Ergebnis (detailliert)'!$P$17:$P$300,'Ergebnis (detailliert)'!$A$17:$A$300,'Ergebnis (aggregiert)'!$A259,'Ergebnis (detailliert)'!$B$17:$B$300,'Ergebnis (aggregiert)'!$C259))</f>
        <v/>
      </c>
      <c r="I259" s="134" t="str">
        <f>IF($A259="","",SUMIFS('Ergebnis (detailliert)'!$S$17:$S$300,'Ergebnis (detailliert)'!$A$17:$A$300,'Ergebnis (aggregiert)'!$A259,'Ergebnis (detailliert)'!$B$17:$B$300,'Ergebnis (aggregiert)'!$C259))</f>
        <v/>
      </c>
      <c r="J259" s="93" t="str">
        <f>IFERROR(IF(ISBLANK(A259),"",IF(COUNTIF('Beladung des Speichers'!$A$17:$A$300,'Ergebnis (aggregiert)'!A259)=0,"Fehler: Der Reiter 'Beladung des Speichers' wurde für diesen Speicher nicht ausgefüllt.",IF(COUNTIF('Entladung des Speichers'!$A$17:$A$300,'Ergebnis (aggregiert)'!A259)=0,"Fehler: Der Reiter 'Entladung des Speichers' wurde für diesen Speicher nicht ausgefüllt.",IF(COUNTIF(Füllstände!$A$17:$A$300,'Ergebnis (aggregiert)'!A259)=0,"Fehler: Der Reiter 'Füllstände' wurde für diesen Speicher nicht ausgefüllt.","")))),"Fehler: Nicht alle Datenblätter wurden für diesen Speicher vollständig befüllt.")</f>
        <v/>
      </c>
    </row>
    <row r="260" spans="1:10" x14ac:dyDescent="0.2">
      <c r="A260" s="128" t="str">
        <f>IF(Stammdaten!A260="","",Stammdaten!A260)</f>
        <v/>
      </c>
      <c r="B260" s="128" t="str">
        <f>IF(A260="","",VLOOKUP(A260,Stammdaten!A260:I543,6,FALSE))</f>
        <v/>
      </c>
      <c r="C260" s="129" t="str">
        <f t="shared" si="7"/>
        <v/>
      </c>
      <c r="D260" s="130" t="str">
        <f t="shared" si="8"/>
        <v/>
      </c>
      <c r="E260" s="131" t="str">
        <f>IF(A260="","",SUMIFS('Ergebnis (detailliert)'!$H$17:$H$300,'Ergebnis (detailliert)'!$A$17:$A$300,'Ergebnis (aggregiert)'!$A260,'Ergebnis (detailliert)'!$B$17:$B$300,'Ergebnis (aggregiert)'!$C260))</f>
        <v/>
      </c>
      <c r="F260" s="132" t="str">
        <f>IF($A260="","",SUMIFS('Ergebnis (detailliert)'!$J$17:$J$300,'Ergebnis (detailliert)'!$A$17:$A$300,'Ergebnis (aggregiert)'!$A260,'Ergebnis (detailliert)'!$B$17:$B$300,'Ergebnis (aggregiert)'!$C260))</f>
        <v/>
      </c>
      <c r="G260" s="131" t="str">
        <f>IF($A260="","",SUMIFS('Ergebnis (detailliert)'!$M$17:$M$300,'Ergebnis (detailliert)'!$A$17:$A$300,'Ergebnis (aggregiert)'!$A260,'Ergebnis (detailliert)'!$B$17:$B$300,'Ergebnis (aggregiert)'!$C260))</f>
        <v/>
      </c>
      <c r="H260" s="133" t="str">
        <f>IF($A260="","",SUMIFS('Ergebnis (detailliert)'!$P$17:$P$300,'Ergebnis (detailliert)'!$A$17:$A$300,'Ergebnis (aggregiert)'!$A260,'Ergebnis (detailliert)'!$B$17:$B$300,'Ergebnis (aggregiert)'!$C260))</f>
        <v/>
      </c>
      <c r="I260" s="134" t="str">
        <f>IF($A260="","",SUMIFS('Ergebnis (detailliert)'!$S$17:$S$300,'Ergebnis (detailliert)'!$A$17:$A$300,'Ergebnis (aggregiert)'!$A260,'Ergebnis (detailliert)'!$B$17:$B$300,'Ergebnis (aggregiert)'!$C260))</f>
        <v/>
      </c>
      <c r="J260" s="93" t="str">
        <f>IFERROR(IF(ISBLANK(A260),"",IF(COUNTIF('Beladung des Speichers'!$A$17:$A$300,'Ergebnis (aggregiert)'!A260)=0,"Fehler: Der Reiter 'Beladung des Speichers' wurde für diesen Speicher nicht ausgefüllt.",IF(COUNTIF('Entladung des Speichers'!$A$17:$A$300,'Ergebnis (aggregiert)'!A260)=0,"Fehler: Der Reiter 'Entladung des Speichers' wurde für diesen Speicher nicht ausgefüllt.",IF(COUNTIF(Füllstände!$A$17:$A$300,'Ergebnis (aggregiert)'!A260)=0,"Fehler: Der Reiter 'Füllstände' wurde für diesen Speicher nicht ausgefüllt.","")))),"Fehler: Nicht alle Datenblätter wurden für diesen Speicher vollständig befüllt.")</f>
        <v/>
      </c>
    </row>
    <row r="261" spans="1:10" x14ac:dyDescent="0.2">
      <c r="A261" s="128" t="str">
        <f>IF(Stammdaten!A261="","",Stammdaten!A261)</f>
        <v/>
      </c>
      <c r="B261" s="128" t="str">
        <f>IF(A261="","",VLOOKUP(A261,Stammdaten!A261:I544,6,FALSE))</f>
        <v/>
      </c>
      <c r="C261" s="129" t="str">
        <f t="shared" si="7"/>
        <v/>
      </c>
      <c r="D261" s="130" t="str">
        <f t="shared" si="8"/>
        <v/>
      </c>
      <c r="E261" s="131" t="str">
        <f>IF(A261="","",SUMIFS('Ergebnis (detailliert)'!$H$17:$H$300,'Ergebnis (detailliert)'!$A$17:$A$300,'Ergebnis (aggregiert)'!$A261,'Ergebnis (detailliert)'!$B$17:$B$300,'Ergebnis (aggregiert)'!$C261))</f>
        <v/>
      </c>
      <c r="F261" s="132" t="str">
        <f>IF($A261="","",SUMIFS('Ergebnis (detailliert)'!$J$17:$J$300,'Ergebnis (detailliert)'!$A$17:$A$300,'Ergebnis (aggregiert)'!$A261,'Ergebnis (detailliert)'!$B$17:$B$300,'Ergebnis (aggregiert)'!$C261))</f>
        <v/>
      </c>
      <c r="G261" s="131" t="str">
        <f>IF($A261="","",SUMIFS('Ergebnis (detailliert)'!$M$17:$M$300,'Ergebnis (detailliert)'!$A$17:$A$300,'Ergebnis (aggregiert)'!$A261,'Ergebnis (detailliert)'!$B$17:$B$300,'Ergebnis (aggregiert)'!$C261))</f>
        <v/>
      </c>
      <c r="H261" s="133" t="str">
        <f>IF($A261="","",SUMIFS('Ergebnis (detailliert)'!$P$17:$P$300,'Ergebnis (detailliert)'!$A$17:$A$300,'Ergebnis (aggregiert)'!$A261,'Ergebnis (detailliert)'!$B$17:$B$300,'Ergebnis (aggregiert)'!$C261))</f>
        <v/>
      </c>
      <c r="I261" s="134" t="str">
        <f>IF($A261="","",SUMIFS('Ergebnis (detailliert)'!$S$17:$S$300,'Ergebnis (detailliert)'!$A$17:$A$300,'Ergebnis (aggregiert)'!$A261,'Ergebnis (detailliert)'!$B$17:$B$300,'Ergebnis (aggregiert)'!$C261))</f>
        <v/>
      </c>
      <c r="J261" s="93" t="str">
        <f>IFERROR(IF(ISBLANK(A261),"",IF(COUNTIF('Beladung des Speichers'!$A$17:$A$300,'Ergebnis (aggregiert)'!A261)=0,"Fehler: Der Reiter 'Beladung des Speichers' wurde für diesen Speicher nicht ausgefüllt.",IF(COUNTIF('Entladung des Speichers'!$A$17:$A$300,'Ergebnis (aggregiert)'!A261)=0,"Fehler: Der Reiter 'Entladung des Speichers' wurde für diesen Speicher nicht ausgefüllt.",IF(COUNTIF(Füllstände!$A$17:$A$300,'Ergebnis (aggregiert)'!A261)=0,"Fehler: Der Reiter 'Füllstände' wurde für diesen Speicher nicht ausgefüllt.","")))),"Fehler: Nicht alle Datenblätter wurden für diesen Speicher vollständig befüllt.")</f>
        <v/>
      </c>
    </row>
    <row r="262" spans="1:10" x14ac:dyDescent="0.2">
      <c r="A262" s="128" t="str">
        <f>IF(Stammdaten!A262="","",Stammdaten!A262)</f>
        <v/>
      </c>
      <c r="B262" s="128" t="str">
        <f>IF(A262="","",VLOOKUP(A262,Stammdaten!A262:I545,6,FALSE))</f>
        <v/>
      </c>
      <c r="C262" s="129" t="str">
        <f t="shared" si="7"/>
        <v/>
      </c>
      <c r="D262" s="130" t="str">
        <f t="shared" si="8"/>
        <v/>
      </c>
      <c r="E262" s="131" t="str">
        <f>IF(A262="","",SUMIFS('Ergebnis (detailliert)'!$H$17:$H$300,'Ergebnis (detailliert)'!$A$17:$A$300,'Ergebnis (aggregiert)'!$A262,'Ergebnis (detailliert)'!$B$17:$B$300,'Ergebnis (aggregiert)'!$C262))</f>
        <v/>
      </c>
      <c r="F262" s="132" t="str">
        <f>IF($A262="","",SUMIFS('Ergebnis (detailliert)'!$J$17:$J$300,'Ergebnis (detailliert)'!$A$17:$A$300,'Ergebnis (aggregiert)'!$A262,'Ergebnis (detailliert)'!$B$17:$B$300,'Ergebnis (aggregiert)'!$C262))</f>
        <v/>
      </c>
      <c r="G262" s="131" t="str">
        <f>IF($A262="","",SUMIFS('Ergebnis (detailliert)'!$M$17:$M$300,'Ergebnis (detailliert)'!$A$17:$A$300,'Ergebnis (aggregiert)'!$A262,'Ergebnis (detailliert)'!$B$17:$B$300,'Ergebnis (aggregiert)'!$C262))</f>
        <v/>
      </c>
      <c r="H262" s="133" t="str">
        <f>IF($A262="","",SUMIFS('Ergebnis (detailliert)'!$P$17:$P$300,'Ergebnis (detailliert)'!$A$17:$A$300,'Ergebnis (aggregiert)'!$A262,'Ergebnis (detailliert)'!$B$17:$B$300,'Ergebnis (aggregiert)'!$C262))</f>
        <v/>
      </c>
      <c r="I262" s="134" t="str">
        <f>IF($A262="","",SUMIFS('Ergebnis (detailliert)'!$S$17:$S$300,'Ergebnis (detailliert)'!$A$17:$A$300,'Ergebnis (aggregiert)'!$A262,'Ergebnis (detailliert)'!$B$17:$B$300,'Ergebnis (aggregiert)'!$C262))</f>
        <v/>
      </c>
      <c r="J262" s="93" t="str">
        <f>IFERROR(IF(ISBLANK(A262),"",IF(COUNTIF('Beladung des Speichers'!$A$17:$A$300,'Ergebnis (aggregiert)'!A262)=0,"Fehler: Der Reiter 'Beladung des Speichers' wurde für diesen Speicher nicht ausgefüllt.",IF(COUNTIF('Entladung des Speichers'!$A$17:$A$300,'Ergebnis (aggregiert)'!A262)=0,"Fehler: Der Reiter 'Entladung des Speichers' wurde für diesen Speicher nicht ausgefüllt.",IF(COUNTIF(Füllstände!$A$17:$A$300,'Ergebnis (aggregiert)'!A262)=0,"Fehler: Der Reiter 'Füllstände' wurde für diesen Speicher nicht ausgefüllt.","")))),"Fehler: Nicht alle Datenblätter wurden für diesen Speicher vollständig befüllt.")</f>
        <v/>
      </c>
    </row>
    <row r="263" spans="1:10" x14ac:dyDescent="0.2">
      <c r="A263" s="128" t="str">
        <f>IF(Stammdaten!A263="","",Stammdaten!A263)</f>
        <v/>
      </c>
      <c r="B263" s="128" t="str">
        <f>IF(A263="","",VLOOKUP(A263,Stammdaten!A263:I546,6,FALSE))</f>
        <v/>
      </c>
      <c r="C263" s="129" t="str">
        <f t="shared" si="7"/>
        <v/>
      </c>
      <c r="D263" s="130" t="str">
        <f t="shared" si="8"/>
        <v/>
      </c>
      <c r="E263" s="131" t="str">
        <f>IF(A263="","",SUMIFS('Ergebnis (detailliert)'!$H$17:$H$300,'Ergebnis (detailliert)'!$A$17:$A$300,'Ergebnis (aggregiert)'!$A263,'Ergebnis (detailliert)'!$B$17:$B$300,'Ergebnis (aggregiert)'!$C263))</f>
        <v/>
      </c>
      <c r="F263" s="132" t="str">
        <f>IF($A263="","",SUMIFS('Ergebnis (detailliert)'!$J$17:$J$300,'Ergebnis (detailliert)'!$A$17:$A$300,'Ergebnis (aggregiert)'!$A263,'Ergebnis (detailliert)'!$B$17:$B$300,'Ergebnis (aggregiert)'!$C263))</f>
        <v/>
      </c>
      <c r="G263" s="131" t="str">
        <f>IF($A263="","",SUMIFS('Ergebnis (detailliert)'!$M$17:$M$300,'Ergebnis (detailliert)'!$A$17:$A$300,'Ergebnis (aggregiert)'!$A263,'Ergebnis (detailliert)'!$B$17:$B$300,'Ergebnis (aggregiert)'!$C263))</f>
        <v/>
      </c>
      <c r="H263" s="133" t="str">
        <f>IF($A263="","",SUMIFS('Ergebnis (detailliert)'!$P$17:$P$300,'Ergebnis (detailliert)'!$A$17:$A$300,'Ergebnis (aggregiert)'!$A263,'Ergebnis (detailliert)'!$B$17:$B$300,'Ergebnis (aggregiert)'!$C263))</f>
        <v/>
      </c>
      <c r="I263" s="134" t="str">
        <f>IF($A263="","",SUMIFS('Ergebnis (detailliert)'!$S$17:$S$300,'Ergebnis (detailliert)'!$A$17:$A$300,'Ergebnis (aggregiert)'!$A263,'Ergebnis (detailliert)'!$B$17:$B$300,'Ergebnis (aggregiert)'!$C263))</f>
        <v/>
      </c>
      <c r="J263" s="93" t="str">
        <f>IFERROR(IF(ISBLANK(A263),"",IF(COUNTIF('Beladung des Speichers'!$A$17:$A$300,'Ergebnis (aggregiert)'!A263)=0,"Fehler: Der Reiter 'Beladung des Speichers' wurde für diesen Speicher nicht ausgefüllt.",IF(COUNTIF('Entladung des Speichers'!$A$17:$A$300,'Ergebnis (aggregiert)'!A263)=0,"Fehler: Der Reiter 'Entladung des Speichers' wurde für diesen Speicher nicht ausgefüllt.",IF(COUNTIF(Füllstände!$A$17:$A$300,'Ergebnis (aggregiert)'!A263)=0,"Fehler: Der Reiter 'Füllstände' wurde für diesen Speicher nicht ausgefüllt.","")))),"Fehler: Nicht alle Datenblätter wurden für diesen Speicher vollständig befüllt.")</f>
        <v/>
      </c>
    </row>
    <row r="264" spans="1:10" x14ac:dyDescent="0.2">
      <c r="A264" s="128" t="str">
        <f>IF(Stammdaten!A264="","",Stammdaten!A264)</f>
        <v/>
      </c>
      <c r="B264" s="128" t="str">
        <f>IF(A264="","",VLOOKUP(A264,Stammdaten!A264:I547,6,FALSE))</f>
        <v/>
      </c>
      <c r="C264" s="129" t="str">
        <f t="shared" si="7"/>
        <v/>
      </c>
      <c r="D264" s="130" t="str">
        <f t="shared" si="8"/>
        <v/>
      </c>
      <c r="E264" s="131" t="str">
        <f>IF(A264="","",SUMIFS('Ergebnis (detailliert)'!$H$17:$H$300,'Ergebnis (detailliert)'!$A$17:$A$300,'Ergebnis (aggregiert)'!$A264,'Ergebnis (detailliert)'!$B$17:$B$300,'Ergebnis (aggregiert)'!$C264))</f>
        <v/>
      </c>
      <c r="F264" s="132" t="str">
        <f>IF($A264="","",SUMIFS('Ergebnis (detailliert)'!$J$17:$J$300,'Ergebnis (detailliert)'!$A$17:$A$300,'Ergebnis (aggregiert)'!$A264,'Ergebnis (detailliert)'!$B$17:$B$300,'Ergebnis (aggregiert)'!$C264))</f>
        <v/>
      </c>
      <c r="G264" s="131" t="str">
        <f>IF($A264="","",SUMIFS('Ergebnis (detailliert)'!$M$17:$M$300,'Ergebnis (detailliert)'!$A$17:$A$300,'Ergebnis (aggregiert)'!$A264,'Ergebnis (detailliert)'!$B$17:$B$300,'Ergebnis (aggregiert)'!$C264))</f>
        <v/>
      </c>
      <c r="H264" s="133" t="str">
        <f>IF($A264="","",SUMIFS('Ergebnis (detailliert)'!$P$17:$P$300,'Ergebnis (detailliert)'!$A$17:$A$300,'Ergebnis (aggregiert)'!$A264,'Ergebnis (detailliert)'!$B$17:$B$300,'Ergebnis (aggregiert)'!$C264))</f>
        <v/>
      </c>
      <c r="I264" s="134" t="str">
        <f>IF($A264="","",SUMIFS('Ergebnis (detailliert)'!$S$17:$S$300,'Ergebnis (detailliert)'!$A$17:$A$300,'Ergebnis (aggregiert)'!$A264,'Ergebnis (detailliert)'!$B$17:$B$300,'Ergebnis (aggregiert)'!$C264))</f>
        <v/>
      </c>
      <c r="J264" s="93" t="str">
        <f>IFERROR(IF(ISBLANK(A264),"",IF(COUNTIF('Beladung des Speichers'!$A$17:$A$300,'Ergebnis (aggregiert)'!A264)=0,"Fehler: Der Reiter 'Beladung des Speichers' wurde für diesen Speicher nicht ausgefüllt.",IF(COUNTIF('Entladung des Speichers'!$A$17:$A$300,'Ergebnis (aggregiert)'!A264)=0,"Fehler: Der Reiter 'Entladung des Speichers' wurde für diesen Speicher nicht ausgefüllt.",IF(COUNTIF(Füllstände!$A$17:$A$300,'Ergebnis (aggregiert)'!A264)=0,"Fehler: Der Reiter 'Füllstände' wurde für diesen Speicher nicht ausgefüllt.","")))),"Fehler: Nicht alle Datenblätter wurden für diesen Speicher vollständig befüllt.")</f>
        <v/>
      </c>
    </row>
    <row r="265" spans="1:10" x14ac:dyDescent="0.2">
      <c r="A265" s="128" t="str">
        <f>IF(Stammdaten!A265="","",Stammdaten!A265)</f>
        <v/>
      </c>
      <c r="B265" s="128" t="str">
        <f>IF(A265="","",VLOOKUP(A265,Stammdaten!A265:I548,6,FALSE))</f>
        <v/>
      </c>
      <c r="C265" s="129" t="str">
        <f t="shared" si="7"/>
        <v/>
      </c>
      <c r="D265" s="130" t="str">
        <f t="shared" si="8"/>
        <v/>
      </c>
      <c r="E265" s="131" t="str">
        <f>IF(A265="","",SUMIFS('Ergebnis (detailliert)'!$H$17:$H$300,'Ergebnis (detailliert)'!$A$17:$A$300,'Ergebnis (aggregiert)'!$A265,'Ergebnis (detailliert)'!$B$17:$B$300,'Ergebnis (aggregiert)'!$C265))</f>
        <v/>
      </c>
      <c r="F265" s="132" t="str">
        <f>IF($A265="","",SUMIFS('Ergebnis (detailliert)'!$J$17:$J$300,'Ergebnis (detailliert)'!$A$17:$A$300,'Ergebnis (aggregiert)'!$A265,'Ergebnis (detailliert)'!$B$17:$B$300,'Ergebnis (aggregiert)'!$C265))</f>
        <v/>
      </c>
      <c r="G265" s="131" t="str">
        <f>IF($A265="","",SUMIFS('Ergebnis (detailliert)'!$M$17:$M$300,'Ergebnis (detailliert)'!$A$17:$A$300,'Ergebnis (aggregiert)'!$A265,'Ergebnis (detailliert)'!$B$17:$B$300,'Ergebnis (aggregiert)'!$C265))</f>
        <v/>
      </c>
      <c r="H265" s="133" t="str">
        <f>IF($A265="","",SUMIFS('Ergebnis (detailliert)'!$P$17:$P$300,'Ergebnis (detailliert)'!$A$17:$A$300,'Ergebnis (aggregiert)'!$A265,'Ergebnis (detailliert)'!$B$17:$B$300,'Ergebnis (aggregiert)'!$C265))</f>
        <v/>
      </c>
      <c r="I265" s="134" t="str">
        <f>IF($A265="","",SUMIFS('Ergebnis (detailliert)'!$S$17:$S$300,'Ergebnis (detailliert)'!$A$17:$A$300,'Ergebnis (aggregiert)'!$A265,'Ergebnis (detailliert)'!$B$17:$B$300,'Ergebnis (aggregiert)'!$C265))</f>
        <v/>
      </c>
      <c r="J265" s="93" t="str">
        <f>IFERROR(IF(ISBLANK(A265),"",IF(COUNTIF('Beladung des Speichers'!$A$17:$A$300,'Ergebnis (aggregiert)'!A265)=0,"Fehler: Der Reiter 'Beladung des Speichers' wurde für diesen Speicher nicht ausgefüllt.",IF(COUNTIF('Entladung des Speichers'!$A$17:$A$300,'Ergebnis (aggregiert)'!A265)=0,"Fehler: Der Reiter 'Entladung des Speichers' wurde für diesen Speicher nicht ausgefüllt.",IF(COUNTIF(Füllstände!$A$17:$A$300,'Ergebnis (aggregiert)'!A265)=0,"Fehler: Der Reiter 'Füllstände' wurde für diesen Speicher nicht ausgefüllt.","")))),"Fehler: Nicht alle Datenblätter wurden für diesen Speicher vollständig befüllt.")</f>
        <v/>
      </c>
    </row>
    <row r="266" spans="1:10" x14ac:dyDescent="0.2">
      <c r="A266" s="128" t="str">
        <f>IF(Stammdaten!A266="","",Stammdaten!A266)</f>
        <v/>
      </c>
      <c r="B266" s="128" t="str">
        <f>IF(A266="","",VLOOKUP(A266,Stammdaten!A266:I549,6,FALSE))</f>
        <v/>
      </c>
      <c r="C266" s="129" t="str">
        <f t="shared" si="7"/>
        <v/>
      </c>
      <c r="D266" s="130" t="str">
        <f t="shared" si="8"/>
        <v/>
      </c>
      <c r="E266" s="131" t="str">
        <f>IF(A266="","",SUMIFS('Ergebnis (detailliert)'!$H$17:$H$300,'Ergebnis (detailliert)'!$A$17:$A$300,'Ergebnis (aggregiert)'!$A266,'Ergebnis (detailliert)'!$B$17:$B$300,'Ergebnis (aggregiert)'!$C266))</f>
        <v/>
      </c>
      <c r="F266" s="132" t="str">
        <f>IF($A266="","",SUMIFS('Ergebnis (detailliert)'!$J$17:$J$300,'Ergebnis (detailliert)'!$A$17:$A$300,'Ergebnis (aggregiert)'!$A266,'Ergebnis (detailliert)'!$B$17:$B$300,'Ergebnis (aggregiert)'!$C266))</f>
        <v/>
      </c>
      <c r="G266" s="131" t="str">
        <f>IF($A266="","",SUMIFS('Ergebnis (detailliert)'!$M$17:$M$300,'Ergebnis (detailliert)'!$A$17:$A$300,'Ergebnis (aggregiert)'!$A266,'Ergebnis (detailliert)'!$B$17:$B$300,'Ergebnis (aggregiert)'!$C266))</f>
        <v/>
      </c>
      <c r="H266" s="133" t="str">
        <f>IF($A266="","",SUMIFS('Ergebnis (detailliert)'!$P$17:$P$300,'Ergebnis (detailliert)'!$A$17:$A$300,'Ergebnis (aggregiert)'!$A266,'Ergebnis (detailliert)'!$B$17:$B$300,'Ergebnis (aggregiert)'!$C266))</f>
        <v/>
      </c>
      <c r="I266" s="134" t="str">
        <f>IF($A266="","",SUMIFS('Ergebnis (detailliert)'!$S$17:$S$300,'Ergebnis (detailliert)'!$A$17:$A$300,'Ergebnis (aggregiert)'!$A266,'Ergebnis (detailliert)'!$B$17:$B$300,'Ergebnis (aggregiert)'!$C266))</f>
        <v/>
      </c>
      <c r="J266" s="93" t="str">
        <f>IFERROR(IF(ISBLANK(A266),"",IF(COUNTIF('Beladung des Speichers'!$A$17:$A$300,'Ergebnis (aggregiert)'!A266)=0,"Fehler: Der Reiter 'Beladung des Speichers' wurde für diesen Speicher nicht ausgefüllt.",IF(COUNTIF('Entladung des Speichers'!$A$17:$A$300,'Ergebnis (aggregiert)'!A266)=0,"Fehler: Der Reiter 'Entladung des Speichers' wurde für diesen Speicher nicht ausgefüllt.",IF(COUNTIF(Füllstände!$A$17:$A$300,'Ergebnis (aggregiert)'!A266)=0,"Fehler: Der Reiter 'Füllstände' wurde für diesen Speicher nicht ausgefüllt.","")))),"Fehler: Nicht alle Datenblätter wurden für diesen Speicher vollständig befüllt.")</f>
        <v/>
      </c>
    </row>
    <row r="267" spans="1:10" x14ac:dyDescent="0.2">
      <c r="A267" s="128" t="str">
        <f>IF(Stammdaten!A267="","",Stammdaten!A267)</f>
        <v/>
      </c>
      <c r="B267" s="128" t="str">
        <f>IF(A267="","",VLOOKUP(A267,Stammdaten!A267:I550,6,FALSE))</f>
        <v/>
      </c>
      <c r="C267" s="129" t="str">
        <f t="shared" si="7"/>
        <v/>
      </c>
      <c r="D267" s="130" t="str">
        <f t="shared" si="8"/>
        <v/>
      </c>
      <c r="E267" s="131" t="str">
        <f>IF(A267="","",SUMIFS('Ergebnis (detailliert)'!$H$17:$H$300,'Ergebnis (detailliert)'!$A$17:$A$300,'Ergebnis (aggregiert)'!$A267,'Ergebnis (detailliert)'!$B$17:$B$300,'Ergebnis (aggregiert)'!$C267))</f>
        <v/>
      </c>
      <c r="F267" s="132" t="str">
        <f>IF($A267="","",SUMIFS('Ergebnis (detailliert)'!$J$17:$J$300,'Ergebnis (detailliert)'!$A$17:$A$300,'Ergebnis (aggregiert)'!$A267,'Ergebnis (detailliert)'!$B$17:$B$300,'Ergebnis (aggregiert)'!$C267))</f>
        <v/>
      </c>
      <c r="G267" s="131" t="str">
        <f>IF($A267="","",SUMIFS('Ergebnis (detailliert)'!$M$17:$M$300,'Ergebnis (detailliert)'!$A$17:$A$300,'Ergebnis (aggregiert)'!$A267,'Ergebnis (detailliert)'!$B$17:$B$300,'Ergebnis (aggregiert)'!$C267))</f>
        <v/>
      </c>
      <c r="H267" s="133" t="str">
        <f>IF($A267="","",SUMIFS('Ergebnis (detailliert)'!$P$17:$P$300,'Ergebnis (detailliert)'!$A$17:$A$300,'Ergebnis (aggregiert)'!$A267,'Ergebnis (detailliert)'!$B$17:$B$300,'Ergebnis (aggregiert)'!$C267))</f>
        <v/>
      </c>
      <c r="I267" s="134" t="str">
        <f>IF($A267="","",SUMIFS('Ergebnis (detailliert)'!$S$17:$S$300,'Ergebnis (detailliert)'!$A$17:$A$300,'Ergebnis (aggregiert)'!$A267,'Ergebnis (detailliert)'!$B$17:$B$300,'Ergebnis (aggregiert)'!$C267))</f>
        <v/>
      </c>
      <c r="J267" s="93" t="str">
        <f>IFERROR(IF(ISBLANK(A267),"",IF(COUNTIF('Beladung des Speichers'!$A$17:$A$300,'Ergebnis (aggregiert)'!A267)=0,"Fehler: Der Reiter 'Beladung des Speichers' wurde für diesen Speicher nicht ausgefüllt.",IF(COUNTIF('Entladung des Speichers'!$A$17:$A$300,'Ergebnis (aggregiert)'!A267)=0,"Fehler: Der Reiter 'Entladung des Speichers' wurde für diesen Speicher nicht ausgefüllt.",IF(COUNTIF(Füllstände!$A$17:$A$300,'Ergebnis (aggregiert)'!A267)=0,"Fehler: Der Reiter 'Füllstände' wurde für diesen Speicher nicht ausgefüllt.","")))),"Fehler: Nicht alle Datenblätter wurden für diesen Speicher vollständig befüllt.")</f>
        <v/>
      </c>
    </row>
    <row r="268" spans="1:10" x14ac:dyDescent="0.2">
      <c r="A268" s="128" t="str">
        <f>IF(Stammdaten!A268="","",Stammdaten!A268)</f>
        <v/>
      </c>
      <c r="B268" s="128" t="str">
        <f>IF(A268="","",VLOOKUP(A268,Stammdaten!A268:I551,6,FALSE))</f>
        <v/>
      </c>
      <c r="C268" s="129" t="str">
        <f t="shared" si="7"/>
        <v/>
      </c>
      <c r="D268" s="130" t="str">
        <f t="shared" si="8"/>
        <v/>
      </c>
      <c r="E268" s="131" t="str">
        <f>IF(A268="","",SUMIFS('Ergebnis (detailliert)'!$H$17:$H$300,'Ergebnis (detailliert)'!$A$17:$A$300,'Ergebnis (aggregiert)'!$A268,'Ergebnis (detailliert)'!$B$17:$B$300,'Ergebnis (aggregiert)'!$C268))</f>
        <v/>
      </c>
      <c r="F268" s="132" t="str">
        <f>IF($A268="","",SUMIFS('Ergebnis (detailliert)'!$J$17:$J$300,'Ergebnis (detailliert)'!$A$17:$A$300,'Ergebnis (aggregiert)'!$A268,'Ergebnis (detailliert)'!$B$17:$B$300,'Ergebnis (aggregiert)'!$C268))</f>
        <v/>
      </c>
      <c r="G268" s="131" t="str">
        <f>IF($A268="","",SUMIFS('Ergebnis (detailliert)'!$M$17:$M$300,'Ergebnis (detailliert)'!$A$17:$A$300,'Ergebnis (aggregiert)'!$A268,'Ergebnis (detailliert)'!$B$17:$B$300,'Ergebnis (aggregiert)'!$C268))</f>
        <v/>
      </c>
      <c r="H268" s="133" t="str">
        <f>IF($A268="","",SUMIFS('Ergebnis (detailliert)'!$P$17:$P$300,'Ergebnis (detailliert)'!$A$17:$A$300,'Ergebnis (aggregiert)'!$A268,'Ergebnis (detailliert)'!$B$17:$B$300,'Ergebnis (aggregiert)'!$C268))</f>
        <v/>
      </c>
      <c r="I268" s="134" t="str">
        <f>IF($A268="","",SUMIFS('Ergebnis (detailliert)'!$S$17:$S$300,'Ergebnis (detailliert)'!$A$17:$A$300,'Ergebnis (aggregiert)'!$A268,'Ergebnis (detailliert)'!$B$17:$B$300,'Ergebnis (aggregiert)'!$C268))</f>
        <v/>
      </c>
      <c r="J268" s="93" t="str">
        <f>IFERROR(IF(ISBLANK(A268),"",IF(COUNTIF('Beladung des Speichers'!$A$17:$A$300,'Ergebnis (aggregiert)'!A268)=0,"Fehler: Der Reiter 'Beladung des Speichers' wurde für diesen Speicher nicht ausgefüllt.",IF(COUNTIF('Entladung des Speichers'!$A$17:$A$300,'Ergebnis (aggregiert)'!A268)=0,"Fehler: Der Reiter 'Entladung des Speichers' wurde für diesen Speicher nicht ausgefüllt.",IF(COUNTIF(Füllstände!$A$17:$A$300,'Ergebnis (aggregiert)'!A268)=0,"Fehler: Der Reiter 'Füllstände' wurde für diesen Speicher nicht ausgefüllt.","")))),"Fehler: Nicht alle Datenblätter wurden für diesen Speicher vollständig befüllt.")</f>
        <v/>
      </c>
    </row>
    <row r="269" spans="1:10" x14ac:dyDescent="0.2">
      <c r="A269" s="128" t="str">
        <f>IF(Stammdaten!A269="","",Stammdaten!A269)</f>
        <v/>
      </c>
      <c r="B269" s="128" t="str">
        <f>IF(A269="","",VLOOKUP(A269,Stammdaten!A269:I552,6,FALSE))</f>
        <v/>
      </c>
      <c r="C269" s="129" t="str">
        <f t="shared" si="7"/>
        <v/>
      </c>
      <c r="D269" s="130" t="str">
        <f t="shared" si="8"/>
        <v/>
      </c>
      <c r="E269" s="131" t="str">
        <f>IF(A269="","",SUMIFS('Ergebnis (detailliert)'!$H$17:$H$300,'Ergebnis (detailliert)'!$A$17:$A$300,'Ergebnis (aggregiert)'!$A269,'Ergebnis (detailliert)'!$B$17:$B$300,'Ergebnis (aggregiert)'!$C269))</f>
        <v/>
      </c>
      <c r="F269" s="132" t="str">
        <f>IF($A269="","",SUMIFS('Ergebnis (detailliert)'!$J$17:$J$300,'Ergebnis (detailliert)'!$A$17:$A$300,'Ergebnis (aggregiert)'!$A269,'Ergebnis (detailliert)'!$B$17:$B$300,'Ergebnis (aggregiert)'!$C269))</f>
        <v/>
      </c>
      <c r="G269" s="131" t="str">
        <f>IF($A269="","",SUMIFS('Ergebnis (detailliert)'!$M$17:$M$300,'Ergebnis (detailliert)'!$A$17:$A$300,'Ergebnis (aggregiert)'!$A269,'Ergebnis (detailliert)'!$B$17:$B$300,'Ergebnis (aggregiert)'!$C269))</f>
        <v/>
      </c>
      <c r="H269" s="133" t="str">
        <f>IF($A269="","",SUMIFS('Ergebnis (detailliert)'!$P$17:$P$300,'Ergebnis (detailliert)'!$A$17:$A$300,'Ergebnis (aggregiert)'!$A269,'Ergebnis (detailliert)'!$B$17:$B$300,'Ergebnis (aggregiert)'!$C269))</f>
        <v/>
      </c>
      <c r="I269" s="134" t="str">
        <f>IF($A269="","",SUMIFS('Ergebnis (detailliert)'!$S$17:$S$300,'Ergebnis (detailliert)'!$A$17:$A$300,'Ergebnis (aggregiert)'!$A269,'Ergebnis (detailliert)'!$B$17:$B$300,'Ergebnis (aggregiert)'!$C269))</f>
        <v/>
      </c>
      <c r="J269" s="93" t="str">
        <f>IFERROR(IF(ISBLANK(A269),"",IF(COUNTIF('Beladung des Speichers'!$A$17:$A$300,'Ergebnis (aggregiert)'!A269)=0,"Fehler: Der Reiter 'Beladung des Speichers' wurde für diesen Speicher nicht ausgefüllt.",IF(COUNTIF('Entladung des Speichers'!$A$17:$A$300,'Ergebnis (aggregiert)'!A269)=0,"Fehler: Der Reiter 'Entladung des Speichers' wurde für diesen Speicher nicht ausgefüllt.",IF(COUNTIF(Füllstände!$A$17:$A$300,'Ergebnis (aggregiert)'!A269)=0,"Fehler: Der Reiter 'Füllstände' wurde für diesen Speicher nicht ausgefüllt.","")))),"Fehler: Nicht alle Datenblätter wurden für diesen Speicher vollständig befüllt.")</f>
        <v/>
      </c>
    </row>
    <row r="270" spans="1:10" x14ac:dyDescent="0.2">
      <c r="A270" s="128" t="str">
        <f>IF(Stammdaten!A270="","",Stammdaten!A270)</f>
        <v/>
      </c>
      <c r="B270" s="128" t="str">
        <f>IF(A270="","",VLOOKUP(A270,Stammdaten!A270:I553,6,FALSE))</f>
        <v/>
      </c>
      <c r="C270" s="129" t="str">
        <f t="shared" si="7"/>
        <v/>
      </c>
      <c r="D270" s="130" t="str">
        <f t="shared" si="8"/>
        <v/>
      </c>
      <c r="E270" s="131" t="str">
        <f>IF(A270="","",SUMIFS('Ergebnis (detailliert)'!$H$17:$H$300,'Ergebnis (detailliert)'!$A$17:$A$300,'Ergebnis (aggregiert)'!$A270,'Ergebnis (detailliert)'!$B$17:$B$300,'Ergebnis (aggregiert)'!$C270))</f>
        <v/>
      </c>
      <c r="F270" s="132" t="str">
        <f>IF($A270="","",SUMIFS('Ergebnis (detailliert)'!$J$17:$J$300,'Ergebnis (detailliert)'!$A$17:$A$300,'Ergebnis (aggregiert)'!$A270,'Ergebnis (detailliert)'!$B$17:$B$300,'Ergebnis (aggregiert)'!$C270))</f>
        <v/>
      </c>
      <c r="G270" s="131" t="str">
        <f>IF($A270="","",SUMIFS('Ergebnis (detailliert)'!$M$17:$M$300,'Ergebnis (detailliert)'!$A$17:$A$300,'Ergebnis (aggregiert)'!$A270,'Ergebnis (detailliert)'!$B$17:$B$300,'Ergebnis (aggregiert)'!$C270))</f>
        <v/>
      </c>
      <c r="H270" s="133" t="str">
        <f>IF($A270="","",SUMIFS('Ergebnis (detailliert)'!$P$17:$P$300,'Ergebnis (detailliert)'!$A$17:$A$300,'Ergebnis (aggregiert)'!$A270,'Ergebnis (detailliert)'!$B$17:$B$300,'Ergebnis (aggregiert)'!$C270))</f>
        <v/>
      </c>
      <c r="I270" s="134" t="str">
        <f>IF($A270="","",SUMIFS('Ergebnis (detailliert)'!$S$17:$S$300,'Ergebnis (detailliert)'!$A$17:$A$300,'Ergebnis (aggregiert)'!$A270,'Ergebnis (detailliert)'!$B$17:$B$300,'Ergebnis (aggregiert)'!$C270))</f>
        <v/>
      </c>
      <c r="J270" s="93" t="str">
        <f>IFERROR(IF(ISBLANK(A270),"",IF(COUNTIF('Beladung des Speichers'!$A$17:$A$300,'Ergebnis (aggregiert)'!A270)=0,"Fehler: Der Reiter 'Beladung des Speichers' wurde für diesen Speicher nicht ausgefüllt.",IF(COUNTIF('Entladung des Speichers'!$A$17:$A$300,'Ergebnis (aggregiert)'!A270)=0,"Fehler: Der Reiter 'Entladung des Speichers' wurde für diesen Speicher nicht ausgefüllt.",IF(COUNTIF(Füllstände!$A$17:$A$300,'Ergebnis (aggregiert)'!A270)=0,"Fehler: Der Reiter 'Füllstände' wurde für diesen Speicher nicht ausgefüllt.","")))),"Fehler: Nicht alle Datenblätter wurden für diesen Speicher vollständig befüllt.")</f>
        <v/>
      </c>
    </row>
    <row r="271" spans="1:10" x14ac:dyDescent="0.2">
      <c r="A271" s="128" t="str">
        <f>IF(Stammdaten!A271="","",Stammdaten!A271)</f>
        <v/>
      </c>
      <c r="B271" s="128" t="str">
        <f>IF(A271="","",VLOOKUP(A271,Stammdaten!A271:I554,6,FALSE))</f>
        <v/>
      </c>
      <c r="C271" s="129" t="str">
        <f t="shared" si="7"/>
        <v/>
      </c>
      <c r="D271" s="130" t="str">
        <f t="shared" si="8"/>
        <v/>
      </c>
      <c r="E271" s="131" t="str">
        <f>IF(A271="","",SUMIFS('Ergebnis (detailliert)'!$H$17:$H$300,'Ergebnis (detailliert)'!$A$17:$A$300,'Ergebnis (aggregiert)'!$A271,'Ergebnis (detailliert)'!$B$17:$B$300,'Ergebnis (aggregiert)'!$C271))</f>
        <v/>
      </c>
      <c r="F271" s="132" t="str">
        <f>IF($A271="","",SUMIFS('Ergebnis (detailliert)'!$J$17:$J$300,'Ergebnis (detailliert)'!$A$17:$A$300,'Ergebnis (aggregiert)'!$A271,'Ergebnis (detailliert)'!$B$17:$B$300,'Ergebnis (aggregiert)'!$C271))</f>
        <v/>
      </c>
      <c r="G271" s="131" t="str">
        <f>IF($A271="","",SUMIFS('Ergebnis (detailliert)'!$M$17:$M$300,'Ergebnis (detailliert)'!$A$17:$A$300,'Ergebnis (aggregiert)'!$A271,'Ergebnis (detailliert)'!$B$17:$B$300,'Ergebnis (aggregiert)'!$C271))</f>
        <v/>
      </c>
      <c r="H271" s="133" t="str">
        <f>IF($A271="","",SUMIFS('Ergebnis (detailliert)'!$P$17:$P$300,'Ergebnis (detailliert)'!$A$17:$A$300,'Ergebnis (aggregiert)'!$A271,'Ergebnis (detailliert)'!$B$17:$B$300,'Ergebnis (aggregiert)'!$C271))</f>
        <v/>
      </c>
      <c r="I271" s="134" t="str">
        <f>IF($A271="","",SUMIFS('Ergebnis (detailliert)'!$S$17:$S$300,'Ergebnis (detailliert)'!$A$17:$A$300,'Ergebnis (aggregiert)'!$A271,'Ergebnis (detailliert)'!$B$17:$B$300,'Ergebnis (aggregiert)'!$C271))</f>
        <v/>
      </c>
      <c r="J271" s="93" t="str">
        <f>IFERROR(IF(ISBLANK(A271),"",IF(COUNTIF('Beladung des Speichers'!$A$17:$A$300,'Ergebnis (aggregiert)'!A271)=0,"Fehler: Der Reiter 'Beladung des Speichers' wurde für diesen Speicher nicht ausgefüllt.",IF(COUNTIF('Entladung des Speichers'!$A$17:$A$300,'Ergebnis (aggregiert)'!A271)=0,"Fehler: Der Reiter 'Entladung des Speichers' wurde für diesen Speicher nicht ausgefüllt.",IF(COUNTIF(Füllstände!$A$17:$A$300,'Ergebnis (aggregiert)'!A271)=0,"Fehler: Der Reiter 'Füllstände' wurde für diesen Speicher nicht ausgefüllt.","")))),"Fehler: Nicht alle Datenblätter wurden für diesen Speicher vollständig befüllt.")</f>
        <v/>
      </c>
    </row>
    <row r="272" spans="1:10" x14ac:dyDescent="0.2">
      <c r="A272" s="128" t="str">
        <f>IF(Stammdaten!A272="","",Stammdaten!A272)</f>
        <v/>
      </c>
      <c r="B272" s="128" t="str">
        <f>IF(A272="","",VLOOKUP(A272,Stammdaten!A272:I555,6,FALSE))</f>
        <v/>
      </c>
      <c r="C272" s="129" t="str">
        <f t="shared" si="7"/>
        <v/>
      </c>
      <c r="D272" s="130" t="str">
        <f t="shared" si="8"/>
        <v/>
      </c>
      <c r="E272" s="131" t="str">
        <f>IF(A272="","",SUMIFS('Ergebnis (detailliert)'!$H$17:$H$300,'Ergebnis (detailliert)'!$A$17:$A$300,'Ergebnis (aggregiert)'!$A272,'Ergebnis (detailliert)'!$B$17:$B$300,'Ergebnis (aggregiert)'!$C272))</f>
        <v/>
      </c>
      <c r="F272" s="132" t="str">
        <f>IF($A272="","",SUMIFS('Ergebnis (detailliert)'!$J$17:$J$300,'Ergebnis (detailliert)'!$A$17:$A$300,'Ergebnis (aggregiert)'!$A272,'Ergebnis (detailliert)'!$B$17:$B$300,'Ergebnis (aggregiert)'!$C272))</f>
        <v/>
      </c>
      <c r="G272" s="131" t="str">
        <f>IF($A272="","",SUMIFS('Ergebnis (detailliert)'!$M$17:$M$300,'Ergebnis (detailliert)'!$A$17:$A$300,'Ergebnis (aggregiert)'!$A272,'Ergebnis (detailliert)'!$B$17:$B$300,'Ergebnis (aggregiert)'!$C272))</f>
        <v/>
      </c>
      <c r="H272" s="133" t="str">
        <f>IF($A272="","",SUMIFS('Ergebnis (detailliert)'!$P$17:$P$300,'Ergebnis (detailliert)'!$A$17:$A$300,'Ergebnis (aggregiert)'!$A272,'Ergebnis (detailliert)'!$B$17:$B$300,'Ergebnis (aggregiert)'!$C272))</f>
        <v/>
      </c>
      <c r="I272" s="134" t="str">
        <f>IF($A272="","",SUMIFS('Ergebnis (detailliert)'!$S$17:$S$300,'Ergebnis (detailliert)'!$A$17:$A$300,'Ergebnis (aggregiert)'!$A272,'Ergebnis (detailliert)'!$B$17:$B$300,'Ergebnis (aggregiert)'!$C272))</f>
        <v/>
      </c>
      <c r="J272" s="93" t="str">
        <f>IFERROR(IF(ISBLANK(A272),"",IF(COUNTIF('Beladung des Speichers'!$A$17:$A$300,'Ergebnis (aggregiert)'!A272)=0,"Fehler: Der Reiter 'Beladung des Speichers' wurde für diesen Speicher nicht ausgefüllt.",IF(COUNTIF('Entladung des Speichers'!$A$17:$A$300,'Ergebnis (aggregiert)'!A272)=0,"Fehler: Der Reiter 'Entladung des Speichers' wurde für diesen Speicher nicht ausgefüllt.",IF(COUNTIF(Füllstände!$A$17:$A$300,'Ergebnis (aggregiert)'!A272)=0,"Fehler: Der Reiter 'Füllstände' wurde für diesen Speicher nicht ausgefüllt.","")))),"Fehler: Nicht alle Datenblätter wurden für diesen Speicher vollständig befüllt.")</f>
        <v/>
      </c>
    </row>
    <row r="273" spans="1:10" x14ac:dyDescent="0.2">
      <c r="A273" s="128" t="str">
        <f>IF(Stammdaten!A273="","",Stammdaten!A273)</f>
        <v/>
      </c>
      <c r="B273" s="128" t="str">
        <f>IF(A273="","",VLOOKUP(A273,Stammdaten!A273:I556,6,FALSE))</f>
        <v/>
      </c>
      <c r="C273" s="129" t="str">
        <f t="shared" si="7"/>
        <v/>
      </c>
      <c r="D273" s="130" t="str">
        <f t="shared" si="8"/>
        <v/>
      </c>
      <c r="E273" s="131" t="str">
        <f>IF(A273="","",SUMIFS('Ergebnis (detailliert)'!$H$17:$H$300,'Ergebnis (detailliert)'!$A$17:$A$300,'Ergebnis (aggregiert)'!$A273,'Ergebnis (detailliert)'!$B$17:$B$300,'Ergebnis (aggregiert)'!$C273))</f>
        <v/>
      </c>
      <c r="F273" s="132" t="str">
        <f>IF($A273="","",SUMIFS('Ergebnis (detailliert)'!$J$17:$J$300,'Ergebnis (detailliert)'!$A$17:$A$300,'Ergebnis (aggregiert)'!$A273,'Ergebnis (detailliert)'!$B$17:$B$300,'Ergebnis (aggregiert)'!$C273))</f>
        <v/>
      </c>
      <c r="G273" s="131" t="str">
        <f>IF($A273="","",SUMIFS('Ergebnis (detailliert)'!$M$17:$M$300,'Ergebnis (detailliert)'!$A$17:$A$300,'Ergebnis (aggregiert)'!$A273,'Ergebnis (detailliert)'!$B$17:$B$300,'Ergebnis (aggregiert)'!$C273))</f>
        <v/>
      </c>
      <c r="H273" s="133" t="str">
        <f>IF($A273="","",SUMIFS('Ergebnis (detailliert)'!$P$17:$P$300,'Ergebnis (detailliert)'!$A$17:$A$300,'Ergebnis (aggregiert)'!$A273,'Ergebnis (detailliert)'!$B$17:$B$300,'Ergebnis (aggregiert)'!$C273))</f>
        <v/>
      </c>
      <c r="I273" s="134" t="str">
        <f>IF($A273="","",SUMIFS('Ergebnis (detailliert)'!$S$17:$S$300,'Ergebnis (detailliert)'!$A$17:$A$300,'Ergebnis (aggregiert)'!$A273,'Ergebnis (detailliert)'!$B$17:$B$300,'Ergebnis (aggregiert)'!$C273))</f>
        <v/>
      </c>
      <c r="J273" s="93" t="str">
        <f>IFERROR(IF(ISBLANK(A273),"",IF(COUNTIF('Beladung des Speichers'!$A$17:$A$300,'Ergebnis (aggregiert)'!A273)=0,"Fehler: Der Reiter 'Beladung des Speichers' wurde für diesen Speicher nicht ausgefüllt.",IF(COUNTIF('Entladung des Speichers'!$A$17:$A$300,'Ergebnis (aggregiert)'!A273)=0,"Fehler: Der Reiter 'Entladung des Speichers' wurde für diesen Speicher nicht ausgefüllt.",IF(COUNTIF(Füllstände!$A$17:$A$300,'Ergebnis (aggregiert)'!A273)=0,"Fehler: Der Reiter 'Füllstände' wurde für diesen Speicher nicht ausgefüllt.","")))),"Fehler: Nicht alle Datenblätter wurden für diesen Speicher vollständig befüllt.")</f>
        <v/>
      </c>
    </row>
    <row r="274" spans="1:10" x14ac:dyDescent="0.2">
      <c r="A274" s="128" t="str">
        <f>IF(Stammdaten!A274="","",Stammdaten!A274)</f>
        <v/>
      </c>
      <c r="B274" s="128" t="str">
        <f>IF(A274="","",VLOOKUP(A274,Stammdaten!A274:I557,6,FALSE))</f>
        <v/>
      </c>
      <c r="C274" s="129" t="str">
        <f t="shared" ref="C274:C300" si="9">IF(A274="","",$B$5)</f>
        <v/>
      </c>
      <c r="D274" s="130" t="str">
        <f t="shared" ref="D274:D300" si="10">IF(A274="","",$B$11)</f>
        <v/>
      </c>
      <c r="E274" s="131" t="str">
        <f>IF(A274="","",SUMIFS('Ergebnis (detailliert)'!$H$17:$H$300,'Ergebnis (detailliert)'!$A$17:$A$300,'Ergebnis (aggregiert)'!$A274,'Ergebnis (detailliert)'!$B$17:$B$300,'Ergebnis (aggregiert)'!$C274))</f>
        <v/>
      </c>
      <c r="F274" s="132" t="str">
        <f>IF($A274="","",SUMIFS('Ergebnis (detailliert)'!$J$17:$J$300,'Ergebnis (detailliert)'!$A$17:$A$300,'Ergebnis (aggregiert)'!$A274,'Ergebnis (detailliert)'!$B$17:$B$300,'Ergebnis (aggregiert)'!$C274))</f>
        <v/>
      </c>
      <c r="G274" s="131" t="str">
        <f>IF($A274="","",SUMIFS('Ergebnis (detailliert)'!$M$17:$M$300,'Ergebnis (detailliert)'!$A$17:$A$300,'Ergebnis (aggregiert)'!$A274,'Ergebnis (detailliert)'!$B$17:$B$300,'Ergebnis (aggregiert)'!$C274))</f>
        <v/>
      </c>
      <c r="H274" s="133" t="str">
        <f>IF($A274="","",SUMIFS('Ergebnis (detailliert)'!$P$17:$P$300,'Ergebnis (detailliert)'!$A$17:$A$300,'Ergebnis (aggregiert)'!$A274,'Ergebnis (detailliert)'!$B$17:$B$300,'Ergebnis (aggregiert)'!$C274))</f>
        <v/>
      </c>
      <c r="I274" s="134" t="str">
        <f>IF($A274="","",SUMIFS('Ergebnis (detailliert)'!$S$17:$S$300,'Ergebnis (detailliert)'!$A$17:$A$300,'Ergebnis (aggregiert)'!$A274,'Ergebnis (detailliert)'!$B$17:$B$300,'Ergebnis (aggregiert)'!$C274))</f>
        <v/>
      </c>
      <c r="J274" s="93" t="str">
        <f>IFERROR(IF(ISBLANK(A274),"",IF(COUNTIF('Beladung des Speichers'!$A$17:$A$300,'Ergebnis (aggregiert)'!A274)=0,"Fehler: Der Reiter 'Beladung des Speichers' wurde für diesen Speicher nicht ausgefüllt.",IF(COUNTIF('Entladung des Speichers'!$A$17:$A$300,'Ergebnis (aggregiert)'!A274)=0,"Fehler: Der Reiter 'Entladung des Speichers' wurde für diesen Speicher nicht ausgefüllt.",IF(COUNTIF(Füllstände!$A$17:$A$300,'Ergebnis (aggregiert)'!A274)=0,"Fehler: Der Reiter 'Füllstände' wurde für diesen Speicher nicht ausgefüllt.","")))),"Fehler: Nicht alle Datenblätter wurden für diesen Speicher vollständig befüllt.")</f>
        <v/>
      </c>
    </row>
    <row r="275" spans="1:10" x14ac:dyDescent="0.2">
      <c r="A275" s="128" t="str">
        <f>IF(Stammdaten!A275="","",Stammdaten!A275)</f>
        <v/>
      </c>
      <c r="B275" s="128" t="str">
        <f>IF(A275="","",VLOOKUP(A275,Stammdaten!A275:I558,6,FALSE))</f>
        <v/>
      </c>
      <c r="C275" s="129" t="str">
        <f t="shared" si="9"/>
        <v/>
      </c>
      <c r="D275" s="130" t="str">
        <f t="shared" si="10"/>
        <v/>
      </c>
      <c r="E275" s="131" t="str">
        <f>IF(A275="","",SUMIFS('Ergebnis (detailliert)'!$H$17:$H$300,'Ergebnis (detailliert)'!$A$17:$A$300,'Ergebnis (aggregiert)'!$A275,'Ergebnis (detailliert)'!$B$17:$B$300,'Ergebnis (aggregiert)'!$C275))</f>
        <v/>
      </c>
      <c r="F275" s="132" t="str">
        <f>IF($A275="","",SUMIFS('Ergebnis (detailliert)'!$J$17:$J$300,'Ergebnis (detailliert)'!$A$17:$A$300,'Ergebnis (aggregiert)'!$A275,'Ergebnis (detailliert)'!$B$17:$B$300,'Ergebnis (aggregiert)'!$C275))</f>
        <v/>
      </c>
      <c r="G275" s="131" t="str">
        <f>IF($A275="","",SUMIFS('Ergebnis (detailliert)'!$M$17:$M$300,'Ergebnis (detailliert)'!$A$17:$A$300,'Ergebnis (aggregiert)'!$A275,'Ergebnis (detailliert)'!$B$17:$B$300,'Ergebnis (aggregiert)'!$C275))</f>
        <v/>
      </c>
      <c r="H275" s="133" t="str">
        <f>IF($A275="","",SUMIFS('Ergebnis (detailliert)'!$P$17:$P$300,'Ergebnis (detailliert)'!$A$17:$A$300,'Ergebnis (aggregiert)'!$A275,'Ergebnis (detailliert)'!$B$17:$B$300,'Ergebnis (aggregiert)'!$C275))</f>
        <v/>
      </c>
      <c r="I275" s="134" t="str">
        <f>IF($A275="","",SUMIFS('Ergebnis (detailliert)'!$S$17:$S$300,'Ergebnis (detailliert)'!$A$17:$A$300,'Ergebnis (aggregiert)'!$A275,'Ergebnis (detailliert)'!$B$17:$B$300,'Ergebnis (aggregiert)'!$C275))</f>
        <v/>
      </c>
      <c r="J275" s="93" t="str">
        <f>IFERROR(IF(ISBLANK(A275),"",IF(COUNTIF('Beladung des Speichers'!$A$17:$A$300,'Ergebnis (aggregiert)'!A275)=0,"Fehler: Der Reiter 'Beladung des Speichers' wurde für diesen Speicher nicht ausgefüllt.",IF(COUNTIF('Entladung des Speichers'!$A$17:$A$300,'Ergebnis (aggregiert)'!A275)=0,"Fehler: Der Reiter 'Entladung des Speichers' wurde für diesen Speicher nicht ausgefüllt.",IF(COUNTIF(Füllstände!$A$17:$A$300,'Ergebnis (aggregiert)'!A275)=0,"Fehler: Der Reiter 'Füllstände' wurde für diesen Speicher nicht ausgefüllt.","")))),"Fehler: Nicht alle Datenblätter wurden für diesen Speicher vollständig befüllt.")</f>
        <v/>
      </c>
    </row>
    <row r="276" spans="1:10" x14ac:dyDescent="0.2">
      <c r="A276" s="128" t="str">
        <f>IF(Stammdaten!A276="","",Stammdaten!A276)</f>
        <v/>
      </c>
      <c r="B276" s="128" t="str">
        <f>IF(A276="","",VLOOKUP(A276,Stammdaten!A276:I559,6,FALSE))</f>
        <v/>
      </c>
      <c r="C276" s="129" t="str">
        <f t="shared" si="9"/>
        <v/>
      </c>
      <c r="D276" s="130" t="str">
        <f t="shared" si="10"/>
        <v/>
      </c>
      <c r="E276" s="131" t="str">
        <f>IF(A276="","",SUMIFS('Ergebnis (detailliert)'!$H$17:$H$300,'Ergebnis (detailliert)'!$A$17:$A$300,'Ergebnis (aggregiert)'!$A276,'Ergebnis (detailliert)'!$B$17:$B$300,'Ergebnis (aggregiert)'!$C276))</f>
        <v/>
      </c>
      <c r="F276" s="132" t="str">
        <f>IF($A276="","",SUMIFS('Ergebnis (detailliert)'!$J$17:$J$300,'Ergebnis (detailliert)'!$A$17:$A$300,'Ergebnis (aggregiert)'!$A276,'Ergebnis (detailliert)'!$B$17:$B$300,'Ergebnis (aggregiert)'!$C276))</f>
        <v/>
      </c>
      <c r="G276" s="131" t="str">
        <f>IF($A276="","",SUMIFS('Ergebnis (detailliert)'!$M$17:$M$300,'Ergebnis (detailliert)'!$A$17:$A$300,'Ergebnis (aggregiert)'!$A276,'Ergebnis (detailliert)'!$B$17:$B$300,'Ergebnis (aggregiert)'!$C276))</f>
        <v/>
      </c>
      <c r="H276" s="133" t="str">
        <f>IF($A276="","",SUMIFS('Ergebnis (detailliert)'!$P$17:$P$300,'Ergebnis (detailliert)'!$A$17:$A$300,'Ergebnis (aggregiert)'!$A276,'Ergebnis (detailliert)'!$B$17:$B$300,'Ergebnis (aggregiert)'!$C276))</f>
        <v/>
      </c>
      <c r="I276" s="134" t="str">
        <f>IF($A276="","",SUMIFS('Ergebnis (detailliert)'!$S$17:$S$300,'Ergebnis (detailliert)'!$A$17:$A$300,'Ergebnis (aggregiert)'!$A276,'Ergebnis (detailliert)'!$B$17:$B$300,'Ergebnis (aggregiert)'!$C276))</f>
        <v/>
      </c>
      <c r="J276" s="93" t="str">
        <f>IFERROR(IF(ISBLANK(A276),"",IF(COUNTIF('Beladung des Speichers'!$A$17:$A$300,'Ergebnis (aggregiert)'!A276)=0,"Fehler: Der Reiter 'Beladung des Speichers' wurde für diesen Speicher nicht ausgefüllt.",IF(COUNTIF('Entladung des Speichers'!$A$17:$A$300,'Ergebnis (aggregiert)'!A276)=0,"Fehler: Der Reiter 'Entladung des Speichers' wurde für diesen Speicher nicht ausgefüllt.",IF(COUNTIF(Füllstände!$A$17:$A$300,'Ergebnis (aggregiert)'!A276)=0,"Fehler: Der Reiter 'Füllstände' wurde für diesen Speicher nicht ausgefüllt.","")))),"Fehler: Nicht alle Datenblätter wurden für diesen Speicher vollständig befüllt.")</f>
        <v/>
      </c>
    </row>
    <row r="277" spans="1:10" x14ac:dyDescent="0.2">
      <c r="A277" s="128" t="str">
        <f>IF(Stammdaten!A277="","",Stammdaten!A277)</f>
        <v/>
      </c>
      <c r="B277" s="128" t="str">
        <f>IF(A277="","",VLOOKUP(A277,Stammdaten!A277:I560,6,FALSE))</f>
        <v/>
      </c>
      <c r="C277" s="129" t="str">
        <f t="shared" si="9"/>
        <v/>
      </c>
      <c r="D277" s="130" t="str">
        <f t="shared" si="10"/>
        <v/>
      </c>
      <c r="E277" s="131" t="str">
        <f>IF(A277="","",SUMIFS('Ergebnis (detailliert)'!$H$17:$H$300,'Ergebnis (detailliert)'!$A$17:$A$300,'Ergebnis (aggregiert)'!$A277,'Ergebnis (detailliert)'!$B$17:$B$300,'Ergebnis (aggregiert)'!$C277))</f>
        <v/>
      </c>
      <c r="F277" s="132" t="str">
        <f>IF($A277="","",SUMIFS('Ergebnis (detailliert)'!$J$17:$J$300,'Ergebnis (detailliert)'!$A$17:$A$300,'Ergebnis (aggregiert)'!$A277,'Ergebnis (detailliert)'!$B$17:$B$300,'Ergebnis (aggregiert)'!$C277))</f>
        <v/>
      </c>
      <c r="G277" s="131" t="str">
        <f>IF($A277="","",SUMIFS('Ergebnis (detailliert)'!$M$17:$M$300,'Ergebnis (detailliert)'!$A$17:$A$300,'Ergebnis (aggregiert)'!$A277,'Ergebnis (detailliert)'!$B$17:$B$300,'Ergebnis (aggregiert)'!$C277))</f>
        <v/>
      </c>
      <c r="H277" s="133" t="str">
        <f>IF($A277="","",SUMIFS('Ergebnis (detailliert)'!$P$17:$P$300,'Ergebnis (detailliert)'!$A$17:$A$300,'Ergebnis (aggregiert)'!$A277,'Ergebnis (detailliert)'!$B$17:$B$300,'Ergebnis (aggregiert)'!$C277))</f>
        <v/>
      </c>
      <c r="I277" s="134" t="str">
        <f>IF($A277="","",SUMIFS('Ergebnis (detailliert)'!$S$17:$S$300,'Ergebnis (detailliert)'!$A$17:$A$300,'Ergebnis (aggregiert)'!$A277,'Ergebnis (detailliert)'!$B$17:$B$300,'Ergebnis (aggregiert)'!$C277))</f>
        <v/>
      </c>
      <c r="J277" s="93" t="str">
        <f>IFERROR(IF(ISBLANK(A277),"",IF(COUNTIF('Beladung des Speichers'!$A$17:$A$300,'Ergebnis (aggregiert)'!A277)=0,"Fehler: Der Reiter 'Beladung des Speichers' wurde für diesen Speicher nicht ausgefüllt.",IF(COUNTIF('Entladung des Speichers'!$A$17:$A$300,'Ergebnis (aggregiert)'!A277)=0,"Fehler: Der Reiter 'Entladung des Speichers' wurde für diesen Speicher nicht ausgefüllt.",IF(COUNTIF(Füllstände!$A$17:$A$300,'Ergebnis (aggregiert)'!A277)=0,"Fehler: Der Reiter 'Füllstände' wurde für diesen Speicher nicht ausgefüllt.","")))),"Fehler: Nicht alle Datenblätter wurden für diesen Speicher vollständig befüllt.")</f>
        <v/>
      </c>
    </row>
    <row r="278" spans="1:10" x14ac:dyDescent="0.2">
      <c r="A278" s="128" t="str">
        <f>IF(Stammdaten!A278="","",Stammdaten!A278)</f>
        <v/>
      </c>
      <c r="B278" s="128" t="str">
        <f>IF(A278="","",VLOOKUP(A278,Stammdaten!A278:I561,6,FALSE))</f>
        <v/>
      </c>
      <c r="C278" s="129" t="str">
        <f t="shared" si="9"/>
        <v/>
      </c>
      <c r="D278" s="130" t="str">
        <f t="shared" si="10"/>
        <v/>
      </c>
      <c r="E278" s="131" t="str">
        <f>IF(A278="","",SUMIFS('Ergebnis (detailliert)'!$H$17:$H$300,'Ergebnis (detailliert)'!$A$17:$A$300,'Ergebnis (aggregiert)'!$A278,'Ergebnis (detailliert)'!$B$17:$B$300,'Ergebnis (aggregiert)'!$C278))</f>
        <v/>
      </c>
      <c r="F278" s="132" t="str">
        <f>IF($A278="","",SUMIFS('Ergebnis (detailliert)'!$J$17:$J$300,'Ergebnis (detailliert)'!$A$17:$A$300,'Ergebnis (aggregiert)'!$A278,'Ergebnis (detailliert)'!$B$17:$B$300,'Ergebnis (aggregiert)'!$C278))</f>
        <v/>
      </c>
      <c r="G278" s="131" t="str">
        <f>IF($A278="","",SUMIFS('Ergebnis (detailliert)'!$M$17:$M$300,'Ergebnis (detailliert)'!$A$17:$A$300,'Ergebnis (aggregiert)'!$A278,'Ergebnis (detailliert)'!$B$17:$B$300,'Ergebnis (aggregiert)'!$C278))</f>
        <v/>
      </c>
      <c r="H278" s="133" t="str">
        <f>IF($A278="","",SUMIFS('Ergebnis (detailliert)'!$P$17:$P$300,'Ergebnis (detailliert)'!$A$17:$A$300,'Ergebnis (aggregiert)'!$A278,'Ergebnis (detailliert)'!$B$17:$B$300,'Ergebnis (aggregiert)'!$C278))</f>
        <v/>
      </c>
      <c r="I278" s="134" t="str">
        <f>IF($A278="","",SUMIFS('Ergebnis (detailliert)'!$S$17:$S$300,'Ergebnis (detailliert)'!$A$17:$A$300,'Ergebnis (aggregiert)'!$A278,'Ergebnis (detailliert)'!$B$17:$B$300,'Ergebnis (aggregiert)'!$C278))</f>
        <v/>
      </c>
      <c r="J278" s="93" t="str">
        <f>IFERROR(IF(ISBLANK(A278),"",IF(COUNTIF('Beladung des Speichers'!$A$17:$A$300,'Ergebnis (aggregiert)'!A278)=0,"Fehler: Der Reiter 'Beladung des Speichers' wurde für diesen Speicher nicht ausgefüllt.",IF(COUNTIF('Entladung des Speichers'!$A$17:$A$300,'Ergebnis (aggregiert)'!A278)=0,"Fehler: Der Reiter 'Entladung des Speichers' wurde für diesen Speicher nicht ausgefüllt.",IF(COUNTIF(Füllstände!$A$17:$A$300,'Ergebnis (aggregiert)'!A278)=0,"Fehler: Der Reiter 'Füllstände' wurde für diesen Speicher nicht ausgefüllt.","")))),"Fehler: Nicht alle Datenblätter wurden für diesen Speicher vollständig befüllt.")</f>
        <v/>
      </c>
    </row>
    <row r="279" spans="1:10" x14ac:dyDescent="0.2">
      <c r="A279" s="128" t="str">
        <f>IF(Stammdaten!A279="","",Stammdaten!A279)</f>
        <v/>
      </c>
      <c r="B279" s="128" t="str">
        <f>IF(A279="","",VLOOKUP(A279,Stammdaten!A279:I562,6,FALSE))</f>
        <v/>
      </c>
      <c r="C279" s="129" t="str">
        <f t="shared" si="9"/>
        <v/>
      </c>
      <c r="D279" s="130" t="str">
        <f t="shared" si="10"/>
        <v/>
      </c>
      <c r="E279" s="131" t="str">
        <f>IF(A279="","",SUMIFS('Ergebnis (detailliert)'!$H$17:$H$300,'Ergebnis (detailliert)'!$A$17:$A$300,'Ergebnis (aggregiert)'!$A279,'Ergebnis (detailliert)'!$B$17:$B$300,'Ergebnis (aggregiert)'!$C279))</f>
        <v/>
      </c>
      <c r="F279" s="132" t="str">
        <f>IF($A279="","",SUMIFS('Ergebnis (detailliert)'!$J$17:$J$300,'Ergebnis (detailliert)'!$A$17:$A$300,'Ergebnis (aggregiert)'!$A279,'Ergebnis (detailliert)'!$B$17:$B$300,'Ergebnis (aggregiert)'!$C279))</f>
        <v/>
      </c>
      <c r="G279" s="131" t="str">
        <f>IF($A279="","",SUMIFS('Ergebnis (detailliert)'!$M$17:$M$300,'Ergebnis (detailliert)'!$A$17:$A$300,'Ergebnis (aggregiert)'!$A279,'Ergebnis (detailliert)'!$B$17:$B$300,'Ergebnis (aggregiert)'!$C279))</f>
        <v/>
      </c>
      <c r="H279" s="133" t="str">
        <f>IF($A279="","",SUMIFS('Ergebnis (detailliert)'!$P$17:$P$300,'Ergebnis (detailliert)'!$A$17:$A$300,'Ergebnis (aggregiert)'!$A279,'Ergebnis (detailliert)'!$B$17:$B$300,'Ergebnis (aggregiert)'!$C279))</f>
        <v/>
      </c>
      <c r="I279" s="134" t="str">
        <f>IF($A279="","",SUMIFS('Ergebnis (detailliert)'!$S$17:$S$300,'Ergebnis (detailliert)'!$A$17:$A$300,'Ergebnis (aggregiert)'!$A279,'Ergebnis (detailliert)'!$B$17:$B$300,'Ergebnis (aggregiert)'!$C279))</f>
        <v/>
      </c>
      <c r="J279" s="93" t="str">
        <f>IFERROR(IF(ISBLANK(A279),"",IF(COUNTIF('Beladung des Speichers'!$A$17:$A$300,'Ergebnis (aggregiert)'!A279)=0,"Fehler: Der Reiter 'Beladung des Speichers' wurde für diesen Speicher nicht ausgefüllt.",IF(COUNTIF('Entladung des Speichers'!$A$17:$A$300,'Ergebnis (aggregiert)'!A279)=0,"Fehler: Der Reiter 'Entladung des Speichers' wurde für diesen Speicher nicht ausgefüllt.",IF(COUNTIF(Füllstände!$A$17:$A$300,'Ergebnis (aggregiert)'!A279)=0,"Fehler: Der Reiter 'Füllstände' wurde für diesen Speicher nicht ausgefüllt.","")))),"Fehler: Nicht alle Datenblätter wurden für diesen Speicher vollständig befüllt.")</f>
        <v/>
      </c>
    </row>
    <row r="280" spans="1:10" x14ac:dyDescent="0.2">
      <c r="A280" s="128" t="str">
        <f>IF(Stammdaten!A280="","",Stammdaten!A280)</f>
        <v/>
      </c>
      <c r="B280" s="128" t="str">
        <f>IF(A280="","",VLOOKUP(A280,Stammdaten!A280:I563,6,FALSE))</f>
        <v/>
      </c>
      <c r="C280" s="129" t="str">
        <f t="shared" si="9"/>
        <v/>
      </c>
      <c r="D280" s="130" t="str">
        <f t="shared" si="10"/>
        <v/>
      </c>
      <c r="E280" s="131" t="str">
        <f>IF(A280="","",SUMIFS('Ergebnis (detailliert)'!$H$17:$H$300,'Ergebnis (detailliert)'!$A$17:$A$300,'Ergebnis (aggregiert)'!$A280,'Ergebnis (detailliert)'!$B$17:$B$300,'Ergebnis (aggregiert)'!$C280))</f>
        <v/>
      </c>
      <c r="F280" s="132" t="str">
        <f>IF($A280="","",SUMIFS('Ergebnis (detailliert)'!$J$17:$J$300,'Ergebnis (detailliert)'!$A$17:$A$300,'Ergebnis (aggregiert)'!$A280,'Ergebnis (detailliert)'!$B$17:$B$300,'Ergebnis (aggregiert)'!$C280))</f>
        <v/>
      </c>
      <c r="G280" s="131" t="str">
        <f>IF($A280="","",SUMIFS('Ergebnis (detailliert)'!$M$17:$M$300,'Ergebnis (detailliert)'!$A$17:$A$300,'Ergebnis (aggregiert)'!$A280,'Ergebnis (detailliert)'!$B$17:$B$300,'Ergebnis (aggregiert)'!$C280))</f>
        <v/>
      </c>
      <c r="H280" s="133" t="str">
        <f>IF($A280="","",SUMIFS('Ergebnis (detailliert)'!$P$17:$P$300,'Ergebnis (detailliert)'!$A$17:$A$300,'Ergebnis (aggregiert)'!$A280,'Ergebnis (detailliert)'!$B$17:$B$300,'Ergebnis (aggregiert)'!$C280))</f>
        <v/>
      </c>
      <c r="I280" s="134" t="str">
        <f>IF($A280="","",SUMIFS('Ergebnis (detailliert)'!$S$17:$S$300,'Ergebnis (detailliert)'!$A$17:$A$300,'Ergebnis (aggregiert)'!$A280,'Ergebnis (detailliert)'!$B$17:$B$300,'Ergebnis (aggregiert)'!$C280))</f>
        <v/>
      </c>
      <c r="J280" s="93" t="str">
        <f>IFERROR(IF(ISBLANK(A280),"",IF(COUNTIF('Beladung des Speichers'!$A$17:$A$300,'Ergebnis (aggregiert)'!A280)=0,"Fehler: Der Reiter 'Beladung des Speichers' wurde für diesen Speicher nicht ausgefüllt.",IF(COUNTIF('Entladung des Speichers'!$A$17:$A$300,'Ergebnis (aggregiert)'!A280)=0,"Fehler: Der Reiter 'Entladung des Speichers' wurde für diesen Speicher nicht ausgefüllt.",IF(COUNTIF(Füllstände!$A$17:$A$300,'Ergebnis (aggregiert)'!A280)=0,"Fehler: Der Reiter 'Füllstände' wurde für diesen Speicher nicht ausgefüllt.","")))),"Fehler: Nicht alle Datenblätter wurden für diesen Speicher vollständig befüllt.")</f>
        <v/>
      </c>
    </row>
    <row r="281" spans="1:10" x14ac:dyDescent="0.2">
      <c r="A281" s="128" t="str">
        <f>IF(Stammdaten!A281="","",Stammdaten!A281)</f>
        <v/>
      </c>
      <c r="B281" s="128" t="str">
        <f>IF(A281="","",VLOOKUP(A281,Stammdaten!A281:I564,6,FALSE))</f>
        <v/>
      </c>
      <c r="C281" s="129" t="str">
        <f t="shared" si="9"/>
        <v/>
      </c>
      <c r="D281" s="130" t="str">
        <f t="shared" si="10"/>
        <v/>
      </c>
      <c r="E281" s="131" t="str">
        <f>IF(A281="","",SUMIFS('Ergebnis (detailliert)'!$H$17:$H$300,'Ergebnis (detailliert)'!$A$17:$A$300,'Ergebnis (aggregiert)'!$A281,'Ergebnis (detailliert)'!$B$17:$B$300,'Ergebnis (aggregiert)'!$C281))</f>
        <v/>
      </c>
      <c r="F281" s="132" t="str">
        <f>IF($A281="","",SUMIFS('Ergebnis (detailliert)'!$J$17:$J$300,'Ergebnis (detailliert)'!$A$17:$A$300,'Ergebnis (aggregiert)'!$A281,'Ergebnis (detailliert)'!$B$17:$B$300,'Ergebnis (aggregiert)'!$C281))</f>
        <v/>
      </c>
      <c r="G281" s="131" t="str">
        <f>IF($A281="","",SUMIFS('Ergebnis (detailliert)'!$M$17:$M$300,'Ergebnis (detailliert)'!$A$17:$A$300,'Ergebnis (aggregiert)'!$A281,'Ergebnis (detailliert)'!$B$17:$B$300,'Ergebnis (aggregiert)'!$C281))</f>
        <v/>
      </c>
      <c r="H281" s="133" t="str">
        <f>IF($A281="","",SUMIFS('Ergebnis (detailliert)'!$P$17:$P$300,'Ergebnis (detailliert)'!$A$17:$A$300,'Ergebnis (aggregiert)'!$A281,'Ergebnis (detailliert)'!$B$17:$B$300,'Ergebnis (aggregiert)'!$C281))</f>
        <v/>
      </c>
      <c r="I281" s="134" t="str">
        <f>IF($A281="","",SUMIFS('Ergebnis (detailliert)'!$S$17:$S$300,'Ergebnis (detailliert)'!$A$17:$A$300,'Ergebnis (aggregiert)'!$A281,'Ergebnis (detailliert)'!$B$17:$B$300,'Ergebnis (aggregiert)'!$C281))</f>
        <v/>
      </c>
      <c r="J281" s="93" t="str">
        <f>IFERROR(IF(ISBLANK(A281),"",IF(COUNTIF('Beladung des Speichers'!$A$17:$A$300,'Ergebnis (aggregiert)'!A281)=0,"Fehler: Der Reiter 'Beladung des Speichers' wurde für diesen Speicher nicht ausgefüllt.",IF(COUNTIF('Entladung des Speichers'!$A$17:$A$300,'Ergebnis (aggregiert)'!A281)=0,"Fehler: Der Reiter 'Entladung des Speichers' wurde für diesen Speicher nicht ausgefüllt.",IF(COUNTIF(Füllstände!$A$17:$A$300,'Ergebnis (aggregiert)'!A281)=0,"Fehler: Der Reiter 'Füllstände' wurde für diesen Speicher nicht ausgefüllt.","")))),"Fehler: Nicht alle Datenblätter wurden für diesen Speicher vollständig befüllt.")</f>
        <v/>
      </c>
    </row>
    <row r="282" spans="1:10" x14ac:dyDescent="0.2">
      <c r="A282" s="128" t="str">
        <f>IF(Stammdaten!A282="","",Stammdaten!A282)</f>
        <v/>
      </c>
      <c r="B282" s="128" t="str">
        <f>IF(A282="","",VLOOKUP(A282,Stammdaten!A282:I565,6,FALSE))</f>
        <v/>
      </c>
      <c r="C282" s="129" t="str">
        <f t="shared" si="9"/>
        <v/>
      </c>
      <c r="D282" s="130" t="str">
        <f t="shared" si="10"/>
        <v/>
      </c>
      <c r="E282" s="131" t="str">
        <f>IF(A282="","",SUMIFS('Ergebnis (detailliert)'!$H$17:$H$300,'Ergebnis (detailliert)'!$A$17:$A$300,'Ergebnis (aggregiert)'!$A282,'Ergebnis (detailliert)'!$B$17:$B$300,'Ergebnis (aggregiert)'!$C282))</f>
        <v/>
      </c>
      <c r="F282" s="132" t="str">
        <f>IF($A282="","",SUMIFS('Ergebnis (detailliert)'!$J$17:$J$300,'Ergebnis (detailliert)'!$A$17:$A$300,'Ergebnis (aggregiert)'!$A282,'Ergebnis (detailliert)'!$B$17:$B$300,'Ergebnis (aggregiert)'!$C282))</f>
        <v/>
      </c>
      <c r="G282" s="131" t="str">
        <f>IF($A282="","",SUMIFS('Ergebnis (detailliert)'!$M$17:$M$300,'Ergebnis (detailliert)'!$A$17:$A$300,'Ergebnis (aggregiert)'!$A282,'Ergebnis (detailliert)'!$B$17:$B$300,'Ergebnis (aggregiert)'!$C282))</f>
        <v/>
      </c>
      <c r="H282" s="133" t="str">
        <f>IF($A282="","",SUMIFS('Ergebnis (detailliert)'!$P$17:$P$300,'Ergebnis (detailliert)'!$A$17:$A$300,'Ergebnis (aggregiert)'!$A282,'Ergebnis (detailliert)'!$B$17:$B$300,'Ergebnis (aggregiert)'!$C282))</f>
        <v/>
      </c>
      <c r="I282" s="134" t="str">
        <f>IF($A282="","",SUMIFS('Ergebnis (detailliert)'!$S$17:$S$300,'Ergebnis (detailliert)'!$A$17:$A$300,'Ergebnis (aggregiert)'!$A282,'Ergebnis (detailliert)'!$B$17:$B$300,'Ergebnis (aggregiert)'!$C282))</f>
        <v/>
      </c>
      <c r="J282" s="93" t="str">
        <f>IFERROR(IF(ISBLANK(A282),"",IF(COUNTIF('Beladung des Speichers'!$A$17:$A$300,'Ergebnis (aggregiert)'!A282)=0,"Fehler: Der Reiter 'Beladung des Speichers' wurde für diesen Speicher nicht ausgefüllt.",IF(COUNTIF('Entladung des Speichers'!$A$17:$A$300,'Ergebnis (aggregiert)'!A282)=0,"Fehler: Der Reiter 'Entladung des Speichers' wurde für diesen Speicher nicht ausgefüllt.",IF(COUNTIF(Füllstände!$A$17:$A$300,'Ergebnis (aggregiert)'!A282)=0,"Fehler: Der Reiter 'Füllstände' wurde für diesen Speicher nicht ausgefüllt.","")))),"Fehler: Nicht alle Datenblätter wurden für diesen Speicher vollständig befüllt.")</f>
        <v/>
      </c>
    </row>
    <row r="283" spans="1:10" x14ac:dyDescent="0.2">
      <c r="A283" s="128" t="str">
        <f>IF(Stammdaten!A283="","",Stammdaten!A283)</f>
        <v/>
      </c>
      <c r="B283" s="128" t="str">
        <f>IF(A283="","",VLOOKUP(A283,Stammdaten!A283:I566,6,FALSE))</f>
        <v/>
      </c>
      <c r="C283" s="129" t="str">
        <f t="shared" si="9"/>
        <v/>
      </c>
      <c r="D283" s="130" t="str">
        <f t="shared" si="10"/>
        <v/>
      </c>
      <c r="E283" s="131" t="str">
        <f>IF(A283="","",SUMIFS('Ergebnis (detailliert)'!$H$17:$H$300,'Ergebnis (detailliert)'!$A$17:$A$300,'Ergebnis (aggregiert)'!$A283,'Ergebnis (detailliert)'!$B$17:$B$300,'Ergebnis (aggregiert)'!$C283))</f>
        <v/>
      </c>
      <c r="F283" s="132" t="str">
        <f>IF($A283="","",SUMIFS('Ergebnis (detailliert)'!$J$17:$J$300,'Ergebnis (detailliert)'!$A$17:$A$300,'Ergebnis (aggregiert)'!$A283,'Ergebnis (detailliert)'!$B$17:$B$300,'Ergebnis (aggregiert)'!$C283))</f>
        <v/>
      </c>
      <c r="G283" s="131" t="str">
        <f>IF($A283="","",SUMIFS('Ergebnis (detailliert)'!$M$17:$M$300,'Ergebnis (detailliert)'!$A$17:$A$300,'Ergebnis (aggregiert)'!$A283,'Ergebnis (detailliert)'!$B$17:$B$300,'Ergebnis (aggregiert)'!$C283))</f>
        <v/>
      </c>
      <c r="H283" s="133" t="str">
        <f>IF($A283="","",SUMIFS('Ergebnis (detailliert)'!$P$17:$P$300,'Ergebnis (detailliert)'!$A$17:$A$300,'Ergebnis (aggregiert)'!$A283,'Ergebnis (detailliert)'!$B$17:$B$300,'Ergebnis (aggregiert)'!$C283))</f>
        <v/>
      </c>
      <c r="I283" s="134" t="str">
        <f>IF($A283="","",SUMIFS('Ergebnis (detailliert)'!$S$17:$S$300,'Ergebnis (detailliert)'!$A$17:$A$300,'Ergebnis (aggregiert)'!$A283,'Ergebnis (detailliert)'!$B$17:$B$300,'Ergebnis (aggregiert)'!$C283))</f>
        <v/>
      </c>
      <c r="J283" s="93" t="str">
        <f>IFERROR(IF(ISBLANK(A283),"",IF(COUNTIF('Beladung des Speichers'!$A$17:$A$300,'Ergebnis (aggregiert)'!A283)=0,"Fehler: Der Reiter 'Beladung des Speichers' wurde für diesen Speicher nicht ausgefüllt.",IF(COUNTIF('Entladung des Speichers'!$A$17:$A$300,'Ergebnis (aggregiert)'!A283)=0,"Fehler: Der Reiter 'Entladung des Speichers' wurde für diesen Speicher nicht ausgefüllt.",IF(COUNTIF(Füllstände!$A$17:$A$300,'Ergebnis (aggregiert)'!A283)=0,"Fehler: Der Reiter 'Füllstände' wurde für diesen Speicher nicht ausgefüllt.","")))),"Fehler: Nicht alle Datenblätter wurden für diesen Speicher vollständig befüllt.")</f>
        <v/>
      </c>
    </row>
    <row r="284" spans="1:10" x14ac:dyDescent="0.2">
      <c r="A284" s="128" t="str">
        <f>IF(Stammdaten!A284="","",Stammdaten!A284)</f>
        <v/>
      </c>
      <c r="B284" s="128" t="str">
        <f>IF(A284="","",VLOOKUP(A284,Stammdaten!A284:I567,6,FALSE))</f>
        <v/>
      </c>
      <c r="C284" s="129" t="str">
        <f t="shared" si="9"/>
        <v/>
      </c>
      <c r="D284" s="130" t="str">
        <f t="shared" si="10"/>
        <v/>
      </c>
      <c r="E284" s="131" t="str">
        <f>IF(A284="","",SUMIFS('Ergebnis (detailliert)'!$H$17:$H$300,'Ergebnis (detailliert)'!$A$17:$A$300,'Ergebnis (aggregiert)'!$A284,'Ergebnis (detailliert)'!$B$17:$B$300,'Ergebnis (aggregiert)'!$C284))</f>
        <v/>
      </c>
      <c r="F284" s="132" t="str">
        <f>IF($A284="","",SUMIFS('Ergebnis (detailliert)'!$J$17:$J$300,'Ergebnis (detailliert)'!$A$17:$A$300,'Ergebnis (aggregiert)'!$A284,'Ergebnis (detailliert)'!$B$17:$B$300,'Ergebnis (aggregiert)'!$C284))</f>
        <v/>
      </c>
      <c r="G284" s="131" t="str">
        <f>IF($A284="","",SUMIFS('Ergebnis (detailliert)'!$M$17:$M$300,'Ergebnis (detailliert)'!$A$17:$A$300,'Ergebnis (aggregiert)'!$A284,'Ergebnis (detailliert)'!$B$17:$B$300,'Ergebnis (aggregiert)'!$C284))</f>
        <v/>
      </c>
      <c r="H284" s="133" t="str">
        <f>IF($A284="","",SUMIFS('Ergebnis (detailliert)'!$P$17:$P$300,'Ergebnis (detailliert)'!$A$17:$A$300,'Ergebnis (aggregiert)'!$A284,'Ergebnis (detailliert)'!$B$17:$B$300,'Ergebnis (aggregiert)'!$C284))</f>
        <v/>
      </c>
      <c r="I284" s="134" t="str">
        <f>IF($A284="","",SUMIFS('Ergebnis (detailliert)'!$S$17:$S$300,'Ergebnis (detailliert)'!$A$17:$A$300,'Ergebnis (aggregiert)'!$A284,'Ergebnis (detailliert)'!$B$17:$B$300,'Ergebnis (aggregiert)'!$C284))</f>
        <v/>
      </c>
      <c r="J284" s="93" t="str">
        <f>IFERROR(IF(ISBLANK(A284),"",IF(COUNTIF('Beladung des Speichers'!$A$17:$A$300,'Ergebnis (aggregiert)'!A284)=0,"Fehler: Der Reiter 'Beladung des Speichers' wurde für diesen Speicher nicht ausgefüllt.",IF(COUNTIF('Entladung des Speichers'!$A$17:$A$300,'Ergebnis (aggregiert)'!A284)=0,"Fehler: Der Reiter 'Entladung des Speichers' wurde für diesen Speicher nicht ausgefüllt.",IF(COUNTIF(Füllstände!$A$17:$A$300,'Ergebnis (aggregiert)'!A284)=0,"Fehler: Der Reiter 'Füllstände' wurde für diesen Speicher nicht ausgefüllt.","")))),"Fehler: Nicht alle Datenblätter wurden für diesen Speicher vollständig befüllt.")</f>
        <v/>
      </c>
    </row>
    <row r="285" spans="1:10" x14ac:dyDescent="0.2">
      <c r="A285" s="128" t="str">
        <f>IF(Stammdaten!A285="","",Stammdaten!A285)</f>
        <v/>
      </c>
      <c r="B285" s="128" t="str">
        <f>IF(A285="","",VLOOKUP(A285,Stammdaten!A285:I568,6,FALSE))</f>
        <v/>
      </c>
      <c r="C285" s="129" t="str">
        <f t="shared" si="9"/>
        <v/>
      </c>
      <c r="D285" s="130" t="str">
        <f t="shared" si="10"/>
        <v/>
      </c>
      <c r="E285" s="131" t="str">
        <f>IF(A285="","",SUMIFS('Ergebnis (detailliert)'!$H$17:$H$300,'Ergebnis (detailliert)'!$A$17:$A$300,'Ergebnis (aggregiert)'!$A285,'Ergebnis (detailliert)'!$B$17:$B$300,'Ergebnis (aggregiert)'!$C285))</f>
        <v/>
      </c>
      <c r="F285" s="132" t="str">
        <f>IF($A285="","",SUMIFS('Ergebnis (detailliert)'!$J$17:$J$300,'Ergebnis (detailliert)'!$A$17:$A$300,'Ergebnis (aggregiert)'!$A285,'Ergebnis (detailliert)'!$B$17:$B$300,'Ergebnis (aggregiert)'!$C285))</f>
        <v/>
      </c>
      <c r="G285" s="131" t="str">
        <f>IF($A285="","",SUMIFS('Ergebnis (detailliert)'!$M$17:$M$300,'Ergebnis (detailliert)'!$A$17:$A$300,'Ergebnis (aggregiert)'!$A285,'Ergebnis (detailliert)'!$B$17:$B$300,'Ergebnis (aggregiert)'!$C285))</f>
        <v/>
      </c>
      <c r="H285" s="133" t="str">
        <f>IF($A285="","",SUMIFS('Ergebnis (detailliert)'!$P$17:$P$300,'Ergebnis (detailliert)'!$A$17:$A$300,'Ergebnis (aggregiert)'!$A285,'Ergebnis (detailliert)'!$B$17:$B$300,'Ergebnis (aggregiert)'!$C285))</f>
        <v/>
      </c>
      <c r="I285" s="134" t="str">
        <f>IF($A285="","",SUMIFS('Ergebnis (detailliert)'!$S$17:$S$300,'Ergebnis (detailliert)'!$A$17:$A$300,'Ergebnis (aggregiert)'!$A285,'Ergebnis (detailliert)'!$B$17:$B$300,'Ergebnis (aggregiert)'!$C285))</f>
        <v/>
      </c>
      <c r="J285" s="93" t="str">
        <f>IFERROR(IF(ISBLANK(A285),"",IF(COUNTIF('Beladung des Speichers'!$A$17:$A$300,'Ergebnis (aggregiert)'!A285)=0,"Fehler: Der Reiter 'Beladung des Speichers' wurde für diesen Speicher nicht ausgefüllt.",IF(COUNTIF('Entladung des Speichers'!$A$17:$A$300,'Ergebnis (aggregiert)'!A285)=0,"Fehler: Der Reiter 'Entladung des Speichers' wurde für diesen Speicher nicht ausgefüllt.",IF(COUNTIF(Füllstände!$A$17:$A$300,'Ergebnis (aggregiert)'!A285)=0,"Fehler: Der Reiter 'Füllstände' wurde für diesen Speicher nicht ausgefüllt.","")))),"Fehler: Nicht alle Datenblätter wurden für diesen Speicher vollständig befüllt.")</f>
        <v/>
      </c>
    </row>
    <row r="286" spans="1:10" x14ac:dyDescent="0.2">
      <c r="A286" s="128" t="str">
        <f>IF(Stammdaten!A286="","",Stammdaten!A286)</f>
        <v/>
      </c>
      <c r="B286" s="128" t="str">
        <f>IF(A286="","",VLOOKUP(A286,Stammdaten!A286:I569,6,FALSE))</f>
        <v/>
      </c>
      <c r="C286" s="129" t="str">
        <f t="shared" si="9"/>
        <v/>
      </c>
      <c r="D286" s="130" t="str">
        <f t="shared" si="10"/>
        <v/>
      </c>
      <c r="E286" s="131" t="str">
        <f>IF(A286="","",SUMIFS('Ergebnis (detailliert)'!$H$17:$H$300,'Ergebnis (detailliert)'!$A$17:$A$300,'Ergebnis (aggregiert)'!$A286,'Ergebnis (detailliert)'!$B$17:$B$300,'Ergebnis (aggregiert)'!$C286))</f>
        <v/>
      </c>
      <c r="F286" s="132" t="str">
        <f>IF($A286="","",SUMIFS('Ergebnis (detailliert)'!$J$17:$J$300,'Ergebnis (detailliert)'!$A$17:$A$300,'Ergebnis (aggregiert)'!$A286,'Ergebnis (detailliert)'!$B$17:$B$300,'Ergebnis (aggregiert)'!$C286))</f>
        <v/>
      </c>
      <c r="G286" s="131" t="str">
        <f>IF($A286="","",SUMIFS('Ergebnis (detailliert)'!$M$17:$M$300,'Ergebnis (detailliert)'!$A$17:$A$300,'Ergebnis (aggregiert)'!$A286,'Ergebnis (detailliert)'!$B$17:$B$300,'Ergebnis (aggregiert)'!$C286))</f>
        <v/>
      </c>
      <c r="H286" s="133" t="str">
        <f>IF($A286="","",SUMIFS('Ergebnis (detailliert)'!$P$17:$P$300,'Ergebnis (detailliert)'!$A$17:$A$300,'Ergebnis (aggregiert)'!$A286,'Ergebnis (detailliert)'!$B$17:$B$300,'Ergebnis (aggregiert)'!$C286))</f>
        <v/>
      </c>
      <c r="I286" s="134" t="str">
        <f>IF($A286="","",SUMIFS('Ergebnis (detailliert)'!$S$17:$S$300,'Ergebnis (detailliert)'!$A$17:$A$300,'Ergebnis (aggregiert)'!$A286,'Ergebnis (detailliert)'!$B$17:$B$300,'Ergebnis (aggregiert)'!$C286))</f>
        <v/>
      </c>
      <c r="J286" s="93" t="str">
        <f>IFERROR(IF(ISBLANK(A286),"",IF(COUNTIF('Beladung des Speichers'!$A$17:$A$300,'Ergebnis (aggregiert)'!A286)=0,"Fehler: Der Reiter 'Beladung des Speichers' wurde für diesen Speicher nicht ausgefüllt.",IF(COUNTIF('Entladung des Speichers'!$A$17:$A$300,'Ergebnis (aggregiert)'!A286)=0,"Fehler: Der Reiter 'Entladung des Speichers' wurde für diesen Speicher nicht ausgefüllt.",IF(COUNTIF(Füllstände!$A$17:$A$300,'Ergebnis (aggregiert)'!A286)=0,"Fehler: Der Reiter 'Füllstände' wurde für diesen Speicher nicht ausgefüllt.","")))),"Fehler: Nicht alle Datenblätter wurden für diesen Speicher vollständig befüllt.")</f>
        <v/>
      </c>
    </row>
    <row r="287" spans="1:10" x14ac:dyDescent="0.2">
      <c r="A287" s="128" t="str">
        <f>IF(Stammdaten!A287="","",Stammdaten!A287)</f>
        <v/>
      </c>
      <c r="B287" s="128" t="str">
        <f>IF(A287="","",VLOOKUP(A287,Stammdaten!A287:I570,6,FALSE))</f>
        <v/>
      </c>
      <c r="C287" s="129" t="str">
        <f t="shared" si="9"/>
        <v/>
      </c>
      <c r="D287" s="130" t="str">
        <f t="shared" si="10"/>
        <v/>
      </c>
      <c r="E287" s="131" t="str">
        <f>IF(A287="","",SUMIFS('Ergebnis (detailliert)'!$H$17:$H$300,'Ergebnis (detailliert)'!$A$17:$A$300,'Ergebnis (aggregiert)'!$A287,'Ergebnis (detailliert)'!$B$17:$B$300,'Ergebnis (aggregiert)'!$C287))</f>
        <v/>
      </c>
      <c r="F287" s="132" t="str">
        <f>IF($A287="","",SUMIFS('Ergebnis (detailliert)'!$J$17:$J$300,'Ergebnis (detailliert)'!$A$17:$A$300,'Ergebnis (aggregiert)'!$A287,'Ergebnis (detailliert)'!$B$17:$B$300,'Ergebnis (aggregiert)'!$C287))</f>
        <v/>
      </c>
      <c r="G287" s="131" t="str">
        <f>IF($A287="","",SUMIFS('Ergebnis (detailliert)'!$M$17:$M$300,'Ergebnis (detailliert)'!$A$17:$A$300,'Ergebnis (aggregiert)'!$A287,'Ergebnis (detailliert)'!$B$17:$B$300,'Ergebnis (aggregiert)'!$C287))</f>
        <v/>
      </c>
      <c r="H287" s="133" t="str">
        <f>IF($A287="","",SUMIFS('Ergebnis (detailliert)'!$P$17:$P$300,'Ergebnis (detailliert)'!$A$17:$A$300,'Ergebnis (aggregiert)'!$A287,'Ergebnis (detailliert)'!$B$17:$B$300,'Ergebnis (aggregiert)'!$C287))</f>
        <v/>
      </c>
      <c r="I287" s="134" t="str">
        <f>IF($A287="","",SUMIFS('Ergebnis (detailliert)'!$S$17:$S$300,'Ergebnis (detailliert)'!$A$17:$A$300,'Ergebnis (aggregiert)'!$A287,'Ergebnis (detailliert)'!$B$17:$B$300,'Ergebnis (aggregiert)'!$C287))</f>
        <v/>
      </c>
      <c r="J287" s="93" t="str">
        <f>IFERROR(IF(ISBLANK(A287),"",IF(COUNTIF('Beladung des Speichers'!$A$17:$A$300,'Ergebnis (aggregiert)'!A287)=0,"Fehler: Der Reiter 'Beladung des Speichers' wurde für diesen Speicher nicht ausgefüllt.",IF(COUNTIF('Entladung des Speichers'!$A$17:$A$300,'Ergebnis (aggregiert)'!A287)=0,"Fehler: Der Reiter 'Entladung des Speichers' wurde für diesen Speicher nicht ausgefüllt.",IF(COUNTIF(Füllstände!$A$17:$A$300,'Ergebnis (aggregiert)'!A287)=0,"Fehler: Der Reiter 'Füllstände' wurde für diesen Speicher nicht ausgefüllt.","")))),"Fehler: Nicht alle Datenblätter wurden für diesen Speicher vollständig befüllt.")</f>
        <v/>
      </c>
    </row>
    <row r="288" spans="1:10" x14ac:dyDescent="0.2">
      <c r="A288" s="128" t="str">
        <f>IF(Stammdaten!A288="","",Stammdaten!A288)</f>
        <v/>
      </c>
      <c r="B288" s="128" t="str">
        <f>IF(A288="","",VLOOKUP(A288,Stammdaten!A288:I571,6,FALSE))</f>
        <v/>
      </c>
      <c r="C288" s="129" t="str">
        <f t="shared" si="9"/>
        <v/>
      </c>
      <c r="D288" s="130" t="str">
        <f t="shared" si="10"/>
        <v/>
      </c>
      <c r="E288" s="131" t="str">
        <f>IF(A288="","",SUMIFS('Ergebnis (detailliert)'!$H$17:$H$300,'Ergebnis (detailliert)'!$A$17:$A$300,'Ergebnis (aggregiert)'!$A288,'Ergebnis (detailliert)'!$B$17:$B$300,'Ergebnis (aggregiert)'!$C288))</f>
        <v/>
      </c>
      <c r="F288" s="132" t="str">
        <f>IF($A288="","",SUMIFS('Ergebnis (detailliert)'!$J$17:$J$300,'Ergebnis (detailliert)'!$A$17:$A$300,'Ergebnis (aggregiert)'!$A288,'Ergebnis (detailliert)'!$B$17:$B$300,'Ergebnis (aggregiert)'!$C288))</f>
        <v/>
      </c>
      <c r="G288" s="131" t="str">
        <f>IF($A288="","",SUMIFS('Ergebnis (detailliert)'!$M$17:$M$300,'Ergebnis (detailliert)'!$A$17:$A$300,'Ergebnis (aggregiert)'!$A288,'Ergebnis (detailliert)'!$B$17:$B$300,'Ergebnis (aggregiert)'!$C288))</f>
        <v/>
      </c>
      <c r="H288" s="133" t="str">
        <f>IF($A288="","",SUMIFS('Ergebnis (detailliert)'!$P$17:$P$300,'Ergebnis (detailliert)'!$A$17:$A$300,'Ergebnis (aggregiert)'!$A288,'Ergebnis (detailliert)'!$B$17:$B$300,'Ergebnis (aggregiert)'!$C288))</f>
        <v/>
      </c>
      <c r="I288" s="134" t="str">
        <f>IF($A288="","",SUMIFS('Ergebnis (detailliert)'!$S$17:$S$300,'Ergebnis (detailliert)'!$A$17:$A$300,'Ergebnis (aggregiert)'!$A288,'Ergebnis (detailliert)'!$B$17:$B$300,'Ergebnis (aggregiert)'!$C288))</f>
        <v/>
      </c>
      <c r="J288" s="93" t="str">
        <f>IFERROR(IF(ISBLANK(A288),"",IF(COUNTIF('Beladung des Speichers'!$A$17:$A$300,'Ergebnis (aggregiert)'!A288)=0,"Fehler: Der Reiter 'Beladung des Speichers' wurde für diesen Speicher nicht ausgefüllt.",IF(COUNTIF('Entladung des Speichers'!$A$17:$A$300,'Ergebnis (aggregiert)'!A288)=0,"Fehler: Der Reiter 'Entladung des Speichers' wurde für diesen Speicher nicht ausgefüllt.",IF(COUNTIF(Füllstände!$A$17:$A$300,'Ergebnis (aggregiert)'!A288)=0,"Fehler: Der Reiter 'Füllstände' wurde für diesen Speicher nicht ausgefüllt.","")))),"Fehler: Nicht alle Datenblätter wurden für diesen Speicher vollständig befüllt.")</f>
        <v/>
      </c>
    </row>
    <row r="289" spans="1:10" x14ac:dyDescent="0.2">
      <c r="A289" s="128" t="str">
        <f>IF(Stammdaten!A289="","",Stammdaten!A289)</f>
        <v/>
      </c>
      <c r="B289" s="128" t="str">
        <f>IF(A289="","",VLOOKUP(A289,Stammdaten!A289:I572,6,FALSE))</f>
        <v/>
      </c>
      <c r="C289" s="129" t="str">
        <f t="shared" si="9"/>
        <v/>
      </c>
      <c r="D289" s="130" t="str">
        <f t="shared" si="10"/>
        <v/>
      </c>
      <c r="E289" s="131" t="str">
        <f>IF(A289="","",SUMIFS('Ergebnis (detailliert)'!$H$17:$H$300,'Ergebnis (detailliert)'!$A$17:$A$300,'Ergebnis (aggregiert)'!$A289,'Ergebnis (detailliert)'!$B$17:$B$300,'Ergebnis (aggregiert)'!$C289))</f>
        <v/>
      </c>
      <c r="F289" s="132" t="str">
        <f>IF($A289="","",SUMIFS('Ergebnis (detailliert)'!$J$17:$J$300,'Ergebnis (detailliert)'!$A$17:$A$300,'Ergebnis (aggregiert)'!$A289,'Ergebnis (detailliert)'!$B$17:$B$300,'Ergebnis (aggregiert)'!$C289))</f>
        <v/>
      </c>
      <c r="G289" s="131" t="str">
        <f>IF($A289="","",SUMIFS('Ergebnis (detailliert)'!$M$17:$M$300,'Ergebnis (detailliert)'!$A$17:$A$300,'Ergebnis (aggregiert)'!$A289,'Ergebnis (detailliert)'!$B$17:$B$300,'Ergebnis (aggregiert)'!$C289))</f>
        <v/>
      </c>
      <c r="H289" s="133" t="str">
        <f>IF($A289="","",SUMIFS('Ergebnis (detailliert)'!$P$17:$P$300,'Ergebnis (detailliert)'!$A$17:$A$300,'Ergebnis (aggregiert)'!$A289,'Ergebnis (detailliert)'!$B$17:$B$300,'Ergebnis (aggregiert)'!$C289))</f>
        <v/>
      </c>
      <c r="I289" s="134" t="str">
        <f>IF($A289="","",SUMIFS('Ergebnis (detailliert)'!$S$17:$S$300,'Ergebnis (detailliert)'!$A$17:$A$300,'Ergebnis (aggregiert)'!$A289,'Ergebnis (detailliert)'!$B$17:$B$300,'Ergebnis (aggregiert)'!$C289))</f>
        <v/>
      </c>
      <c r="J289" s="93" t="str">
        <f>IFERROR(IF(ISBLANK(A289),"",IF(COUNTIF('Beladung des Speichers'!$A$17:$A$300,'Ergebnis (aggregiert)'!A289)=0,"Fehler: Der Reiter 'Beladung des Speichers' wurde für diesen Speicher nicht ausgefüllt.",IF(COUNTIF('Entladung des Speichers'!$A$17:$A$300,'Ergebnis (aggregiert)'!A289)=0,"Fehler: Der Reiter 'Entladung des Speichers' wurde für diesen Speicher nicht ausgefüllt.",IF(COUNTIF(Füllstände!$A$17:$A$300,'Ergebnis (aggregiert)'!A289)=0,"Fehler: Der Reiter 'Füllstände' wurde für diesen Speicher nicht ausgefüllt.","")))),"Fehler: Nicht alle Datenblätter wurden für diesen Speicher vollständig befüllt.")</f>
        <v/>
      </c>
    </row>
    <row r="290" spans="1:10" x14ac:dyDescent="0.2">
      <c r="A290" s="128" t="str">
        <f>IF(Stammdaten!A290="","",Stammdaten!A290)</f>
        <v/>
      </c>
      <c r="B290" s="128" t="str">
        <f>IF(A290="","",VLOOKUP(A290,Stammdaten!A290:I573,6,FALSE))</f>
        <v/>
      </c>
      <c r="C290" s="129" t="str">
        <f t="shared" si="9"/>
        <v/>
      </c>
      <c r="D290" s="130" t="str">
        <f t="shared" si="10"/>
        <v/>
      </c>
      <c r="E290" s="131" t="str">
        <f>IF(A290="","",SUMIFS('Ergebnis (detailliert)'!$H$17:$H$300,'Ergebnis (detailliert)'!$A$17:$A$300,'Ergebnis (aggregiert)'!$A290,'Ergebnis (detailliert)'!$B$17:$B$300,'Ergebnis (aggregiert)'!$C290))</f>
        <v/>
      </c>
      <c r="F290" s="132" t="str">
        <f>IF($A290="","",SUMIFS('Ergebnis (detailliert)'!$J$17:$J$300,'Ergebnis (detailliert)'!$A$17:$A$300,'Ergebnis (aggregiert)'!$A290,'Ergebnis (detailliert)'!$B$17:$B$300,'Ergebnis (aggregiert)'!$C290))</f>
        <v/>
      </c>
      <c r="G290" s="131" t="str">
        <f>IF($A290="","",SUMIFS('Ergebnis (detailliert)'!$M$17:$M$300,'Ergebnis (detailliert)'!$A$17:$A$300,'Ergebnis (aggregiert)'!$A290,'Ergebnis (detailliert)'!$B$17:$B$300,'Ergebnis (aggregiert)'!$C290))</f>
        <v/>
      </c>
      <c r="H290" s="133" t="str">
        <f>IF($A290="","",SUMIFS('Ergebnis (detailliert)'!$P$17:$P$300,'Ergebnis (detailliert)'!$A$17:$A$300,'Ergebnis (aggregiert)'!$A290,'Ergebnis (detailliert)'!$B$17:$B$300,'Ergebnis (aggregiert)'!$C290))</f>
        <v/>
      </c>
      <c r="I290" s="134" t="str">
        <f>IF($A290="","",SUMIFS('Ergebnis (detailliert)'!$S$17:$S$300,'Ergebnis (detailliert)'!$A$17:$A$300,'Ergebnis (aggregiert)'!$A290,'Ergebnis (detailliert)'!$B$17:$B$300,'Ergebnis (aggregiert)'!$C290))</f>
        <v/>
      </c>
      <c r="J290" s="93" t="str">
        <f>IFERROR(IF(ISBLANK(A290),"",IF(COUNTIF('Beladung des Speichers'!$A$17:$A$300,'Ergebnis (aggregiert)'!A290)=0,"Fehler: Der Reiter 'Beladung des Speichers' wurde für diesen Speicher nicht ausgefüllt.",IF(COUNTIF('Entladung des Speichers'!$A$17:$A$300,'Ergebnis (aggregiert)'!A290)=0,"Fehler: Der Reiter 'Entladung des Speichers' wurde für diesen Speicher nicht ausgefüllt.",IF(COUNTIF(Füllstände!$A$17:$A$300,'Ergebnis (aggregiert)'!A290)=0,"Fehler: Der Reiter 'Füllstände' wurde für diesen Speicher nicht ausgefüllt.","")))),"Fehler: Nicht alle Datenblätter wurden für diesen Speicher vollständig befüllt.")</f>
        <v/>
      </c>
    </row>
    <row r="291" spans="1:10" x14ac:dyDescent="0.2">
      <c r="A291" s="128" t="str">
        <f>IF(Stammdaten!A291="","",Stammdaten!A291)</f>
        <v/>
      </c>
      <c r="B291" s="128" t="str">
        <f>IF(A291="","",VLOOKUP(A291,Stammdaten!A291:I574,6,FALSE))</f>
        <v/>
      </c>
      <c r="C291" s="129" t="str">
        <f t="shared" si="9"/>
        <v/>
      </c>
      <c r="D291" s="130" t="str">
        <f t="shared" si="10"/>
        <v/>
      </c>
      <c r="E291" s="131" t="str">
        <f>IF(A291="","",SUMIFS('Ergebnis (detailliert)'!$H$17:$H$300,'Ergebnis (detailliert)'!$A$17:$A$300,'Ergebnis (aggregiert)'!$A291,'Ergebnis (detailliert)'!$B$17:$B$300,'Ergebnis (aggregiert)'!$C291))</f>
        <v/>
      </c>
      <c r="F291" s="132" t="str">
        <f>IF($A291="","",SUMIFS('Ergebnis (detailliert)'!$J$17:$J$300,'Ergebnis (detailliert)'!$A$17:$A$300,'Ergebnis (aggregiert)'!$A291,'Ergebnis (detailliert)'!$B$17:$B$300,'Ergebnis (aggregiert)'!$C291))</f>
        <v/>
      </c>
      <c r="G291" s="131" t="str">
        <f>IF($A291="","",SUMIFS('Ergebnis (detailliert)'!$M$17:$M$300,'Ergebnis (detailliert)'!$A$17:$A$300,'Ergebnis (aggregiert)'!$A291,'Ergebnis (detailliert)'!$B$17:$B$300,'Ergebnis (aggregiert)'!$C291))</f>
        <v/>
      </c>
      <c r="H291" s="133" t="str">
        <f>IF($A291="","",SUMIFS('Ergebnis (detailliert)'!$P$17:$P$300,'Ergebnis (detailliert)'!$A$17:$A$300,'Ergebnis (aggregiert)'!$A291,'Ergebnis (detailliert)'!$B$17:$B$300,'Ergebnis (aggregiert)'!$C291))</f>
        <v/>
      </c>
      <c r="I291" s="134" t="str">
        <f>IF($A291="","",SUMIFS('Ergebnis (detailliert)'!$S$17:$S$300,'Ergebnis (detailliert)'!$A$17:$A$300,'Ergebnis (aggregiert)'!$A291,'Ergebnis (detailliert)'!$B$17:$B$300,'Ergebnis (aggregiert)'!$C291))</f>
        <v/>
      </c>
      <c r="J291" s="93" t="str">
        <f>IFERROR(IF(ISBLANK(A291),"",IF(COUNTIF('Beladung des Speichers'!$A$17:$A$300,'Ergebnis (aggregiert)'!A291)=0,"Fehler: Der Reiter 'Beladung des Speichers' wurde für diesen Speicher nicht ausgefüllt.",IF(COUNTIF('Entladung des Speichers'!$A$17:$A$300,'Ergebnis (aggregiert)'!A291)=0,"Fehler: Der Reiter 'Entladung des Speichers' wurde für diesen Speicher nicht ausgefüllt.",IF(COUNTIF(Füllstände!$A$17:$A$300,'Ergebnis (aggregiert)'!A291)=0,"Fehler: Der Reiter 'Füllstände' wurde für diesen Speicher nicht ausgefüllt.","")))),"Fehler: Nicht alle Datenblätter wurden für diesen Speicher vollständig befüllt.")</f>
        <v/>
      </c>
    </row>
    <row r="292" spans="1:10" x14ac:dyDescent="0.2">
      <c r="A292" s="128" t="str">
        <f>IF(Stammdaten!A292="","",Stammdaten!A292)</f>
        <v/>
      </c>
      <c r="B292" s="128" t="str">
        <f>IF(A292="","",VLOOKUP(A292,Stammdaten!A292:I575,6,FALSE))</f>
        <v/>
      </c>
      <c r="C292" s="129" t="str">
        <f t="shared" si="9"/>
        <v/>
      </c>
      <c r="D292" s="130" t="str">
        <f t="shared" si="10"/>
        <v/>
      </c>
      <c r="E292" s="131" t="str">
        <f>IF(A292="","",SUMIFS('Ergebnis (detailliert)'!$H$17:$H$300,'Ergebnis (detailliert)'!$A$17:$A$300,'Ergebnis (aggregiert)'!$A292,'Ergebnis (detailliert)'!$B$17:$B$300,'Ergebnis (aggregiert)'!$C292))</f>
        <v/>
      </c>
      <c r="F292" s="132" t="str">
        <f>IF($A292="","",SUMIFS('Ergebnis (detailliert)'!$J$17:$J$300,'Ergebnis (detailliert)'!$A$17:$A$300,'Ergebnis (aggregiert)'!$A292,'Ergebnis (detailliert)'!$B$17:$B$300,'Ergebnis (aggregiert)'!$C292))</f>
        <v/>
      </c>
      <c r="G292" s="131" t="str">
        <f>IF($A292="","",SUMIFS('Ergebnis (detailliert)'!$M$17:$M$300,'Ergebnis (detailliert)'!$A$17:$A$300,'Ergebnis (aggregiert)'!$A292,'Ergebnis (detailliert)'!$B$17:$B$300,'Ergebnis (aggregiert)'!$C292))</f>
        <v/>
      </c>
      <c r="H292" s="133" t="str">
        <f>IF($A292="","",SUMIFS('Ergebnis (detailliert)'!$P$17:$P$300,'Ergebnis (detailliert)'!$A$17:$A$300,'Ergebnis (aggregiert)'!$A292,'Ergebnis (detailliert)'!$B$17:$B$300,'Ergebnis (aggregiert)'!$C292))</f>
        <v/>
      </c>
      <c r="I292" s="134" t="str">
        <f>IF($A292="","",SUMIFS('Ergebnis (detailliert)'!$S$17:$S$300,'Ergebnis (detailliert)'!$A$17:$A$300,'Ergebnis (aggregiert)'!$A292,'Ergebnis (detailliert)'!$B$17:$B$300,'Ergebnis (aggregiert)'!$C292))</f>
        <v/>
      </c>
      <c r="J292" s="93" t="str">
        <f>IFERROR(IF(ISBLANK(A292),"",IF(COUNTIF('Beladung des Speichers'!$A$17:$A$300,'Ergebnis (aggregiert)'!A292)=0,"Fehler: Der Reiter 'Beladung des Speichers' wurde für diesen Speicher nicht ausgefüllt.",IF(COUNTIF('Entladung des Speichers'!$A$17:$A$300,'Ergebnis (aggregiert)'!A292)=0,"Fehler: Der Reiter 'Entladung des Speichers' wurde für diesen Speicher nicht ausgefüllt.",IF(COUNTIF(Füllstände!$A$17:$A$300,'Ergebnis (aggregiert)'!A292)=0,"Fehler: Der Reiter 'Füllstände' wurde für diesen Speicher nicht ausgefüllt.","")))),"Fehler: Nicht alle Datenblätter wurden für diesen Speicher vollständig befüllt.")</f>
        <v/>
      </c>
    </row>
    <row r="293" spans="1:10" x14ac:dyDescent="0.2">
      <c r="A293" s="128" t="str">
        <f>IF(Stammdaten!A293="","",Stammdaten!A293)</f>
        <v/>
      </c>
      <c r="B293" s="128" t="str">
        <f>IF(A293="","",VLOOKUP(A293,Stammdaten!A293:I576,6,FALSE))</f>
        <v/>
      </c>
      <c r="C293" s="129" t="str">
        <f t="shared" si="9"/>
        <v/>
      </c>
      <c r="D293" s="130" t="str">
        <f t="shared" si="10"/>
        <v/>
      </c>
      <c r="E293" s="131" t="str">
        <f>IF(A293="","",SUMIFS('Ergebnis (detailliert)'!$H$17:$H$300,'Ergebnis (detailliert)'!$A$17:$A$300,'Ergebnis (aggregiert)'!$A293,'Ergebnis (detailliert)'!$B$17:$B$300,'Ergebnis (aggregiert)'!$C293))</f>
        <v/>
      </c>
      <c r="F293" s="132" t="str">
        <f>IF($A293="","",SUMIFS('Ergebnis (detailliert)'!$J$17:$J$300,'Ergebnis (detailliert)'!$A$17:$A$300,'Ergebnis (aggregiert)'!$A293,'Ergebnis (detailliert)'!$B$17:$B$300,'Ergebnis (aggregiert)'!$C293))</f>
        <v/>
      </c>
      <c r="G293" s="131" t="str">
        <f>IF($A293="","",SUMIFS('Ergebnis (detailliert)'!$M$17:$M$300,'Ergebnis (detailliert)'!$A$17:$A$300,'Ergebnis (aggregiert)'!$A293,'Ergebnis (detailliert)'!$B$17:$B$300,'Ergebnis (aggregiert)'!$C293))</f>
        <v/>
      </c>
      <c r="H293" s="133" t="str">
        <f>IF($A293="","",SUMIFS('Ergebnis (detailliert)'!$P$17:$P$300,'Ergebnis (detailliert)'!$A$17:$A$300,'Ergebnis (aggregiert)'!$A293,'Ergebnis (detailliert)'!$B$17:$B$300,'Ergebnis (aggregiert)'!$C293))</f>
        <v/>
      </c>
      <c r="I293" s="134" t="str">
        <f>IF($A293="","",SUMIFS('Ergebnis (detailliert)'!$S$17:$S$300,'Ergebnis (detailliert)'!$A$17:$A$300,'Ergebnis (aggregiert)'!$A293,'Ergebnis (detailliert)'!$B$17:$B$300,'Ergebnis (aggregiert)'!$C293))</f>
        <v/>
      </c>
      <c r="J293" s="93" t="str">
        <f>IFERROR(IF(ISBLANK(A293),"",IF(COUNTIF('Beladung des Speichers'!$A$17:$A$300,'Ergebnis (aggregiert)'!A293)=0,"Fehler: Der Reiter 'Beladung des Speichers' wurde für diesen Speicher nicht ausgefüllt.",IF(COUNTIF('Entladung des Speichers'!$A$17:$A$300,'Ergebnis (aggregiert)'!A293)=0,"Fehler: Der Reiter 'Entladung des Speichers' wurde für diesen Speicher nicht ausgefüllt.",IF(COUNTIF(Füllstände!$A$17:$A$300,'Ergebnis (aggregiert)'!A293)=0,"Fehler: Der Reiter 'Füllstände' wurde für diesen Speicher nicht ausgefüllt.","")))),"Fehler: Nicht alle Datenblätter wurden für diesen Speicher vollständig befüllt.")</f>
        <v/>
      </c>
    </row>
    <row r="294" spans="1:10" x14ac:dyDescent="0.2">
      <c r="A294" s="128" t="str">
        <f>IF(Stammdaten!A294="","",Stammdaten!A294)</f>
        <v/>
      </c>
      <c r="B294" s="128" t="str">
        <f>IF(A294="","",VLOOKUP(A294,Stammdaten!A294:I577,6,FALSE))</f>
        <v/>
      </c>
      <c r="C294" s="129" t="str">
        <f t="shared" si="9"/>
        <v/>
      </c>
      <c r="D294" s="130" t="str">
        <f t="shared" si="10"/>
        <v/>
      </c>
      <c r="E294" s="131" t="str">
        <f>IF(A294="","",SUMIFS('Ergebnis (detailliert)'!$H$17:$H$300,'Ergebnis (detailliert)'!$A$17:$A$300,'Ergebnis (aggregiert)'!$A294,'Ergebnis (detailliert)'!$B$17:$B$300,'Ergebnis (aggregiert)'!$C294))</f>
        <v/>
      </c>
      <c r="F294" s="132" t="str">
        <f>IF($A294="","",SUMIFS('Ergebnis (detailliert)'!$J$17:$J$300,'Ergebnis (detailliert)'!$A$17:$A$300,'Ergebnis (aggregiert)'!$A294,'Ergebnis (detailliert)'!$B$17:$B$300,'Ergebnis (aggregiert)'!$C294))</f>
        <v/>
      </c>
      <c r="G294" s="131" t="str">
        <f>IF($A294="","",SUMIFS('Ergebnis (detailliert)'!$M$17:$M$300,'Ergebnis (detailliert)'!$A$17:$A$300,'Ergebnis (aggregiert)'!$A294,'Ergebnis (detailliert)'!$B$17:$B$300,'Ergebnis (aggregiert)'!$C294))</f>
        <v/>
      </c>
      <c r="H294" s="133" t="str">
        <f>IF($A294="","",SUMIFS('Ergebnis (detailliert)'!$P$17:$P$300,'Ergebnis (detailliert)'!$A$17:$A$300,'Ergebnis (aggregiert)'!$A294,'Ergebnis (detailliert)'!$B$17:$B$300,'Ergebnis (aggregiert)'!$C294))</f>
        <v/>
      </c>
      <c r="I294" s="134" t="str">
        <f>IF($A294="","",SUMIFS('Ergebnis (detailliert)'!$S$17:$S$300,'Ergebnis (detailliert)'!$A$17:$A$300,'Ergebnis (aggregiert)'!$A294,'Ergebnis (detailliert)'!$B$17:$B$300,'Ergebnis (aggregiert)'!$C294))</f>
        <v/>
      </c>
      <c r="J294" s="93" t="str">
        <f>IFERROR(IF(ISBLANK(A294),"",IF(COUNTIF('Beladung des Speichers'!$A$17:$A$300,'Ergebnis (aggregiert)'!A294)=0,"Fehler: Der Reiter 'Beladung des Speichers' wurde für diesen Speicher nicht ausgefüllt.",IF(COUNTIF('Entladung des Speichers'!$A$17:$A$300,'Ergebnis (aggregiert)'!A294)=0,"Fehler: Der Reiter 'Entladung des Speichers' wurde für diesen Speicher nicht ausgefüllt.",IF(COUNTIF(Füllstände!$A$17:$A$300,'Ergebnis (aggregiert)'!A294)=0,"Fehler: Der Reiter 'Füllstände' wurde für diesen Speicher nicht ausgefüllt.","")))),"Fehler: Nicht alle Datenblätter wurden für diesen Speicher vollständig befüllt.")</f>
        <v/>
      </c>
    </row>
    <row r="295" spans="1:10" x14ac:dyDescent="0.2">
      <c r="A295" s="128" t="str">
        <f>IF(Stammdaten!A295="","",Stammdaten!A295)</f>
        <v/>
      </c>
      <c r="B295" s="128" t="str">
        <f>IF(A295="","",VLOOKUP(A295,Stammdaten!A295:I578,6,FALSE))</f>
        <v/>
      </c>
      <c r="C295" s="129" t="str">
        <f t="shared" si="9"/>
        <v/>
      </c>
      <c r="D295" s="130" t="str">
        <f t="shared" si="10"/>
        <v/>
      </c>
      <c r="E295" s="131" t="str">
        <f>IF(A295="","",SUMIFS('Ergebnis (detailliert)'!$H$17:$H$300,'Ergebnis (detailliert)'!$A$17:$A$300,'Ergebnis (aggregiert)'!$A295,'Ergebnis (detailliert)'!$B$17:$B$300,'Ergebnis (aggregiert)'!$C295))</f>
        <v/>
      </c>
      <c r="F295" s="132" t="str">
        <f>IF($A295="","",SUMIFS('Ergebnis (detailliert)'!$J$17:$J$300,'Ergebnis (detailliert)'!$A$17:$A$300,'Ergebnis (aggregiert)'!$A295,'Ergebnis (detailliert)'!$B$17:$B$300,'Ergebnis (aggregiert)'!$C295))</f>
        <v/>
      </c>
      <c r="G295" s="131" t="str">
        <f>IF($A295="","",SUMIFS('Ergebnis (detailliert)'!$M$17:$M$300,'Ergebnis (detailliert)'!$A$17:$A$300,'Ergebnis (aggregiert)'!$A295,'Ergebnis (detailliert)'!$B$17:$B$300,'Ergebnis (aggregiert)'!$C295))</f>
        <v/>
      </c>
      <c r="H295" s="133" t="str">
        <f>IF($A295="","",SUMIFS('Ergebnis (detailliert)'!$P$17:$P$300,'Ergebnis (detailliert)'!$A$17:$A$300,'Ergebnis (aggregiert)'!$A295,'Ergebnis (detailliert)'!$B$17:$B$300,'Ergebnis (aggregiert)'!$C295))</f>
        <v/>
      </c>
      <c r="I295" s="134" t="str">
        <f>IF($A295="","",SUMIFS('Ergebnis (detailliert)'!$S$17:$S$300,'Ergebnis (detailliert)'!$A$17:$A$300,'Ergebnis (aggregiert)'!$A295,'Ergebnis (detailliert)'!$B$17:$B$300,'Ergebnis (aggregiert)'!$C295))</f>
        <v/>
      </c>
      <c r="J295" s="93" t="str">
        <f>IFERROR(IF(ISBLANK(A295),"",IF(COUNTIF('Beladung des Speichers'!$A$17:$A$300,'Ergebnis (aggregiert)'!A295)=0,"Fehler: Der Reiter 'Beladung des Speichers' wurde für diesen Speicher nicht ausgefüllt.",IF(COUNTIF('Entladung des Speichers'!$A$17:$A$300,'Ergebnis (aggregiert)'!A295)=0,"Fehler: Der Reiter 'Entladung des Speichers' wurde für diesen Speicher nicht ausgefüllt.",IF(COUNTIF(Füllstände!$A$17:$A$300,'Ergebnis (aggregiert)'!A295)=0,"Fehler: Der Reiter 'Füllstände' wurde für diesen Speicher nicht ausgefüllt.","")))),"Fehler: Nicht alle Datenblätter wurden für diesen Speicher vollständig befüllt.")</f>
        <v/>
      </c>
    </row>
    <row r="296" spans="1:10" x14ac:dyDescent="0.2">
      <c r="A296" s="128" t="str">
        <f>IF(Stammdaten!A296="","",Stammdaten!A296)</f>
        <v/>
      </c>
      <c r="B296" s="128" t="str">
        <f>IF(A296="","",VLOOKUP(A296,Stammdaten!A296:I579,6,FALSE))</f>
        <v/>
      </c>
      <c r="C296" s="129" t="str">
        <f t="shared" si="9"/>
        <v/>
      </c>
      <c r="D296" s="130" t="str">
        <f t="shared" si="10"/>
        <v/>
      </c>
      <c r="E296" s="131" t="str">
        <f>IF(A296="","",SUMIFS('Ergebnis (detailliert)'!$H$17:$H$300,'Ergebnis (detailliert)'!$A$17:$A$300,'Ergebnis (aggregiert)'!$A296,'Ergebnis (detailliert)'!$B$17:$B$300,'Ergebnis (aggregiert)'!$C296))</f>
        <v/>
      </c>
      <c r="F296" s="132" t="str">
        <f>IF($A296="","",SUMIFS('Ergebnis (detailliert)'!$J$17:$J$300,'Ergebnis (detailliert)'!$A$17:$A$300,'Ergebnis (aggregiert)'!$A296,'Ergebnis (detailliert)'!$B$17:$B$300,'Ergebnis (aggregiert)'!$C296))</f>
        <v/>
      </c>
      <c r="G296" s="131" t="str">
        <f>IF($A296="","",SUMIFS('Ergebnis (detailliert)'!$M$17:$M$300,'Ergebnis (detailliert)'!$A$17:$A$300,'Ergebnis (aggregiert)'!$A296,'Ergebnis (detailliert)'!$B$17:$B$300,'Ergebnis (aggregiert)'!$C296))</f>
        <v/>
      </c>
      <c r="H296" s="133" t="str">
        <f>IF($A296="","",SUMIFS('Ergebnis (detailliert)'!$P$17:$P$300,'Ergebnis (detailliert)'!$A$17:$A$300,'Ergebnis (aggregiert)'!$A296,'Ergebnis (detailliert)'!$B$17:$B$300,'Ergebnis (aggregiert)'!$C296))</f>
        <v/>
      </c>
      <c r="I296" s="134" t="str">
        <f>IF($A296="","",SUMIFS('Ergebnis (detailliert)'!$S$17:$S$300,'Ergebnis (detailliert)'!$A$17:$A$300,'Ergebnis (aggregiert)'!$A296,'Ergebnis (detailliert)'!$B$17:$B$300,'Ergebnis (aggregiert)'!$C296))</f>
        <v/>
      </c>
      <c r="J296" s="93" t="str">
        <f>IFERROR(IF(ISBLANK(A296),"",IF(COUNTIF('Beladung des Speichers'!$A$17:$A$300,'Ergebnis (aggregiert)'!A296)=0,"Fehler: Der Reiter 'Beladung des Speichers' wurde für diesen Speicher nicht ausgefüllt.",IF(COUNTIF('Entladung des Speichers'!$A$17:$A$300,'Ergebnis (aggregiert)'!A296)=0,"Fehler: Der Reiter 'Entladung des Speichers' wurde für diesen Speicher nicht ausgefüllt.",IF(COUNTIF(Füllstände!$A$17:$A$300,'Ergebnis (aggregiert)'!A296)=0,"Fehler: Der Reiter 'Füllstände' wurde für diesen Speicher nicht ausgefüllt.","")))),"Fehler: Nicht alle Datenblätter wurden für diesen Speicher vollständig befüllt.")</f>
        <v/>
      </c>
    </row>
    <row r="297" spans="1:10" x14ac:dyDescent="0.2">
      <c r="A297" s="128" t="str">
        <f>IF(Stammdaten!A297="","",Stammdaten!A297)</f>
        <v/>
      </c>
      <c r="B297" s="128" t="str">
        <f>IF(A297="","",VLOOKUP(A297,Stammdaten!A297:I580,6,FALSE))</f>
        <v/>
      </c>
      <c r="C297" s="129" t="str">
        <f t="shared" si="9"/>
        <v/>
      </c>
      <c r="D297" s="130" t="str">
        <f t="shared" si="10"/>
        <v/>
      </c>
      <c r="E297" s="131" t="str">
        <f>IF(A297="","",SUMIFS('Ergebnis (detailliert)'!$H$17:$H$300,'Ergebnis (detailliert)'!$A$17:$A$300,'Ergebnis (aggregiert)'!$A297,'Ergebnis (detailliert)'!$B$17:$B$300,'Ergebnis (aggregiert)'!$C297))</f>
        <v/>
      </c>
      <c r="F297" s="132" t="str">
        <f>IF($A297="","",SUMIFS('Ergebnis (detailliert)'!$J$17:$J$300,'Ergebnis (detailliert)'!$A$17:$A$300,'Ergebnis (aggregiert)'!$A297,'Ergebnis (detailliert)'!$B$17:$B$300,'Ergebnis (aggregiert)'!$C297))</f>
        <v/>
      </c>
      <c r="G297" s="131" t="str">
        <f>IF($A297="","",SUMIFS('Ergebnis (detailliert)'!$M$17:$M$300,'Ergebnis (detailliert)'!$A$17:$A$300,'Ergebnis (aggregiert)'!$A297,'Ergebnis (detailliert)'!$B$17:$B$300,'Ergebnis (aggregiert)'!$C297))</f>
        <v/>
      </c>
      <c r="H297" s="133" t="str">
        <f>IF($A297="","",SUMIFS('Ergebnis (detailliert)'!$P$17:$P$300,'Ergebnis (detailliert)'!$A$17:$A$300,'Ergebnis (aggregiert)'!$A297,'Ergebnis (detailliert)'!$B$17:$B$300,'Ergebnis (aggregiert)'!$C297))</f>
        <v/>
      </c>
      <c r="I297" s="134" t="str">
        <f>IF($A297="","",SUMIFS('Ergebnis (detailliert)'!$S$17:$S$300,'Ergebnis (detailliert)'!$A$17:$A$300,'Ergebnis (aggregiert)'!$A297,'Ergebnis (detailliert)'!$B$17:$B$300,'Ergebnis (aggregiert)'!$C297))</f>
        <v/>
      </c>
      <c r="J297" s="93" t="str">
        <f>IFERROR(IF(ISBLANK(A297),"",IF(COUNTIF('Beladung des Speichers'!$A$17:$A$300,'Ergebnis (aggregiert)'!A297)=0,"Fehler: Der Reiter 'Beladung des Speichers' wurde für diesen Speicher nicht ausgefüllt.",IF(COUNTIF('Entladung des Speichers'!$A$17:$A$300,'Ergebnis (aggregiert)'!A297)=0,"Fehler: Der Reiter 'Entladung des Speichers' wurde für diesen Speicher nicht ausgefüllt.",IF(COUNTIF(Füllstände!$A$17:$A$300,'Ergebnis (aggregiert)'!A297)=0,"Fehler: Der Reiter 'Füllstände' wurde für diesen Speicher nicht ausgefüllt.","")))),"Fehler: Nicht alle Datenblätter wurden für diesen Speicher vollständig befüllt.")</f>
        <v/>
      </c>
    </row>
    <row r="298" spans="1:10" x14ac:dyDescent="0.2">
      <c r="A298" s="128" t="str">
        <f>IF(Stammdaten!A298="","",Stammdaten!A298)</f>
        <v/>
      </c>
      <c r="B298" s="128" t="str">
        <f>IF(A298="","",VLOOKUP(A298,Stammdaten!A298:I581,6,FALSE))</f>
        <v/>
      </c>
      <c r="C298" s="129" t="str">
        <f t="shared" si="9"/>
        <v/>
      </c>
      <c r="D298" s="130" t="str">
        <f t="shared" si="10"/>
        <v/>
      </c>
      <c r="E298" s="131" t="str">
        <f>IF(A298="","",SUMIFS('Ergebnis (detailliert)'!$H$17:$H$300,'Ergebnis (detailliert)'!$A$17:$A$300,'Ergebnis (aggregiert)'!$A298,'Ergebnis (detailliert)'!$B$17:$B$300,'Ergebnis (aggregiert)'!$C298))</f>
        <v/>
      </c>
      <c r="F298" s="132" t="str">
        <f>IF($A298="","",SUMIFS('Ergebnis (detailliert)'!$J$17:$J$300,'Ergebnis (detailliert)'!$A$17:$A$300,'Ergebnis (aggregiert)'!$A298,'Ergebnis (detailliert)'!$B$17:$B$300,'Ergebnis (aggregiert)'!$C298))</f>
        <v/>
      </c>
      <c r="G298" s="131" t="str">
        <f>IF($A298="","",SUMIFS('Ergebnis (detailliert)'!$M$17:$M$300,'Ergebnis (detailliert)'!$A$17:$A$300,'Ergebnis (aggregiert)'!$A298,'Ergebnis (detailliert)'!$B$17:$B$300,'Ergebnis (aggregiert)'!$C298))</f>
        <v/>
      </c>
      <c r="H298" s="133" t="str">
        <f>IF($A298="","",SUMIFS('Ergebnis (detailliert)'!$P$17:$P$300,'Ergebnis (detailliert)'!$A$17:$A$300,'Ergebnis (aggregiert)'!$A298,'Ergebnis (detailliert)'!$B$17:$B$300,'Ergebnis (aggregiert)'!$C298))</f>
        <v/>
      </c>
      <c r="I298" s="134" t="str">
        <f>IF($A298="","",SUMIFS('Ergebnis (detailliert)'!$S$17:$S$300,'Ergebnis (detailliert)'!$A$17:$A$300,'Ergebnis (aggregiert)'!$A298,'Ergebnis (detailliert)'!$B$17:$B$300,'Ergebnis (aggregiert)'!$C298))</f>
        <v/>
      </c>
      <c r="J298" s="93" t="str">
        <f>IFERROR(IF(ISBLANK(A298),"",IF(COUNTIF('Beladung des Speichers'!$A$17:$A$300,'Ergebnis (aggregiert)'!A298)=0,"Fehler: Der Reiter 'Beladung des Speichers' wurde für diesen Speicher nicht ausgefüllt.",IF(COUNTIF('Entladung des Speichers'!$A$17:$A$300,'Ergebnis (aggregiert)'!A298)=0,"Fehler: Der Reiter 'Entladung des Speichers' wurde für diesen Speicher nicht ausgefüllt.",IF(COUNTIF(Füllstände!$A$17:$A$300,'Ergebnis (aggregiert)'!A298)=0,"Fehler: Der Reiter 'Füllstände' wurde für diesen Speicher nicht ausgefüllt.","")))),"Fehler: Nicht alle Datenblätter wurden für diesen Speicher vollständig befüllt.")</f>
        <v/>
      </c>
    </row>
    <row r="299" spans="1:10" x14ac:dyDescent="0.2">
      <c r="A299" s="128" t="str">
        <f>IF(Stammdaten!A299="","",Stammdaten!A299)</f>
        <v/>
      </c>
      <c r="B299" s="128" t="str">
        <f>IF(A299="","",VLOOKUP(A299,Stammdaten!A299:I582,6,FALSE))</f>
        <v/>
      </c>
      <c r="C299" s="129" t="str">
        <f t="shared" si="9"/>
        <v/>
      </c>
      <c r="D299" s="130" t="str">
        <f t="shared" si="10"/>
        <v/>
      </c>
      <c r="E299" s="131" t="str">
        <f>IF(A299="","",SUMIFS('Ergebnis (detailliert)'!$H$17:$H$300,'Ergebnis (detailliert)'!$A$17:$A$300,'Ergebnis (aggregiert)'!$A299,'Ergebnis (detailliert)'!$B$17:$B$300,'Ergebnis (aggregiert)'!$C299))</f>
        <v/>
      </c>
      <c r="F299" s="132" t="str">
        <f>IF($A299="","",SUMIFS('Ergebnis (detailliert)'!$J$17:$J$300,'Ergebnis (detailliert)'!$A$17:$A$300,'Ergebnis (aggregiert)'!$A299,'Ergebnis (detailliert)'!$B$17:$B$300,'Ergebnis (aggregiert)'!$C299))</f>
        <v/>
      </c>
      <c r="G299" s="131" t="str">
        <f>IF($A299="","",SUMIFS('Ergebnis (detailliert)'!$M$17:$M$300,'Ergebnis (detailliert)'!$A$17:$A$300,'Ergebnis (aggregiert)'!$A299,'Ergebnis (detailliert)'!$B$17:$B$300,'Ergebnis (aggregiert)'!$C299))</f>
        <v/>
      </c>
      <c r="H299" s="133" t="str">
        <f>IF($A299="","",SUMIFS('Ergebnis (detailliert)'!$P$17:$P$300,'Ergebnis (detailliert)'!$A$17:$A$300,'Ergebnis (aggregiert)'!$A299,'Ergebnis (detailliert)'!$B$17:$B$300,'Ergebnis (aggregiert)'!$C299))</f>
        <v/>
      </c>
      <c r="I299" s="134" t="str">
        <f>IF($A299="","",SUMIFS('Ergebnis (detailliert)'!$S$17:$S$300,'Ergebnis (detailliert)'!$A$17:$A$300,'Ergebnis (aggregiert)'!$A299,'Ergebnis (detailliert)'!$B$17:$B$300,'Ergebnis (aggregiert)'!$C299))</f>
        <v/>
      </c>
      <c r="J299" s="93" t="str">
        <f>IFERROR(IF(ISBLANK(A299),"",IF(COUNTIF('Beladung des Speichers'!$A$17:$A$300,'Ergebnis (aggregiert)'!A299)=0,"Fehler: Der Reiter 'Beladung des Speichers' wurde für diesen Speicher nicht ausgefüllt.",IF(COUNTIF('Entladung des Speichers'!$A$17:$A$300,'Ergebnis (aggregiert)'!A299)=0,"Fehler: Der Reiter 'Entladung des Speichers' wurde für diesen Speicher nicht ausgefüllt.",IF(COUNTIF(Füllstände!$A$17:$A$300,'Ergebnis (aggregiert)'!A299)=0,"Fehler: Der Reiter 'Füllstände' wurde für diesen Speicher nicht ausgefüllt.","")))),"Fehler: Nicht alle Datenblätter wurden für diesen Speicher vollständig befüllt.")</f>
        <v/>
      </c>
    </row>
    <row r="300" spans="1:10" x14ac:dyDescent="0.2">
      <c r="A300" s="185" t="str">
        <f>IF(Stammdaten!A300="","",Stammdaten!A300)</f>
        <v/>
      </c>
      <c r="B300" s="185" t="str">
        <f>IF(A300="","",VLOOKUP(A300,Stammdaten!A300:I583,6,FALSE))</f>
        <v/>
      </c>
      <c r="C300" s="186" t="str">
        <f t="shared" si="9"/>
        <v/>
      </c>
      <c r="D300" s="187" t="str">
        <f t="shared" si="10"/>
        <v/>
      </c>
      <c r="E300" s="188" t="str">
        <f>IF(A300="","",SUMIFS('Ergebnis (detailliert)'!$H$17:$H$300,'Ergebnis (detailliert)'!$A$17:$A$300,'Ergebnis (aggregiert)'!$A300,'Ergebnis (detailliert)'!$B$17:$B$300,'Ergebnis (aggregiert)'!$C300))</f>
        <v/>
      </c>
      <c r="F300" s="189" t="str">
        <f>IF($A300="","",SUMIFS('Ergebnis (detailliert)'!$J$17:$J$300,'Ergebnis (detailliert)'!$A$17:$A$300,'Ergebnis (aggregiert)'!$A300,'Ergebnis (detailliert)'!$B$17:$B$300,'Ergebnis (aggregiert)'!$C300))</f>
        <v/>
      </c>
      <c r="G300" s="188" t="str">
        <f>IF($A300="","",SUMIFS('Ergebnis (detailliert)'!$M$17:$M$300,'Ergebnis (detailliert)'!$A$17:$A$300,'Ergebnis (aggregiert)'!$A300,'Ergebnis (detailliert)'!$B$17:$B$300,'Ergebnis (aggregiert)'!$C300))</f>
        <v/>
      </c>
      <c r="H300" s="190" t="str">
        <f>IF($A300="","",SUMIFS('Ergebnis (detailliert)'!$P$17:$P$300,'Ergebnis (detailliert)'!$A$17:$A$300,'Ergebnis (aggregiert)'!$A300,'Ergebnis (detailliert)'!$B$17:$B$300,'Ergebnis (aggregiert)'!$C300))</f>
        <v/>
      </c>
      <c r="I300" s="191" t="str">
        <f>IF($A300="","",SUMIFS('Ergebnis (detailliert)'!$S$17:$S$300,'Ergebnis (detailliert)'!$A$17:$A$300,'Ergebnis (aggregiert)'!$A300,'Ergebnis (detailliert)'!$B$17:$B$300,'Ergebnis (aggregiert)'!$C300))</f>
        <v/>
      </c>
      <c r="J300" s="192" t="str">
        <f>IFERROR(IF(ISBLANK(A300),"",IF(COUNTIF('Beladung des Speichers'!$A$17:$A$300,'Ergebnis (aggregiert)'!A300)=0,"Fehler: Der Reiter 'Beladung des Speichers' wurde für diesen Speicher nicht ausgefüllt.",IF(COUNTIF('Entladung des Speichers'!$A$17:$A$300,'Ergebnis (aggregiert)'!A300)=0,"Fehler: Der Reiter 'Entladung des Speichers' wurde für diesen Speicher nicht ausgefüllt.",IF(COUNTIF(Füllstände!$A$17:$A$300,'Ergebnis (aggregiert)'!A300)=0,"Fehler: Der Reiter 'Füllstände' wurde für diesen Speicher nicht ausgefüllt.","")))),"Fehler: Nicht alle Datenblätter wurden für diesen Speicher vollständig befüllt.")</f>
        <v/>
      </c>
    </row>
    <row r="301" spans="1:10" x14ac:dyDescent="0.2">
      <c r="A301" s="118"/>
      <c r="B301" s="118"/>
      <c r="C301" s="118"/>
      <c r="D301" s="118"/>
    </row>
    <row r="302" spans="1:10" x14ac:dyDescent="0.2">
      <c r="A302" s="118"/>
      <c r="B302" s="118"/>
      <c r="C302" s="118"/>
      <c r="D302" s="118"/>
    </row>
  </sheetData>
  <sheetProtection algorithmName="SHA-512" hashValue="cMk5wsRtA/JuJIn76wF13vV1xpFiHvVYWxOh2Ax20oRO7joxdLhBhCQ5b9VlJxTMAnmOxKinAdAHlcMYSxWV/A==" saltValue="Gx8b7QimRHGh7hHjEgFCQQ==" spinCount="100000" sheet="1" selectLockedCells="1"/>
  <mergeCells count="12">
    <mergeCell ref="J14:J16"/>
    <mergeCell ref="D11:F11"/>
    <mergeCell ref="A3:B3"/>
    <mergeCell ref="A14:D14"/>
    <mergeCell ref="E14:F14"/>
    <mergeCell ref="G14:H14"/>
    <mergeCell ref="D6:E6"/>
    <mergeCell ref="D7:E7"/>
    <mergeCell ref="D8:E8"/>
    <mergeCell ref="D9:E9"/>
    <mergeCell ref="D3:G3"/>
    <mergeCell ref="G11:I11"/>
  </mergeCells>
  <conditionalFormatting sqref="G11">
    <cfRule type="beginsWith" dxfId="2" priority="2" operator="beginsWith" text="Fehler">
      <formula>LEFT(G11,LEN("Fehler"))="Fehler"</formula>
    </cfRule>
  </conditionalFormatting>
  <conditionalFormatting sqref="G11:I11">
    <cfRule type="beginsWith" dxfId="1" priority="1" operator="beginsWith" text="Bitte">
      <formula>LEFT(G11,LEN("Bitte"))="Bitte"</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3" operator="beginsWith" id="{971D2B64-B2C2-49E7-A8C7-F46FBE778DC8}">
            <xm:f>LEFT(J17,LEN("Fehler"))="Fehler"</xm:f>
            <xm:f>"Fehler"</xm:f>
            <x14:dxf>
              <font>
                <color rgb="FF9C0006"/>
              </font>
              <fill>
                <patternFill>
                  <bgColor rgb="FFFFC7CE"/>
                </patternFill>
              </fill>
            </x14:dxf>
          </x14:cfRule>
          <xm:sqref>J17:J300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T300"/>
  <sheetViews>
    <sheetView tabSelected="1" zoomScale="80" zoomScaleNormal="80" workbookViewId="0">
      <selection activeCell="D2" sqref="D2"/>
    </sheetView>
  </sheetViews>
  <sheetFormatPr baseColWidth="10" defaultColWidth="11" defaultRowHeight="14.25" x14ac:dyDescent="0.2"/>
  <cols>
    <col min="1" max="1" width="32.75" style="89" bestFit="1" customWidth="1"/>
    <col min="2" max="2" width="51.75" style="89" bestFit="1" customWidth="1"/>
    <col min="3" max="4" width="20" style="89" customWidth="1"/>
    <col min="5" max="8" width="20.125" style="89" customWidth="1"/>
    <col min="9" max="13" width="18" style="89" customWidth="1"/>
    <col min="14" max="15" width="18.875" style="89" customWidth="1"/>
    <col min="16" max="16" width="22.375" style="89" bestFit="1" customWidth="1"/>
    <col min="17" max="17" width="22.375" style="89" customWidth="1"/>
    <col min="18" max="18" width="18.125" style="89" customWidth="1"/>
    <col min="19" max="19" width="21" style="89" customWidth="1"/>
    <col min="20" max="16384" width="11" style="89"/>
  </cols>
  <sheetData>
    <row r="2" spans="1:19" ht="15" thickBot="1" x14ac:dyDescent="0.25"/>
    <row r="3" spans="1:19" ht="15" thickBot="1" x14ac:dyDescent="0.25">
      <c r="A3" s="201" t="s">
        <v>0</v>
      </c>
      <c r="B3" s="202"/>
    </row>
    <row r="4" spans="1:19" ht="15" thickBot="1" x14ac:dyDescent="0.25">
      <c r="A4" s="27" t="s">
        <v>51</v>
      </c>
      <c r="B4" s="95" t="str">
        <f>IF(Stammdaten!B4="","",Stammdaten!B4)</f>
        <v/>
      </c>
    </row>
    <row r="5" spans="1:19" ht="15" thickBot="1" x14ac:dyDescent="0.25">
      <c r="A5" s="6" t="s">
        <v>1</v>
      </c>
      <c r="B5" s="95" t="str">
        <f>IF(Stammdaten!B5="","",Stammdaten!B5)</f>
        <v/>
      </c>
    </row>
    <row r="6" spans="1:19" ht="15" thickBot="1" x14ac:dyDescent="0.25">
      <c r="A6" s="6" t="s">
        <v>5</v>
      </c>
      <c r="B6" s="152" t="str">
        <f>IF(Stammdaten!B6="","",Stammdaten!B6)</f>
        <v/>
      </c>
    </row>
    <row r="7" spans="1:19" ht="15" thickBot="1" x14ac:dyDescent="0.25">
      <c r="A7" s="6" t="s">
        <v>2</v>
      </c>
      <c r="B7" s="152" t="str">
        <f>IF(Stammdaten!B7="","",Stammdaten!B7)</f>
        <v/>
      </c>
    </row>
    <row r="8" spans="1:19" ht="15" thickBot="1" x14ac:dyDescent="0.25">
      <c r="A8" s="6" t="s">
        <v>3</v>
      </c>
      <c r="B8" s="95" t="str">
        <f>IF(Stammdaten!B8="","",Stammdaten!B8)</f>
        <v/>
      </c>
      <c r="Q8" s="172"/>
    </row>
    <row r="9" spans="1:19" ht="15" thickBot="1" x14ac:dyDescent="0.25">
      <c r="A9" s="7" t="s">
        <v>6</v>
      </c>
      <c r="B9" s="153" t="str">
        <f>IF(Stammdaten!B9="","",Stammdaten!B9)</f>
        <v/>
      </c>
    </row>
    <row r="10" spans="1:19" ht="15" thickBot="1" x14ac:dyDescent="0.25">
      <c r="A10" s="26"/>
      <c r="B10" s="89" t="str">
        <f>IF(Stammdaten!B10="","",Stammdaten!B10)</f>
        <v/>
      </c>
    </row>
    <row r="11" spans="1:19" ht="15" thickBot="1" x14ac:dyDescent="0.25">
      <c r="A11" s="38" t="s">
        <v>62</v>
      </c>
      <c r="B11" s="150" t="str">
        <f>IF(Stammdaten!B11="","",Stammdaten!B11)</f>
        <v>2022 (Kalkulatorische Umlage mit Ganzjahresbetrachtung)</v>
      </c>
    </row>
    <row r="12" spans="1:19" ht="15" thickBot="1" x14ac:dyDescent="0.25">
      <c r="A12" s="39" t="s">
        <v>63</v>
      </c>
      <c r="B12" s="196">
        <f>IF(Stammdaten!B12="","",Stammdaten!B12)</f>
        <v>1.8614999999999999</v>
      </c>
    </row>
    <row r="13" spans="1:19" ht="15" thickBot="1" x14ac:dyDescent="0.25"/>
    <row r="14" spans="1:19" ht="25.5" customHeight="1" x14ac:dyDescent="0.2">
      <c r="A14" s="138" t="s">
        <v>46</v>
      </c>
      <c r="B14" s="137" t="s">
        <v>52</v>
      </c>
      <c r="C14" s="228" t="s">
        <v>85</v>
      </c>
      <c r="D14" s="227"/>
      <c r="E14" s="227"/>
      <c r="F14" s="231"/>
      <c r="G14" s="227" t="s">
        <v>82</v>
      </c>
      <c r="H14" s="227"/>
      <c r="I14" s="228" t="s">
        <v>96</v>
      </c>
      <c r="J14" s="227"/>
      <c r="K14" s="228" t="s">
        <v>89</v>
      </c>
      <c r="L14" s="227"/>
      <c r="M14" s="231"/>
      <c r="N14" s="228" t="s">
        <v>81</v>
      </c>
      <c r="O14" s="227"/>
      <c r="P14" s="227"/>
      <c r="Q14" s="231"/>
      <c r="R14" s="228" t="s">
        <v>61</v>
      </c>
      <c r="S14" s="231"/>
    </row>
    <row r="15" spans="1:19" ht="38.25" x14ac:dyDescent="0.2">
      <c r="A15" s="139" t="s">
        <v>8</v>
      </c>
      <c r="B15" s="229"/>
      <c r="C15" s="168" t="s">
        <v>77</v>
      </c>
      <c r="D15" s="169" t="s">
        <v>100</v>
      </c>
      <c r="E15" s="169" t="s">
        <v>77</v>
      </c>
      <c r="F15" s="170" t="s">
        <v>100</v>
      </c>
      <c r="G15" s="171" t="s">
        <v>42</v>
      </c>
      <c r="H15" s="34" t="s">
        <v>49</v>
      </c>
      <c r="I15" s="29" t="s">
        <v>42</v>
      </c>
      <c r="J15" s="55" t="s">
        <v>49</v>
      </c>
      <c r="K15" s="29" t="s">
        <v>43</v>
      </c>
      <c r="L15" s="34" t="s">
        <v>74</v>
      </c>
      <c r="M15" s="34" t="s">
        <v>44</v>
      </c>
      <c r="N15" s="29" t="s">
        <v>43</v>
      </c>
      <c r="O15" s="30" t="s">
        <v>74</v>
      </c>
      <c r="P15" s="55" t="s">
        <v>44</v>
      </c>
      <c r="Q15" s="167" t="s">
        <v>101</v>
      </c>
      <c r="R15" s="56" t="s">
        <v>83</v>
      </c>
      <c r="S15" s="173" t="s">
        <v>41</v>
      </c>
    </row>
    <row r="16" spans="1:19" ht="15" thickBot="1" x14ac:dyDescent="0.25">
      <c r="A16" s="57"/>
      <c r="B16" s="230"/>
      <c r="C16" s="31" t="s">
        <v>12</v>
      </c>
      <c r="D16" s="14" t="s">
        <v>12</v>
      </c>
      <c r="E16" s="14" t="s">
        <v>15</v>
      </c>
      <c r="F16" s="32" t="s">
        <v>15</v>
      </c>
      <c r="G16" s="12" t="s">
        <v>12</v>
      </c>
      <c r="H16" s="15" t="s">
        <v>12</v>
      </c>
      <c r="I16" s="10" t="s">
        <v>15</v>
      </c>
      <c r="J16" s="54" t="s">
        <v>15</v>
      </c>
      <c r="K16" s="20" t="s">
        <v>12</v>
      </c>
      <c r="L16" s="15" t="s">
        <v>12</v>
      </c>
      <c r="M16" s="15" t="s">
        <v>12</v>
      </c>
      <c r="N16" s="10" t="s">
        <v>15</v>
      </c>
      <c r="O16" s="35" t="s">
        <v>15</v>
      </c>
      <c r="P16" s="48" t="s">
        <v>15</v>
      </c>
      <c r="Q16" s="48" t="s">
        <v>15</v>
      </c>
      <c r="R16" s="10" t="s">
        <v>12</v>
      </c>
      <c r="S16" s="13" t="s">
        <v>15</v>
      </c>
    </row>
    <row r="17" spans="1:19" x14ac:dyDescent="0.2">
      <c r="A17" s="119" t="str">
        <f>IF('Beladung des Speichers'!A17="","",'Beladung des Speichers'!A17)</f>
        <v/>
      </c>
      <c r="B17" s="182" t="str">
        <f>IF('Beladung des Speichers'!B17="","",'Beladung des Speichers'!B17)</f>
        <v/>
      </c>
      <c r="C17" s="161" t="str">
        <f>IF(ISBLANK('Beladung des Speichers'!A17),"",SUMIFS('Beladung des Speichers'!$C$17:$C$300,'Beladung des Speichers'!$A$17:$A$300,A17)-SUMIFS('Entladung des Speichers'!$C$17:$C$300,'Entladung des Speichers'!$A$17:$A$300,A17)+SUMIFS(Füllstände!$B$17:$B$299,Füllstände!$A$17:$A$299,A17)-SUMIFS(Füllstände!$C$17:$C$299,Füllstände!$A$17:$A$299,A17))</f>
        <v/>
      </c>
      <c r="D17" s="160" t="str">
        <f>IF(ISBLANK('Beladung des Speichers'!A17),"",C17*'Beladung des Speichers'!C17/SUMIFS('Beladung des Speichers'!$C$17:$C$300,'Beladung des Speichers'!$A$17:$A$300,A17))</f>
        <v/>
      </c>
      <c r="E17" s="166" t="str">
        <f>IF(ISBLANK('Beladung des Speichers'!A17),"",1/SUMIFS('Beladung des Speichers'!$C$17:$C$300,'Beladung des Speichers'!$A$17:$A$300,A17)*C17*SUMIF($A$17:$A$300,A17,'Beladung des Speichers'!$F$17:$F$300))</f>
        <v/>
      </c>
      <c r="F17" s="162" t="str">
        <f>IF(ISBLANK('Beladung des Speichers'!A17),"",IF(C17=0,"0,00",D17/C17*E17))</f>
        <v/>
      </c>
      <c r="G17" s="120" t="str">
        <f>IF(ISBLANK('Beladung des Speichers'!A17),"",SUMIFS('Beladung des Speichers'!$C$17:$C$300,'Beladung des Speichers'!$A$17:$A$300,A17))</f>
        <v/>
      </c>
      <c r="H17" s="120" t="str">
        <f>IF(ISBLANK('Beladung des Speichers'!A17),"",'Beladung des Speichers'!C17)</f>
        <v/>
      </c>
      <c r="I17" s="121" t="str">
        <f>IF(ISBLANK('Beladung des Speichers'!A17),"",SUMIFS('Beladung des Speichers'!$F$17:$F$1001,'Beladung des Speichers'!$A$17:$A$1001,'Ergebnis (detailliert)'!A17))</f>
        <v/>
      </c>
      <c r="J17" s="122" t="str">
        <f>IF(ISBLANK('Beladung des Speichers'!A17),"",'Beladung des Speichers'!F17)</f>
        <v/>
      </c>
      <c r="K17" s="121" t="str">
        <f>IF(ISBLANK('Beladung des Speichers'!A17),"",SUMIFS('Entladung des Speichers'!$C$17:$C$1001,'Entladung des Speichers'!$A$17:$A$1001,'Ergebnis (detailliert)'!A17))</f>
        <v/>
      </c>
      <c r="L17" s="123" t="str">
        <f t="shared" ref="L17" si="0">IF(A17="","",K17+C17)</f>
        <v/>
      </c>
      <c r="M17" s="123" t="str">
        <f>IF(ISBLANK('Entladung des Speichers'!A17),"",'Entladung des Speichers'!C17)</f>
        <v/>
      </c>
      <c r="N17" s="121" t="str">
        <f>IF(ISBLANK('Beladung des Speichers'!A17),"",SUMIFS('Entladung des Speichers'!$F$17:$F$1001,'Entladung des Speichers'!$A$17:$A$1001,'Ergebnis (detailliert)'!$A$17:$A$300))</f>
        <v/>
      </c>
      <c r="O17" s="122" t="str">
        <f t="shared" ref="O17" si="1">IF(A17="","",N17+E17)</f>
        <v/>
      </c>
      <c r="P17" s="124" t="str">
        <f>IF(A17="","",N17*'Ergebnis (detailliert)'!J17/'Ergebnis (detailliert)'!I17)</f>
        <v/>
      </c>
      <c r="Q17" s="122" t="str">
        <f>IF(A17="","",P17+E17*H17/G17)</f>
        <v/>
      </c>
      <c r="R17" s="125" t="str">
        <f t="shared" ref="R17" si="2">H17</f>
        <v/>
      </c>
      <c r="S17" s="126" t="str">
        <f>IF(A17="","",IF(LOOKUP(A17,Stammdaten!$A$17:$A$1001,Stammdaten!$G$17:$G$1001)="Nein",0,IF(ISBLANK('Beladung des Speichers'!A17),"",-1*ROUND(MIN(J17,Q17),2))))</f>
        <v/>
      </c>
    </row>
    <row r="18" spans="1:19" x14ac:dyDescent="0.2">
      <c r="A18" s="119" t="str">
        <f>IF('Beladung des Speichers'!A18="","",'Beladung des Speichers'!A18)</f>
        <v/>
      </c>
      <c r="B18" s="182" t="str">
        <f>IF('Beladung des Speichers'!B18="","",'Beladung des Speichers'!B18)</f>
        <v/>
      </c>
      <c r="C18" s="161" t="str">
        <f>IF(ISBLANK('Beladung des Speichers'!A18),"",SUMIFS('Beladung des Speichers'!$C$17:$C$300,'Beladung des Speichers'!$A$17:$A$300,A18)-SUMIFS('Entladung des Speichers'!$C$17:$C$300,'Entladung des Speichers'!$A$17:$A$300,A18)+SUMIFS(Füllstände!$B$17:$B$299,Füllstände!$A$17:$A$299,A18)-SUMIFS(Füllstände!$C$17:$C$299,Füllstände!$A$17:$A$299,A18))</f>
        <v/>
      </c>
      <c r="D18" s="160" t="str">
        <f>IF(ISBLANK('Beladung des Speichers'!A18),"",C18*'Beladung des Speichers'!C18/SUMIFS('Beladung des Speichers'!$C$17:$C$300,'Beladung des Speichers'!$A$17:$A$300,A18))</f>
        <v/>
      </c>
      <c r="E18" s="166" t="str">
        <f>IF(ISBLANK('Beladung des Speichers'!A18),"",1/SUMIFS('Beladung des Speichers'!$C$17:$C$300,'Beladung des Speichers'!$A$17:$A$300,A18)*C18*SUMIF($A$17:$A$300,A18,'Beladung des Speichers'!$F$17:$F$300))</f>
        <v/>
      </c>
      <c r="F18" s="162" t="str">
        <f>IF(ISBLANK('Beladung des Speichers'!A18),"",IF(C18=0,"0,00",D18/C18*E18))</f>
        <v/>
      </c>
      <c r="G18" s="120" t="str">
        <f>IF(ISBLANK('Beladung des Speichers'!A18),"",SUMIFS('Beladung des Speichers'!$C$17:$C$300,'Beladung des Speichers'!$A$17:$A$300,A18))</f>
        <v/>
      </c>
      <c r="H18" s="120" t="str">
        <f>IF(ISBLANK('Beladung des Speichers'!A18),"",'Beladung des Speichers'!C18)</f>
        <v/>
      </c>
      <c r="I18" s="121" t="str">
        <f>IF(ISBLANK('Beladung des Speichers'!A18),"",SUMIFS('Beladung des Speichers'!$F$17:$F$1001,'Beladung des Speichers'!$A$17:$A$1001,'Ergebnis (detailliert)'!A18))</f>
        <v/>
      </c>
      <c r="J18" s="122" t="str">
        <f>IF(ISBLANK('Beladung des Speichers'!A18),"",'Beladung des Speichers'!F18)</f>
        <v/>
      </c>
      <c r="K18" s="121" t="str">
        <f>IF(ISBLANK('Beladung des Speichers'!A18),"",SUMIFS('Entladung des Speichers'!$C$17:$C$1001,'Entladung des Speichers'!$A$17:$A$1001,'Ergebnis (detailliert)'!A18))</f>
        <v/>
      </c>
      <c r="L18" s="123" t="str">
        <f t="shared" ref="L18:L81" si="3">IF(A18="","",K18+C18)</f>
        <v/>
      </c>
      <c r="M18" s="123" t="str">
        <f>IF(ISBLANK('Entladung des Speichers'!A18),"",'Entladung des Speichers'!C18)</f>
        <v/>
      </c>
      <c r="N18" s="121" t="str">
        <f>IF(ISBLANK('Beladung des Speichers'!A18),"",SUMIFS('Entladung des Speichers'!$F$17:$F$1001,'Entladung des Speichers'!$A$17:$A$1001,'Ergebnis (detailliert)'!$A$17:$A$300))</f>
        <v/>
      </c>
      <c r="O18" s="122" t="str">
        <f t="shared" ref="O18:O81" si="4">IF(A18="","",N18+E18)</f>
        <v/>
      </c>
      <c r="P18" s="124" t="str">
        <f>IF(A18="","",N18*'Ergebnis (detailliert)'!J18/'Ergebnis (detailliert)'!I18)</f>
        <v/>
      </c>
      <c r="Q18" s="122" t="str">
        <f t="shared" ref="Q18:Q81" si="5">IF(A18="","",P18+E18*H18/G18)</f>
        <v/>
      </c>
      <c r="R18" s="125" t="str">
        <f t="shared" ref="R18:R81" si="6">H18</f>
        <v/>
      </c>
      <c r="S18" s="126" t="str">
        <f>IF(A18="","",IF(LOOKUP(A18,Stammdaten!$A$17:$A$1001,Stammdaten!$G$17:$G$1001)="Nein",0,IF(ISBLANK('Beladung des Speichers'!A18),"",-1*ROUND(MIN(J18,Q18),2))))</f>
        <v/>
      </c>
    </row>
    <row r="19" spans="1:19" x14ac:dyDescent="0.2">
      <c r="A19" s="119" t="str">
        <f>IF('Beladung des Speichers'!A19="","",'Beladung des Speichers'!A19)</f>
        <v/>
      </c>
      <c r="B19" s="182" t="str">
        <f>IF('Beladung des Speichers'!B19="","",'Beladung des Speichers'!B19)</f>
        <v/>
      </c>
      <c r="C19" s="161" t="str">
        <f>IF(ISBLANK('Beladung des Speichers'!A19),"",SUMIFS('Beladung des Speichers'!$C$17:$C$300,'Beladung des Speichers'!$A$17:$A$300,A19)-SUMIFS('Entladung des Speichers'!$C$17:$C$300,'Entladung des Speichers'!$A$17:$A$300,A19)+SUMIFS(Füllstände!$B$17:$B$299,Füllstände!$A$17:$A$299,A19)-SUMIFS(Füllstände!$C$17:$C$299,Füllstände!$A$17:$A$299,A19))</f>
        <v/>
      </c>
      <c r="D19" s="160" t="str">
        <f>IF(ISBLANK('Beladung des Speichers'!A19),"",C19*'Beladung des Speichers'!C19/SUMIFS('Beladung des Speichers'!$C$17:$C$300,'Beladung des Speichers'!$A$17:$A$300,A19))</f>
        <v/>
      </c>
      <c r="E19" s="166" t="str">
        <f>IF(ISBLANK('Beladung des Speichers'!A19),"",1/SUMIFS('Beladung des Speichers'!$C$17:$C$300,'Beladung des Speichers'!$A$17:$A$300,A19)*C19*SUMIF($A$17:$A$300,A19,'Beladung des Speichers'!$F$17:$F$300))</f>
        <v/>
      </c>
      <c r="F19" s="162" t="str">
        <f>IF(ISBLANK('Beladung des Speichers'!A19),"",IF(C19=0,"0,00",D19/C19*E19))</f>
        <v/>
      </c>
      <c r="G19" s="120" t="str">
        <f>IF(ISBLANK('Beladung des Speichers'!A19),"",SUMIFS('Beladung des Speichers'!$C$17:$C$300,'Beladung des Speichers'!$A$17:$A$300,A19))</f>
        <v/>
      </c>
      <c r="H19" s="120" t="str">
        <f>IF(ISBLANK('Beladung des Speichers'!A19),"",'Beladung des Speichers'!C19)</f>
        <v/>
      </c>
      <c r="I19" s="121" t="str">
        <f>IF(ISBLANK('Beladung des Speichers'!A19),"",SUMIFS('Beladung des Speichers'!$F$17:$F$1001,'Beladung des Speichers'!$A$17:$A$1001,'Ergebnis (detailliert)'!A19))</f>
        <v/>
      </c>
      <c r="J19" s="122" t="str">
        <f>IF(ISBLANK('Beladung des Speichers'!A19),"",'Beladung des Speichers'!F19)</f>
        <v/>
      </c>
      <c r="K19" s="121" t="str">
        <f>IF(ISBLANK('Beladung des Speichers'!A19),"",SUMIFS('Entladung des Speichers'!$C$17:$C$1001,'Entladung des Speichers'!$A$17:$A$1001,'Ergebnis (detailliert)'!A19))</f>
        <v/>
      </c>
      <c r="L19" s="123" t="str">
        <f t="shared" si="3"/>
        <v/>
      </c>
      <c r="M19" s="123" t="str">
        <f>IF(ISBLANK('Entladung des Speichers'!A19),"",'Entladung des Speichers'!C19)</f>
        <v/>
      </c>
      <c r="N19" s="121" t="str">
        <f>IF(ISBLANK('Beladung des Speichers'!A19),"",SUMIFS('Entladung des Speichers'!$F$17:$F$1001,'Entladung des Speichers'!$A$17:$A$1001,'Ergebnis (detailliert)'!$A$17:$A$300))</f>
        <v/>
      </c>
      <c r="O19" s="122" t="str">
        <f t="shared" si="4"/>
        <v/>
      </c>
      <c r="P19" s="124" t="str">
        <f>IF(A19="","",N19*'Ergebnis (detailliert)'!J19/'Ergebnis (detailliert)'!I19)</f>
        <v/>
      </c>
      <c r="Q19" s="122" t="str">
        <f t="shared" si="5"/>
        <v/>
      </c>
      <c r="R19" s="125" t="str">
        <f t="shared" si="6"/>
        <v/>
      </c>
      <c r="S19" s="126" t="str">
        <f>IF(A19="","",IF(LOOKUP(A19,Stammdaten!$A$17:$A$1001,Stammdaten!$G$17:$G$1001)="Nein",0,IF(ISBLANK('Beladung des Speichers'!A19),"",-1*ROUND(MIN(J19,Q19),2))))</f>
        <v/>
      </c>
    </row>
    <row r="20" spans="1:19" x14ac:dyDescent="0.2">
      <c r="A20" s="119" t="str">
        <f>IF('Beladung des Speichers'!A20="","",'Beladung des Speichers'!A20)</f>
        <v/>
      </c>
      <c r="B20" s="182" t="str">
        <f>IF('Beladung des Speichers'!B20="","",'Beladung des Speichers'!B20)</f>
        <v/>
      </c>
      <c r="C20" s="161" t="str">
        <f>IF(ISBLANK('Beladung des Speichers'!A20),"",SUMIFS('Beladung des Speichers'!$C$17:$C$300,'Beladung des Speichers'!$A$17:$A$300,A20)-SUMIFS('Entladung des Speichers'!$C$17:$C$300,'Entladung des Speichers'!$A$17:$A$300,A20)+SUMIFS(Füllstände!$B$17:$B$299,Füllstände!$A$17:$A$299,A20)-SUMIFS(Füllstände!$C$17:$C$299,Füllstände!$A$17:$A$299,A20))</f>
        <v/>
      </c>
      <c r="D20" s="160" t="str">
        <f>IF(ISBLANK('Beladung des Speichers'!A20),"",C20*'Beladung des Speichers'!C20/SUMIFS('Beladung des Speichers'!$C$17:$C$300,'Beladung des Speichers'!$A$17:$A$300,A20))</f>
        <v/>
      </c>
      <c r="E20" s="166" t="str">
        <f>IF(ISBLANK('Beladung des Speichers'!A20),"",1/SUMIFS('Beladung des Speichers'!$C$17:$C$300,'Beladung des Speichers'!$A$17:$A$300,A20)*C20*SUMIF($A$17:$A$300,A20,'Beladung des Speichers'!$F$17:$F$300))</f>
        <v/>
      </c>
      <c r="F20" s="162" t="str">
        <f>IF(ISBLANK('Beladung des Speichers'!A20),"",IF(C20=0,"0,00",D20/C20*E20))</f>
        <v/>
      </c>
      <c r="G20" s="120" t="str">
        <f>IF(ISBLANK('Beladung des Speichers'!A20),"",SUMIFS('Beladung des Speichers'!$C$17:$C$300,'Beladung des Speichers'!$A$17:$A$300,A20))</f>
        <v/>
      </c>
      <c r="H20" s="120" t="str">
        <f>IF(ISBLANK('Beladung des Speichers'!A20),"",'Beladung des Speichers'!C20)</f>
        <v/>
      </c>
      <c r="I20" s="121" t="str">
        <f>IF(ISBLANK('Beladung des Speichers'!A20),"",SUMIFS('Beladung des Speichers'!$F$17:$F$1001,'Beladung des Speichers'!$A$17:$A$1001,'Ergebnis (detailliert)'!A20))</f>
        <v/>
      </c>
      <c r="J20" s="122" t="str">
        <f>IF(ISBLANK('Beladung des Speichers'!A20),"",'Beladung des Speichers'!F20)</f>
        <v/>
      </c>
      <c r="K20" s="121" t="str">
        <f>IF(ISBLANK('Beladung des Speichers'!A20),"",SUMIFS('Entladung des Speichers'!$C$17:$C$1001,'Entladung des Speichers'!$A$17:$A$1001,'Ergebnis (detailliert)'!A20))</f>
        <v/>
      </c>
      <c r="L20" s="123" t="str">
        <f t="shared" si="3"/>
        <v/>
      </c>
      <c r="M20" s="123" t="str">
        <f>IF(ISBLANK('Entladung des Speichers'!A20),"",'Entladung des Speichers'!C20)</f>
        <v/>
      </c>
      <c r="N20" s="121" t="str">
        <f>IF(ISBLANK('Beladung des Speichers'!A20),"",SUMIFS('Entladung des Speichers'!$F$17:$F$1001,'Entladung des Speichers'!$A$17:$A$1001,'Ergebnis (detailliert)'!$A$17:$A$300))</f>
        <v/>
      </c>
      <c r="O20" s="122" t="str">
        <f t="shared" si="4"/>
        <v/>
      </c>
      <c r="P20" s="124" t="str">
        <f>IF(A20="","",N20*'Ergebnis (detailliert)'!J20/'Ergebnis (detailliert)'!I20)</f>
        <v/>
      </c>
      <c r="Q20" s="122" t="str">
        <f t="shared" si="5"/>
        <v/>
      </c>
      <c r="R20" s="125" t="str">
        <f t="shared" si="6"/>
        <v/>
      </c>
      <c r="S20" s="126" t="str">
        <f>IF(A20="","",IF(LOOKUP(A20,Stammdaten!$A$17:$A$1001,Stammdaten!$G$17:$G$1001)="Nein",0,IF(ISBLANK('Beladung des Speichers'!A20),"",-1*ROUND(MIN(J20,Q20),2))))</f>
        <v/>
      </c>
    </row>
    <row r="21" spans="1:19" x14ac:dyDescent="0.2">
      <c r="A21" s="119" t="str">
        <f>IF('Beladung des Speichers'!A21="","",'Beladung des Speichers'!A21)</f>
        <v/>
      </c>
      <c r="B21" s="182" t="str">
        <f>IF('Beladung des Speichers'!B21="","",'Beladung des Speichers'!B21)</f>
        <v/>
      </c>
      <c r="C21" s="161" t="str">
        <f>IF(ISBLANK('Beladung des Speichers'!A21),"",SUMIFS('Beladung des Speichers'!$C$17:$C$300,'Beladung des Speichers'!$A$17:$A$300,A21)-SUMIFS('Entladung des Speichers'!$C$17:$C$300,'Entladung des Speichers'!$A$17:$A$300,A21)+SUMIFS(Füllstände!$B$17:$B$299,Füllstände!$A$17:$A$299,A21)-SUMIFS(Füllstände!$C$17:$C$299,Füllstände!$A$17:$A$299,A21))</f>
        <v/>
      </c>
      <c r="D21" s="160" t="str">
        <f>IF(ISBLANK('Beladung des Speichers'!A21),"",C21*'Beladung des Speichers'!C21/SUMIFS('Beladung des Speichers'!$C$17:$C$300,'Beladung des Speichers'!$A$17:$A$300,A21))</f>
        <v/>
      </c>
      <c r="E21" s="166" t="str">
        <f>IF(ISBLANK('Beladung des Speichers'!A21),"",1/SUMIFS('Beladung des Speichers'!$C$17:$C$300,'Beladung des Speichers'!$A$17:$A$300,A21)*C21*SUMIF($A$17:$A$300,A21,'Beladung des Speichers'!$F$17:$F$300))</f>
        <v/>
      </c>
      <c r="F21" s="162" t="str">
        <f>IF(ISBLANK('Beladung des Speichers'!A21),"",IF(C21=0,"0,00",D21/C21*E21))</f>
        <v/>
      </c>
      <c r="G21" s="120" t="str">
        <f>IF(ISBLANK('Beladung des Speichers'!A21),"",SUMIFS('Beladung des Speichers'!$C$17:$C$300,'Beladung des Speichers'!$A$17:$A$300,A21))</f>
        <v/>
      </c>
      <c r="H21" s="120" t="str">
        <f>IF(ISBLANK('Beladung des Speichers'!A21),"",'Beladung des Speichers'!C21)</f>
        <v/>
      </c>
      <c r="I21" s="121" t="str">
        <f>IF(ISBLANK('Beladung des Speichers'!A21),"",SUMIFS('Beladung des Speichers'!$F$17:$F$1001,'Beladung des Speichers'!$A$17:$A$1001,'Ergebnis (detailliert)'!A21))</f>
        <v/>
      </c>
      <c r="J21" s="122" t="str">
        <f>IF(ISBLANK('Beladung des Speichers'!A21),"",'Beladung des Speichers'!F21)</f>
        <v/>
      </c>
      <c r="K21" s="121" t="str">
        <f>IF(ISBLANK('Beladung des Speichers'!A21),"",SUMIFS('Entladung des Speichers'!$C$17:$C$1001,'Entladung des Speichers'!$A$17:$A$1001,'Ergebnis (detailliert)'!A21))</f>
        <v/>
      </c>
      <c r="L21" s="123" t="str">
        <f t="shared" si="3"/>
        <v/>
      </c>
      <c r="M21" s="123" t="str">
        <f>IF(ISBLANK('Entladung des Speichers'!A21),"",'Entladung des Speichers'!C21)</f>
        <v/>
      </c>
      <c r="N21" s="121" t="str">
        <f>IF(ISBLANK('Beladung des Speichers'!A21),"",SUMIFS('Entladung des Speichers'!$F$17:$F$1001,'Entladung des Speichers'!$A$17:$A$1001,'Ergebnis (detailliert)'!$A$17:$A$300))</f>
        <v/>
      </c>
      <c r="O21" s="122" t="str">
        <f t="shared" si="4"/>
        <v/>
      </c>
      <c r="P21" s="124" t="str">
        <f>IF(A21="","",N21*'Ergebnis (detailliert)'!J21/'Ergebnis (detailliert)'!I21)</f>
        <v/>
      </c>
      <c r="Q21" s="122" t="str">
        <f t="shared" si="5"/>
        <v/>
      </c>
      <c r="R21" s="125" t="str">
        <f t="shared" si="6"/>
        <v/>
      </c>
      <c r="S21" s="126" t="str">
        <f>IF(A21="","",IF(LOOKUP(A21,Stammdaten!$A$17:$A$1001,Stammdaten!$G$17:$G$1001)="Nein",0,IF(ISBLANK('Beladung des Speichers'!A21),"",-1*ROUND(MIN(J21,Q21),2))))</f>
        <v/>
      </c>
    </row>
    <row r="22" spans="1:19" x14ac:dyDescent="0.2">
      <c r="A22" s="119" t="str">
        <f>IF('Beladung des Speichers'!A22="","",'Beladung des Speichers'!A22)</f>
        <v/>
      </c>
      <c r="B22" s="182" t="str">
        <f>IF('Beladung des Speichers'!B22="","",'Beladung des Speichers'!B22)</f>
        <v/>
      </c>
      <c r="C22" s="161" t="str">
        <f>IF(ISBLANK('Beladung des Speichers'!A22),"",SUMIFS('Beladung des Speichers'!$C$17:$C$300,'Beladung des Speichers'!$A$17:$A$300,A22)-SUMIFS('Entladung des Speichers'!$C$17:$C$300,'Entladung des Speichers'!$A$17:$A$300,A22)+SUMIFS(Füllstände!$B$17:$B$299,Füllstände!$A$17:$A$299,A22)-SUMIFS(Füllstände!$C$17:$C$299,Füllstände!$A$17:$A$299,A22))</f>
        <v/>
      </c>
      <c r="D22" s="160" t="str">
        <f>IF(ISBLANK('Beladung des Speichers'!A22),"",C22*'Beladung des Speichers'!C22/SUMIFS('Beladung des Speichers'!$C$17:$C$300,'Beladung des Speichers'!$A$17:$A$300,A22))</f>
        <v/>
      </c>
      <c r="E22" s="166" t="str">
        <f>IF(ISBLANK('Beladung des Speichers'!A22),"",1/SUMIFS('Beladung des Speichers'!$C$17:$C$300,'Beladung des Speichers'!$A$17:$A$300,A22)*C22*SUMIF($A$17:$A$300,A22,'Beladung des Speichers'!$F$17:$F$300))</f>
        <v/>
      </c>
      <c r="F22" s="162" t="str">
        <f>IF(ISBLANK('Beladung des Speichers'!A22),"",IF(C22=0,"0,00",D22/C22*E22))</f>
        <v/>
      </c>
      <c r="G22" s="120" t="str">
        <f>IF(ISBLANK('Beladung des Speichers'!A22),"",SUMIFS('Beladung des Speichers'!$C$17:$C$300,'Beladung des Speichers'!$A$17:$A$300,A22))</f>
        <v/>
      </c>
      <c r="H22" s="120" t="str">
        <f>IF(ISBLANK('Beladung des Speichers'!A22),"",'Beladung des Speichers'!C22)</f>
        <v/>
      </c>
      <c r="I22" s="121" t="str">
        <f>IF(ISBLANK('Beladung des Speichers'!A22),"",SUMIFS('Beladung des Speichers'!$F$17:$F$1001,'Beladung des Speichers'!$A$17:$A$1001,'Ergebnis (detailliert)'!A22))</f>
        <v/>
      </c>
      <c r="J22" s="122" t="str">
        <f>IF(ISBLANK('Beladung des Speichers'!A22),"",'Beladung des Speichers'!F22)</f>
        <v/>
      </c>
      <c r="K22" s="121" t="str">
        <f>IF(ISBLANK('Beladung des Speichers'!A22),"",SUMIFS('Entladung des Speichers'!$C$17:$C$1001,'Entladung des Speichers'!$A$17:$A$1001,'Ergebnis (detailliert)'!A22))</f>
        <v/>
      </c>
      <c r="L22" s="123" t="str">
        <f t="shared" si="3"/>
        <v/>
      </c>
      <c r="M22" s="123" t="str">
        <f>IF(ISBLANK('Entladung des Speichers'!A22),"",'Entladung des Speichers'!C22)</f>
        <v/>
      </c>
      <c r="N22" s="121" t="str">
        <f>IF(ISBLANK('Beladung des Speichers'!A22),"",SUMIFS('Entladung des Speichers'!$F$17:$F$1001,'Entladung des Speichers'!$A$17:$A$1001,'Ergebnis (detailliert)'!$A$17:$A$300))</f>
        <v/>
      </c>
      <c r="O22" s="122" t="str">
        <f t="shared" si="4"/>
        <v/>
      </c>
      <c r="P22" s="124" t="str">
        <f>IF(A22="","",N22*'Ergebnis (detailliert)'!J22/'Ergebnis (detailliert)'!I22)</f>
        <v/>
      </c>
      <c r="Q22" s="122" t="str">
        <f t="shared" si="5"/>
        <v/>
      </c>
      <c r="R22" s="125" t="str">
        <f t="shared" si="6"/>
        <v/>
      </c>
      <c r="S22" s="126" t="str">
        <f>IF(A22="","",IF(LOOKUP(A22,Stammdaten!$A$17:$A$1001,Stammdaten!$G$17:$G$1001)="Nein",0,IF(ISBLANK('Beladung des Speichers'!A22),"",-1*ROUND(MIN(J22,Q22),2))))</f>
        <v/>
      </c>
    </row>
    <row r="23" spans="1:19" x14ac:dyDescent="0.2">
      <c r="A23" s="119" t="str">
        <f>IF('Beladung des Speichers'!A23="","",'Beladung des Speichers'!A23)</f>
        <v/>
      </c>
      <c r="B23" s="182" t="str">
        <f>IF('Beladung des Speichers'!B23="","",'Beladung des Speichers'!B23)</f>
        <v/>
      </c>
      <c r="C23" s="161" t="str">
        <f>IF(ISBLANK('Beladung des Speichers'!A23),"",SUMIFS('Beladung des Speichers'!$C$17:$C$300,'Beladung des Speichers'!$A$17:$A$300,A23)-SUMIFS('Entladung des Speichers'!$C$17:$C$300,'Entladung des Speichers'!$A$17:$A$300,A23)+SUMIFS(Füllstände!$B$17:$B$299,Füllstände!$A$17:$A$299,A23)-SUMIFS(Füllstände!$C$17:$C$299,Füllstände!$A$17:$A$299,A23))</f>
        <v/>
      </c>
      <c r="D23" s="160" t="str">
        <f>IF(ISBLANK('Beladung des Speichers'!A23),"",C23*'Beladung des Speichers'!C23/SUMIFS('Beladung des Speichers'!$C$17:$C$300,'Beladung des Speichers'!$A$17:$A$300,A23))</f>
        <v/>
      </c>
      <c r="E23" s="166" t="str">
        <f>IF(ISBLANK('Beladung des Speichers'!A23),"",1/SUMIFS('Beladung des Speichers'!$C$17:$C$300,'Beladung des Speichers'!$A$17:$A$300,A23)*C23*SUMIF($A$17:$A$300,A23,'Beladung des Speichers'!$F$17:$F$300))</f>
        <v/>
      </c>
      <c r="F23" s="162" t="str">
        <f>IF(ISBLANK('Beladung des Speichers'!A23),"",IF(C23=0,"0,00",D23/C23*E23))</f>
        <v/>
      </c>
      <c r="G23" s="120" t="str">
        <f>IF(ISBLANK('Beladung des Speichers'!A23),"",SUMIFS('Beladung des Speichers'!$C$17:$C$300,'Beladung des Speichers'!$A$17:$A$300,A23))</f>
        <v/>
      </c>
      <c r="H23" s="120" t="str">
        <f>IF(ISBLANK('Beladung des Speichers'!A23),"",'Beladung des Speichers'!C23)</f>
        <v/>
      </c>
      <c r="I23" s="121" t="str">
        <f>IF(ISBLANK('Beladung des Speichers'!A23),"",SUMIFS('Beladung des Speichers'!$F$17:$F$1001,'Beladung des Speichers'!$A$17:$A$1001,'Ergebnis (detailliert)'!A23))</f>
        <v/>
      </c>
      <c r="J23" s="122" t="str">
        <f>IF(ISBLANK('Beladung des Speichers'!A23),"",'Beladung des Speichers'!F23)</f>
        <v/>
      </c>
      <c r="K23" s="121" t="str">
        <f>IF(ISBLANK('Beladung des Speichers'!A23),"",SUMIFS('Entladung des Speichers'!$C$17:$C$1001,'Entladung des Speichers'!$A$17:$A$1001,'Ergebnis (detailliert)'!A23))</f>
        <v/>
      </c>
      <c r="L23" s="123" t="str">
        <f t="shared" si="3"/>
        <v/>
      </c>
      <c r="M23" s="123" t="str">
        <f>IF(ISBLANK('Entladung des Speichers'!A23),"",'Entladung des Speichers'!C23)</f>
        <v/>
      </c>
      <c r="N23" s="121" t="str">
        <f>IF(ISBLANK('Beladung des Speichers'!A23),"",SUMIFS('Entladung des Speichers'!$F$17:$F$1001,'Entladung des Speichers'!$A$17:$A$1001,'Ergebnis (detailliert)'!$A$17:$A$300))</f>
        <v/>
      </c>
      <c r="O23" s="122" t="str">
        <f t="shared" si="4"/>
        <v/>
      </c>
      <c r="P23" s="124" t="str">
        <f>IF(A23="","",N23*'Ergebnis (detailliert)'!J23/'Ergebnis (detailliert)'!I23)</f>
        <v/>
      </c>
      <c r="Q23" s="122" t="str">
        <f t="shared" si="5"/>
        <v/>
      </c>
      <c r="R23" s="125" t="str">
        <f t="shared" si="6"/>
        <v/>
      </c>
      <c r="S23" s="126" t="str">
        <f>IF(A23="","",IF(LOOKUP(A23,Stammdaten!$A$17:$A$1001,Stammdaten!$G$17:$G$1001)="Nein",0,IF(ISBLANK('Beladung des Speichers'!A23),"",-1*ROUND(MIN(J23,Q23),2))))</f>
        <v/>
      </c>
    </row>
    <row r="24" spans="1:19" x14ac:dyDescent="0.2">
      <c r="A24" s="119" t="str">
        <f>IF('Beladung des Speichers'!A24="","",'Beladung des Speichers'!A24)</f>
        <v/>
      </c>
      <c r="B24" s="182" t="str">
        <f>IF('Beladung des Speichers'!B24="","",'Beladung des Speichers'!B24)</f>
        <v/>
      </c>
      <c r="C24" s="161" t="str">
        <f>IF(ISBLANK('Beladung des Speichers'!A24),"",SUMIFS('Beladung des Speichers'!$C$17:$C$300,'Beladung des Speichers'!$A$17:$A$300,A24)-SUMIFS('Entladung des Speichers'!$C$17:$C$300,'Entladung des Speichers'!$A$17:$A$300,A24)+SUMIFS(Füllstände!$B$17:$B$299,Füllstände!$A$17:$A$299,A24)-SUMIFS(Füllstände!$C$17:$C$299,Füllstände!$A$17:$A$299,A24))</f>
        <v/>
      </c>
      <c r="D24" s="160" t="str">
        <f>IF(ISBLANK('Beladung des Speichers'!A24),"",C24*'Beladung des Speichers'!C24/SUMIFS('Beladung des Speichers'!$C$17:$C$300,'Beladung des Speichers'!$A$17:$A$300,A24))</f>
        <v/>
      </c>
      <c r="E24" s="166" t="str">
        <f>IF(ISBLANK('Beladung des Speichers'!A24),"",1/SUMIFS('Beladung des Speichers'!$C$17:$C$300,'Beladung des Speichers'!$A$17:$A$300,A24)*C24*SUMIF($A$17:$A$300,A24,'Beladung des Speichers'!$F$17:$F$300))</f>
        <v/>
      </c>
      <c r="F24" s="162" t="str">
        <f>IF(ISBLANK('Beladung des Speichers'!A24),"",IF(C24=0,"0,00",D24/C24*E24))</f>
        <v/>
      </c>
      <c r="G24" s="120" t="str">
        <f>IF(ISBLANK('Beladung des Speichers'!A24),"",SUMIFS('Beladung des Speichers'!$C$17:$C$300,'Beladung des Speichers'!$A$17:$A$300,A24))</f>
        <v/>
      </c>
      <c r="H24" s="120" t="str">
        <f>IF(ISBLANK('Beladung des Speichers'!A24),"",'Beladung des Speichers'!C24)</f>
        <v/>
      </c>
      <c r="I24" s="121" t="str">
        <f>IF(ISBLANK('Beladung des Speichers'!A24),"",SUMIFS('Beladung des Speichers'!$F$17:$F$1001,'Beladung des Speichers'!$A$17:$A$1001,'Ergebnis (detailliert)'!A24))</f>
        <v/>
      </c>
      <c r="J24" s="122" t="str">
        <f>IF(ISBLANK('Beladung des Speichers'!A24),"",'Beladung des Speichers'!F24)</f>
        <v/>
      </c>
      <c r="K24" s="121" t="str">
        <f>IF(ISBLANK('Beladung des Speichers'!A24),"",SUMIFS('Entladung des Speichers'!$C$17:$C$1001,'Entladung des Speichers'!$A$17:$A$1001,'Ergebnis (detailliert)'!A24))</f>
        <v/>
      </c>
      <c r="L24" s="123" t="str">
        <f t="shared" si="3"/>
        <v/>
      </c>
      <c r="M24" s="123" t="str">
        <f>IF(ISBLANK('Entladung des Speichers'!A24),"",'Entladung des Speichers'!C24)</f>
        <v/>
      </c>
      <c r="N24" s="121" t="str">
        <f>IF(ISBLANK('Beladung des Speichers'!A24),"",SUMIFS('Entladung des Speichers'!$F$17:$F$1001,'Entladung des Speichers'!$A$17:$A$1001,'Ergebnis (detailliert)'!$A$17:$A$300))</f>
        <v/>
      </c>
      <c r="O24" s="122" t="str">
        <f t="shared" si="4"/>
        <v/>
      </c>
      <c r="P24" s="124" t="str">
        <f>IF(A24="","",N24*'Ergebnis (detailliert)'!J24/'Ergebnis (detailliert)'!I24)</f>
        <v/>
      </c>
      <c r="Q24" s="122" t="str">
        <f t="shared" si="5"/>
        <v/>
      </c>
      <c r="R24" s="125" t="str">
        <f t="shared" si="6"/>
        <v/>
      </c>
      <c r="S24" s="126" t="str">
        <f>IF(A24="","",IF(LOOKUP(A24,Stammdaten!$A$17:$A$1001,Stammdaten!$G$17:$G$1001)="Nein",0,IF(ISBLANK('Beladung des Speichers'!A24),"",-1*ROUND(MIN(J24,Q24),2))))</f>
        <v/>
      </c>
    </row>
    <row r="25" spans="1:19" x14ac:dyDescent="0.2">
      <c r="A25" s="119" t="str">
        <f>IF('Beladung des Speichers'!A25="","",'Beladung des Speichers'!A25)</f>
        <v/>
      </c>
      <c r="B25" s="182" t="str">
        <f>IF('Beladung des Speichers'!B25="","",'Beladung des Speichers'!B25)</f>
        <v/>
      </c>
      <c r="C25" s="161" t="str">
        <f>IF(ISBLANK('Beladung des Speichers'!A25),"",SUMIFS('Beladung des Speichers'!$C$17:$C$300,'Beladung des Speichers'!$A$17:$A$300,A25)-SUMIFS('Entladung des Speichers'!$C$17:$C$300,'Entladung des Speichers'!$A$17:$A$300,A25)+SUMIFS(Füllstände!$B$17:$B$299,Füllstände!$A$17:$A$299,A25)-SUMIFS(Füllstände!$C$17:$C$299,Füllstände!$A$17:$A$299,A25))</f>
        <v/>
      </c>
      <c r="D25" s="160" t="str">
        <f>IF(ISBLANK('Beladung des Speichers'!A25),"",C25*'Beladung des Speichers'!C25/SUMIFS('Beladung des Speichers'!$C$17:$C$300,'Beladung des Speichers'!$A$17:$A$300,A25))</f>
        <v/>
      </c>
      <c r="E25" s="166" t="str">
        <f>IF(ISBLANK('Beladung des Speichers'!A25),"",1/SUMIFS('Beladung des Speichers'!$C$17:$C$300,'Beladung des Speichers'!$A$17:$A$300,A25)*C25*SUMIF($A$17:$A$300,A25,'Beladung des Speichers'!$F$17:$F$300))</f>
        <v/>
      </c>
      <c r="F25" s="162" t="str">
        <f>IF(ISBLANK('Beladung des Speichers'!A25),"",IF(C25=0,"0,00",D25/C25*E25))</f>
        <v/>
      </c>
      <c r="G25" s="120" t="str">
        <f>IF(ISBLANK('Beladung des Speichers'!A25),"",SUMIFS('Beladung des Speichers'!$C$17:$C$300,'Beladung des Speichers'!$A$17:$A$300,A25))</f>
        <v/>
      </c>
      <c r="H25" s="120" t="str">
        <f>IF(ISBLANK('Beladung des Speichers'!A25),"",'Beladung des Speichers'!C25)</f>
        <v/>
      </c>
      <c r="I25" s="121" t="str">
        <f>IF(ISBLANK('Beladung des Speichers'!A25),"",SUMIFS('Beladung des Speichers'!$F$17:$F$1001,'Beladung des Speichers'!$A$17:$A$1001,'Ergebnis (detailliert)'!A25))</f>
        <v/>
      </c>
      <c r="J25" s="122" t="str">
        <f>IF(ISBLANK('Beladung des Speichers'!A25),"",'Beladung des Speichers'!F25)</f>
        <v/>
      </c>
      <c r="K25" s="121" t="str">
        <f>IF(ISBLANK('Beladung des Speichers'!A25),"",SUMIFS('Entladung des Speichers'!$C$17:$C$1001,'Entladung des Speichers'!$A$17:$A$1001,'Ergebnis (detailliert)'!A25))</f>
        <v/>
      </c>
      <c r="L25" s="123" t="str">
        <f t="shared" si="3"/>
        <v/>
      </c>
      <c r="M25" s="123" t="str">
        <f>IF(ISBLANK('Entladung des Speichers'!A25),"",'Entladung des Speichers'!C25)</f>
        <v/>
      </c>
      <c r="N25" s="121" t="str">
        <f>IF(ISBLANK('Beladung des Speichers'!A25),"",SUMIFS('Entladung des Speichers'!$F$17:$F$1001,'Entladung des Speichers'!$A$17:$A$1001,'Ergebnis (detailliert)'!$A$17:$A$300))</f>
        <v/>
      </c>
      <c r="O25" s="122" t="str">
        <f t="shared" si="4"/>
        <v/>
      </c>
      <c r="P25" s="124" t="str">
        <f>IF(A25="","",N25*'Ergebnis (detailliert)'!J25/'Ergebnis (detailliert)'!I25)</f>
        <v/>
      </c>
      <c r="Q25" s="122" t="str">
        <f t="shared" si="5"/>
        <v/>
      </c>
      <c r="R25" s="125" t="str">
        <f t="shared" si="6"/>
        <v/>
      </c>
      <c r="S25" s="126" t="str">
        <f>IF(A25="","",IF(LOOKUP(A25,Stammdaten!$A$17:$A$1001,Stammdaten!$G$17:$G$1001)="Nein",0,IF(ISBLANK('Beladung des Speichers'!A25),"",-1*ROUND(MIN(J25,Q25),2))))</f>
        <v/>
      </c>
    </row>
    <row r="26" spans="1:19" x14ac:dyDescent="0.2">
      <c r="A26" s="119" t="str">
        <f>IF('Beladung des Speichers'!A26="","",'Beladung des Speichers'!A26)</f>
        <v/>
      </c>
      <c r="B26" s="182" t="str">
        <f>IF('Beladung des Speichers'!B26="","",'Beladung des Speichers'!B26)</f>
        <v/>
      </c>
      <c r="C26" s="161" t="str">
        <f>IF(ISBLANK('Beladung des Speichers'!A26),"",SUMIFS('Beladung des Speichers'!$C$17:$C$300,'Beladung des Speichers'!$A$17:$A$300,A26)-SUMIFS('Entladung des Speichers'!$C$17:$C$300,'Entladung des Speichers'!$A$17:$A$300,A26)+SUMIFS(Füllstände!$B$17:$B$299,Füllstände!$A$17:$A$299,A26)-SUMIFS(Füllstände!$C$17:$C$299,Füllstände!$A$17:$A$299,A26))</f>
        <v/>
      </c>
      <c r="D26" s="160" t="str">
        <f>IF(ISBLANK('Beladung des Speichers'!A26),"",C26*'Beladung des Speichers'!C26/SUMIFS('Beladung des Speichers'!$C$17:$C$300,'Beladung des Speichers'!$A$17:$A$300,A26))</f>
        <v/>
      </c>
      <c r="E26" s="166" t="str">
        <f>IF(ISBLANK('Beladung des Speichers'!A26),"",1/SUMIFS('Beladung des Speichers'!$C$17:$C$300,'Beladung des Speichers'!$A$17:$A$300,A26)*C26*SUMIF($A$17:$A$300,A26,'Beladung des Speichers'!$F$17:$F$300))</f>
        <v/>
      </c>
      <c r="F26" s="162" t="str">
        <f>IF(ISBLANK('Beladung des Speichers'!A26),"",IF(C26=0,"0,00",D26/C26*E26))</f>
        <v/>
      </c>
      <c r="G26" s="120" t="str">
        <f>IF(ISBLANK('Beladung des Speichers'!A26),"",SUMIFS('Beladung des Speichers'!$C$17:$C$300,'Beladung des Speichers'!$A$17:$A$300,A26))</f>
        <v/>
      </c>
      <c r="H26" s="120" t="str">
        <f>IF(ISBLANK('Beladung des Speichers'!A26),"",'Beladung des Speichers'!C26)</f>
        <v/>
      </c>
      <c r="I26" s="121" t="str">
        <f>IF(ISBLANK('Beladung des Speichers'!A26),"",SUMIFS('Beladung des Speichers'!$F$17:$F$1001,'Beladung des Speichers'!$A$17:$A$1001,'Ergebnis (detailliert)'!A26))</f>
        <v/>
      </c>
      <c r="J26" s="122" t="str">
        <f>IF(ISBLANK('Beladung des Speichers'!A26),"",'Beladung des Speichers'!F26)</f>
        <v/>
      </c>
      <c r="K26" s="121" t="str">
        <f>IF(ISBLANK('Beladung des Speichers'!A26),"",SUMIFS('Entladung des Speichers'!$C$17:$C$1001,'Entladung des Speichers'!$A$17:$A$1001,'Ergebnis (detailliert)'!A26))</f>
        <v/>
      </c>
      <c r="L26" s="123" t="str">
        <f t="shared" si="3"/>
        <v/>
      </c>
      <c r="M26" s="123" t="str">
        <f>IF(ISBLANK('Entladung des Speichers'!A26),"",'Entladung des Speichers'!C26)</f>
        <v/>
      </c>
      <c r="N26" s="121" t="str">
        <f>IF(ISBLANK('Beladung des Speichers'!A26),"",SUMIFS('Entladung des Speichers'!$F$17:$F$1001,'Entladung des Speichers'!$A$17:$A$1001,'Ergebnis (detailliert)'!$A$17:$A$300))</f>
        <v/>
      </c>
      <c r="O26" s="122" t="str">
        <f t="shared" si="4"/>
        <v/>
      </c>
      <c r="P26" s="124" t="str">
        <f>IF(A26="","",N26*'Ergebnis (detailliert)'!J26/'Ergebnis (detailliert)'!I26)</f>
        <v/>
      </c>
      <c r="Q26" s="122" t="str">
        <f t="shared" si="5"/>
        <v/>
      </c>
      <c r="R26" s="125" t="str">
        <f t="shared" si="6"/>
        <v/>
      </c>
      <c r="S26" s="126" t="str">
        <f>IF(A26="","",IF(LOOKUP(A26,Stammdaten!$A$17:$A$1001,Stammdaten!$G$17:$G$1001)="Nein",0,IF(ISBLANK('Beladung des Speichers'!A26),"",-1*ROUND(MIN(J26,Q26),2))))</f>
        <v/>
      </c>
    </row>
    <row r="27" spans="1:19" x14ac:dyDescent="0.2">
      <c r="A27" s="119" t="str">
        <f>IF('Beladung des Speichers'!A27="","",'Beladung des Speichers'!A27)</f>
        <v/>
      </c>
      <c r="B27" s="182" t="str">
        <f>IF('Beladung des Speichers'!B27="","",'Beladung des Speichers'!B27)</f>
        <v/>
      </c>
      <c r="C27" s="161" t="str">
        <f>IF(ISBLANK('Beladung des Speichers'!A27),"",SUMIFS('Beladung des Speichers'!$C$17:$C$300,'Beladung des Speichers'!$A$17:$A$300,A27)-SUMIFS('Entladung des Speichers'!$C$17:$C$300,'Entladung des Speichers'!$A$17:$A$300,A27)+SUMIFS(Füllstände!$B$17:$B$299,Füllstände!$A$17:$A$299,A27)-SUMIFS(Füllstände!$C$17:$C$299,Füllstände!$A$17:$A$299,A27))</f>
        <v/>
      </c>
      <c r="D27" s="160" t="str">
        <f>IF(ISBLANK('Beladung des Speichers'!A27),"",C27*'Beladung des Speichers'!C27/SUMIFS('Beladung des Speichers'!$C$17:$C$300,'Beladung des Speichers'!$A$17:$A$300,A27))</f>
        <v/>
      </c>
      <c r="E27" s="166" t="str">
        <f>IF(ISBLANK('Beladung des Speichers'!A27),"",1/SUMIFS('Beladung des Speichers'!$C$17:$C$300,'Beladung des Speichers'!$A$17:$A$300,A27)*C27*SUMIF($A$17:$A$300,A27,'Beladung des Speichers'!$F$17:$F$300))</f>
        <v/>
      </c>
      <c r="F27" s="162" t="str">
        <f>IF(ISBLANK('Beladung des Speichers'!A27),"",IF(C27=0,"0,00",D27/C27*E27))</f>
        <v/>
      </c>
      <c r="G27" s="120" t="str">
        <f>IF(ISBLANK('Beladung des Speichers'!A27),"",SUMIFS('Beladung des Speichers'!$C$17:$C$300,'Beladung des Speichers'!$A$17:$A$300,A27))</f>
        <v/>
      </c>
      <c r="H27" s="120" t="str">
        <f>IF(ISBLANK('Beladung des Speichers'!A27),"",'Beladung des Speichers'!C27)</f>
        <v/>
      </c>
      <c r="I27" s="121" t="str">
        <f>IF(ISBLANK('Beladung des Speichers'!A27),"",SUMIFS('Beladung des Speichers'!$F$17:$F$1001,'Beladung des Speichers'!$A$17:$A$1001,'Ergebnis (detailliert)'!A27))</f>
        <v/>
      </c>
      <c r="J27" s="122" t="str">
        <f>IF(ISBLANK('Beladung des Speichers'!A27),"",'Beladung des Speichers'!F27)</f>
        <v/>
      </c>
      <c r="K27" s="121" t="str">
        <f>IF(ISBLANK('Beladung des Speichers'!A27),"",SUMIFS('Entladung des Speichers'!$C$17:$C$1001,'Entladung des Speichers'!$A$17:$A$1001,'Ergebnis (detailliert)'!A27))</f>
        <v/>
      </c>
      <c r="L27" s="123" t="str">
        <f t="shared" si="3"/>
        <v/>
      </c>
      <c r="M27" s="123" t="str">
        <f>IF(ISBLANK('Entladung des Speichers'!A27),"",'Entladung des Speichers'!C27)</f>
        <v/>
      </c>
      <c r="N27" s="121" t="str">
        <f>IF(ISBLANK('Beladung des Speichers'!A27),"",SUMIFS('Entladung des Speichers'!$F$17:$F$1001,'Entladung des Speichers'!$A$17:$A$1001,'Ergebnis (detailliert)'!$A$17:$A$300))</f>
        <v/>
      </c>
      <c r="O27" s="122" t="str">
        <f t="shared" si="4"/>
        <v/>
      </c>
      <c r="P27" s="124" t="str">
        <f>IF(A27="","",N27*'Ergebnis (detailliert)'!J27/'Ergebnis (detailliert)'!I27)</f>
        <v/>
      </c>
      <c r="Q27" s="122" t="str">
        <f t="shared" si="5"/>
        <v/>
      </c>
      <c r="R27" s="125" t="str">
        <f t="shared" si="6"/>
        <v/>
      </c>
      <c r="S27" s="126" t="str">
        <f>IF(A27="","",IF(LOOKUP(A27,Stammdaten!$A$17:$A$1001,Stammdaten!$G$17:$G$1001)="Nein",0,IF(ISBLANK('Beladung des Speichers'!A27),"",-1*ROUND(MIN(J27,Q27),2))))</f>
        <v/>
      </c>
    </row>
    <row r="28" spans="1:19" x14ac:dyDescent="0.2">
      <c r="A28" s="119" t="str">
        <f>IF('Beladung des Speichers'!A28="","",'Beladung des Speichers'!A28)</f>
        <v/>
      </c>
      <c r="B28" s="182" t="str">
        <f>IF('Beladung des Speichers'!B28="","",'Beladung des Speichers'!B28)</f>
        <v/>
      </c>
      <c r="C28" s="161" t="str">
        <f>IF(ISBLANK('Beladung des Speichers'!A28),"",SUMIFS('Beladung des Speichers'!$C$17:$C$300,'Beladung des Speichers'!$A$17:$A$300,A28)-SUMIFS('Entladung des Speichers'!$C$17:$C$300,'Entladung des Speichers'!$A$17:$A$300,A28)+SUMIFS(Füllstände!$B$17:$B$299,Füllstände!$A$17:$A$299,A28)-SUMIFS(Füllstände!$C$17:$C$299,Füllstände!$A$17:$A$299,A28))</f>
        <v/>
      </c>
      <c r="D28" s="160" t="str">
        <f>IF(ISBLANK('Beladung des Speichers'!A28),"",C28*'Beladung des Speichers'!C28/SUMIFS('Beladung des Speichers'!$C$17:$C$300,'Beladung des Speichers'!$A$17:$A$300,A28))</f>
        <v/>
      </c>
      <c r="E28" s="166" t="str">
        <f>IF(ISBLANK('Beladung des Speichers'!A28),"",1/SUMIFS('Beladung des Speichers'!$C$17:$C$300,'Beladung des Speichers'!$A$17:$A$300,A28)*C28*SUMIF($A$17:$A$300,A28,'Beladung des Speichers'!$F$17:$F$300))</f>
        <v/>
      </c>
      <c r="F28" s="162" t="str">
        <f>IF(ISBLANK('Beladung des Speichers'!A28),"",IF(C28=0,"0,00",D28/C28*E28))</f>
        <v/>
      </c>
      <c r="G28" s="120" t="str">
        <f>IF(ISBLANK('Beladung des Speichers'!A28),"",SUMIFS('Beladung des Speichers'!$C$17:$C$300,'Beladung des Speichers'!$A$17:$A$300,A28))</f>
        <v/>
      </c>
      <c r="H28" s="120" t="str">
        <f>IF(ISBLANK('Beladung des Speichers'!A28),"",'Beladung des Speichers'!C28)</f>
        <v/>
      </c>
      <c r="I28" s="121" t="str">
        <f>IF(ISBLANK('Beladung des Speichers'!A28),"",SUMIFS('Beladung des Speichers'!$F$17:$F$1001,'Beladung des Speichers'!$A$17:$A$1001,'Ergebnis (detailliert)'!A28))</f>
        <v/>
      </c>
      <c r="J28" s="122" t="str">
        <f>IF(ISBLANK('Beladung des Speichers'!A28),"",'Beladung des Speichers'!F28)</f>
        <v/>
      </c>
      <c r="K28" s="121" t="str">
        <f>IF(ISBLANK('Beladung des Speichers'!A28),"",SUMIFS('Entladung des Speichers'!$C$17:$C$1001,'Entladung des Speichers'!$A$17:$A$1001,'Ergebnis (detailliert)'!A28))</f>
        <v/>
      </c>
      <c r="L28" s="123" t="str">
        <f t="shared" si="3"/>
        <v/>
      </c>
      <c r="M28" s="123" t="str">
        <f>IF(ISBLANK('Entladung des Speichers'!A28),"",'Entladung des Speichers'!C28)</f>
        <v/>
      </c>
      <c r="N28" s="121" t="str">
        <f>IF(ISBLANK('Beladung des Speichers'!A28),"",SUMIFS('Entladung des Speichers'!$F$17:$F$1001,'Entladung des Speichers'!$A$17:$A$1001,'Ergebnis (detailliert)'!$A$17:$A$300))</f>
        <v/>
      </c>
      <c r="O28" s="122" t="str">
        <f t="shared" si="4"/>
        <v/>
      </c>
      <c r="P28" s="124" t="str">
        <f>IF(A28="","",N28*'Ergebnis (detailliert)'!J28/'Ergebnis (detailliert)'!I28)</f>
        <v/>
      </c>
      <c r="Q28" s="122" t="str">
        <f t="shared" si="5"/>
        <v/>
      </c>
      <c r="R28" s="125" t="str">
        <f t="shared" si="6"/>
        <v/>
      </c>
      <c r="S28" s="126" t="str">
        <f>IF(A28="","",IF(LOOKUP(A28,Stammdaten!$A$17:$A$1001,Stammdaten!$G$17:$G$1001)="Nein",0,IF(ISBLANK('Beladung des Speichers'!A28),"",-1*ROUND(MIN(J28,Q28),2))))</f>
        <v/>
      </c>
    </row>
    <row r="29" spans="1:19" x14ac:dyDescent="0.2">
      <c r="A29" s="119" t="str">
        <f>IF('Beladung des Speichers'!A29="","",'Beladung des Speichers'!A29)</f>
        <v/>
      </c>
      <c r="B29" s="182" t="str">
        <f>IF('Beladung des Speichers'!B29="","",'Beladung des Speichers'!B29)</f>
        <v/>
      </c>
      <c r="C29" s="161" t="str">
        <f>IF(ISBLANK('Beladung des Speichers'!A29),"",SUMIFS('Beladung des Speichers'!$C$17:$C$300,'Beladung des Speichers'!$A$17:$A$300,A29)-SUMIFS('Entladung des Speichers'!$C$17:$C$300,'Entladung des Speichers'!$A$17:$A$300,A29)+SUMIFS(Füllstände!$B$17:$B$299,Füllstände!$A$17:$A$299,A29)-SUMIFS(Füllstände!$C$17:$C$299,Füllstände!$A$17:$A$299,A29))</f>
        <v/>
      </c>
      <c r="D29" s="160" t="str">
        <f>IF(ISBLANK('Beladung des Speichers'!A29),"",C29*'Beladung des Speichers'!C29/SUMIFS('Beladung des Speichers'!$C$17:$C$300,'Beladung des Speichers'!$A$17:$A$300,A29))</f>
        <v/>
      </c>
      <c r="E29" s="166" t="str">
        <f>IF(ISBLANK('Beladung des Speichers'!A29),"",1/SUMIFS('Beladung des Speichers'!$C$17:$C$300,'Beladung des Speichers'!$A$17:$A$300,A29)*C29*SUMIF($A$17:$A$300,A29,'Beladung des Speichers'!$F$17:$F$300))</f>
        <v/>
      </c>
      <c r="F29" s="162" t="str">
        <f>IF(ISBLANK('Beladung des Speichers'!A29),"",IF(C29=0,"0,00",D29/C29*E29))</f>
        <v/>
      </c>
      <c r="G29" s="120" t="str">
        <f>IF(ISBLANK('Beladung des Speichers'!A29),"",SUMIFS('Beladung des Speichers'!$C$17:$C$300,'Beladung des Speichers'!$A$17:$A$300,A29))</f>
        <v/>
      </c>
      <c r="H29" s="120" t="str">
        <f>IF(ISBLANK('Beladung des Speichers'!A29),"",'Beladung des Speichers'!C29)</f>
        <v/>
      </c>
      <c r="I29" s="121" t="str">
        <f>IF(ISBLANK('Beladung des Speichers'!A29),"",SUMIFS('Beladung des Speichers'!$F$17:$F$1001,'Beladung des Speichers'!$A$17:$A$1001,'Ergebnis (detailliert)'!A29))</f>
        <v/>
      </c>
      <c r="J29" s="122" t="str">
        <f>IF(ISBLANK('Beladung des Speichers'!A29),"",'Beladung des Speichers'!F29)</f>
        <v/>
      </c>
      <c r="K29" s="121" t="str">
        <f>IF(ISBLANK('Beladung des Speichers'!A29),"",SUMIFS('Entladung des Speichers'!$C$17:$C$1001,'Entladung des Speichers'!$A$17:$A$1001,'Ergebnis (detailliert)'!A29))</f>
        <v/>
      </c>
      <c r="L29" s="123" t="str">
        <f t="shared" si="3"/>
        <v/>
      </c>
      <c r="M29" s="123" t="str">
        <f>IF(ISBLANK('Entladung des Speichers'!A29),"",'Entladung des Speichers'!C29)</f>
        <v/>
      </c>
      <c r="N29" s="121" t="str">
        <f>IF(ISBLANK('Beladung des Speichers'!A29),"",SUMIFS('Entladung des Speichers'!$F$17:$F$1001,'Entladung des Speichers'!$A$17:$A$1001,'Ergebnis (detailliert)'!$A$17:$A$300))</f>
        <v/>
      </c>
      <c r="O29" s="122" t="str">
        <f t="shared" si="4"/>
        <v/>
      </c>
      <c r="P29" s="124" t="str">
        <f>IF(A29="","",N29*'Ergebnis (detailliert)'!J29/'Ergebnis (detailliert)'!I29)</f>
        <v/>
      </c>
      <c r="Q29" s="122" t="str">
        <f t="shared" si="5"/>
        <v/>
      </c>
      <c r="R29" s="125" t="str">
        <f t="shared" si="6"/>
        <v/>
      </c>
      <c r="S29" s="126" t="str">
        <f>IF(A29="","",IF(LOOKUP(A29,Stammdaten!$A$17:$A$1001,Stammdaten!$G$17:$G$1001)="Nein",0,IF(ISBLANK('Beladung des Speichers'!A29),"",-1*ROUND(MIN(J29,Q29),2))))</f>
        <v/>
      </c>
    </row>
    <row r="30" spans="1:19" x14ac:dyDescent="0.2">
      <c r="A30" s="119" t="str">
        <f>IF('Beladung des Speichers'!A30="","",'Beladung des Speichers'!A30)</f>
        <v/>
      </c>
      <c r="B30" s="182" t="str">
        <f>IF('Beladung des Speichers'!B30="","",'Beladung des Speichers'!B30)</f>
        <v/>
      </c>
      <c r="C30" s="161" t="str">
        <f>IF(ISBLANK('Beladung des Speichers'!A30),"",SUMIFS('Beladung des Speichers'!$C$17:$C$300,'Beladung des Speichers'!$A$17:$A$300,A30)-SUMIFS('Entladung des Speichers'!$C$17:$C$300,'Entladung des Speichers'!$A$17:$A$300,A30)+SUMIFS(Füllstände!$B$17:$B$299,Füllstände!$A$17:$A$299,A30)-SUMIFS(Füllstände!$C$17:$C$299,Füllstände!$A$17:$A$299,A30))</f>
        <v/>
      </c>
      <c r="D30" s="160" t="str">
        <f>IF(ISBLANK('Beladung des Speichers'!A30),"",C30*'Beladung des Speichers'!C30/SUMIFS('Beladung des Speichers'!$C$17:$C$300,'Beladung des Speichers'!$A$17:$A$300,A30))</f>
        <v/>
      </c>
      <c r="E30" s="166" t="str">
        <f>IF(ISBLANK('Beladung des Speichers'!A30),"",1/SUMIFS('Beladung des Speichers'!$C$17:$C$300,'Beladung des Speichers'!$A$17:$A$300,A30)*C30*SUMIF($A$17:$A$300,A30,'Beladung des Speichers'!$F$17:$F$300))</f>
        <v/>
      </c>
      <c r="F30" s="162" t="str">
        <f>IF(ISBLANK('Beladung des Speichers'!A30),"",IF(C30=0,"0,00",D30/C30*E30))</f>
        <v/>
      </c>
      <c r="G30" s="120" t="str">
        <f>IF(ISBLANK('Beladung des Speichers'!A30),"",SUMIFS('Beladung des Speichers'!$C$17:$C$300,'Beladung des Speichers'!$A$17:$A$300,A30))</f>
        <v/>
      </c>
      <c r="H30" s="120" t="str">
        <f>IF(ISBLANK('Beladung des Speichers'!A30),"",'Beladung des Speichers'!C30)</f>
        <v/>
      </c>
      <c r="I30" s="121" t="str">
        <f>IF(ISBLANK('Beladung des Speichers'!A30),"",SUMIFS('Beladung des Speichers'!$F$17:$F$1001,'Beladung des Speichers'!$A$17:$A$1001,'Ergebnis (detailliert)'!A30))</f>
        <v/>
      </c>
      <c r="J30" s="122" t="str">
        <f>IF(ISBLANK('Beladung des Speichers'!A30),"",'Beladung des Speichers'!F30)</f>
        <v/>
      </c>
      <c r="K30" s="121" t="str">
        <f>IF(ISBLANK('Beladung des Speichers'!A30),"",SUMIFS('Entladung des Speichers'!$C$17:$C$1001,'Entladung des Speichers'!$A$17:$A$1001,'Ergebnis (detailliert)'!A30))</f>
        <v/>
      </c>
      <c r="L30" s="123" t="str">
        <f t="shared" si="3"/>
        <v/>
      </c>
      <c r="M30" s="123" t="str">
        <f>IF(ISBLANK('Entladung des Speichers'!A30),"",'Entladung des Speichers'!C30)</f>
        <v/>
      </c>
      <c r="N30" s="121" t="str">
        <f>IF(ISBLANK('Beladung des Speichers'!A30),"",SUMIFS('Entladung des Speichers'!$F$17:$F$1001,'Entladung des Speichers'!$A$17:$A$1001,'Ergebnis (detailliert)'!$A$17:$A$300))</f>
        <v/>
      </c>
      <c r="O30" s="122" t="str">
        <f t="shared" si="4"/>
        <v/>
      </c>
      <c r="P30" s="124" t="str">
        <f>IF(A30="","",N30*'Ergebnis (detailliert)'!J30/'Ergebnis (detailliert)'!I30)</f>
        <v/>
      </c>
      <c r="Q30" s="122" t="str">
        <f t="shared" si="5"/>
        <v/>
      </c>
      <c r="R30" s="125" t="str">
        <f t="shared" si="6"/>
        <v/>
      </c>
      <c r="S30" s="126" t="str">
        <f>IF(A30="","",IF(LOOKUP(A30,Stammdaten!$A$17:$A$1001,Stammdaten!$G$17:$G$1001)="Nein",0,IF(ISBLANK('Beladung des Speichers'!A30),"",-1*ROUND(MIN(J30,Q30),2))))</f>
        <v/>
      </c>
    </row>
    <row r="31" spans="1:19" x14ac:dyDescent="0.2">
      <c r="A31" s="119" t="str">
        <f>IF('Beladung des Speichers'!A31="","",'Beladung des Speichers'!A31)</f>
        <v/>
      </c>
      <c r="B31" s="182" t="str">
        <f>IF('Beladung des Speichers'!B31="","",'Beladung des Speichers'!B31)</f>
        <v/>
      </c>
      <c r="C31" s="161" t="str">
        <f>IF(ISBLANK('Beladung des Speichers'!A31),"",SUMIFS('Beladung des Speichers'!$C$17:$C$300,'Beladung des Speichers'!$A$17:$A$300,A31)-SUMIFS('Entladung des Speichers'!$C$17:$C$300,'Entladung des Speichers'!$A$17:$A$300,A31)+SUMIFS(Füllstände!$B$17:$B$299,Füllstände!$A$17:$A$299,A31)-SUMIFS(Füllstände!$C$17:$C$299,Füllstände!$A$17:$A$299,A31))</f>
        <v/>
      </c>
      <c r="D31" s="160" t="str">
        <f>IF(ISBLANK('Beladung des Speichers'!A31),"",C31*'Beladung des Speichers'!C31/SUMIFS('Beladung des Speichers'!$C$17:$C$300,'Beladung des Speichers'!$A$17:$A$300,A31))</f>
        <v/>
      </c>
      <c r="E31" s="166" t="str">
        <f>IF(ISBLANK('Beladung des Speichers'!A31),"",1/SUMIFS('Beladung des Speichers'!$C$17:$C$300,'Beladung des Speichers'!$A$17:$A$300,A31)*C31*SUMIF($A$17:$A$300,A31,'Beladung des Speichers'!$F$17:$F$300))</f>
        <v/>
      </c>
      <c r="F31" s="162" t="str">
        <f>IF(ISBLANK('Beladung des Speichers'!A31),"",IF(C31=0,"0,00",D31/C31*E31))</f>
        <v/>
      </c>
      <c r="G31" s="120" t="str">
        <f>IF(ISBLANK('Beladung des Speichers'!A31),"",SUMIFS('Beladung des Speichers'!$C$17:$C$300,'Beladung des Speichers'!$A$17:$A$300,A31))</f>
        <v/>
      </c>
      <c r="H31" s="120" t="str">
        <f>IF(ISBLANK('Beladung des Speichers'!A31),"",'Beladung des Speichers'!C31)</f>
        <v/>
      </c>
      <c r="I31" s="121" t="str">
        <f>IF(ISBLANK('Beladung des Speichers'!A31),"",SUMIFS('Beladung des Speichers'!$F$17:$F$1001,'Beladung des Speichers'!$A$17:$A$1001,'Ergebnis (detailliert)'!A31))</f>
        <v/>
      </c>
      <c r="J31" s="122" t="str">
        <f>IF(ISBLANK('Beladung des Speichers'!A31),"",'Beladung des Speichers'!F31)</f>
        <v/>
      </c>
      <c r="K31" s="121" t="str">
        <f>IF(ISBLANK('Beladung des Speichers'!A31),"",SUMIFS('Entladung des Speichers'!$C$17:$C$1001,'Entladung des Speichers'!$A$17:$A$1001,'Ergebnis (detailliert)'!A31))</f>
        <v/>
      </c>
      <c r="L31" s="123" t="str">
        <f t="shared" si="3"/>
        <v/>
      </c>
      <c r="M31" s="123" t="str">
        <f>IF(ISBLANK('Entladung des Speichers'!A31),"",'Entladung des Speichers'!C31)</f>
        <v/>
      </c>
      <c r="N31" s="121" t="str">
        <f>IF(ISBLANK('Beladung des Speichers'!A31),"",SUMIFS('Entladung des Speichers'!$F$17:$F$1001,'Entladung des Speichers'!$A$17:$A$1001,'Ergebnis (detailliert)'!$A$17:$A$300))</f>
        <v/>
      </c>
      <c r="O31" s="122" t="str">
        <f t="shared" si="4"/>
        <v/>
      </c>
      <c r="P31" s="124" t="str">
        <f>IF(A31="","",N31*'Ergebnis (detailliert)'!J31/'Ergebnis (detailliert)'!I31)</f>
        <v/>
      </c>
      <c r="Q31" s="122" t="str">
        <f t="shared" si="5"/>
        <v/>
      </c>
      <c r="R31" s="125" t="str">
        <f t="shared" si="6"/>
        <v/>
      </c>
      <c r="S31" s="126" t="str">
        <f>IF(A31="","",IF(LOOKUP(A31,Stammdaten!$A$17:$A$1001,Stammdaten!$G$17:$G$1001)="Nein",0,IF(ISBLANK('Beladung des Speichers'!A31),"",-1*ROUND(MIN(J31,Q31),2))))</f>
        <v/>
      </c>
    </row>
    <row r="32" spans="1:19" x14ac:dyDescent="0.2">
      <c r="A32" s="119" t="str">
        <f>IF('Beladung des Speichers'!A32="","",'Beladung des Speichers'!A32)</f>
        <v/>
      </c>
      <c r="B32" s="182" t="str">
        <f>IF('Beladung des Speichers'!B32="","",'Beladung des Speichers'!B32)</f>
        <v/>
      </c>
      <c r="C32" s="161" t="str">
        <f>IF(ISBLANK('Beladung des Speichers'!A32),"",SUMIFS('Beladung des Speichers'!$C$17:$C$300,'Beladung des Speichers'!$A$17:$A$300,A32)-SUMIFS('Entladung des Speichers'!$C$17:$C$300,'Entladung des Speichers'!$A$17:$A$300,A32)+SUMIFS(Füllstände!$B$17:$B$299,Füllstände!$A$17:$A$299,A32)-SUMIFS(Füllstände!$C$17:$C$299,Füllstände!$A$17:$A$299,A32))</f>
        <v/>
      </c>
      <c r="D32" s="160" t="str">
        <f>IF(ISBLANK('Beladung des Speichers'!A32),"",C32*'Beladung des Speichers'!C32/SUMIFS('Beladung des Speichers'!$C$17:$C$300,'Beladung des Speichers'!$A$17:$A$300,A32))</f>
        <v/>
      </c>
      <c r="E32" s="166" t="str">
        <f>IF(ISBLANK('Beladung des Speichers'!A32),"",1/SUMIFS('Beladung des Speichers'!$C$17:$C$300,'Beladung des Speichers'!$A$17:$A$300,A32)*C32*SUMIF($A$17:$A$300,A32,'Beladung des Speichers'!$F$17:$F$300))</f>
        <v/>
      </c>
      <c r="F32" s="162" t="str">
        <f>IF(ISBLANK('Beladung des Speichers'!A32),"",IF(C32=0,"0,00",D32/C32*E32))</f>
        <v/>
      </c>
      <c r="G32" s="120" t="str">
        <f>IF(ISBLANK('Beladung des Speichers'!A32),"",SUMIFS('Beladung des Speichers'!$C$17:$C$300,'Beladung des Speichers'!$A$17:$A$300,A32))</f>
        <v/>
      </c>
      <c r="H32" s="120" t="str">
        <f>IF(ISBLANK('Beladung des Speichers'!A32),"",'Beladung des Speichers'!C32)</f>
        <v/>
      </c>
      <c r="I32" s="121" t="str">
        <f>IF(ISBLANK('Beladung des Speichers'!A32),"",SUMIFS('Beladung des Speichers'!$F$17:$F$1001,'Beladung des Speichers'!$A$17:$A$1001,'Ergebnis (detailliert)'!A32))</f>
        <v/>
      </c>
      <c r="J32" s="122" t="str">
        <f>IF(ISBLANK('Beladung des Speichers'!A32),"",'Beladung des Speichers'!F32)</f>
        <v/>
      </c>
      <c r="K32" s="121" t="str">
        <f>IF(ISBLANK('Beladung des Speichers'!A32),"",SUMIFS('Entladung des Speichers'!$C$17:$C$1001,'Entladung des Speichers'!$A$17:$A$1001,'Ergebnis (detailliert)'!A32))</f>
        <v/>
      </c>
      <c r="L32" s="123" t="str">
        <f t="shared" si="3"/>
        <v/>
      </c>
      <c r="M32" s="123" t="str">
        <f>IF(ISBLANK('Entladung des Speichers'!A32),"",'Entladung des Speichers'!C32)</f>
        <v/>
      </c>
      <c r="N32" s="121" t="str">
        <f>IF(ISBLANK('Beladung des Speichers'!A32),"",SUMIFS('Entladung des Speichers'!$F$17:$F$1001,'Entladung des Speichers'!$A$17:$A$1001,'Ergebnis (detailliert)'!$A$17:$A$300))</f>
        <v/>
      </c>
      <c r="O32" s="122" t="str">
        <f t="shared" si="4"/>
        <v/>
      </c>
      <c r="P32" s="124" t="str">
        <f>IF(A32="","",N32*'Ergebnis (detailliert)'!J32/'Ergebnis (detailliert)'!I32)</f>
        <v/>
      </c>
      <c r="Q32" s="122" t="str">
        <f t="shared" si="5"/>
        <v/>
      </c>
      <c r="R32" s="125" t="str">
        <f t="shared" si="6"/>
        <v/>
      </c>
      <c r="S32" s="126" t="str">
        <f>IF(A32="","",IF(LOOKUP(A32,Stammdaten!$A$17:$A$1001,Stammdaten!$G$17:$G$1001)="Nein",0,IF(ISBLANK('Beladung des Speichers'!A32),"",-1*ROUND(MIN(J32,Q32),2))))</f>
        <v/>
      </c>
    </row>
    <row r="33" spans="1:20" x14ac:dyDescent="0.2">
      <c r="A33" s="119" t="str">
        <f>IF('Beladung des Speichers'!A33="","",'Beladung des Speichers'!A33)</f>
        <v/>
      </c>
      <c r="B33" s="182" t="str">
        <f>IF('Beladung des Speichers'!B33="","",'Beladung des Speichers'!B33)</f>
        <v/>
      </c>
      <c r="C33" s="161" t="str">
        <f>IF(ISBLANK('Beladung des Speichers'!A33),"",SUMIFS('Beladung des Speichers'!$C$17:$C$300,'Beladung des Speichers'!$A$17:$A$300,A33)-SUMIFS('Entladung des Speichers'!$C$17:$C$300,'Entladung des Speichers'!$A$17:$A$300,A33)+SUMIFS(Füllstände!$B$17:$B$299,Füllstände!$A$17:$A$299,A33)-SUMIFS(Füllstände!$C$17:$C$299,Füllstände!$A$17:$A$299,A33))</f>
        <v/>
      </c>
      <c r="D33" s="160" t="str">
        <f>IF(ISBLANK('Beladung des Speichers'!A33),"",C33*'Beladung des Speichers'!C33/SUMIFS('Beladung des Speichers'!$C$17:$C$300,'Beladung des Speichers'!$A$17:$A$300,A33))</f>
        <v/>
      </c>
      <c r="E33" s="166" t="str">
        <f>IF(ISBLANK('Beladung des Speichers'!A33),"",1/SUMIFS('Beladung des Speichers'!$C$17:$C$300,'Beladung des Speichers'!$A$17:$A$300,A33)*C33*SUMIF($A$17:$A$300,A33,'Beladung des Speichers'!$F$17:$F$300))</f>
        <v/>
      </c>
      <c r="F33" s="162" t="str">
        <f>IF(ISBLANK('Beladung des Speichers'!A33),"",IF(C33=0,"0,00",D33/C33*E33))</f>
        <v/>
      </c>
      <c r="G33" s="120" t="str">
        <f>IF(ISBLANK('Beladung des Speichers'!A33),"",SUMIFS('Beladung des Speichers'!$C$17:$C$300,'Beladung des Speichers'!$A$17:$A$300,A33))</f>
        <v/>
      </c>
      <c r="H33" s="120" t="str">
        <f>IF(ISBLANK('Beladung des Speichers'!A33),"",'Beladung des Speichers'!C33)</f>
        <v/>
      </c>
      <c r="I33" s="121" t="str">
        <f>IF(ISBLANK('Beladung des Speichers'!A33),"",SUMIFS('Beladung des Speichers'!$F$17:$F$1001,'Beladung des Speichers'!$A$17:$A$1001,'Ergebnis (detailliert)'!A33))</f>
        <v/>
      </c>
      <c r="J33" s="122" t="str">
        <f>IF(ISBLANK('Beladung des Speichers'!A33),"",'Beladung des Speichers'!F33)</f>
        <v/>
      </c>
      <c r="K33" s="121" t="str">
        <f>IF(ISBLANK('Beladung des Speichers'!A33),"",SUMIFS('Entladung des Speichers'!$C$17:$C$1001,'Entladung des Speichers'!$A$17:$A$1001,'Ergebnis (detailliert)'!A33))</f>
        <v/>
      </c>
      <c r="L33" s="123" t="str">
        <f t="shared" si="3"/>
        <v/>
      </c>
      <c r="M33" s="123" t="str">
        <f>IF(ISBLANK('Entladung des Speichers'!A33),"",'Entladung des Speichers'!C33)</f>
        <v/>
      </c>
      <c r="N33" s="121" t="str">
        <f>IF(ISBLANK('Beladung des Speichers'!A33),"",SUMIFS('Entladung des Speichers'!$F$17:$F$1001,'Entladung des Speichers'!$A$17:$A$1001,'Ergebnis (detailliert)'!$A$17:$A$300))</f>
        <v/>
      </c>
      <c r="O33" s="122" t="str">
        <f t="shared" si="4"/>
        <v/>
      </c>
      <c r="P33" s="124" t="str">
        <f>IF(A33="","",N33*'Ergebnis (detailliert)'!J33/'Ergebnis (detailliert)'!I33)</f>
        <v/>
      </c>
      <c r="Q33" s="122" t="str">
        <f t="shared" si="5"/>
        <v/>
      </c>
      <c r="R33" s="125" t="str">
        <f t="shared" si="6"/>
        <v/>
      </c>
      <c r="S33" s="126" t="str">
        <f>IF(A33="","",IF(LOOKUP(A33,Stammdaten!$A$17:$A$1001,Stammdaten!$G$17:$G$1001)="Nein",0,IF(ISBLANK('Beladung des Speichers'!A33),"",-1*ROUND(MIN(J33,Q33),2))))</f>
        <v/>
      </c>
    </row>
    <row r="34" spans="1:20" x14ac:dyDescent="0.2">
      <c r="A34" s="119" t="str">
        <f>IF('Beladung des Speichers'!A34="","",'Beladung des Speichers'!A34)</f>
        <v/>
      </c>
      <c r="B34" s="182" t="str">
        <f>IF('Beladung des Speichers'!B34="","",'Beladung des Speichers'!B34)</f>
        <v/>
      </c>
      <c r="C34" s="161" t="str">
        <f>IF(ISBLANK('Beladung des Speichers'!A34),"",SUMIFS('Beladung des Speichers'!$C$17:$C$300,'Beladung des Speichers'!$A$17:$A$300,A34)-SUMIFS('Entladung des Speichers'!$C$17:$C$300,'Entladung des Speichers'!$A$17:$A$300,A34)+SUMIFS(Füllstände!$B$17:$B$299,Füllstände!$A$17:$A$299,A34)-SUMIFS(Füllstände!$C$17:$C$299,Füllstände!$A$17:$A$299,A34))</f>
        <v/>
      </c>
      <c r="D34" s="160" t="str">
        <f>IF(ISBLANK('Beladung des Speichers'!A34),"",C34*'Beladung des Speichers'!C34/SUMIFS('Beladung des Speichers'!$C$17:$C$300,'Beladung des Speichers'!$A$17:$A$300,A34))</f>
        <v/>
      </c>
      <c r="E34" s="166" t="str">
        <f>IF(ISBLANK('Beladung des Speichers'!A34),"",1/SUMIFS('Beladung des Speichers'!$C$17:$C$300,'Beladung des Speichers'!$A$17:$A$300,A34)*C34*SUMIF($A$17:$A$300,A34,'Beladung des Speichers'!$F$17:$F$300))</f>
        <v/>
      </c>
      <c r="F34" s="162" t="str">
        <f>IF(ISBLANK('Beladung des Speichers'!A34),"",IF(C34=0,"0,00",D34/C34*E34))</f>
        <v/>
      </c>
      <c r="G34" s="120" t="str">
        <f>IF(ISBLANK('Beladung des Speichers'!A34),"",SUMIFS('Beladung des Speichers'!$C$17:$C$300,'Beladung des Speichers'!$A$17:$A$300,A34))</f>
        <v/>
      </c>
      <c r="H34" s="120" t="str">
        <f>IF(ISBLANK('Beladung des Speichers'!A34),"",'Beladung des Speichers'!C34)</f>
        <v/>
      </c>
      <c r="I34" s="121" t="str">
        <f>IF(ISBLANK('Beladung des Speichers'!A34),"",SUMIFS('Beladung des Speichers'!$F$17:$F$1001,'Beladung des Speichers'!$A$17:$A$1001,'Ergebnis (detailliert)'!A34))</f>
        <v/>
      </c>
      <c r="J34" s="122" t="str">
        <f>IF(ISBLANK('Beladung des Speichers'!A34),"",'Beladung des Speichers'!F34)</f>
        <v/>
      </c>
      <c r="K34" s="121" t="str">
        <f>IF(ISBLANK('Beladung des Speichers'!A34),"",SUMIFS('Entladung des Speichers'!$C$17:$C$1001,'Entladung des Speichers'!$A$17:$A$1001,'Ergebnis (detailliert)'!A34))</f>
        <v/>
      </c>
      <c r="L34" s="123" t="str">
        <f t="shared" si="3"/>
        <v/>
      </c>
      <c r="M34" s="123" t="str">
        <f>IF(ISBLANK('Entladung des Speichers'!A34),"",'Entladung des Speichers'!C34)</f>
        <v/>
      </c>
      <c r="N34" s="121" t="str">
        <f>IF(ISBLANK('Beladung des Speichers'!A34),"",SUMIFS('Entladung des Speichers'!$F$17:$F$1001,'Entladung des Speichers'!$A$17:$A$1001,'Ergebnis (detailliert)'!$A$17:$A$300))</f>
        <v/>
      </c>
      <c r="O34" s="122" t="str">
        <f t="shared" si="4"/>
        <v/>
      </c>
      <c r="P34" s="124" t="str">
        <f>IF(A34="","",N34*'Ergebnis (detailliert)'!J34/'Ergebnis (detailliert)'!I34)</f>
        <v/>
      </c>
      <c r="Q34" s="122" t="str">
        <f t="shared" si="5"/>
        <v/>
      </c>
      <c r="R34" s="125" t="str">
        <f t="shared" si="6"/>
        <v/>
      </c>
      <c r="S34" s="126" t="str">
        <f>IF(A34="","",IF(LOOKUP(A34,Stammdaten!$A$17:$A$1001,Stammdaten!$G$17:$G$1001)="Nein",0,IF(ISBLANK('Beladung des Speichers'!A34),"",-1*ROUND(MIN(J34,Q34),2))))</f>
        <v/>
      </c>
    </row>
    <row r="35" spans="1:20" x14ac:dyDescent="0.2">
      <c r="A35" s="119" t="str">
        <f>IF('Beladung des Speichers'!A35="","",'Beladung des Speichers'!A35)</f>
        <v/>
      </c>
      <c r="B35" s="182" t="str">
        <f>IF('Beladung des Speichers'!B35="","",'Beladung des Speichers'!B35)</f>
        <v/>
      </c>
      <c r="C35" s="161" t="str">
        <f>IF(ISBLANK('Beladung des Speichers'!A35),"",SUMIFS('Beladung des Speichers'!$C$17:$C$300,'Beladung des Speichers'!$A$17:$A$300,A35)-SUMIFS('Entladung des Speichers'!$C$17:$C$300,'Entladung des Speichers'!$A$17:$A$300,A35)+SUMIFS(Füllstände!$B$17:$B$299,Füllstände!$A$17:$A$299,A35)-SUMIFS(Füllstände!$C$17:$C$299,Füllstände!$A$17:$A$299,A35))</f>
        <v/>
      </c>
      <c r="D35" s="160" t="str">
        <f>IF(ISBLANK('Beladung des Speichers'!A35),"",C35*'Beladung des Speichers'!C35/SUMIFS('Beladung des Speichers'!$C$17:$C$300,'Beladung des Speichers'!$A$17:$A$300,A35))</f>
        <v/>
      </c>
      <c r="E35" s="166" t="str">
        <f>IF(ISBLANK('Beladung des Speichers'!A35),"",1/SUMIFS('Beladung des Speichers'!$C$17:$C$300,'Beladung des Speichers'!$A$17:$A$300,A35)*C35*SUMIF($A$17:$A$300,A35,'Beladung des Speichers'!$F$17:$F$300))</f>
        <v/>
      </c>
      <c r="F35" s="162" t="str">
        <f>IF(ISBLANK('Beladung des Speichers'!A35),"",IF(C35=0,"0,00",D35/C35*E35))</f>
        <v/>
      </c>
      <c r="G35" s="120" t="str">
        <f>IF(ISBLANK('Beladung des Speichers'!A35),"",SUMIFS('Beladung des Speichers'!$C$17:$C$300,'Beladung des Speichers'!$A$17:$A$300,A35))</f>
        <v/>
      </c>
      <c r="H35" s="120" t="str">
        <f>IF(ISBLANK('Beladung des Speichers'!A35),"",'Beladung des Speichers'!C35)</f>
        <v/>
      </c>
      <c r="I35" s="121" t="str">
        <f>IF(ISBLANK('Beladung des Speichers'!A35),"",SUMIFS('Beladung des Speichers'!$F$17:$F$1001,'Beladung des Speichers'!$A$17:$A$1001,'Ergebnis (detailliert)'!A35))</f>
        <v/>
      </c>
      <c r="J35" s="122" t="str">
        <f>IF(ISBLANK('Beladung des Speichers'!A35),"",'Beladung des Speichers'!F35)</f>
        <v/>
      </c>
      <c r="K35" s="121" t="str">
        <f>IF(ISBLANK('Beladung des Speichers'!A35),"",SUMIFS('Entladung des Speichers'!$C$17:$C$1001,'Entladung des Speichers'!$A$17:$A$1001,'Ergebnis (detailliert)'!A35))</f>
        <v/>
      </c>
      <c r="L35" s="123" t="str">
        <f t="shared" si="3"/>
        <v/>
      </c>
      <c r="M35" s="123" t="str">
        <f>IF(ISBLANK('Entladung des Speichers'!A35),"",'Entladung des Speichers'!C35)</f>
        <v/>
      </c>
      <c r="N35" s="121" t="str">
        <f>IF(ISBLANK('Beladung des Speichers'!A35),"",SUMIFS('Entladung des Speichers'!$F$17:$F$1001,'Entladung des Speichers'!$A$17:$A$1001,'Ergebnis (detailliert)'!$A$17:$A$300))</f>
        <v/>
      </c>
      <c r="O35" s="122" t="str">
        <f t="shared" si="4"/>
        <v/>
      </c>
      <c r="P35" s="124" t="str">
        <f>IF(A35="","",N35*'Ergebnis (detailliert)'!J35/'Ergebnis (detailliert)'!I35)</f>
        <v/>
      </c>
      <c r="Q35" s="122" t="str">
        <f t="shared" si="5"/>
        <v/>
      </c>
      <c r="R35" s="125" t="str">
        <f t="shared" si="6"/>
        <v/>
      </c>
      <c r="S35" s="126" t="str">
        <f>IF(A35="","",IF(LOOKUP(A35,Stammdaten!$A$17:$A$1001,Stammdaten!$G$17:$G$1001)="Nein",0,IF(ISBLANK('Beladung des Speichers'!A35),"",-1*ROUND(MIN(J35,Q35),2))))</f>
        <v/>
      </c>
    </row>
    <row r="36" spans="1:20" x14ac:dyDescent="0.2">
      <c r="A36" s="119" t="str">
        <f>IF('Beladung des Speichers'!A36="","",'Beladung des Speichers'!A36)</f>
        <v/>
      </c>
      <c r="B36" s="182" t="str">
        <f>IF('Beladung des Speichers'!B36="","",'Beladung des Speichers'!B36)</f>
        <v/>
      </c>
      <c r="C36" s="161" t="str">
        <f>IF(ISBLANK('Beladung des Speichers'!A36),"",SUMIFS('Beladung des Speichers'!$C$17:$C$300,'Beladung des Speichers'!$A$17:$A$300,A36)-SUMIFS('Entladung des Speichers'!$C$17:$C$300,'Entladung des Speichers'!$A$17:$A$300,A36)+SUMIFS(Füllstände!$B$17:$B$299,Füllstände!$A$17:$A$299,A36)-SUMIFS(Füllstände!$C$17:$C$299,Füllstände!$A$17:$A$299,A36))</f>
        <v/>
      </c>
      <c r="D36" s="160" t="str">
        <f>IF(ISBLANK('Beladung des Speichers'!A36),"",C36*'Beladung des Speichers'!C36/SUMIFS('Beladung des Speichers'!$C$17:$C$300,'Beladung des Speichers'!$A$17:$A$300,A36))</f>
        <v/>
      </c>
      <c r="E36" s="166" t="str">
        <f>IF(ISBLANK('Beladung des Speichers'!A36),"",1/SUMIFS('Beladung des Speichers'!$C$17:$C$300,'Beladung des Speichers'!$A$17:$A$300,A36)*C36*SUMIF($A$17:$A$300,A36,'Beladung des Speichers'!$F$17:$F$300))</f>
        <v/>
      </c>
      <c r="F36" s="162" t="str">
        <f>IF(ISBLANK('Beladung des Speichers'!A36),"",IF(C36=0,"0,00",D36/C36*E36))</f>
        <v/>
      </c>
      <c r="G36" s="120" t="str">
        <f>IF(ISBLANK('Beladung des Speichers'!A36),"",SUMIFS('Beladung des Speichers'!$C$17:$C$300,'Beladung des Speichers'!$A$17:$A$300,A36))</f>
        <v/>
      </c>
      <c r="H36" s="120" t="str">
        <f>IF(ISBLANK('Beladung des Speichers'!A36),"",'Beladung des Speichers'!C36)</f>
        <v/>
      </c>
      <c r="I36" s="121" t="str">
        <f>IF(ISBLANK('Beladung des Speichers'!A36),"",SUMIFS('Beladung des Speichers'!$F$17:$F$1001,'Beladung des Speichers'!$A$17:$A$1001,'Ergebnis (detailliert)'!A36))</f>
        <v/>
      </c>
      <c r="J36" s="122" t="str">
        <f>IF(ISBLANK('Beladung des Speichers'!A36),"",'Beladung des Speichers'!F36)</f>
        <v/>
      </c>
      <c r="K36" s="121" t="str">
        <f>IF(ISBLANK('Beladung des Speichers'!A36),"",SUMIFS('Entladung des Speichers'!$C$17:$C$1001,'Entladung des Speichers'!$A$17:$A$1001,'Ergebnis (detailliert)'!A36))</f>
        <v/>
      </c>
      <c r="L36" s="123" t="str">
        <f t="shared" si="3"/>
        <v/>
      </c>
      <c r="M36" s="123" t="str">
        <f>IF(ISBLANK('Entladung des Speichers'!A36),"",'Entladung des Speichers'!C36)</f>
        <v/>
      </c>
      <c r="N36" s="121" t="str">
        <f>IF(ISBLANK('Beladung des Speichers'!A36),"",SUMIFS('Entladung des Speichers'!$F$17:$F$1001,'Entladung des Speichers'!$A$17:$A$1001,'Ergebnis (detailliert)'!$A$17:$A$300))</f>
        <v/>
      </c>
      <c r="O36" s="122" t="str">
        <f t="shared" si="4"/>
        <v/>
      </c>
      <c r="P36" s="124" t="str">
        <f>IF(A36="","",N36*'Ergebnis (detailliert)'!J36/'Ergebnis (detailliert)'!I36)</f>
        <v/>
      </c>
      <c r="Q36" s="122" t="str">
        <f t="shared" si="5"/>
        <v/>
      </c>
      <c r="R36" s="125" t="str">
        <f t="shared" si="6"/>
        <v/>
      </c>
      <c r="S36" s="126" t="str">
        <f>IF(A36="","",IF(LOOKUP(A36,Stammdaten!$A$17:$A$1001,Stammdaten!$G$17:$G$1001)="Nein",0,IF(ISBLANK('Beladung des Speichers'!A36),"",-1*ROUND(MIN(J36,Q36),2))))</f>
        <v/>
      </c>
    </row>
    <row r="37" spans="1:20" x14ac:dyDescent="0.2">
      <c r="A37" s="119" t="str">
        <f>IF('Beladung des Speichers'!A37="","",'Beladung des Speichers'!A37)</f>
        <v/>
      </c>
      <c r="B37" s="182" t="str">
        <f>IF('Beladung des Speichers'!B37="","",'Beladung des Speichers'!B37)</f>
        <v/>
      </c>
      <c r="C37" s="161" t="str">
        <f>IF(ISBLANK('Beladung des Speichers'!A37),"",SUMIFS('Beladung des Speichers'!$C$17:$C$300,'Beladung des Speichers'!$A$17:$A$300,A37)-SUMIFS('Entladung des Speichers'!$C$17:$C$300,'Entladung des Speichers'!$A$17:$A$300,A37)+SUMIFS(Füllstände!$B$17:$B$299,Füllstände!$A$17:$A$299,A37)-SUMIFS(Füllstände!$C$17:$C$299,Füllstände!$A$17:$A$299,A37))</f>
        <v/>
      </c>
      <c r="D37" s="160" t="str">
        <f>IF(ISBLANK('Beladung des Speichers'!A37),"",C37*'Beladung des Speichers'!C37/SUMIFS('Beladung des Speichers'!$C$17:$C$300,'Beladung des Speichers'!$A$17:$A$300,A37))</f>
        <v/>
      </c>
      <c r="E37" s="166" t="str">
        <f>IF(ISBLANK('Beladung des Speichers'!A37),"",1/SUMIFS('Beladung des Speichers'!$C$17:$C$300,'Beladung des Speichers'!$A$17:$A$300,A37)*C37*SUMIF($A$17:$A$300,A37,'Beladung des Speichers'!$F$17:$F$300))</f>
        <v/>
      </c>
      <c r="F37" s="162" t="str">
        <f>IF(ISBLANK('Beladung des Speichers'!A37),"",IF(C37=0,"0,00",D37/C37*E37))</f>
        <v/>
      </c>
      <c r="G37" s="120" t="str">
        <f>IF(ISBLANK('Beladung des Speichers'!A37),"",SUMIFS('Beladung des Speichers'!$C$17:$C$300,'Beladung des Speichers'!$A$17:$A$300,A37))</f>
        <v/>
      </c>
      <c r="H37" s="120" t="str">
        <f>IF(ISBLANK('Beladung des Speichers'!A37),"",'Beladung des Speichers'!C37)</f>
        <v/>
      </c>
      <c r="I37" s="121" t="str">
        <f>IF(ISBLANK('Beladung des Speichers'!A37),"",SUMIFS('Beladung des Speichers'!$F$17:$F$1001,'Beladung des Speichers'!$A$17:$A$1001,'Ergebnis (detailliert)'!A37))</f>
        <v/>
      </c>
      <c r="J37" s="122" t="str">
        <f>IF(ISBLANK('Beladung des Speichers'!A37),"",'Beladung des Speichers'!F37)</f>
        <v/>
      </c>
      <c r="K37" s="121" t="str">
        <f>IF(ISBLANK('Beladung des Speichers'!A37),"",SUMIFS('Entladung des Speichers'!$C$17:$C$1001,'Entladung des Speichers'!$A$17:$A$1001,'Ergebnis (detailliert)'!A37))</f>
        <v/>
      </c>
      <c r="L37" s="123" t="str">
        <f t="shared" si="3"/>
        <v/>
      </c>
      <c r="M37" s="123" t="str">
        <f>IF(ISBLANK('Entladung des Speichers'!A37),"",'Entladung des Speichers'!C37)</f>
        <v/>
      </c>
      <c r="N37" s="121" t="str">
        <f>IF(ISBLANK('Beladung des Speichers'!A37),"",SUMIFS('Entladung des Speichers'!$F$17:$F$1001,'Entladung des Speichers'!$A$17:$A$1001,'Ergebnis (detailliert)'!$A$17:$A$300))</f>
        <v/>
      </c>
      <c r="O37" s="122" t="str">
        <f t="shared" si="4"/>
        <v/>
      </c>
      <c r="P37" s="124" t="str">
        <f>IF(A37="","",N37*'Ergebnis (detailliert)'!J37/'Ergebnis (detailliert)'!I37)</f>
        <v/>
      </c>
      <c r="Q37" s="122" t="str">
        <f t="shared" si="5"/>
        <v/>
      </c>
      <c r="R37" s="125" t="str">
        <f t="shared" si="6"/>
        <v/>
      </c>
      <c r="S37" s="126" t="str">
        <f>IF(A37="","",IF(LOOKUP(A37,Stammdaten!$A$17:$A$1001,Stammdaten!$G$17:$G$1001)="Nein",0,IF(ISBLANK('Beladung des Speichers'!A37),"",-1*ROUND(MIN(J37,Q37),2))))</f>
        <v/>
      </c>
    </row>
    <row r="38" spans="1:20" x14ac:dyDescent="0.2">
      <c r="A38" s="119" t="str">
        <f>IF('Beladung des Speichers'!A38="","",'Beladung des Speichers'!A38)</f>
        <v/>
      </c>
      <c r="B38" s="182" t="str">
        <f>IF('Beladung des Speichers'!B38="","",'Beladung des Speichers'!B38)</f>
        <v/>
      </c>
      <c r="C38" s="161" t="str">
        <f>IF(ISBLANK('Beladung des Speichers'!A38),"",SUMIFS('Beladung des Speichers'!$C$17:$C$300,'Beladung des Speichers'!$A$17:$A$300,A38)-SUMIFS('Entladung des Speichers'!$C$17:$C$300,'Entladung des Speichers'!$A$17:$A$300,A38)+SUMIFS(Füllstände!$B$17:$B$299,Füllstände!$A$17:$A$299,A38)-SUMIFS(Füllstände!$C$17:$C$299,Füllstände!$A$17:$A$299,A38))</f>
        <v/>
      </c>
      <c r="D38" s="160" t="str">
        <f>IF(ISBLANK('Beladung des Speichers'!A38),"",C38*'Beladung des Speichers'!C38/SUMIFS('Beladung des Speichers'!$C$17:$C$300,'Beladung des Speichers'!$A$17:$A$300,A38))</f>
        <v/>
      </c>
      <c r="E38" s="166" t="str">
        <f>IF(ISBLANK('Beladung des Speichers'!A38),"",1/SUMIFS('Beladung des Speichers'!$C$17:$C$300,'Beladung des Speichers'!$A$17:$A$300,A38)*C38*SUMIF($A$17:$A$300,A38,'Beladung des Speichers'!$F$17:$F$300))</f>
        <v/>
      </c>
      <c r="F38" s="162" t="str">
        <f>IF(ISBLANK('Beladung des Speichers'!A38),"",IF(C38=0,"0,00",D38/C38*E38))</f>
        <v/>
      </c>
      <c r="G38" s="120" t="str">
        <f>IF(ISBLANK('Beladung des Speichers'!A38),"",SUMIFS('Beladung des Speichers'!$C$17:$C$300,'Beladung des Speichers'!$A$17:$A$300,A38))</f>
        <v/>
      </c>
      <c r="H38" s="120" t="str">
        <f>IF(ISBLANK('Beladung des Speichers'!A38),"",'Beladung des Speichers'!C38)</f>
        <v/>
      </c>
      <c r="I38" s="121" t="str">
        <f>IF(ISBLANK('Beladung des Speichers'!A38),"",SUMIFS('Beladung des Speichers'!$F$17:$F$1001,'Beladung des Speichers'!$A$17:$A$1001,'Ergebnis (detailliert)'!A38))</f>
        <v/>
      </c>
      <c r="J38" s="122" t="str">
        <f>IF(ISBLANK('Beladung des Speichers'!A38),"",'Beladung des Speichers'!F38)</f>
        <v/>
      </c>
      <c r="K38" s="121" t="str">
        <f>IF(ISBLANK('Beladung des Speichers'!A38),"",SUMIFS('Entladung des Speichers'!$C$17:$C$1001,'Entladung des Speichers'!$A$17:$A$1001,'Ergebnis (detailliert)'!A38))</f>
        <v/>
      </c>
      <c r="L38" s="123" t="str">
        <f t="shared" si="3"/>
        <v/>
      </c>
      <c r="M38" s="123" t="str">
        <f>IF(ISBLANK('Entladung des Speichers'!A38),"",'Entladung des Speichers'!C38)</f>
        <v/>
      </c>
      <c r="N38" s="121" t="str">
        <f>IF(ISBLANK('Beladung des Speichers'!A38),"",SUMIFS('Entladung des Speichers'!$F$17:$F$1001,'Entladung des Speichers'!$A$17:$A$1001,'Ergebnis (detailliert)'!$A$17:$A$300))</f>
        <v/>
      </c>
      <c r="O38" s="122" t="str">
        <f t="shared" si="4"/>
        <v/>
      </c>
      <c r="P38" s="124" t="str">
        <f>IF(A38="","",N38*'Ergebnis (detailliert)'!J38/'Ergebnis (detailliert)'!I38)</f>
        <v/>
      </c>
      <c r="Q38" s="122" t="str">
        <f t="shared" si="5"/>
        <v/>
      </c>
      <c r="R38" s="125" t="str">
        <f t="shared" si="6"/>
        <v/>
      </c>
      <c r="S38" s="126" t="str">
        <f>IF(A38="","",IF(LOOKUP(A38,Stammdaten!$A$17:$A$1001,Stammdaten!$G$17:$G$1001)="Nein",0,IF(ISBLANK('Beladung des Speichers'!A38),"",-1*ROUND(MIN(J38,Q38),2))))</f>
        <v/>
      </c>
    </row>
    <row r="39" spans="1:20" x14ac:dyDescent="0.2">
      <c r="A39" s="119" t="str">
        <f>IF('Beladung des Speichers'!A39="","",'Beladung des Speichers'!A39)</f>
        <v/>
      </c>
      <c r="B39" s="182" t="str">
        <f>IF('Beladung des Speichers'!B39="","",'Beladung des Speichers'!B39)</f>
        <v/>
      </c>
      <c r="C39" s="161" t="str">
        <f>IF(ISBLANK('Beladung des Speichers'!A39),"",SUMIFS('Beladung des Speichers'!$C$17:$C$300,'Beladung des Speichers'!$A$17:$A$300,A39)-SUMIFS('Entladung des Speichers'!$C$17:$C$300,'Entladung des Speichers'!$A$17:$A$300,A39)+SUMIFS(Füllstände!$B$17:$B$299,Füllstände!$A$17:$A$299,A39)-SUMIFS(Füllstände!$C$17:$C$299,Füllstände!$A$17:$A$299,A39))</f>
        <v/>
      </c>
      <c r="D39" s="160" t="str">
        <f>IF(ISBLANK('Beladung des Speichers'!A39),"",C39*'Beladung des Speichers'!C39/SUMIFS('Beladung des Speichers'!$C$17:$C$300,'Beladung des Speichers'!$A$17:$A$300,A39))</f>
        <v/>
      </c>
      <c r="E39" s="166" t="str">
        <f>IF(ISBLANK('Beladung des Speichers'!A39),"",1/SUMIFS('Beladung des Speichers'!$C$17:$C$300,'Beladung des Speichers'!$A$17:$A$300,A39)*C39*SUMIF($A$17:$A$300,A39,'Beladung des Speichers'!$F$17:$F$300))</f>
        <v/>
      </c>
      <c r="F39" s="162" t="str">
        <f>IF(ISBLANK('Beladung des Speichers'!A39),"",IF(C39=0,"0,00",D39/C39*E39))</f>
        <v/>
      </c>
      <c r="G39" s="120" t="str">
        <f>IF(ISBLANK('Beladung des Speichers'!A39),"",SUMIFS('Beladung des Speichers'!$C$17:$C$300,'Beladung des Speichers'!$A$17:$A$300,A39))</f>
        <v/>
      </c>
      <c r="H39" s="120" t="str">
        <f>IF(ISBLANK('Beladung des Speichers'!A39),"",'Beladung des Speichers'!C39)</f>
        <v/>
      </c>
      <c r="I39" s="121" t="str">
        <f>IF(ISBLANK('Beladung des Speichers'!A39),"",SUMIFS('Beladung des Speichers'!$F$17:$F$1001,'Beladung des Speichers'!$A$17:$A$1001,'Ergebnis (detailliert)'!A39))</f>
        <v/>
      </c>
      <c r="J39" s="122" t="str">
        <f>IF(ISBLANK('Beladung des Speichers'!A39),"",'Beladung des Speichers'!F39)</f>
        <v/>
      </c>
      <c r="K39" s="121" t="str">
        <f>IF(ISBLANK('Beladung des Speichers'!A39),"",SUMIFS('Entladung des Speichers'!$C$17:$C$1001,'Entladung des Speichers'!$A$17:$A$1001,'Ergebnis (detailliert)'!A39))</f>
        <v/>
      </c>
      <c r="L39" s="123" t="str">
        <f t="shared" si="3"/>
        <v/>
      </c>
      <c r="M39" s="123" t="str">
        <f>IF(ISBLANK('Entladung des Speichers'!A39),"",'Entladung des Speichers'!C39)</f>
        <v/>
      </c>
      <c r="N39" s="121" t="str">
        <f>IF(ISBLANK('Beladung des Speichers'!A39),"",SUMIFS('Entladung des Speichers'!$F$17:$F$1001,'Entladung des Speichers'!$A$17:$A$1001,'Ergebnis (detailliert)'!$A$17:$A$300))</f>
        <v/>
      </c>
      <c r="O39" s="122" t="str">
        <f t="shared" si="4"/>
        <v/>
      </c>
      <c r="P39" s="124" t="str">
        <f>IF(A39="","",N39*'Ergebnis (detailliert)'!J39/'Ergebnis (detailliert)'!I39)</f>
        <v/>
      </c>
      <c r="Q39" s="122" t="str">
        <f t="shared" si="5"/>
        <v/>
      </c>
      <c r="R39" s="125" t="str">
        <f t="shared" si="6"/>
        <v/>
      </c>
      <c r="S39" s="126" t="str">
        <f>IF(A39="","",IF(LOOKUP(A39,Stammdaten!$A$17:$A$1001,Stammdaten!$G$17:$G$1001)="Nein",0,IF(ISBLANK('Beladung des Speichers'!A39),"",-1*ROUND(MIN(J39,Q39),2))))</f>
        <v/>
      </c>
    </row>
    <row r="40" spans="1:20" x14ac:dyDescent="0.2">
      <c r="A40" s="119" t="str">
        <f>IF('Beladung des Speichers'!A40="","",'Beladung des Speichers'!A40)</f>
        <v/>
      </c>
      <c r="B40" s="182" t="str">
        <f>IF('Beladung des Speichers'!B40="","",'Beladung des Speichers'!B40)</f>
        <v/>
      </c>
      <c r="C40" s="161" t="str">
        <f>IF(ISBLANK('Beladung des Speichers'!A40),"",SUMIFS('Beladung des Speichers'!$C$17:$C$300,'Beladung des Speichers'!$A$17:$A$300,A40)-SUMIFS('Entladung des Speichers'!$C$17:$C$300,'Entladung des Speichers'!$A$17:$A$300,A40)+SUMIFS(Füllstände!$B$17:$B$299,Füllstände!$A$17:$A$299,A40)-SUMIFS(Füllstände!$C$17:$C$299,Füllstände!$A$17:$A$299,A40))</f>
        <v/>
      </c>
      <c r="D40" s="160" t="str">
        <f>IF(ISBLANK('Beladung des Speichers'!A40),"",C40*'Beladung des Speichers'!C40/SUMIFS('Beladung des Speichers'!$C$17:$C$300,'Beladung des Speichers'!$A$17:$A$300,A40))</f>
        <v/>
      </c>
      <c r="E40" s="166" t="str">
        <f>IF(ISBLANK('Beladung des Speichers'!A40),"",1/SUMIFS('Beladung des Speichers'!$C$17:$C$300,'Beladung des Speichers'!$A$17:$A$300,A40)*C40*SUMIF($A$17:$A$300,A40,'Beladung des Speichers'!$F$17:$F$300))</f>
        <v/>
      </c>
      <c r="F40" s="162" t="str">
        <f>IF(ISBLANK('Beladung des Speichers'!A40),"",IF(C40=0,"0,00",D40/C40*E40))</f>
        <v/>
      </c>
      <c r="G40" s="120" t="str">
        <f>IF(ISBLANK('Beladung des Speichers'!A40),"",SUMIFS('Beladung des Speichers'!$C$17:$C$300,'Beladung des Speichers'!$A$17:$A$300,A40))</f>
        <v/>
      </c>
      <c r="H40" s="120" t="str">
        <f>IF(ISBLANK('Beladung des Speichers'!A40),"",'Beladung des Speichers'!C40)</f>
        <v/>
      </c>
      <c r="I40" s="121" t="str">
        <f>IF(ISBLANK('Beladung des Speichers'!A40),"",SUMIFS('Beladung des Speichers'!$F$17:$F$1001,'Beladung des Speichers'!$A$17:$A$1001,'Ergebnis (detailliert)'!A40))</f>
        <v/>
      </c>
      <c r="J40" s="122" t="str">
        <f>IF(ISBLANK('Beladung des Speichers'!A40),"",'Beladung des Speichers'!F40)</f>
        <v/>
      </c>
      <c r="K40" s="121" t="str">
        <f>IF(ISBLANK('Beladung des Speichers'!A40),"",SUMIFS('Entladung des Speichers'!$C$17:$C$1001,'Entladung des Speichers'!$A$17:$A$1001,'Ergebnis (detailliert)'!A40))</f>
        <v/>
      </c>
      <c r="L40" s="123" t="str">
        <f t="shared" si="3"/>
        <v/>
      </c>
      <c r="M40" s="123" t="str">
        <f>IF(ISBLANK('Entladung des Speichers'!A40),"",'Entladung des Speichers'!C40)</f>
        <v/>
      </c>
      <c r="N40" s="121" t="str">
        <f>IF(ISBLANK('Beladung des Speichers'!A40),"",SUMIFS('Entladung des Speichers'!$F$17:$F$1001,'Entladung des Speichers'!$A$17:$A$1001,'Ergebnis (detailliert)'!$A$17:$A$300))</f>
        <v/>
      </c>
      <c r="O40" s="122" t="str">
        <f t="shared" si="4"/>
        <v/>
      </c>
      <c r="P40" s="124" t="str">
        <f>IF(A40="","",N40*'Ergebnis (detailliert)'!J40/'Ergebnis (detailliert)'!I40)</f>
        <v/>
      </c>
      <c r="Q40" s="122" t="str">
        <f t="shared" si="5"/>
        <v/>
      </c>
      <c r="R40" s="125" t="str">
        <f t="shared" si="6"/>
        <v/>
      </c>
      <c r="S40" s="126" t="str">
        <f>IF(A40="","",IF(LOOKUP(A40,Stammdaten!$A$17:$A$1001,Stammdaten!$G$17:$G$1001)="Nein",0,IF(ISBLANK('Beladung des Speichers'!A40),"",-1*ROUND(MIN(J40,Q40),2))))</f>
        <v/>
      </c>
    </row>
    <row r="41" spans="1:20" x14ac:dyDescent="0.2">
      <c r="A41" s="119" t="str">
        <f>IF('Beladung des Speichers'!A41="","",'Beladung des Speichers'!A41)</f>
        <v/>
      </c>
      <c r="B41" s="182" t="str">
        <f>IF('Beladung des Speichers'!B41="","",'Beladung des Speichers'!B41)</f>
        <v/>
      </c>
      <c r="C41" s="161" t="str">
        <f>IF(ISBLANK('Beladung des Speichers'!A41),"",SUMIFS('Beladung des Speichers'!$C$17:$C$300,'Beladung des Speichers'!$A$17:$A$300,A41)-SUMIFS('Entladung des Speichers'!$C$17:$C$300,'Entladung des Speichers'!$A$17:$A$300,A41)+SUMIFS(Füllstände!$B$17:$B$299,Füllstände!$A$17:$A$299,A41)-SUMIFS(Füllstände!$C$17:$C$299,Füllstände!$A$17:$A$299,A41))</f>
        <v/>
      </c>
      <c r="D41" s="160" t="str">
        <f>IF(ISBLANK('Beladung des Speichers'!A41),"",C41*'Beladung des Speichers'!C41/SUMIFS('Beladung des Speichers'!$C$17:$C$300,'Beladung des Speichers'!$A$17:$A$300,A41))</f>
        <v/>
      </c>
      <c r="E41" s="166" t="str">
        <f>IF(ISBLANK('Beladung des Speichers'!A41),"",1/SUMIFS('Beladung des Speichers'!$C$17:$C$300,'Beladung des Speichers'!$A$17:$A$300,A41)*C41*SUMIF($A$17:$A$300,A41,'Beladung des Speichers'!$F$17:$F$300))</f>
        <v/>
      </c>
      <c r="F41" s="162" t="str">
        <f>IF(ISBLANK('Beladung des Speichers'!A41),"",IF(C41=0,"0,00",D41/C41*E41))</f>
        <v/>
      </c>
      <c r="G41" s="120" t="str">
        <f>IF(ISBLANK('Beladung des Speichers'!A41),"",SUMIFS('Beladung des Speichers'!$C$17:$C$300,'Beladung des Speichers'!$A$17:$A$300,A41))</f>
        <v/>
      </c>
      <c r="H41" s="120" t="str">
        <f>IF(ISBLANK('Beladung des Speichers'!A41),"",'Beladung des Speichers'!C41)</f>
        <v/>
      </c>
      <c r="I41" s="121" t="str">
        <f>IF(ISBLANK('Beladung des Speichers'!A41),"",SUMIFS('Beladung des Speichers'!$F$17:$F$1001,'Beladung des Speichers'!$A$17:$A$1001,'Ergebnis (detailliert)'!A41))</f>
        <v/>
      </c>
      <c r="J41" s="122" t="str">
        <f>IF(ISBLANK('Beladung des Speichers'!A41),"",'Beladung des Speichers'!F41)</f>
        <v/>
      </c>
      <c r="K41" s="121" t="str">
        <f>IF(ISBLANK('Beladung des Speichers'!A41),"",SUMIFS('Entladung des Speichers'!$C$17:$C$1001,'Entladung des Speichers'!$A$17:$A$1001,'Ergebnis (detailliert)'!A41))</f>
        <v/>
      </c>
      <c r="L41" s="123" t="str">
        <f t="shared" si="3"/>
        <v/>
      </c>
      <c r="M41" s="123" t="str">
        <f>IF(ISBLANK('Entladung des Speichers'!A41),"",'Entladung des Speichers'!C41)</f>
        <v/>
      </c>
      <c r="N41" s="121" t="str">
        <f>IF(ISBLANK('Beladung des Speichers'!A41),"",SUMIFS('Entladung des Speichers'!$F$17:$F$1001,'Entladung des Speichers'!$A$17:$A$1001,'Ergebnis (detailliert)'!$A$17:$A$300))</f>
        <v/>
      </c>
      <c r="O41" s="122" t="str">
        <f t="shared" si="4"/>
        <v/>
      </c>
      <c r="P41" s="124" t="str">
        <f>IF(A41="","",N41*'Ergebnis (detailliert)'!J41/'Ergebnis (detailliert)'!I41)</f>
        <v/>
      </c>
      <c r="Q41" s="122" t="str">
        <f t="shared" si="5"/>
        <v/>
      </c>
      <c r="R41" s="125" t="str">
        <f t="shared" si="6"/>
        <v/>
      </c>
      <c r="S41" s="126" t="str">
        <f>IF(A41="","",IF(LOOKUP(A41,Stammdaten!$A$17:$A$1001,Stammdaten!$G$17:$G$1001)="Nein",0,IF(ISBLANK('Beladung des Speichers'!A41),"",-1*ROUND(MIN(J41,Q41),2))))</f>
        <v/>
      </c>
    </row>
    <row r="42" spans="1:20" x14ac:dyDescent="0.2">
      <c r="A42" s="119" t="str">
        <f>IF('Beladung des Speichers'!A42="","",'Beladung des Speichers'!A42)</f>
        <v/>
      </c>
      <c r="B42" s="182" t="str">
        <f>IF('Beladung des Speichers'!B42="","",'Beladung des Speichers'!B42)</f>
        <v/>
      </c>
      <c r="C42" s="161" t="str">
        <f>IF(ISBLANK('Beladung des Speichers'!A42),"",SUMIFS('Beladung des Speichers'!$C$17:$C$300,'Beladung des Speichers'!$A$17:$A$300,A42)-SUMIFS('Entladung des Speichers'!$C$17:$C$300,'Entladung des Speichers'!$A$17:$A$300,A42)+SUMIFS(Füllstände!$B$17:$B$299,Füllstände!$A$17:$A$299,A42)-SUMIFS(Füllstände!$C$17:$C$299,Füllstände!$A$17:$A$299,A42))</f>
        <v/>
      </c>
      <c r="D42" s="160" t="str">
        <f>IF(ISBLANK('Beladung des Speichers'!A42),"",C42*'Beladung des Speichers'!C42/SUMIFS('Beladung des Speichers'!$C$17:$C$300,'Beladung des Speichers'!$A$17:$A$300,A42))</f>
        <v/>
      </c>
      <c r="E42" s="166" t="str">
        <f>IF(ISBLANK('Beladung des Speichers'!A42),"",1/SUMIFS('Beladung des Speichers'!$C$17:$C$300,'Beladung des Speichers'!$A$17:$A$300,A42)*C42*SUMIF($A$17:$A$300,A42,'Beladung des Speichers'!$F$17:$F$300))</f>
        <v/>
      </c>
      <c r="F42" s="162" t="str">
        <f>IF(ISBLANK('Beladung des Speichers'!A42),"",IF(C42=0,"0,00",D42/C42*E42))</f>
        <v/>
      </c>
      <c r="G42" s="120" t="str">
        <f>IF(ISBLANK('Beladung des Speichers'!A42),"",SUMIFS('Beladung des Speichers'!$C$17:$C$300,'Beladung des Speichers'!$A$17:$A$300,A42))</f>
        <v/>
      </c>
      <c r="H42" s="120" t="str">
        <f>IF(ISBLANK('Beladung des Speichers'!A42),"",'Beladung des Speichers'!C42)</f>
        <v/>
      </c>
      <c r="I42" s="121" t="str">
        <f>IF(ISBLANK('Beladung des Speichers'!A42),"",SUMIFS('Beladung des Speichers'!$F$17:$F$1001,'Beladung des Speichers'!$A$17:$A$1001,'Ergebnis (detailliert)'!A42))</f>
        <v/>
      </c>
      <c r="J42" s="122" t="str">
        <f>IF(ISBLANK('Beladung des Speichers'!A42),"",'Beladung des Speichers'!F42)</f>
        <v/>
      </c>
      <c r="K42" s="121" t="str">
        <f>IF(ISBLANK('Beladung des Speichers'!A42),"",SUMIFS('Entladung des Speichers'!$C$17:$C$1001,'Entladung des Speichers'!$A$17:$A$1001,'Ergebnis (detailliert)'!A42))</f>
        <v/>
      </c>
      <c r="L42" s="123" t="str">
        <f t="shared" si="3"/>
        <v/>
      </c>
      <c r="M42" s="123" t="str">
        <f>IF(ISBLANK('Entladung des Speichers'!A42),"",'Entladung des Speichers'!C42)</f>
        <v/>
      </c>
      <c r="N42" s="121" t="str">
        <f>IF(ISBLANK('Beladung des Speichers'!A42),"",SUMIFS('Entladung des Speichers'!$F$17:$F$1001,'Entladung des Speichers'!$A$17:$A$1001,'Ergebnis (detailliert)'!$A$17:$A$300))</f>
        <v/>
      </c>
      <c r="O42" s="122" t="str">
        <f t="shared" si="4"/>
        <v/>
      </c>
      <c r="P42" s="124" t="str">
        <f>IF(A42="","",N42*'Ergebnis (detailliert)'!J42/'Ergebnis (detailliert)'!I42)</f>
        <v/>
      </c>
      <c r="Q42" s="122" t="str">
        <f t="shared" si="5"/>
        <v/>
      </c>
      <c r="R42" s="125" t="str">
        <f t="shared" si="6"/>
        <v/>
      </c>
      <c r="S42" s="126" t="str">
        <f>IF(A42="","",IF(LOOKUP(A42,Stammdaten!$A$17:$A$1001,Stammdaten!$G$17:$G$1001)="Nein",0,IF(ISBLANK('Beladung des Speichers'!A42),"",-1*ROUND(MIN(J42,Q42),2))))</f>
        <v/>
      </c>
    </row>
    <row r="43" spans="1:20" x14ac:dyDescent="0.2">
      <c r="A43" s="119" t="str">
        <f>IF('Beladung des Speichers'!A43="","",'Beladung des Speichers'!A43)</f>
        <v/>
      </c>
      <c r="B43" s="182" t="str">
        <f>IF('Beladung des Speichers'!B43="","",'Beladung des Speichers'!B43)</f>
        <v/>
      </c>
      <c r="C43" s="161" t="str">
        <f>IF(ISBLANK('Beladung des Speichers'!A43),"",SUMIFS('Beladung des Speichers'!$C$17:$C$300,'Beladung des Speichers'!$A$17:$A$300,A43)-SUMIFS('Entladung des Speichers'!$C$17:$C$300,'Entladung des Speichers'!$A$17:$A$300,A43)+SUMIFS(Füllstände!$B$17:$B$299,Füllstände!$A$17:$A$299,A43)-SUMIFS(Füllstände!$C$17:$C$299,Füllstände!$A$17:$A$299,A43))</f>
        <v/>
      </c>
      <c r="D43" s="160" t="str">
        <f>IF(ISBLANK('Beladung des Speichers'!A43),"",C43*'Beladung des Speichers'!C43/SUMIFS('Beladung des Speichers'!$C$17:$C$300,'Beladung des Speichers'!$A$17:$A$300,A43))</f>
        <v/>
      </c>
      <c r="E43" s="166" t="str">
        <f>IF(ISBLANK('Beladung des Speichers'!A43),"",1/SUMIFS('Beladung des Speichers'!$C$17:$C$300,'Beladung des Speichers'!$A$17:$A$300,A43)*C43*SUMIF($A$17:$A$300,A43,'Beladung des Speichers'!$F$17:$F$300))</f>
        <v/>
      </c>
      <c r="F43" s="162" t="str">
        <f>IF(ISBLANK('Beladung des Speichers'!A43),"",IF(C43=0,"0,00",D43/C43*E43))</f>
        <v/>
      </c>
      <c r="G43" s="120" t="str">
        <f>IF(ISBLANK('Beladung des Speichers'!A43),"",SUMIFS('Beladung des Speichers'!$C$17:$C$300,'Beladung des Speichers'!$A$17:$A$300,A43))</f>
        <v/>
      </c>
      <c r="H43" s="120" t="str">
        <f>IF(ISBLANK('Beladung des Speichers'!A43),"",'Beladung des Speichers'!C43)</f>
        <v/>
      </c>
      <c r="I43" s="121" t="str">
        <f>IF(ISBLANK('Beladung des Speichers'!A43),"",SUMIFS('Beladung des Speichers'!$F$17:$F$1001,'Beladung des Speichers'!$A$17:$A$1001,'Ergebnis (detailliert)'!A43))</f>
        <v/>
      </c>
      <c r="J43" s="122" t="str">
        <f>IF(ISBLANK('Beladung des Speichers'!A43),"",'Beladung des Speichers'!F43)</f>
        <v/>
      </c>
      <c r="K43" s="121" t="str">
        <f>IF(ISBLANK('Beladung des Speichers'!A43),"",SUMIFS('Entladung des Speichers'!$C$17:$C$1001,'Entladung des Speichers'!$A$17:$A$1001,'Ergebnis (detailliert)'!A43))</f>
        <v/>
      </c>
      <c r="L43" s="123" t="str">
        <f t="shared" si="3"/>
        <v/>
      </c>
      <c r="M43" s="123" t="str">
        <f>IF(ISBLANK('Entladung des Speichers'!A43),"",'Entladung des Speichers'!C43)</f>
        <v/>
      </c>
      <c r="N43" s="121" t="str">
        <f>IF(ISBLANK('Beladung des Speichers'!A43),"",SUMIFS('Entladung des Speichers'!$F$17:$F$1001,'Entladung des Speichers'!$A$17:$A$1001,'Ergebnis (detailliert)'!$A$17:$A$300))</f>
        <v/>
      </c>
      <c r="O43" s="122" t="str">
        <f t="shared" si="4"/>
        <v/>
      </c>
      <c r="P43" s="124" t="str">
        <f>IF(A43="","",N43*'Ergebnis (detailliert)'!J43/'Ergebnis (detailliert)'!I43)</f>
        <v/>
      </c>
      <c r="Q43" s="122" t="str">
        <f t="shared" si="5"/>
        <v/>
      </c>
      <c r="R43" s="125" t="str">
        <f t="shared" si="6"/>
        <v/>
      </c>
      <c r="S43" s="126" t="str">
        <f>IF(A43="","",IF(LOOKUP(A43,Stammdaten!$A$17:$A$1001,Stammdaten!$G$17:$G$1001)="Nein",0,IF(ISBLANK('Beladung des Speichers'!A43),"",-1*ROUND(MIN(J43,Q43),2))))</f>
        <v/>
      </c>
    </row>
    <row r="44" spans="1:20" x14ac:dyDescent="0.2">
      <c r="A44" s="119" t="str">
        <f>IF('Beladung des Speichers'!A44="","",'Beladung des Speichers'!A44)</f>
        <v/>
      </c>
      <c r="B44" s="182" t="str">
        <f>IF('Beladung des Speichers'!B44="","",'Beladung des Speichers'!B44)</f>
        <v/>
      </c>
      <c r="C44" s="161" t="str">
        <f>IF(ISBLANK('Beladung des Speichers'!A44),"",SUMIFS('Beladung des Speichers'!$C$17:$C$300,'Beladung des Speichers'!$A$17:$A$300,A44)-SUMIFS('Entladung des Speichers'!$C$17:$C$300,'Entladung des Speichers'!$A$17:$A$300,A44)+SUMIFS(Füllstände!$B$17:$B$299,Füllstände!$A$17:$A$299,A44)-SUMIFS(Füllstände!$C$17:$C$299,Füllstände!$A$17:$A$299,A44))</f>
        <v/>
      </c>
      <c r="D44" s="160" t="str">
        <f>IF(ISBLANK('Beladung des Speichers'!A44),"",C44*'Beladung des Speichers'!C44/SUMIFS('Beladung des Speichers'!$C$17:$C$300,'Beladung des Speichers'!$A$17:$A$300,A44))</f>
        <v/>
      </c>
      <c r="E44" s="166" t="str">
        <f>IF(ISBLANK('Beladung des Speichers'!A44),"",1/SUMIFS('Beladung des Speichers'!$C$17:$C$300,'Beladung des Speichers'!$A$17:$A$300,A44)*C44*SUMIF($A$17:$A$300,A44,'Beladung des Speichers'!$F$17:$F$300))</f>
        <v/>
      </c>
      <c r="F44" s="162" t="str">
        <f>IF(ISBLANK('Beladung des Speichers'!A44),"",IF(C44=0,"0,00",D44/C44*E44))</f>
        <v/>
      </c>
      <c r="G44" s="120" t="str">
        <f>IF(ISBLANK('Beladung des Speichers'!A44),"",SUMIFS('Beladung des Speichers'!$C$17:$C$300,'Beladung des Speichers'!$A$17:$A$300,A44))</f>
        <v/>
      </c>
      <c r="H44" s="120" t="str">
        <f>IF(ISBLANK('Beladung des Speichers'!A44),"",'Beladung des Speichers'!C44)</f>
        <v/>
      </c>
      <c r="I44" s="121" t="str">
        <f>IF(ISBLANK('Beladung des Speichers'!A44),"",SUMIFS('Beladung des Speichers'!$F$17:$F$1001,'Beladung des Speichers'!$A$17:$A$1001,'Ergebnis (detailliert)'!A44))</f>
        <v/>
      </c>
      <c r="J44" s="122" t="str">
        <f>IF(ISBLANK('Beladung des Speichers'!A44),"",'Beladung des Speichers'!F44)</f>
        <v/>
      </c>
      <c r="K44" s="121" t="str">
        <f>IF(ISBLANK('Beladung des Speichers'!A44),"",SUMIFS('Entladung des Speichers'!$C$17:$C$1001,'Entladung des Speichers'!$A$17:$A$1001,'Ergebnis (detailliert)'!A44))</f>
        <v/>
      </c>
      <c r="L44" s="123" t="str">
        <f t="shared" si="3"/>
        <v/>
      </c>
      <c r="M44" s="123" t="str">
        <f>IF(ISBLANK('Entladung des Speichers'!A44),"",'Entladung des Speichers'!C44)</f>
        <v/>
      </c>
      <c r="N44" s="121" t="str">
        <f>IF(ISBLANK('Beladung des Speichers'!A44),"",SUMIFS('Entladung des Speichers'!$F$17:$F$1001,'Entladung des Speichers'!$A$17:$A$1001,'Ergebnis (detailliert)'!$A$17:$A$300))</f>
        <v/>
      </c>
      <c r="O44" s="122" t="str">
        <f t="shared" si="4"/>
        <v/>
      </c>
      <c r="P44" s="124" t="str">
        <f>IF(A44="","",N44*'Ergebnis (detailliert)'!J44/'Ergebnis (detailliert)'!I44)</f>
        <v/>
      </c>
      <c r="Q44" s="122" t="str">
        <f t="shared" si="5"/>
        <v/>
      </c>
      <c r="R44" s="125" t="str">
        <f t="shared" si="6"/>
        <v/>
      </c>
      <c r="S44" s="126" t="str">
        <f>IF(A44="","",IF(LOOKUP(A44,Stammdaten!$A$17:$A$1001,Stammdaten!$G$17:$G$1001)="Nein",0,IF(ISBLANK('Beladung des Speichers'!A44),"",-1*ROUND(MIN(J44,Q44),2))))</f>
        <v/>
      </c>
      <c r="T44" s="127"/>
    </row>
    <row r="45" spans="1:20" x14ac:dyDescent="0.2">
      <c r="A45" s="119" t="str">
        <f>IF('Beladung des Speichers'!A45="","",'Beladung des Speichers'!A45)</f>
        <v/>
      </c>
      <c r="B45" s="182" t="str">
        <f>IF('Beladung des Speichers'!B45="","",'Beladung des Speichers'!B45)</f>
        <v/>
      </c>
      <c r="C45" s="161" t="str">
        <f>IF(ISBLANK('Beladung des Speichers'!A45),"",SUMIFS('Beladung des Speichers'!$C$17:$C$300,'Beladung des Speichers'!$A$17:$A$300,A45)-SUMIFS('Entladung des Speichers'!$C$17:$C$300,'Entladung des Speichers'!$A$17:$A$300,A45)+SUMIFS(Füllstände!$B$17:$B$299,Füllstände!$A$17:$A$299,A45)-SUMIFS(Füllstände!$C$17:$C$299,Füllstände!$A$17:$A$299,A45))</f>
        <v/>
      </c>
      <c r="D45" s="160" t="str">
        <f>IF(ISBLANK('Beladung des Speichers'!A45),"",C45*'Beladung des Speichers'!C45/SUMIFS('Beladung des Speichers'!$C$17:$C$300,'Beladung des Speichers'!$A$17:$A$300,A45))</f>
        <v/>
      </c>
      <c r="E45" s="166" t="str">
        <f>IF(ISBLANK('Beladung des Speichers'!A45),"",1/SUMIFS('Beladung des Speichers'!$C$17:$C$300,'Beladung des Speichers'!$A$17:$A$300,A45)*C45*SUMIF($A$17:$A$300,A45,'Beladung des Speichers'!$F$17:$F$300))</f>
        <v/>
      </c>
      <c r="F45" s="162" t="str">
        <f>IF(ISBLANK('Beladung des Speichers'!A45),"",IF(C45=0,"0,00",D45/C45*E45))</f>
        <v/>
      </c>
      <c r="G45" s="120" t="str">
        <f>IF(ISBLANK('Beladung des Speichers'!A45),"",SUMIFS('Beladung des Speichers'!$C$17:$C$300,'Beladung des Speichers'!$A$17:$A$300,A45))</f>
        <v/>
      </c>
      <c r="H45" s="120" t="str">
        <f>IF(ISBLANK('Beladung des Speichers'!A45),"",'Beladung des Speichers'!C45)</f>
        <v/>
      </c>
      <c r="I45" s="121" t="str">
        <f>IF(ISBLANK('Beladung des Speichers'!A45),"",SUMIFS('Beladung des Speichers'!$F$17:$F$1001,'Beladung des Speichers'!$A$17:$A$1001,'Ergebnis (detailliert)'!A45))</f>
        <v/>
      </c>
      <c r="J45" s="122" t="str">
        <f>IF(ISBLANK('Beladung des Speichers'!A45),"",'Beladung des Speichers'!F45)</f>
        <v/>
      </c>
      <c r="K45" s="121" t="str">
        <f>IF(ISBLANK('Beladung des Speichers'!A45),"",SUMIFS('Entladung des Speichers'!$C$17:$C$1001,'Entladung des Speichers'!$A$17:$A$1001,'Ergebnis (detailliert)'!A45))</f>
        <v/>
      </c>
      <c r="L45" s="123" t="str">
        <f t="shared" si="3"/>
        <v/>
      </c>
      <c r="M45" s="123" t="str">
        <f>IF(ISBLANK('Entladung des Speichers'!A45),"",'Entladung des Speichers'!C45)</f>
        <v/>
      </c>
      <c r="N45" s="121" t="str">
        <f>IF(ISBLANK('Beladung des Speichers'!A45),"",SUMIFS('Entladung des Speichers'!$F$17:$F$1001,'Entladung des Speichers'!$A$17:$A$1001,'Ergebnis (detailliert)'!$A$17:$A$300))</f>
        <v/>
      </c>
      <c r="O45" s="122" t="str">
        <f t="shared" si="4"/>
        <v/>
      </c>
      <c r="P45" s="124" t="str">
        <f>IF(A45="","",N45*'Ergebnis (detailliert)'!J45/'Ergebnis (detailliert)'!I45)</f>
        <v/>
      </c>
      <c r="Q45" s="122" t="str">
        <f t="shared" si="5"/>
        <v/>
      </c>
      <c r="R45" s="125" t="str">
        <f t="shared" si="6"/>
        <v/>
      </c>
      <c r="S45" s="126" t="str">
        <f>IF(A45="","",IF(LOOKUP(A45,Stammdaten!$A$17:$A$1001,Stammdaten!$G$17:$G$1001)="Nein",0,IF(ISBLANK('Beladung des Speichers'!A45),"",-1*ROUND(MIN(J45,Q45),2))))</f>
        <v/>
      </c>
    </row>
    <row r="46" spans="1:20" x14ac:dyDescent="0.2">
      <c r="A46" s="119" t="str">
        <f>IF('Beladung des Speichers'!A46="","",'Beladung des Speichers'!A46)</f>
        <v/>
      </c>
      <c r="B46" s="182" t="str">
        <f>IF('Beladung des Speichers'!B46="","",'Beladung des Speichers'!B46)</f>
        <v/>
      </c>
      <c r="C46" s="161" t="str">
        <f>IF(ISBLANK('Beladung des Speichers'!A46),"",SUMIFS('Beladung des Speichers'!$C$17:$C$300,'Beladung des Speichers'!$A$17:$A$300,A46)-SUMIFS('Entladung des Speichers'!$C$17:$C$300,'Entladung des Speichers'!$A$17:$A$300,A46)+SUMIFS(Füllstände!$B$17:$B$299,Füllstände!$A$17:$A$299,A46)-SUMIFS(Füllstände!$C$17:$C$299,Füllstände!$A$17:$A$299,A46))</f>
        <v/>
      </c>
      <c r="D46" s="160" t="str">
        <f>IF(ISBLANK('Beladung des Speichers'!A46),"",C46*'Beladung des Speichers'!C46/SUMIFS('Beladung des Speichers'!$C$17:$C$300,'Beladung des Speichers'!$A$17:$A$300,A46))</f>
        <v/>
      </c>
      <c r="E46" s="166" t="str">
        <f>IF(ISBLANK('Beladung des Speichers'!A46),"",1/SUMIFS('Beladung des Speichers'!$C$17:$C$300,'Beladung des Speichers'!$A$17:$A$300,A46)*C46*SUMIF($A$17:$A$300,A46,'Beladung des Speichers'!$F$17:$F$300))</f>
        <v/>
      </c>
      <c r="F46" s="162" t="str">
        <f>IF(ISBLANK('Beladung des Speichers'!A46),"",IF(C46=0,"0,00",D46/C46*E46))</f>
        <v/>
      </c>
      <c r="G46" s="120" t="str">
        <f>IF(ISBLANK('Beladung des Speichers'!A46),"",SUMIFS('Beladung des Speichers'!$C$17:$C$300,'Beladung des Speichers'!$A$17:$A$300,A46))</f>
        <v/>
      </c>
      <c r="H46" s="120" t="str">
        <f>IF(ISBLANK('Beladung des Speichers'!A46),"",'Beladung des Speichers'!C46)</f>
        <v/>
      </c>
      <c r="I46" s="121" t="str">
        <f>IF(ISBLANK('Beladung des Speichers'!A46),"",SUMIFS('Beladung des Speichers'!$F$17:$F$1001,'Beladung des Speichers'!$A$17:$A$1001,'Ergebnis (detailliert)'!A46))</f>
        <v/>
      </c>
      <c r="J46" s="122" t="str">
        <f>IF(ISBLANK('Beladung des Speichers'!A46),"",'Beladung des Speichers'!F46)</f>
        <v/>
      </c>
      <c r="K46" s="121" t="str">
        <f>IF(ISBLANK('Beladung des Speichers'!A46),"",SUMIFS('Entladung des Speichers'!$C$17:$C$1001,'Entladung des Speichers'!$A$17:$A$1001,'Ergebnis (detailliert)'!A46))</f>
        <v/>
      </c>
      <c r="L46" s="123" t="str">
        <f t="shared" si="3"/>
        <v/>
      </c>
      <c r="M46" s="123" t="str">
        <f>IF(ISBLANK('Entladung des Speichers'!A46),"",'Entladung des Speichers'!C46)</f>
        <v/>
      </c>
      <c r="N46" s="121" t="str">
        <f>IF(ISBLANK('Beladung des Speichers'!A46),"",SUMIFS('Entladung des Speichers'!$F$17:$F$1001,'Entladung des Speichers'!$A$17:$A$1001,'Ergebnis (detailliert)'!$A$17:$A$300))</f>
        <v/>
      </c>
      <c r="O46" s="122" t="str">
        <f t="shared" si="4"/>
        <v/>
      </c>
      <c r="P46" s="124" t="str">
        <f>IF(A46="","",N46*'Ergebnis (detailliert)'!J46/'Ergebnis (detailliert)'!I46)</f>
        <v/>
      </c>
      <c r="Q46" s="122" t="str">
        <f t="shared" si="5"/>
        <v/>
      </c>
      <c r="R46" s="125" t="str">
        <f t="shared" si="6"/>
        <v/>
      </c>
      <c r="S46" s="126" t="str">
        <f>IF(A46="","",IF(LOOKUP(A46,Stammdaten!$A$17:$A$1001,Stammdaten!$G$17:$G$1001)="Nein",0,IF(ISBLANK('Beladung des Speichers'!A46),"",-1*ROUND(MIN(J46,Q46),2))))</f>
        <v/>
      </c>
    </row>
    <row r="47" spans="1:20" x14ac:dyDescent="0.2">
      <c r="A47" s="119" t="str">
        <f>IF('Beladung des Speichers'!A47="","",'Beladung des Speichers'!A47)</f>
        <v/>
      </c>
      <c r="B47" s="182" t="str">
        <f>IF('Beladung des Speichers'!B47="","",'Beladung des Speichers'!B47)</f>
        <v/>
      </c>
      <c r="C47" s="161" t="str">
        <f>IF(ISBLANK('Beladung des Speichers'!A47),"",SUMIFS('Beladung des Speichers'!$C$17:$C$300,'Beladung des Speichers'!$A$17:$A$300,A47)-SUMIFS('Entladung des Speichers'!$C$17:$C$300,'Entladung des Speichers'!$A$17:$A$300,A47)+SUMIFS(Füllstände!$B$17:$B$299,Füllstände!$A$17:$A$299,A47)-SUMIFS(Füllstände!$C$17:$C$299,Füllstände!$A$17:$A$299,A47))</f>
        <v/>
      </c>
      <c r="D47" s="160" t="str">
        <f>IF(ISBLANK('Beladung des Speichers'!A47),"",C47*'Beladung des Speichers'!C47/SUMIFS('Beladung des Speichers'!$C$17:$C$300,'Beladung des Speichers'!$A$17:$A$300,A47))</f>
        <v/>
      </c>
      <c r="E47" s="166" t="str">
        <f>IF(ISBLANK('Beladung des Speichers'!A47),"",1/SUMIFS('Beladung des Speichers'!$C$17:$C$300,'Beladung des Speichers'!$A$17:$A$300,A47)*C47*SUMIF($A$17:$A$300,A47,'Beladung des Speichers'!$F$17:$F$300))</f>
        <v/>
      </c>
      <c r="F47" s="162" t="str">
        <f>IF(ISBLANK('Beladung des Speichers'!A47),"",IF(C47=0,"0,00",D47/C47*E47))</f>
        <v/>
      </c>
      <c r="G47" s="120" t="str">
        <f>IF(ISBLANK('Beladung des Speichers'!A47),"",SUMIFS('Beladung des Speichers'!$C$17:$C$300,'Beladung des Speichers'!$A$17:$A$300,A47))</f>
        <v/>
      </c>
      <c r="H47" s="120" t="str">
        <f>IF(ISBLANK('Beladung des Speichers'!A47),"",'Beladung des Speichers'!C47)</f>
        <v/>
      </c>
      <c r="I47" s="121" t="str">
        <f>IF(ISBLANK('Beladung des Speichers'!A47),"",SUMIFS('Beladung des Speichers'!$F$17:$F$1001,'Beladung des Speichers'!$A$17:$A$1001,'Ergebnis (detailliert)'!A47))</f>
        <v/>
      </c>
      <c r="J47" s="122" t="str">
        <f>IF(ISBLANK('Beladung des Speichers'!A47),"",'Beladung des Speichers'!F47)</f>
        <v/>
      </c>
      <c r="K47" s="121" t="str">
        <f>IF(ISBLANK('Beladung des Speichers'!A47),"",SUMIFS('Entladung des Speichers'!$C$17:$C$1001,'Entladung des Speichers'!$A$17:$A$1001,'Ergebnis (detailliert)'!A47))</f>
        <v/>
      </c>
      <c r="L47" s="123" t="str">
        <f t="shared" si="3"/>
        <v/>
      </c>
      <c r="M47" s="123" t="str">
        <f>IF(ISBLANK('Entladung des Speichers'!A47),"",'Entladung des Speichers'!C47)</f>
        <v/>
      </c>
      <c r="N47" s="121" t="str">
        <f>IF(ISBLANK('Beladung des Speichers'!A47),"",SUMIFS('Entladung des Speichers'!$F$17:$F$1001,'Entladung des Speichers'!$A$17:$A$1001,'Ergebnis (detailliert)'!$A$17:$A$300))</f>
        <v/>
      </c>
      <c r="O47" s="122" t="str">
        <f t="shared" si="4"/>
        <v/>
      </c>
      <c r="P47" s="124" t="str">
        <f>IF(A47="","",N47*'Ergebnis (detailliert)'!J47/'Ergebnis (detailliert)'!I47)</f>
        <v/>
      </c>
      <c r="Q47" s="122" t="str">
        <f t="shared" si="5"/>
        <v/>
      </c>
      <c r="R47" s="125" t="str">
        <f t="shared" si="6"/>
        <v/>
      </c>
      <c r="S47" s="126" t="str">
        <f>IF(A47="","",IF(LOOKUP(A47,Stammdaten!$A$17:$A$1001,Stammdaten!$G$17:$G$1001)="Nein",0,IF(ISBLANK('Beladung des Speichers'!A47),"",-1*ROUND(MIN(J47,Q47),2))))</f>
        <v/>
      </c>
    </row>
    <row r="48" spans="1:20" x14ac:dyDescent="0.2">
      <c r="A48" s="119" t="str">
        <f>IF('Beladung des Speichers'!A48="","",'Beladung des Speichers'!A48)</f>
        <v/>
      </c>
      <c r="B48" s="182" t="str">
        <f>IF('Beladung des Speichers'!B48="","",'Beladung des Speichers'!B48)</f>
        <v/>
      </c>
      <c r="C48" s="161" t="str">
        <f>IF(ISBLANK('Beladung des Speichers'!A48),"",SUMIFS('Beladung des Speichers'!$C$17:$C$300,'Beladung des Speichers'!$A$17:$A$300,A48)-SUMIFS('Entladung des Speichers'!$C$17:$C$300,'Entladung des Speichers'!$A$17:$A$300,A48)+SUMIFS(Füllstände!$B$17:$B$299,Füllstände!$A$17:$A$299,A48)-SUMIFS(Füllstände!$C$17:$C$299,Füllstände!$A$17:$A$299,A48))</f>
        <v/>
      </c>
      <c r="D48" s="160" t="str">
        <f>IF(ISBLANK('Beladung des Speichers'!A48),"",C48*'Beladung des Speichers'!C48/SUMIFS('Beladung des Speichers'!$C$17:$C$300,'Beladung des Speichers'!$A$17:$A$300,A48))</f>
        <v/>
      </c>
      <c r="E48" s="166" t="str">
        <f>IF(ISBLANK('Beladung des Speichers'!A48),"",1/SUMIFS('Beladung des Speichers'!$C$17:$C$300,'Beladung des Speichers'!$A$17:$A$300,A48)*C48*SUMIF($A$17:$A$300,A48,'Beladung des Speichers'!$F$17:$F$300))</f>
        <v/>
      </c>
      <c r="F48" s="162" t="str">
        <f>IF(ISBLANK('Beladung des Speichers'!A48),"",IF(C48=0,"0,00",D48/C48*E48))</f>
        <v/>
      </c>
      <c r="G48" s="120" t="str">
        <f>IF(ISBLANK('Beladung des Speichers'!A48),"",SUMIFS('Beladung des Speichers'!$C$17:$C$300,'Beladung des Speichers'!$A$17:$A$300,A48))</f>
        <v/>
      </c>
      <c r="H48" s="120" t="str">
        <f>IF(ISBLANK('Beladung des Speichers'!A48),"",'Beladung des Speichers'!C48)</f>
        <v/>
      </c>
      <c r="I48" s="121" t="str">
        <f>IF(ISBLANK('Beladung des Speichers'!A48),"",SUMIFS('Beladung des Speichers'!$F$17:$F$1001,'Beladung des Speichers'!$A$17:$A$1001,'Ergebnis (detailliert)'!A48))</f>
        <v/>
      </c>
      <c r="J48" s="122" t="str">
        <f>IF(ISBLANK('Beladung des Speichers'!A48),"",'Beladung des Speichers'!F48)</f>
        <v/>
      </c>
      <c r="K48" s="121" t="str">
        <f>IF(ISBLANK('Beladung des Speichers'!A48),"",SUMIFS('Entladung des Speichers'!$C$17:$C$1001,'Entladung des Speichers'!$A$17:$A$1001,'Ergebnis (detailliert)'!A48))</f>
        <v/>
      </c>
      <c r="L48" s="123" t="str">
        <f t="shared" si="3"/>
        <v/>
      </c>
      <c r="M48" s="123" t="str">
        <f>IF(ISBLANK('Entladung des Speichers'!A48),"",'Entladung des Speichers'!C48)</f>
        <v/>
      </c>
      <c r="N48" s="121" t="str">
        <f>IF(ISBLANK('Beladung des Speichers'!A48),"",SUMIFS('Entladung des Speichers'!$F$17:$F$1001,'Entladung des Speichers'!$A$17:$A$1001,'Ergebnis (detailliert)'!$A$17:$A$300))</f>
        <v/>
      </c>
      <c r="O48" s="122" t="str">
        <f t="shared" si="4"/>
        <v/>
      </c>
      <c r="P48" s="124" t="str">
        <f>IF(A48="","",N48*'Ergebnis (detailliert)'!J48/'Ergebnis (detailliert)'!I48)</f>
        <v/>
      </c>
      <c r="Q48" s="122" t="str">
        <f t="shared" si="5"/>
        <v/>
      </c>
      <c r="R48" s="125" t="str">
        <f t="shared" si="6"/>
        <v/>
      </c>
      <c r="S48" s="126" t="str">
        <f>IF(A48="","",IF(LOOKUP(A48,Stammdaten!$A$17:$A$1001,Stammdaten!$G$17:$G$1001)="Nein",0,IF(ISBLANK('Beladung des Speichers'!A48),"",-1*ROUND(MIN(J48,Q48),2))))</f>
        <v/>
      </c>
    </row>
    <row r="49" spans="1:19" x14ac:dyDescent="0.2">
      <c r="A49" s="119" t="str">
        <f>IF('Beladung des Speichers'!A49="","",'Beladung des Speichers'!A49)</f>
        <v/>
      </c>
      <c r="B49" s="182" t="str">
        <f>IF('Beladung des Speichers'!B49="","",'Beladung des Speichers'!B49)</f>
        <v/>
      </c>
      <c r="C49" s="161" t="str">
        <f>IF(ISBLANK('Beladung des Speichers'!A49),"",SUMIFS('Beladung des Speichers'!$C$17:$C$300,'Beladung des Speichers'!$A$17:$A$300,A49)-SUMIFS('Entladung des Speichers'!$C$17:$C$300,'Entladung des Speichers'!$A$17:$A$300,A49)+SUMIFS(Füllstände!$B$17:$B$299,Füllstände!$A$17:$A$299,A49)-SUMIFS(Füllstände!$C$17:$C$299,Füllstände!$A$17:$A$299,A49))</f>
        <v/>
      </c>
      <c r="D49" s="160" t="str">
        <f>IF(ISBLANK('Beladung des Speichers'!A49),"",C49*'Beladung des Speichers'!C49/SUMIFS('Beladung des Speichers'!$C$17:$C$300,'Beladung des Speichers'!$A$17:$A$300,A49))</f>
        <v/>
      </c>
      <c r="E49" s="166" t="str">
        <f>IF(ISBLANK('Beladung des Speichers'!A49),"",1/SUMIFS('Beladung des Speichers'!$C$17:$C$300,'Beladung des Speichers'!$A$17:$A$300,A49)*C49*SUMIF($A$17:$A$300,A49,'Beladung des Speichers'!$F$17:$F$300))</f>
        <v/>
      </c>
      <c r="F49" s="162" t="str">
        <f>IF(ISBLANK('Beladung des Speichers'!A49),"",IF(C49=0,"0,00",D49/C49*E49))</f>
        <v/>
      </c>
      <c r="G49" s="120" t="str">
        <f>IF(ISBLANK('Beladung des Speichers'!A49),"",SUMIFS('Beladung des Speichers'!$C$17:$C$300,'Beladung des Speichers'!$A$17:$A$300,A49))</f>
        <v/>
      </c>
      <c r="H49" s="120" t="str">
        <f>IF(ISBLANK('Beladung des Speichers'!A49),"",'Beladung des Speichers'!C49)</f>
        <v/>
      </c>
      <c r="I49" s="121" t="str">
        <f>IF(ISBLANK('Beladung des Speichers'!A49),"",SUMIFS('Beladung des Speichers'!$F$17:$F$1001,'Beladung des Speichers'!$A$17:$A$1001,'Ergebnis (detailliert)'!A49))</f>
        <v/>
      </c>
      <c r="J49" s="122" t="str">
        <f>IF(ISBLANK('Beladung des Speichers'!A49),"",'Beladung des Speichers'!F49)</f>
        <v/>
      </c>
      <c r="K49" s="121" t="str">
        <f>IF(ISBLANK('Beladung des Speichers'!A49),"",SUMIFS('Entladung des Speichers'!$C$17:$C$1001,'Entladung des Speichers'!$A$17:$A$1001,'Ergebnis (detailliert)'!A49))</f>
        <v/>
      </c>
      <c r="L49" s="123" t="str">
        <f t="shared" si="3"/>
        <v/>
      </c>
      <c r="M49" s="123" t="str">
        <f>IF(ISBLANK('Entladung des Speichers'!A49),"",'Entladung des Speichers'!C49)</f>
        <v/>
      </c>
      <c r="N49" s="121" t="str">
        <f>IF(ISBLANK('Beladung des Speichers'!A49),"",SUMIFS('Entladung des Speichers'!$F$17:$F$1001,'Entladung des Speichers'!$A$17:$A$1001,'Ergebnis (detailliert)'!$A$17:$A$300))</f>
        <v/>
      </c>
      <c r="O49" s="122" t="str">
        <f t="shared" si="4"/>
        <v/>
      </c>
      <c r="P49" s="124" t="str">
        <f>IF(A49="","",N49*'Ergebnis (detailliert)'!J49/'Ergebnis (detailliert)'!I49)</f>
        <v/>
      </c>
      <c r="Q49" s="122" t="str">
        <f t="shared" si="5"/>
        <v/>
      </c>
      <c r="R49" s="125" t="str">
        <f t="shared" si="6"/>
        <v/>
      </c>
      <c r="S49" s="126" t="str">
        <f>IF(A49="","",IF(LOOKUP(A49,Stammdaten!$A$17:$A$1001,Stammdaten!$G$17:$G$1001)="Nein",0,IF(ISBLANK('Beladung des Speichers'!A49),"",-1*ROUND(MIN(J49,Q49),2))))</f>
        <v/>
      </c>
    </row>
    <row r="50" spans="1:19" x14ac:dyDescent="0.2">
      <c r="A50" s="119" t="str">
        <f>IF('Beladung des Speichers'!A50="","",'Beladung des Speichers'!A50)</f>
        <v/>
      </c>
      <c r="B50" s="182" t="str">
        <f>IF('Beladung des Speichers'!B50="","",'Beladung des Speichers'!B50)</f>
        <v/>
      </c>
      <c r="C50" s="161" t="str">
        <f>IF(ISBLANK('Beladung des Speichers'!A50),"",SUMIFS('Beladung des Speichers'!$C$17:$C$300,'Beladung des Speichers'!$A$17:$A$300,A50)-SUMIFS('Entladung des Speichers'!$C$17:$C$300,'Entladung des Speichers'!$A$17:$A$300,A50)+SUMIFS(Füllstände!$B$17:$B$299,Füllstände!$A$17:$A$299,A50)-SUMIFS(Füllstände!$C$17:$C$299,Füllstände!$A$17:$A$299,A50))</f>
        <v/>
      </c>
      <c r="D50" s="160" t="str">
        <f>IF(ISBLANK('Beladung des Speichers'!A50),"",C50*'Beladung des Speichers'!C50/SUMIFS('Beladung des Speichers'!$C$17:$C$300,'Beladung des Speichers'!$A$17:$A$300,A50))</f>
        <v/>
      </c>
      <c r="E50" s="166" t="str">
        <f>IF(ISBLANK('Beladung des Speichers'!A50),"",1/SUMIFS('Beladung des Speichers'!$C$17:$C$300,'Beladung des Speichers'!$A$17:$A$300,A50)*C50*SUMIF($A$17:$A$300,A50,'Beladung des Speichers'!$F$17:$F$300))</f>
        <v/>
      </c>
      <c r="F50" s="162" t="str">
        <f>IF(ISBLANK('Beladung des Speichers'!A50),"",IF(C50=0,"0,00",D50/C50*E50))</f>
        <v/>
      </c>
      <c r="G50" s="120" t="str">
        <f>IF(ISBLANK('Beladung des Speichers'!A50),"",SUMIFS('Beladung des Speichers'!$C$17:$C$300,'Beladung des Speichers'!$A$17:$A$300,A50))</f>
        <v/>
      </c>
      <c r="H50" s="120" t="str">
        <f>IF(ISBLANK('Beladung des Speichers'!A50),"",'Beladung des Speichers'!C50)</f>
        <v/>
      </c>
      <c r="I50" s="121" t="str">
        <f>IF(ISBLANK('Beladung des Speichers'!A50),"",SUMIFS('Beladung des Speichers'!$F$17:$F$1001,'Beladung des Speichers'!$A$17:$A$1001,'Ergebnis (detailliert)'!A50))</f>
        <v/>
      </c>
      <c r="J50" s="122" t="str">
        <f>IF(ISBLANK('Beladung des Speichers'!A50),"",'Beladung des Speichers'!F50)</f>
        <v/>
      </c>
      <c r="K50" s="121" t="str">
        <f>IF(ISBLANK('Beladung des Speichers'!A50),"",SUMIFS('Entladung des Speichers'!$C$17:$C$1001,'Entladung des Speichers'!$A$17:$A$1001,'Ergebnis (detailliert)'!A50))</f>
        <v/>
      </c>
      <c r="L50" s="123" t="str">
        <f t="shared" si="3"/>
        <v/>
      </c>
      <c r="M50" s="123" t="str">
        <f>IF(ISBLANK('Entladung des Speichers'!A50),"",'Entladung des Speichers'!C50)</f>
        <v/>
      </c>
      <c r="N50" s="121" t="str">
        <f>IF(ISBLANK('Beladung des Speichers'!A50),"",SUMIFS('Entladung des Speichers'!$F$17:$F$1001,'Entladung des Speichers'!$A$17:$A$1001,'Ergebnis (detailliert)'!$A$17:$A$300))</f>
        <v/>
      </c>
      <c r="O50" s="122" t="str">
        <f t="shared" si="4"/>
        <v/>
      </c>
      <c r="P50" s="124" t="str">
        <f>IF(A50="","",N50*'Ergebnis (detailliert)'!J50/'Ergebnis (detailliert)'!I50)</f>
        <v/>
      </c>
      <c r="Q50" s="122" t="str">
        <f t="shared" si="5"/>
        <v/>
      </c>
      <c r="R50" s="125" t="str">
        <f t="shared" si="6"/>
        <v/>
      </c>
      <c r="S50" s="126" t="str">
        <f>IF(A50="","",IF(LOOKUP(A50,Stammdaten!$A$17:$A$1001,Stammdaten!$G$17:$G$1001)="Nein",0,IF(ISBLANK('Beladung des Speichers'!A50),"",-1*ROUND(MIN(J50,Q50),2))))</f>
        <v/>
      </c>
    </row>
    <row r="51" spans="1:19" x14ac:dyDescent="0.2">
      <c r="A51" s="119" t="str">
        <f>IF('Beladung des Speichers'!A51="","",'Beladung des Speichers'!A51)</f>
        <v/>
      </c>
      <c r="B51" s="182" t="str">
        <f>IF('Beladung des Speichers'!B51="","",'Beladung des Speichers'!B51)</f>
        <v/>
      </c>
      <c r="C51" s="161" t="str">
        <f>IF(ISBLANK('Beladung des Speichers'!A51),"",SUMIFS('Beladung des Speichers'!$C$17:$C$300,'Beladung des Speichers'!$A$17:$A$300,A51)-SUMIFS('Entladung des Speichers'!$C$17:$C$300,'Entladung des Speichers'!$A$17:$A$300,A51)+SUMIFS(Füllstände!$B$17:$B$299,Füllstände!$A$17:$A$299,A51)-SUMIFS(Füllstände!$C$17:$C$299,Füllstände!$A$17:$A$299,A51))</f>
        <v/>
      </c>
      <c r="D51" s="160" t="str">
        <f>IF(ISBLANK('Beladung des Speichers'!A51),"",C51*'Beladung des Speichers'!C51/SUMIFS('Beladung des Speichers'!$C$17:$C$300,'Beladung des Speichers'!$A$17:$A$300,A51))</f>
        <v/>
      </c>
      <c r="E51" s="166" t="str">
        <f>IF(ISBLANK('Beladung des Speichers'!A51),"",1/SUMIFS('Beladung des Speichers'!$C$17:$C$300,'Beladung des Speichers'!$A$17:$A$300,A51)*C51*SUMIF($A$17:$A$300,A51,'Beladung des Speichers'!$F$17:$F$300))</f>
        <v/>
      </c>
      <c r="F51" s="162" t="str">
        <f>IF(ISBLANK('Beladung des Speichers'!A51),"",IF(C51=0,"0,00",D51/C51*E51))</f>
        <v/>
      </c>
      <c r="G51" s="120" t="str">
        <f>IF(ISBLANK('Beladung des Speichers'!A51),"",SUMIFS('Beladung des Speichers'!$C$17:$C$300,'Beladung des Speichers'!$A$17:$A$300,A51))</f>
        <v/>
      </c>
      <c r="H51" s="120" t="str">
        <f>IF(ISBLANK('Beladung des Speichers'!A51),"",'Beladung des Speichers'!C51)</f>
        <v/>
      </c>
      <c r="I51" s="121" t="str">
        <f>IF(ISBLANK('Beladung des Speichers'!A51),"",SUMIFS('Beladung des Speichers'!$F$17:$F$1001,'Beladung des Speichers'!$A$17:$A$1001,'Ergebnis (detailliert)'!A51))</f>
        <v/>
      </c>
      <c r="J51" s="122" t="str">
        <f>IF(ISBLANK('Beladung des Speichers'!A51),"",'Beladung des Speichers'!F51)</f>
        <v/>
      </c>
      <c r="K51" s="121" t="str">
        <f>IF(ISBLANK('Beladung des Speichers'!A51),"",SUMIFS('Entladung des Speichers'!$C$17:$C$1001,'Entladung des Speichers'!$A$17:$A$1001,'Ergebnis (detailliert)'!A51))</f>
        <v/>
      </c>
      <c r="L51" s="123" t="str">
        <f t="shared" si="3"/>
        <v/>
      </c>
      <c r="M51" s="123" t="str">
        <f>IF(ISBLANK('Entladung des Speichers'!A51),"",'Entladung des Speichers'!C51)</f>
        <v/>
      </c>
      <c r="N51" s="121" t="str">
        <f>IF(ISBLANK('Beladung des Speichers'!A51),"",SUMIFS('Entladung des Speichers'!$F$17:$F$1001,'Entladung des Speichers'!$A$17:$A$1001,'Ergebnis (detailliert)'!$A$17:$A$300))</f>
        <v/>
      </c>
      <c r="O51" s="122" t="str">
        <f t="shared" si="4"/>
        <v/>
      </c>
      <c r="P51" s="124" t="str">
        <f>IF(A51="","",N51*'Ergebnis (detailliert)'!J51/'Ergebnis (detailliert)'!I51)</f>
        <v/>
      </c>
      <c r="Q51" s="122" t="str">
        <f t="shared" si="5"/>
        <v/>
      </c>
      <c r="R51" s="125" t="str">
        <f t="shared" si="6"/>
        <v/>
      </c>
      <c r="S51" s="126" t="str">
        <f>IF(A51="","",IF(LOOKUP(A51,Stammdaten!$A$17:$A$1001,Stammdaten!$G$17:$G$1001)="Nein",0,IF(ISBLANK('Beladung des Speichers'!A51),"",-1*ROUND(MIN(J51,Q51),2))))</f>
        <v/>
      </c>
    </row>
    <row r="52" spans="1:19" x14ac:dyDescent="0.2">
      <c r="A52" s="119" t="str">
        <f>IF('Beladung des Speichers'!A52="","",'Beladung des Speichers'!A52)</f>
        <v/>
      </c>
      <c r="B52" s="182" t="str">
        <f>IF('Beladung des Speichers'!B52="","",'Beladung des Speichers'!B52)</f>
        <v/>
      </c>
      <c r="C52" s="161" t="str">
        <f>IF(ISBLANK('Beladung des Speichers'!A52),"",SUMIFS('Beladung des Speichers'!$C$17:$C$300,'Beladung des Speichers'!$A$17:$A$300,A52)-SUMIFS('Entladung des Speichers'!$C$17:$C$300,'Entladung des Speichers'!$A$17:$A$300,A52)+SUMIFS(Füllstände!$B$17:$B$299,Füllstände!$A$17:$A$299,A52)-SUMIFS(Füllstände!$C$17:$C$299,Füllstände!$A$17:$A$299,A52))</f>
        <v/>
      </c>
      <c r="D52" s="160" t="str">
        <f>IF(ISBLANK('Beladung des Speichers'!A52),"",C52*'Beladung des Speichers'!C52/SUMIFS('Beladung des Speichers'!$C$17:$C$300,'Beladung des Speichers'!$A$17:$A$300,A52))</f>
        <v/>
      </c>
      <c r="E52" s="166" t="str">
        <f>IF(ISBLANK('Beladung des Speichers'!A52),"",1/SUMIFS('Beladung des Speichers'!$C$17:$C$300,'Beladung des Speichers'!$A$17:$A$300,A52)*C52*SUMIF($A$17:$A$300,A52,'Beladung des Speichers'!$F$17:$F$300))</f>
        <v/>
      </c>
      <c r="F52" s="162" t="str">
        <f>IF(ISBLANK('Beladung des Speichers'!A52),"",IF(C52=0,"0,00",D52/C52*E52))</f>
        <v/>
      </c>
      <c r="G52" s="120" t="str">
        <f>IF(ISBLANK('Beladung des Speichers'!A52),"",SUMIFS('Beladung des Speichers'!$C$17:$C$300,'Beladung des Speichers'!$A$17:$A$300,A52))</f>
        <v/>
      </c>
      <c r="H52" s="120" t="str">
        <f>IF(ISBLANK('Beladung des Speichers'!A52),"",'Beladung des Speichers'!C52)</f>
        <v/>
      </c>
      <c r="I52" s="121" t="str">
        <f>IF(ISBLANK('Beladung des Speichers'!A52),"",SUMIFS('Beladung des Speichers'!$F$17:$F$1001,'Beladung des Speichers'!$A$17:$A$1001,'Ergebnis (detailliert)'!A52))</f>
        <v/>
      </c>
      <c r="J52" s="122" t="str">
        <f>IF(ISBLANK('Beladung des Speichers'!A52),"",'Beladung des Speichers'!F52)</f>
        <v/>
      </c>
      <c r="K52" s="121" t="str">
        <f>IF(ISBLANK('Beladung des Speichers'!A52),"",SUMIFS('Entladung des Speichers'!$C$17:$C$1001,'Entladung des Speichers'!$A$17:$A$1001,'Ergebnis (detailliert)'!A52))</f>
        <v/>
      </c>
      <c r="L52" s="123" t="str">
        <f t="shared" si="3"/>
        <v/>
      </c>
      <c r="M52" s="123" t="str">
        <f>IF(ISBLANK('Entladung des Speichers'!A52),"",'Entladung des Speichers'!C52)</f>
        <v/>
      </c>
      <c r="N52" s="121" t="str">
        <f>IF(ISBLANK('Beladung des Speichers'!A52),"",SUMIFS('Entladung des Speichers'!$F$17:$F$1001,'Entladung des Speichers'!$A$17:$A$1001,'Ergebnis (detailliert)'!$A$17:$A$300))</f>
        <v/>
      </c>
      <c r="O52" s="122" t="str">
        <f t="shared" si="4"/>
        <v/>
      </c>
      <c r="P52" s="124" t="str">
        <f>IF(A52="","",N52*'Ergebnis (detailliert)'!J52/'Ergebnis (detailliert)'!I52)</f>
        <v/>
      </c>
      <c r="Q52" s="122" t="str">
        <f t="shared" si="5"/>
        <v/>
      </c>
      <c r="R52" s="125" t="str">
        <f t="shared" si="6"/>
        <v/>
      </c>
      <c r="S52" s="126" t="str">
        <f>IF(A52="","",IF(LOOKUP(A52,Stammdaten!$A$17:$A$1001,Stammdaten!$G$17:$G$1001)="Nein",0,IF(ISBLANK('Beladung des Speichers'!A52),"",-1*ROUND(MIN(J52,Q52),2))))</f>
        <v/>
      </c>
    </row>
    <row r="53" spans="1:19" x14ac:dyDescent="0.2">
      <c r="A53" s="119" t="str">
        <f>IF('Beladung des Speichers'!A53="","",'Beladung des Speichers'!A53)</f>
        <v/>
      </c>
      <c r="B53" s="182" t="str">
        <f>IF('Beladung des Speichers'!B53="","",'Beladung des Speichers'!B53)</f>
        <v/>
      </c>
      <c r="C53" s="161" t="str">
        <f>IF(ISBLANK('Beladung des Speichers'!A53),"",SUMIFS('Beladung des Speichers'!$C$17:$C$300,'Beladung des Speichers'!$A$17:$A$300,A53)-SUMIFS('Entladung des Speichers'!$C$17:$C$300,'Entladung des Speichers'!$A$17:$A$300,A53)+SUMIFS(Füllstände!$B$17:$B$299,Füllstände!$A$17:$A$299,A53)-SUMIFS(Füllstände!$C$17:$C$299,Füllstände!$A$17:$A$299,A53))</f>
        <v/>
      </c>
      <c r="D53" s="160" t="str">
        <f>IF(ISBLANK('Beladung des Speichers'!A53),"",C53*'Beladung des Speichers'!C53/SUMIFS('Beladung des Speichers'!$C$17:$C$300,'Beladung des Speichers'!$A$17:$A$300,A53))</f>
        <v/>
      </c>
      <c r="E53" s="166" t="str">
        <f>IF(ISBLANK('Beladung des Speichers'!A53),"",1/SUMIFS('Beladung des Speichers'!$C$17:$C$300,'Beladung des Speichers'!$A$17:$A$300,A53)*C53*SUMIF($A$17:$A$300,A53,'Beladung des Speichers'!$F$17:$F$300))</f>
        <v/>
      </c>
      <c r="F53" s="162" t="str">
        <f>IF(ISBLANK('Beladung des Speichers'!A53),"",IF(C53=0,"0,00",D53/C53*E53))</f>
        <v/>
      </c>
      <c r="G53" s="120" t="str">
        <f>IF(ISBLANK('Beladung des Speichers'!A53),"",SUMIFS('Beladung des Speichers'!$C$17:$C$300,'Beladung des Speichers'!$A$17:$A$300,A53))</f>
        <v/>
      </c>
      <c r="H53" s="120" t="str">
        <f>IF(ISBLANK('Beladung des Speichers'!A53),"",'Beladung des Speichers'!C53)</f>
        <v/>
      </c>
      <c r="I53" s="121" t="str">
        <f>IF(ISBLANK('Beladung des Speichers'!A53),"",SUMIFS('Beladung des Speichers'!$F$17:$F$1001,'Beladung des Speichers'!$A$17:$A$1001,'Ergebnis (detailliert)'!A53))</f>
        <v/>
      </c>
      <c r="J53" s="122" t="str">
        <f>IF(ISBLANK('Beladung des Speichers'!A53),"",'Beladung des Speichers'!F53)</f>
        <v/>
      </c>
      <c r="K53" s="121" t="str">
        <f>IF(ISBLANK('Beladung des Speichers'!A53),"",SUMIFS('Entladung des Speichers'!$C$17:$C$1001,'Entladung des Speichers'!$A$17:$A$1001,'Ergebnis (detailliert)'!A53))</f>
        <v/>
      </c>
      <c r="L53" s="123" t="str">
        <f t="shared" si="3"/>
        <v/>
      </c>
      <c r="M53" s="123" t="str">
        <f>IF(ISBLANK('Entladung des Speichers'!A53),"",'Entladung des Speichers'!C53)</f>
        <v/>
      </c>
      <c r="N53" s="121" t="str">
        <f>IF(ISBLANK('Beladung des Speichers'!A53),"",SUMIFS('Entladung des Speichers'!$F$17:$F$1001,'Entladung des Speichers'!$A$17:$A$1001,'Ergebnis (detailliert)'!$A$17:$A$300))</f>
        <v/>
      </c>
      <c r="O53" s="122" t="str">
        <f t="shared" si="4"/>
        <v/>
      </c>
      <c r="P53" s="124" t="str">
        <f>IF(A53="","",N53*'Ergebnis (detailliert)'!J53/'Ergebnis (detailliert)'!I53)</f>
        <v/>
      </c>
      <c r="Q53" s="122" t="str">
        <f t="shared" si="5"/>
        <v/>
      </c>
      <c r="R53" s="125" t="str">
        <f t="shared" si="6"/>
        <v/>
      </c>
      <c r="S53" s="126" t="str">
        <f>IF(A53="","",IF(LOOKUP(A53,Stammdaten!$A$17:$A$1001,Stammdaten!$G$17:$G$1001)="Nein",0,IF(ISBLANK('Beladung des Speichers'!A53),"",-1*ROUND(MIN(J53,Q53),2))))</f>
        <v/>
      </c>
    </row>
    <row r="54" spans="1:19" x14ac:dyDescent="0.2">
      <c r="A54" s="119" t="str">
        <f>IF('Beladung des Speichers'!A54="","",'Beladung des Speichers'!A54)</f>
        <v/>
      </c>
      <c r="B54" s="182" t="str">
        <f>IF('Beladung des Speichers'!B54="","",'Beladung des Speichers'!B54)</f>
        <v/>
      </c>
      <c r="C54" s="161" t="str">
        <f>IF(ISBLANK('Beladung des Speichers'!A54),"",SUMIFS('Beladung des Speichers'!$C$17:$C$300,'Beladung des Speichers'!$A$17:$A$300,A54)-SUMIFS('Entladung des Speichers'!$C$17:$C$300,'Entladung des Speichers'!$A$17:$A$300,A54)+SUMIFS(Füllstände!$B$17:$B$299,Füllstände!$A$17:$A$299,A54)-SUMIFS(Füllstände!$C$17:$C$299,Füllstände!$A$17:$A$299,A54))</f>
        <v/>
      </c>
      <c r="D54" s="160" t="str">
        <f>IF(ISBLANK('Beladung des Speichers'!A54),"",C54*'Beladung des Speichers'!C54/SUMIFS('Beladung des Speichers'!$C$17:$C$300,'Beladung des Speichers'!$A$17:$A$300,A54))</f>
        <v/>
      </c>
      <c r="E54" s="166" t="str">
        <f>IF(ISBLANK('Beladung des Speichers'!A54),"",1/SUMIFS('Beladung des Speichers'!$C$17:$C$300,'Beladung des Speichers'!$A$17:$A$300,A54)*C54*SUMIF($A$17:$A$300,A54,'Beladung des Speichers'!$F$17:$F$300))</f>
        <v/>
      </c>
      <c r="F54" s="162" t="str">
        <f>IF(ISBLANK('Beladung des Speichers'!A54),"",IF(C54=0,"0,00",D54/C54*E54))</f>
        <v/>
      </c>
      <c r="G54" s="120" t="str">
        <f>IF(ISBLANK('Beladung des Speichers'!A54),"",SUMIFS('Beladung des Speichers'!$C$17:$C$300,'Beladung des Speichers'!$A$17:$A$300,A54))</f>
        <v/>
      </c>
      <c r="H54" s="120" t="str">
        <f>IF(ISBLANK('Beladung des Speichers'!A54),"",'Beladung des Speichers'!C54)</f>
        <v/>
      </c>
      <c r="I54" s="121" t="str">
        <f>IF(ISBLANK('Beladung des Speichers'!A54),"",SUMIFS('Beladung des Speichers'!$F$17:$F$1001,'Beladung des Speichers'!$A$17:$A$1001,'Ergebnis (detailliert)'!A54))</f>
        <v/>
      </c>
      <c r="J54" s="122" t="str">
        <f>IF(ISBLANK('Beladung des Speichers'!A54),"",'Beladung des Speichers'!F54)</f>
        <v/>
      </c>
      <c r="K54" s="121" t="str">
        <f>IF(ISBLANK('Beladung des Speichers'!A54),"",SUMIFS('Entladung des Speichers'!$C$17:$C$1001,'Entladung des Speichers'!$A$17:$A$1001,'Ergebnis (detailliert)'!A54))</f>
        <v/>
      </c>
      <c r="L54" s="123" t="str">
        <f t="shared" si="3"/>
        <v/>
      </c>
      <c r="M54" s="123" t="str">
        <f>IF(ISBLANK('Entladung des Speichers'!A54),"",'Entladung des Speichers'!C54)</f>
        <v/>
      </c>
      <c r="N54" s="121" t="str">
        <f>IF(ISBLANK('Beladung des Speichers'!A54),"",SUMIFS('Entladung des Speichers'!$F$17:$F$1001,'Entladung des Speichers'!$A$17:$A$1001,'Ergebnis (detailliert)'!$A$17:$A$300))</f>
        <v/>
      </c>
      <c r="O54" s="122" t="str">
        <f t="shared" si="4"/>
        <v/>
      </c>
      <c r="P54" s="124" t="str">
        <f>IF(A54="","",N54*'Ergebnis (detailliert)'!J54/'Ergebnis (detailliert)'!I54)</f>
        <v/>
      </c>
      <c r="Q54" s="122" t="str">
        <f t="shared" si="5"/>
        <v/>
      </c>
      <c r="R54" s="125" t="str">
        <f t="shared" si="6"/>
        <v/>
      </c>
      <c r="S54" s="126" t="str">
        <f>IF(A54="","",IF(LOOKUP(A54,Stammdaten!$A$17:$A$1001,Stammdaten!$G$17:$G$1001)="Nein",0,IF(ISBLANK('Beladung des Speichers'!A54),"",-1*ROUND(MIN(J54,Q54),2))))</f>
        <v/>
      </c>
    </row>
    <row r="55" spans="1:19" x14ac:dyDescent="0.2">
      <c r="A55" s="119" t="str">
        <f>IF('Beladung des Speichers'!A55="","",'Beladung des Speichers'!A55)</f>
        <v/>
      </c>
      <c r="B55" s="182" t="str">
        <f>IF('Beladung des Speichers'!B55="","",'Beladung des Speichers'!B55)</f>
        <v/>
      </c>
      <c r="C55" s="161" t="str">
        <f>IF(ISBLANK('Beladung des Speichers'!A55),"",SUMIFS('Beladung des Speichers'!$C$17:$C$300,'Beladung des Speichers'!$A$17:$A$300,A55)-SUMIFS('Entladung des Speichers'!$C$17:$C$300,'Entladung des Speichers'!$A$17:$A$300,A55)+SUMIFS(Füllstände!$B$17:$B$299,Füllstände!$A$17:$A$299,A55)-SUMIFS(Füllstände!$C$17:$C$299,Füllstände!$A$17:$A$299,A55))</f>
        <v/>
      </c>
      <c r="D55" s="160" t="str">
        <f>IF(ISBLANK('Beladung des Speichers'!A55),"",C55*'Beladung des Speichers'!C55/SUMIFS('Beladung des Speichers'!$C$17:$C$300,'Beladung des Speichers'!$A$17:$A$300,A55))</f>
        <v/>
      </c>
      <c r="E55" s="166" t="str">
        <f>IF(ISBLANK('Beladung des Speichers'!A55),"",1/SUMIFS('Beladung des Speichers'!$C$17:$C$300,'Beladung des Speichers'!$A$17:$A$300,A55)*C55*SUMIF($A$17:$A$300,A55,'Beladung des Speichers'!$F$17:$F$300))</f>
        <v/>
      </c>
      <c r="F55" s="162" t="str">
        <f>IF(ISBLANK('Beladung des Speichers'!A55),"",IF(C55=0,"0,00",D55/C55*E55))</f>
        <v/>
      </c>
      <c r="G55" s="120" t="str">
        <f>IF(ISBLANK('Beladung des Speichers'!A55),"",SUMIFS('Beladung des Speichers'!$C$17:$C$300,'Beladung des Speichers'!$A$17:$A$300,A55))</f>
        <v/>
      </c>
      <c r="H55" s="120" t="str">
        <f>IF(ISBLANK('Beladung des Speichers'!A55),"",'Beladung des Speichers'!C55)</f>
        <v/>
      </c>
      <c r="I55" s="121" t="str">
        <f>IF(ISBLANK('Beladung des Speichers'!A55),"",SUMIFS('Beladung des Speichers'!$F$17:$F$1001,'Beladung des Speichers'!$A$17:$A$1001,'Ergebnis (detailliert)'!A55))</f>
        <v/>
      </c>
      <c r="J55" s="122" t="str">
        <f>IF(ISBLANK('Beladung des Speichers'!A55),"",'Beladung des Speichers'!F55)</f>
        <v/>
      </c>
      <c r="K55" s="121" t="str">
        <f>IF(ISBLANK('Beladung des Speichers'!A55),"",SUMIFS('Entladung des Speichers'!$C$17:$C$1001,'Entladung des Speichers'!$A$17:$A$1001,'Ergebnis (detailliert)'!A55))</f>
        <v/>
      </c>
      <c r="L55" s="123" t="str">
        <f t="shared" si="3"/>
        <v/>
      </c>
      <c r="M55" s="123" t="str">
        <f>IF(ISBLANK('Entladung des Speichers'!A55),"",'Entladung des Speichers'!C55)</f>
        <v/>
      </c>
      <c r="N55" s="121" t="str">
        <f>IF(ISBLANK('Beladung des Speichers'!A55),"",SUMIFS('Entladung des Speichers'!$F$17:$F$1001,'Entladung des Speichers'!$A$17:$A$1001,'Ergebnis (detailliert)'!$A$17:$A$300))</f>
        <v/>
      </c>
      <c r="O55" s="122" t="str">
        <f t="shared" si="4"/>
        <v/>
      </c>
      <c r="P55" s="124" t="str">
        <f>IF(A55="","",N55*'Ergebnis (detailliert)'!J55/'Ergebnis (detailliert)'!I55)</f>
        <v/>
      </c>
      <c r="Q55" s="122" t="str">
        <f t="shared" si="5"/>
        <v/>
      </c>
      <c r="R55" s="125" t="str">
        <f t="shared" si="6"/>
        <v/>
      </c>
      <c r="S55" s="126" t="str">
        <f>IF(A55="","",IF(LOOKUP(A55,Stammdaten!$A$17:$A$1001,Stammdaten!$G$17:$G$1001)="Nein",0,IF(ISBLANK('Beladung des Speichers'!A55),"",-1*ROUND(MIN(J55,Q55),2))))</f>
        <v/>
      </c>
    </row>
    <row r="56" spans="1:19" x14ac:dyDescent="0.2">
      <c r="A56" s="119" t="str">
        <f>IF('Beladung des Speichers'!A56="","",'Beladung des Speichers'!A56)</f>
        <v/>
      </c>
      <c r="B56" s="182" t="str">
        <f>IF('Beladung des Speichers'!B56="","",'Beladung des Speichers'!B56)</f>
        <v/>
      </c>
      <c r="C56" s="161" t="str">
        <f>IF(ISBLANK('Beladung des Speichers'!A56),"",SUMIFS('Beladung des Speichers'!$C$17:$C$300,'Beladung des Speichers'!$A$17:$A$300,A56)-SUMIFS('Entladung des Speichers'!$C$17:$C$300,'Entladung des Speichers'!$A$17:$A$300,A56)+SUMIFS(Füllstände!$B$17:$B$299,Füllstände!$A$17:$A$299,A56)-SUMIFS(Füllstände!$C$17:$C$299,Füllstände!$A$17:$A$299,A56))</f>
        <v/>
      </c>
      <c r="D56" s="160" t="str">
        <f>IF(ISBLANK('Beladung des Speichers'!A56),"",C56*'Beladung des Speichers'!C56/SUMIFS('Beladung des Speichers'!$C$17:$C$300,'Beladung des Speichers'!$A$17:$A$300,A56))</f>
        <v/>
      </c>
      <c r="E56" s="166" t="str">
        <f>IF(ISBLANK('Beladung des Speichers'!A56),"",1/SUMIFS('Beladung des Speichers'!$C$17:$C$300,'Beladung des Speichers'!$A$17:$A$300,A56)*C56*SUMIF($A$17:$A$300,A56,'Beladung des Speichers'!$F$17:$F$300))</f>
        <v/>
      </c>
      <c r="F56" s="162" t="str">
        <f>IF(ISBLANK('Beladung des Speichers'!A56),"",IF(C56=0,"0,00",D56/C56*E56))</f>
        <v/>
      </c>
      <c r="G56" s="120" t="str">
        <f>IF(ISBLANK('Beladung des Speichers'!A56),"",SUMIFS('Beladung des Speichers'!$C$17:$C$300,'Beladung des Speichers'!$A$17:$A$300,A56))</f>
        <v/>
      </c>
      <c r="H56" s="120" t="str">
        <f>IF(ISBLANK('Beladung des Speichers'!A56),"",'Beladung des Speichers'!C56)</f>
        <v/>
      </c>
      <c r="I56" s="121" t="str">
        <f>IF(ISBLANK('Beladung des Speichers'!A56),"",SUMIFS('Beladung des Speichers'!$F$17:$F$1001,'Beladung des Speichers'!$A$17:$A$1001,'Ergebnis (detailliert)'!A56))</f>
        <v/>
      </c>
      <c r="J56" s="122" t="str">
        <f>IF(ISBLANK('Beladung des Speichers'!A56),"",'Beladung des Speichers'!F56)</f>
        <v/>
      </c>
      <c r="K56" s="121" t="str">
        <f>IF(ISBLANK('Beladung des Speichers'!A56),"",SUMIFS('Entladung des Speichers'!$C$17:$C$1001,'Entladung des Speichers'!$A$17:$A$1001,'Ergebnis (detailliert)'!A56))</f>
        <v/>
      </c>
      <c r="L56" s="123" t="str">
        <f t="shared" si="3"/>
        <v/>
      </c>
      <c r="M56" s="123" t="str">
        <f>IF(ISBLANK('Entladung des Speichers'!A56),"",'Entladung des Speichers'!C56)</f>
        <v/>
      </c>
      <c r="N56" s="121" t="str">
        <f>IF(ISBLANK('Beladung des Speichers'!A56),"",SUMIFS('Entladung des Speichers'!$F$17:$F$1001,'Entladung des Speichers'!$A$17:$A$1001,'Ergebnis (detailliert)'!$A$17:$A$300))</f>
        <v/>
      </c>
      <c r="O56" s="122" t="str">
        <f t="shared" si="4"/>
        <v/>
      </c>
      <c r="P56" s="124" t="str">
        <f>IF(A56="","",N56*'Ergebnis (detailliert)'!J56/'Ergebnis (detailliert)'!I56)</f>
        <v/>
      </c>
      <c r="Q56" s="122" t="str">
        <f t="shared" si="5"/>
        <v/>
      </c>
      <c r="R56" s="125" t="str">
        <f t="shared" si="6"/>
        <v/>
      </c>
      <c r="S56" s="126" t="str">
        <f>IF(A56="","",IF(LOOKUP(A56,Stammdaten!$A$17:$A$1001,Stammdaten!$G$17:$G$1001)="Nein",0,IF(ISBLANK('Beladung des Speichers'!A56),"",-1*ROUND(MIN(J56,Q56),2))))</f>
        <v/>
      </c>
    </row>
    <row r="57" spans="1:19" x14ac:dyDescent="0.2">
      <c r="A57" s="119" t="str">
        <f>IF('Beladung des Speichers'!A57="","",'Beladung des Speichers'!A57)</f>
        <v/>
      </c>
      <c r="B57" s="182" t="str">
        <f>IF('Beladung des Speichers'!B57="","",'Beladung des Speichers'!B57)</f>
        <v/>
      </c>
      <c r="C57" s="161" t="str">
        <f>IF(ISBLANK('Beladung des Speichers'!A57),"",SUMIFS('Beladung des Speichers'!$C$17:$C$300,'Beladung des Speichers'!$A$17:$A$300,A57)-SUMIFS('Entladung des Speichers'!$C$17:$C$300,'Entladung des Speichers'!$A$17:$A$300,A57)+SUMIFS(Füllstände!$B$17:$B$299,Füllstände!$A$17:$A$299,A57)-SUMIFS(Füllstände!$C$17:$C$299,Füllstände!$A$17:$A$299,A57))</f>
        <v/>
      </c>
      <c r="D57" s="160" t="str">
        <f>IF(ISBLANK('Beladung des Speichers'!A57),"",C57*'Beladung des Speichers'!C57/SUMIFS('Beladung des Speichers'!$C$17:$C$300,'Beladung des Speichers'!$A$17:$A$300,A57))</f>
        <v/>
      </c>
      <c r="E57" s="166" t="str">
        <f>IF(ISBLANK('Beladung des Speichers'!A57),"",1/SUMIFS('Beladung des Speichers'!$C$17:$C$300,'Beladung des Speichers'!$A$17:$A$300,A57)*C57*SUMIF($A$17:$A$300,A57,'Beladung des Speichers'!$F$17:$F$300))</f>
        <v/>
      </c>
      <c r="F57" s="162" t="str">
        <f>IF(ISBLANK('Beladung des Speichers'!A57),"",IF(C57=0,"0,00",D57/C57*E57))</f>
        <v/>
      </c>
      <c r="G57" s="120" t="str">
        <f>IF(ISBLANK('Beladung des Speichers'!A57),"",SUMIFS('Beladung des Speichers'!$C$17:$C$300,'Beladung des Speichers'!$A$17:$A$300,A57))</f>
        <v/>
      </c>
      <c r="H57" s="120" t="str">
        <f>IF(ISBLANK('Beladung des Speichers'!A57),"",'Beladung des Speichers'!C57)</f>
        <v/>
      </c>
      <c r="I57" s="121" t="str">
        <f>IF(ISBLANK('Beladung des Speichers'!A57),"",SUMIFS('Beladung des Speichers'!$F$17:$F$1001,'Beladung des Speichers'!$A$17:$A$1001,'Ergebnis (detailliert)'!A57))</f>
        <v/>
      </c>
      <c r="J57" s="122" t="str">
        <f>IF(ISBLANK('Beladung des Speichers'!A57),"",'Beladung des Speichers'!F57)</f>
        <v/>
      </c>
      <c r="K57" s="121" t="str">
        <f>IF(ISBLANK('Beladung des Speichers'!A57),"",SUMIFS('Entladung des Speichers'!$C$17:$C$1001,'Entladung des Speichers'!$A$17:$A$1001,'Ergebnis (detailliert)'!A57))</f>
        <v/>
      </c>
      <c r="L57" s="123" t="str">
        <f t="shared" si="3"/>
        <v/>
      </c>
      <c r="M57" s="123" t="str">
        <f>IF(ISBLANK('Entladung des Speichers'!A57),"",'Entladung des Speichers'!C57)</f>
        <v/>
      </c>
      <c r="N57" s="121" t="str">
        <f>IF(ISBLANK('Beladung des Speichers'!A57),"",SUMIFS('Entladung des Speichers'!$F$17:$F$1001,'Entladung des Speichers'!$A$17:$A$1001,'Ergebnis (detailliert)'!$A$17:$A$300))</f>
        <v/>
      </c>
      <c r="O57" s="122" t="str">
        <f t="shared" si="4"/>
        <v/>
      </c>
      <c r="P57" s="124" t="str">
        <f>IF(A57="","",N57*'Ergebnis (detailliert)'!J57/'Ergebnis (detailliert)'!I57)</f>
        <v/>
      </c>
      <c r="Q57" s="122" t="str">
        <f t="shared" si="5"/>
        <v/>
      </c>
      <c r="R57" s="125" t="str">
        <f t="shared" si="6"/>
        <v/>
      </c>
      <c r="S57" s="126" t="str">
        <f>IF(A57="","",IF(LOOKUP(A57,Stammdaten!$A$17:$A$1001,Stammdaten!$G$17:$G$1001)="Nein",0,IF(ISBLANK('Beladung des Speichers'!A57),"",-1*ROUND(MIN(J57,Q57),2))))</f>
        <v/>
      </c>
    </row>
    <row r="58" spans="1:19" x14ac:dyDescent="0.2">
      <c r="A58" s="119" t="str">
        <f>IF('Beladung des Speichers'!A58="","",'Beladung des Speichers'!A58)</f>
        <v/>
      </c>
      <c r="B58" s="182" t="str">
        <f>IF('Beladung des Speichers'!B58="","",'Beladung des Speichers'!B58)</f>
        <v/>
      </c>
      <c r="C58" s="161" t="str">
        <f>IF(ISBLANK('Beladung des Speichers'!A58),"",SUMIFS('Beladung des Speichers'!$C$17:$C$300,'Beladung des Speichers'!$A$17:$A$300,A58)-SUMIFS('Entladung des Speichers'!$C$17:$C$300,'Entladung des Speichers'!$A$17:$A$300,A58)+SUMIFS(Füllstände!$B$17:$B$299,Füllstände!$A$17:$A$299,A58)-SUMIFS(Füllstände!$C$17:$C$299,Füllstände!$A$17:$A$299,A58))</f>
        <v/>
      </c>
      <c r="D58" s="160" t="str">
        <f>IF(ISBLANK('Beladung des Speichers'!A58),"",C58*'Beladung des Speichers'!C58/SUMIFS('Beladung des Speichers'!$C$17:$C$300,'Beladung des Speichers'!$A$17:$A$300,A58))</f>
        <v/>
      </c>
      <c r="E58" s="166" t="str">
        <f>IF(ISBLANK('Beladung des Speichers'!A58),"",1/SUMIFS('Beladung des Speichers'!$C$17:$C$300,'Beladung des Speichers'!$A$17:$A$300,A58)*C58*SUMIF($A$17:$A$300,A58,'Beladung des Speichers'!$F$17:$F$300))</f>
        <v/>
      </c>
      <c r="F58" s="162" t="str">
        <f>IF(ISBLANK('Beladung des Speichers'!A58),"",IF(C58=0,"0,00",D58/C58*E58))</f>
        <v/>
      </c>
      <c r="G58" s="120" t="str">
        <f>IF(ISBLANK('Beladung des Speichers'!A58),"",SUMIFS('Beladung des Speichers'!$C$17:$C$300,'Beladung des Speichers'!$A$17:$A$300,A58))</f>
        <v/>
      </c>
      <c r="H58" s="120" t="str">
        <f>IF(ISBLANK('Beladung des Speichers'!A58),"",'Beladung des Speichers'!C58)</f>
        <v/>
      </c>
      <c r="I58" s="121" t="str">
        <f>IF(ISBLANK('Beladung des Speichers'!A58),"",SUMIFS('Beladung des Speichers'!$F$17:$F$1001,'Beladung des Speichers'!$A$17:$A$1001,'Ergebnis (detailliert)'!A58))</f>
        <v/>
      </c>
      <c r="J58" s="122" t="str">
        <f>IF(ISBLANK('Beladung des Speichers'!A58),"",'Beladung des Speichers'!F58)</f>
        <v/>
      </c>
      <c r="K58" s="121" t="str">
        <f>IF(ISBLANK('Beladung des Speichers'!A58),"",SUMIFS('Entladung des Speichers'!$C$17:$C$1001,'Entladung des Speichers'!$A$17:$A$1001,'Ergebnis (detailliert)'!A58))</f>
        <v/>
      </c>
      <c r="L58" s="123" t="str">
        <f t="shared" si="3"/>
        <v/>
      </c>
      <c r="M58" s="123" t="str">
        <f>IF(ISBLANK('Entladung des Speichers'!A58),"",'Entladung des Speichers'!C58)</f>
        <v/>
      </c>
      <c r="N58" s="121" t="str">
        <f>IF(ISBLANK('Beladung des Speichers'!A58),"",SUMIFS('Entladung des Speichers'!$F$17:$F$1001,'Entladung des Speichers'!$A$17:$A$1001,'Ergebnis (detailliert)'!$A$17:$A$300))</f>
        <v/>
      </c>
      <c r="O58" s="122" t="str">
        <f t="shared" si="4"/>
        <v/>
      </c>
      <c r="P58" s="124" t="str">
        <f>IF(A58="","",N58*'Ergebnis (detailliert)'!J58/'Ergebnis (detailliert)'!I58)</f>
        <v/>
      </c>
      <c r="Q58" s="122" t="str">
        <f t="shared" si="5"/>
        <v/>
      </c>
      <c r="R58" s="125" t="str">
        <f t="shared" si="6"/>
        <v/>
      </c>
      <c r="S58" s="126" t="str">
        <f>IF(A58="","",IF(LOOKUP(A58,Stammdaten!$A$17:$A$1001,Stammdaten!$G$17:$G$1001)="Nein",0,IF(ISBLANK('Beladung des Speichers'!A58),"",-1*ROUND(MIN(J58,Q58),2))))</f>
        <v/>
      </c>
    </row>
    <row r="59" spans="1:19" x14ac:dyDescent="0.2">
      <c r="A59" s="119" t="str">
        <f>IF('Beladung des Speichers'!A59="","",'Beladung des Speichers'!A59)</f>
        <v/>
      </c>
      <c r="B59" s="182" t="str">
        <f>IF('Beladung des Speichers'!B59="","",'Beladung des Speichers'!B59)</f>
        <v/>
      </c>
      <c r="C59" s="161" t="str">
        <f>IF(ISBLANK('Beladung des Speichers'!A59),"",SUMIFS('Beladung des Speichers'!$C$17:$C$300,'Beladung des Speichers'!$A$17:$A$300,A59)-SUMIFS('Entladung des Speichers'!$C$17:$C$300,'Entladung des Speichers'!$A$17:$A$300,A59)+SUMIFS(Füllstände!$B$17:$B$299,Füllstände!$A$17:$A$299,A59)-SUMIFS(Füllstände!$C$17:$C$299,Füllstände!$A$17:$A$299,A59))</f>
        <v/>
      </c>
      <c r="D59" s="160" t="str">
        <f>IF(ISBLANK('Beladung des Speichers'!A59),"",C59*'Beladung des Speichers'!C59/SUMIFS('Beladung des Speichers'!$C$17:$C$300,'Beladung des Speichers'!$A$17:$A$300,A59))</f>
        <v/>
      </c>
      <c r="E59" s="166" t="str">
        <f>IF(ISBLANK('Beladung des Speichers'!A59),"",1/SUMIFS('Beladung des Speichers'!$C$17:$C$300,'Beladung des Speichers'!$A$17:$A$300,A59)*C59*SUMIF($A$17:$A$300,A59,'Beladung des Speichers'!$F$17:$F$300))</f>
        <v/>
      </c>
      <c r="F59" s="162" t="str">
        <f>IF(ISBLANK('Beladung des Speichers'!A59),"",IF(C59=0,"0,00",D59/C59*E59))</f>
        <v/>
      </c>
      <c r="G59" s="120" t="str">
        <f>IF(ISBLANK('Beladung des Speichers'!A59),"",SUMIFS('Beladung des Speichers'!$C$17:$C$300,'Beladung des Speichers'!$A$17:$A$300,A59))</f>
        <v/>
      </c>
      <c r="H59" s="120" t="str">
        <f>IF(ISBLANK('Beladung des Speichers'!A59),"",'Beladung des Speichers'!C59)</f>
        <v/>
      </c>
      <c r="I59" s="121" t="str">
        <f>IF(ISBLANK('Beladung des Speichers'!A59),"",SUMIFS('Beladung des Speichers'!$F$17:$F$1001,'Beladung des Speichers'!$A$17:$A$1001,'Ergebnis (detailliert)'!A59))</f>
        <v/>
      </c>
      <c r="J59" s="122" t="str">
        <f>IF(ISBLANK('Beladung des Speichers'!A59),"",'Beladung des Speichers'!F59)</f>
        <v/>
      </c>
      <c r="K59" s="121" t="str">
        <f>IF(ISBLANK('Beladung des Speichers'!A59),"",SUMIFS('Entladung des Speichers'!$C$17:$C$1001,'Entladung des Speichers'!$A$17:$A$1001,'Ergebnis (detailliert)'!A59))</f>
        <v/>
      </c>
      <c r="L59" s="123" t="str">
        <f t="shared" si="3"/>
        <v/>
      </c>
      <c r="M59" s="123" t="str">
        <f>IF(ISBLANK('Entladung des Speichers'!A59),"",'Entladung des Speichers'!C59)</f>
        <v/>
      </c>
      <c r="N59" s="121" t="str">
        <f>IF(ISBLANK('Beladung des Speichers'!A59),"",SUMIFS('Entladung des Speichers'!$F$17:$F$1001,'Entladung des Speichers'!$A$17:$A$1001,'Ergebnis (detailliert)'!$A$17:$A$300))</f>
        <v/>
      </c>
      <c r="O59" s="122" t="str">
        <f t="shared" si="4"/>
        <v/>
      </c>
      <c r="P59" s="124" t="str">
        <f>IF(A59="","",N59*'Ergebnis (detailliert)'!J59/'Ergebnis (detailliert)'!I59)</f>
        <v/>
      </c>
      <c r="Q59" s="122" t="str">
        <f t="shared" si="5"/>
        <v/>
      </c>
      <c r="R59" s="125" t="str">
        <f t="shared" si="6"/>
        <v/>
      </c>
      <c r="S59" s="126" t="str">
        <f>IF(A59="","",IF(LOOKUP(A59,Stammdaten!$A$17:$A$1001,Stammdaten!$G$17:$G$1001)="Nein",0,IF(ISBLANK('Beladung des Speichers'!A59),"",-1*ROUND(MIN(J59,Q59),2))))</f>
        <v/>
      </c>
    </row>
    <row r="60" spans="1:19" x14ac:dyDescent="0.2">
      <c r="A60" s="119" t="str">
        <f>IF('Beladung des Speichers'!A60="","",'Beladung des Speichers'!A60)</f>
        <v/>
      </c>
      <c r="B60" s="182" t="str">
        <f>IF('Beladung des Speichers'!B60="","",'Beladung des Speichers'!B60)</f>
        <v/>
      </c>
      <c r="C60" s="161" t="str">
        <f>IF(ISBLANK('Beladung des Speichers'!A60),"",SUMIFS('Beladung des Speichers'!$C$17:$C$300,'Beladung des Speichers'!$A$17:$A$300,A60)-SUMIFS('Entladung des Speichers'!$C$17:$C$300,'Entladung des Speichers'!$A$17:$A$300,A60)+SUMIFS(Füllstände!$B$17:$B$299,Füllstände!$A$17:$A$299,A60)-SUMIFS(Füllstände!$C$17:$C$299,Füllstände!$A$17:$A$299,A60))</f>
        <v/>
      </c>
      <c r="D60" s="160" t="str">
        <f>IF(ISBLANK('Beladung des Speichers'!A60),"",C60*'Beladung des Speichers'!C60/SUMIFS('Beladung des Speichers'!$C$17:$C$300,'Beladung des Speichers'!$A$17:$A$300,A60))</f>
        <v/>
      </c>
      <c r="E60" s="166" t="str">
        <f>IF(ISBLANK('Beladung des Speichers'!A60),"",1/SUMIFS('Beladung des Speichers'!$C$17:$C$300,'Beladung des Speichers'!$A$17:$A$300,A60)*C60*SUMIF($A$17:$A$300,A60,'Beladung des Speichers'!$F$17:$F$300))</f>
        <v/>
      </c>
      <c r="F60" s="162" t="str">
        <f>IF(ISBLANK('Beladung des Speichers'!A60),"",IF(C60=0,"0,00",D60/C60*E60))</f>
        <v/>
      </c>
      <c r="G60" s="120" t="str">
        <f>IF(ISBLANK('Beladung des Speichers'!A60),"",SUMIFS('Beladung des Speichers'!$C$17:$C$300,'Beladung des Speichers'!$A$17:$A$300,A60))</f>
        <v/>
      </c>
      <c r="H60" s="120" t="str">
        <f>IF(ISBLANK('Beladung des Speichers'!A60),"",'Beladung des Speichers'!C60)</f>
        <v/>
      </c>
      <c r="I60" s="121" t="str">
        <f>IF(ISBLANK('Beladung des Speichers'!A60),"",SUMIFS('Beladung des Speichers'!$F$17:$F$1001,'Beladung des Speichers'!$A$17:$A$1001,'Ergebnis (detailliert)'!A60))</f>
        <v/>
      </c>
      <c r="J60" s="122" t="str">
        <f>IF(ISBLANK('Beladung des Speichers'!A60),"",'Beladung des Speichers'!F60)</f>
        <v/>
      </c>
      <c r="K60" s="121" t="str">
        <f>IF(ISBLANK('Beladung des Speichers'!A60),"",SUMIFS('Entladung des Speichers'!$C$17:$C$1001,'Entladung des Speichers'!$A$17:$A$1001,'Ergebnis (detailliert)'!A60))</f>
        <v/>
      </c>
      <c r="L60" s="123" t="str">
        <f t="shared" si="3"/>
        <v/>
      </c>
      <c r="M60" s="123" t="str">
        <f>IF(ISBLANK('Entladung des Speichers'!A60),"",'Entladung des Speichers'!C60)</f>
        <v/>
      </c>
      <c r="N60" s="121" t="str">
        <f>IF(ISBLANK('Beladung des Speichers'!A60),"",SUMIFS('Entladung des Speichers'!$F$17:$F$1001,'Entladung des Speichers'!$A$17:$A$1001,'Ergebnis (detailliert)'!$A$17:$A$300))</f>
        <v/>
      </c>
      <c r="O60" s="122" t="str">
        <f t="shared" si="4"/>
        <v/>
      </c>
      <c r="P60" s="124" t="str">
        <f>IF(A60="","",N60*'Ergebnis (detailliert)'!J60/'Ergebnis (detailliert)'!I60)</f>
        <v/>
      </c>
      <c r="Q60" s="122" t="str">
        <f t="shared" si="5"/>
        <v/>
      </c>
      <c r="R60" s="125" t="str">
        <f t="shared" si="6"/>
        <v/>
      </c>
      <c r="S60" s="126" t="str">
        <f>IF(A60="","",IF(LOOKUP(A60,Stammdaten!$A$17:$A$1001,Stammdaten!$G$17:$G$1001)="Nein",0,IF(ISBLANK('Beladung des Speichers'!A60),"",-1*ROUND(MIN(J60,Q60),2))))</f>
        <v/>
      </c>
    </row>
    <row r="61" spans="1:19" x14ac:dyDescent="0.2">
      <c r="A61" s="119" t="str">
        <f>IF('Beladung des Speichers'!A61="","",'Beladung des Speichers'!A61)</f>
        <v/>
      </c>
      <c r="B61" s="182" t="str">
        <f>IF('Beladung des Speichers'!B61="","",'Beladung des Speichers'!B61)</f>
        <v/>
      </c>
      <c r="C61" s="161" t="str">
        <f>IF(ISBLANK('Beladung des Speichers'!A61),"",SUMIFS('Beladung des Speichers'!$C$17:$C$300,'Beladung des Speichers'!$A$17:$A$300,A61)-SUMIFS('Entladung des Speichers'!$C$17:$C$300,'Entladung des Speichers'!$A$17:$A$300,A61)+SUMIFS(Füllstände!$B$17:$B$299,Füllstände!$A$17:$A$299,A61)-SUMIFS(Füllstände!$C$17:$C$299,Füllstände!$A$17:$A$299,A61))</f>
        <v/>
      </c>
      <c r="D61" s="160" t="str">
        <f>IF(ISBLANK('Beladung des Speichers'!A61),"",C61*'Beladung des Speichers'!C61/SUMIFS('Beladung des Speichers'!$C$17:$C$300,'Beladung des Speichers'!$A$17:$A$300,A61))</f>
        <v/>
      </c>
      <c r="E61" s="166" t="str">
        <f>IF(ISBLANK('Beladung des Speichers'!A61),"",1/SUMIFS('Beladung des Speichers'!$C$17:$C$300,'Beladung des Speichers'!$A$17:$A$300,A61)*C61*SUMIF($A$17:$A$300,A61,'Beladung des Speichers'!$F$17:$F$300))</f>
        <v/>
      </c>
      <c r="F61" s="162" t="str">
        <f>IF(ISBLANK('Beladung des Speichers'!A61),"",IF(C61=0,"0,00",D61/C61*E61))</f>
        <v/>
      </c>
      <c r="G61" s="120" t="str">
        <f>IF(ISBLANK('Beladung des Speichers'!A61),"",SUMIFS('Beladung des Speichers'!$C$17:$C$300,'Beladung des Speichers'!$A$17:$A$300,A61))</f>
        <v/>
      </c>
      <c r="H61" s="120" t="str">
        <f>IF(ISBLANK('Beladung des Speichers'!A61),"",'Beladung des Speichers'!C61)</f>
        <v/>
      </c>
      <c r="I61" s="121" t="str">
        <f>IF(ISBLANK('Beladung des Speichers'!A61),"",SUMIFS('Beladung des Speichers'!$F$17:$F$1001,'Beladung des Speichers'!$A$17:$A$1001,'Ergebnis (detailliert)'!A61))</f>
        <v/>
      </c>
      <c r="J61" s="122" t="str">
        <f>IF(ISBLANK('Beladung des Speichers'!A61),"",'Beladung des Speichers'!F61)</f>
        <v/>
      </c>
      <c r="K61" s="121" t="str">
        <f>IF(ISBLANK('Beladung des Speichers'!A61),"",SUMIFS('Entladung des Speichers'!$C$17:$C$1001,'Entladung des Speichers'!$A$17:$A$1001,'Ergebnis (detailliert)'!A61))</f>
        <v/>
      </c>
      <c r="L61" s="123" t="str">
        <f t="shared" si="3"/>
        <v/>
      </c>
      <c r="M61" s="123" t="str">
        <f>IF(ISBLANK('Entladung des Speichers'!A61),"",'Entladung des Speichers'!C61)</f>
        <v/>
      </c>
      <c r="N61" s="121" t="str">
        <f>IF(ISBLANK('Beladung des Speichers'!A61),"",SUMIFS('Entladung des Speichers'!$F$17:$F$1001,'Entladung des Speichers'!$A$17:$A$1001,'Ergebnis (detailliert)'!$A$17:$A$300))</f>
        <v/>
      </c>
      <c r="O61" s="122" t="str">
        <f t="shared" si="4"/>
        <v/>
      </c>
      <c r="P61" s="124" t="str">
        <f>IF(A61="","",N61*'Ergebnis (detailliert)'!J61/'Ergebnis (detailliert)'!I61)</f>
        <v/>
      </c>
      <c r="Q61" s="122" t="str">
        <f t="shared" si="5"/>
        <v/>
      </c>
      <c r="R61" s="125" t="str">
        <f t="shared" si="6"/>
        <v/>
      </c>
      <c r="S61" s="126" t="str">
        <f>IF(A61="","",IF(LOOKUP(A61,Stammdaten!$A$17:$A$1001,Stammdaten!$G$17:$G$1001)="Nein",0,IF(ISBLANK('Beladung des Speichers'!A61),"",-1*ROUND(MIN(J61,Q61),2))))</f>
        <v/>
      </c>
    </row>
    <row r="62" spans="1:19" x14ac:dyDescent="0.2">
      <c r="A62" s="119" t="str">
        <f>IF('Beladung des Speichers'!A62="","",'Beladung des Speichers'!A62)</f>
        <v/>
      </c>
      <c r="B62" s="182" t="str">
        <f>IF('Beladung des Speichers'!B62="","",'Beladung des Speichers'!B62)</f>
        <v/>
      </c>
      <c r="C62" s="161" t="str">
        <f>IF(ISBLANK('Beladung des Speichers'!A62),"",SUMIFS('Beladung des Speichers'!$C$17:$C$300,'Beladung des Speichers'!$A$17:$A$300,A62)-SUMIFS('Entladung des Speichers'!$C$17:$C$300,'Entladung des Speichers'!$A$17:$A$300,A62)+SUMIFS(Füllstände!$B$17:$B$299,Füllstände!$A$17:$A$299,A62)-SUMIFS(Füllstände!$C$17:$C$299,Füllstände!$A$17:$A$299,A62))</f>
        <v/>
      </c>
      <c r="D62" s="160" t="str">
        <f>IF(ISBLANK('Beladung des Speichers'!A62),"",C62*'Beladung des Speichers'!C62/SUMIFS('Beladung des Speichers'!$C$17:$C$300,'Beladung des Speichers'!$A$17:$A$300,A62))</f>
        <v/>
      </c>
      <c r="E62" s="166" t="str">
        <f>IF(ISBLANK('Beladung des Speichers'!A62),"",1/SUMIFS('Beladung des Speichers'!$C$17:$C$300,'Beladung des Speichers'!$A$17:$A$300,A62)*C62*SUMIF($A$17:$A$300,A62,'Beladung des Speichers'!$F$17:$F$300))</f>
        <v/>
      </c>
      <c r="F62" s="162" t="str">
        <f>IF(ISBLANK('Beladung des Speichers'!A62),"",IF(C62=0,"0,00",D62/C62*E62))</f>
        <v/>
      </c>
      <c r="G62" s="120" t="str">
        <f>IF(ISBLANK('Beladung des Speichers'!A62),"",SUMIFS('Beladung des Speichers'!$C$17:$C$300,'Beladung des Speichers'!$A$17:$A$300,A62))</f>
        <v/>
      </c>
      <c r="H62" s="120" t="str">
        <f>IF(ISBLANK('Beladung des Speichers'!A62),"",'Beladung des Speichers'!C62)</f>
        <v/>
      </c>
      <c r="I62" s="121" t="str">
        <f>IF(ISBLANK('Beladung des Speichers'!A62),"",SUMIFS('Beladung des Speichers'!$F$17:$F$1001,'Beladung des Speichers'!$A$17:$A$1001,'Ergebnis (detailliert)'!A62))</f>
        <v/>
      </c>
      <c r="J62" s="122" t="str">
        <f>IF(ISBLANK('Beladung des Speichers'!A62),"",'Beladung des Speichers'!F62)</f>
        <v/>
      </c>
      <c r="K62" s="121" t="str">
        <f>IF(ISBLANK('Beladung des Speichers'!A62),"",SUMIFS('Entladung des Speichers'!$C$17:$C$1001,'Entladung des Speichers'!$A$17:$A$1001,'Ergebnis (detailliert)'!A62))</f>
        <v/>
      </c>
      <c r="L62" s="123" t="str">
        <f t="shared" si="3"/>
        <v/>
      </c>
      <c r="M62" s="123" t="str">
        <f>IF(ISBLANK('Entladung des Speichers'!A62),"",'Entladung des Speichers'!C62)</f>
        <v/>
      </c>
      <c r="N62" s="121" t="str">
        <f>IF(ISBLANK('Beladung des Speichers'!A62),"",SUMIFS('Entladung des Speichers'!$F$17:$F$1001,'Entladung des Speichers'!$A$17:$A$1001,'Ergebnis (detailliert)'!$A$17:$A$300))</f>
        <v/>
      </c>
      <c r="O62" s="122" t="str">
        <f t="shared" si="4"/>
        <v/>
      </c>
      <c r="P62" s="124" t="str">
        <f>IF(A62="","",N62*'Ergebnis (detailliert)'!J62/'Ergebnis (detailliert)'!I62)</f>
        <v/>
      </c>
      <c r="Q62" s="122" t="str">
        <f t="shared" si="5"/>
        <v/>
      </c>
      <c r="R62" s="125" t="str">
        <f t="shared" si="6"/>
        <v/>
      </c>
      <c r="S62" s="126" t="str">
        <f>IF(A62="","",IF(LOOKUP(A62,Stammdaten!$A$17:$A$1001,Stammdaten!$G$17:$G$1001)="Nein",0,IF(ISBLANK('Beladung des Speichers'!A62),"",-1*ROUND(MIN(J62,Q62),2))))</f>
        <v/>
      </c>
    </row>
    <row r="63" spans="1:19" x14ac:dyDescent="0.2">
      <c r="A63" s="119" t="str">
        <f>IF('Beladung des Speichers'!A63="","",'Beladung des Speichers'!A63)</f>
        <v/>
      </c>
      <c r="B63" s="182" t="str">
        <f>IF('Beladung des Speichers'!B63="","",'Beladung des Speichers'!B63)</f>
        <v/>
      </c>
      <c r="C63" s="161" t="str">
        <f>IF(ISBLANK('Beladung des Speichers'!A63),"",SUMIFS('Beladung des Speichers'!$C$17:$C$300,'Beladung des Speichers'!$A$17:$A$300,A63)-SUMIFS('Entladung des Speichers'!$C$17:$C$300,'Entladung des Speichers'!$A$17:$A$300,A63)+SUMIFS(Füllstände!$B$17:$B$299,Füllstände!$A$17:$A$299,A63)-SUMIFS(Füllstände!$C$17:$C$299,Füllstände!$A$17:$A$299,A63))</f>
        <v/>
      </c>
      <c r="D63" s="160" t="str">
        <f>IF(ISBLANK('Beladung des Speichers'!A63),"",C63*'Beladung des Speichers'!C63/SUMIFS('Beladung des Speichers'!$C$17:$C$300,'Beladung des Speichers'!$A$17:$A$300,A63))</f>
        <v/>
      </c>
      <c r="E63" s="166" t="str">
        <f>IF(ISBLANK('Beladung des Speichers'!A63),"",1/SUMIFS('Beladung des Speichers'!$C$17:$C$300,'Beladung des Speichers'!$A$17:$A$300,A63)*C63*SUMIF($A$17:$A$300,A63,'Beladung des Speichers'!$F$17:$F$300))</f>
        <v/>
      </c>
      <c r="F63" s="162" t="str">
        <f>IF(ISBLANK('Beladung des Speichers'!A63),"",IF(C63=0,"0,00",D63/C63*E63))</f>
        <v/>
      </c>
      <c r="G63" s="120" t="str">
        <f>IF(ISBLANK('Beladung des Speichers'!A63),"",SUMIFS('Beladung des Speichers'!$C$17:$C$300,'Beladung des Speichers'!$A$17:$A$300,A63))</f>
        <v/>
      </c>
      <c r="H63" s="120" t="str">
        <f>IF(ISBLANK('Beladung des Speichers'!A63),"",'Beladung des Speichers'!C63)</f>
        <v/>
      </c>
      <c r="I63" s="121" t="str">
        <f>IF(ISBLANK('Beladung des Speichers'!A63),"",SUMIFS('Beladung des Speichers'!$F$17:$F$1001,'Beladung des Speichers'!$A$17:$A$1001,'Ergebnis (detailliert)'!A63))</f>
        <v/>
      </c>
      <c r="J63" s="122" t="str">
        <f>IF(ISBLANK('Beladung des Speichers'!A63),"",'Beladung des Speichers'!F63)</f>
        <v/>
      </c>
      <c r="K63" s="121" t="str">
        <f>IF(ISBLANK('Beladung des Speichers'!A63),"",SUMIFS('Entladung des Speichers'!$C$17:$C$1001,'Entladung des Speichers'!$A$17:$A$1001,'Ergebnis (detailliert)'!A63))</f>
        <v/>
      </c>
      <c r="L63" s="123" t="str">
        <f t="shared" si="3"/>
        <v/>
      </c>
      <c r="M63" s="123" t="str">
        <f>IF(ISBLANK('Entladung des Speichers'!A63),"",'Entladung des Speichers'!C63)</f>
        <v/>
      </c>
      <c r="N63" s="121" t="str">
        <f>IF(ISBLANK('Beladung des Speichers'!A63),"",SUMIFS('Entladung des Speichers'!$F$17:$F$1001,'Entladung des Speichers'!$A$17:$A$1001,'Ergebnis (detailliert)'!$A$17:$A$300))</f>
        <v/>
      </c>
      <c r="O63" s="122" t="str">
        <f t="shared" si="4"/>
        <v/>
      </c>
      <c r="P63" s="124" t="str">
        <f>IF(A63="","",N63*'Ergebnis (detailliert)'!J63/'Ergebnis (detailliert)'!I63)</f>
        <v/>
      </c>
      <c r="Q63" s="122" t="str">
        <f t="shared" si="5"/>
        <v/>
      </c>
      <c r="R63" s="125" t="str">
        <f t="shared" si="6"/>
        <v/>
      </c>
      <c r="S63" s="126" t="str">
        <f>IF(A63="","",IF(LOOKUP(A63,Stammdaten!$A$17:$A$1001,Stammdaten!$G$17:$G$1001)="Nein",0,IF(ISBLANK('Beladung des Speichers'!A63),"",-1*ROUND(MIN(J63,Q63),2))))</f>
        <v/>
      </c>
    </row>
    <row r="64" spans="1:19" x14ac:dyDescent="0.2">
      <c r="A64" s="119" t="str">
        <f>IF('Beladung des Speichers'!A64="","",'Beladung des Speichers'!A64)</f>
        <v/>
      </c>
      <c r="B64" s="182" t="str">
        <f>IF('Beladung des Speichers'!B64="","",'Beladung des Speichers'!B64)</f>
        <v/>
      </c>
      <c r="C64" s="161" t="str">
        <f>IF(ISBLANK('Beladung des Speichers'!A64),"",SUMIFS('Beladung des Speichers'!$C$17:$C$300,'Beladung des Speichers'!$A$17:$A$300,A64)-SUMIFS('Entladung des Speichers'!$C$17:$C$300,'Entladung des Speichers'!$A$17:$A$300,A64)+SUMIFS(Füllstände!$B$17:$B$299,Füllstände!$A$17:$A$299,A64)-SUMIFS(Füllstände!$C$17:$C$299,Füllstände!$A$17:$A$299,A64))</f>
        <v/>
      </c>
      <c r="D64" s="160" t="str">
        <f>IF(ISBLANK('Beladung des Speichers'!A64),"",C64*'Beladung des Speichers'!C64/SUMIFS('Beladung des Speichers'!$C$17:$C$300,'Beladung des Speichers'!$A$17:$A$300,A64))</f>
        <v/>
      </c>
      <c r="E64" s="166" t="str">
        <f>IF(ISBLANK('Beladung des Speichers'!A64),"",1/SUMIFS('Beladung des Speichers'!$C$17:$C$300,'Beladung des Speichers'!$A$17:$A$300,A64)*C64*SUMIF($A$17:$A$300,A64,'Beladung des Speichers'!$F$17:$F$300))</f>
        <v/>
      </c>
      <c r="F64" s="162" t="str">
        <f>IF(ISBLANK('Beladung des Speichers'!A64),"",IF(C64=0,"0,00",D64/C64*E64))</f>
        <v/>
      </c>
      <c r="G64" s="120" t="str">
        <f>IF(ISBLANK('Beladung des Speichers'!A64),"",SUMIFS('Beladung des Speichers'!$C$17:$C$300,'Beladung des Speichers'!$A$17:$A$300,A64))</f>
        <v/>
      </c>
      <c r="H64" s="120" t="str">
        <f>IF(ISBLANK('Beladung des Speichers'!A64),"",'Beladung des Speichers'!C64)</f>
        <v/>
      </c>
      <c r="I64" s="121" t="str">
        <f>IF(ISBLANK('Beladung des Speichers'!A64),"",SUMIFS('Beladung des Speichers'!$F$17:$F$1001,'Beladung des Speichers'!$A$17:$A$1001,'Ergebnis (detailliert)'!A64))</f>
        <v/>
      </c>
      <c r="J64" s="122" t="str">
        <f>IF(ISBLANK('Beladung des Speichers'!A64),"",'Beladung des Speichers'!F64)</f>
        <v/>
      </c>
      <c r="K64" s="121" t="str">
        <f>IF(ISBLANK('Beladung des Speichers'!A64),"",SUMIFS('Entladung des Speichers'!$C$17:$C$1001,'Entladung des Speichers'!$A$17:$A$1001,'Ergebnis (detailliert)'!A64))</f>
        <v/>
      </c>
      <c r="L64" s="123" t="str">
        <f t="shared" si="3"/>
        <v/>
      </c>
      <c r="M64" s="123" t="str">
        <f>IF(ISBLANK('Entladung des Speichers'!A64),"",'Entladung des Speichers'!C64)</f>
        <v/>
      </c>
      <c r="N64" s="121" t="str">
        <f>IF(ISBLANK('Beladung des Speichers'!A64),"",SUMIFS('Entladung des Speichers'!$F$17:$F$1001,'Entladung des Speichers'!$A$17:$A$1001,'Ergebnis (detailliert)'!$A$17:$A$300))</f>
        <v/>
      </c>
      <c r="O64" s="122" t="str">
        <f t="shared" si="4"/>
        <v/>
      </c>
      <c r="P64" s="124" t="str">
        <f>IF(A64="","",N64*'Ergebnis (detailliert)'!J64/'Ergebnis (detailliert)'!I64)</f>
        <v/>
      </c>
      <c r="Q64" s="122" t="str">
        <f t="shared" si="5"/>
        <v/>
      </c>
      <c r="R64" s="125" t="str">
        <f t="shared" si="6"/>
        <v/>
      </c>
      <c r="S64" s="126" t="str">
        <f>IF(A64="","",IF(LOOKUP(A64,Stammdaten!$A$17:$A$1001,Stammdaten!$G$17:$G$1001)="Nein",0,IF(ISBLANK('Beladung des Speichers'!A64),"",-1*ROUND(MIN(J64,Q64),2))))</f>
        <v/>
      </c>
    </row>
    <row r="65" spans="1:19" x14ac:dyDescent="0.2">
      <c r="A65" s="119" t="str">
        <f>IF('Beladung des Speichers'!A65="","",'Beladung des Speichers'!A65)</f>
        <v/>
      </c>
      <c r="B65" s="182" t="str">
        <f>IF('Beladung des Speichers'!B65="","",'Beladung des Speichers'!B65)</f>
        <v/>
      </c>
      <c r="C65" s="161" t="str">
        <f>IF(ISBLANK('Beladung des Speichers'!A65),"",SUMIFS('Beladung des Speichers'!$C$17:$C$300,'Beladung des Speichers'!$A$17:$A$300,A65)-SUMIFS('Entladung des Speichers'!$C$17:$C$300,'Entladung des Speichers'!$A$17:$A$300,A65)+SUMIFS(Füllstände!$B$17:$B$299,Füllstände!$A$17:$A$299,A65)-SUMIFS(Füllstände!$C$17:$C$299,Füllstände!$A$17:$A$299,A65))</f>
        <v/>
      </c>
      <c r="D65" s="160" t="str">
        <f>IF(ISBLANK('Beladung des Speichers'!A65),"",C65*'Beladung des Speichers'!C65/SUMIFS('Beladung des Speichers'!$C$17:$C$300,'Beladung des Speichers'!$A$17:$A$300,A65))</f>
        <v/>
      </c>
      <c r="E65" s="166" t="str">
        <f>IF(ISBLANK('Beladung des Speichers'!A65),"",1/SUMIFS('Beladung des Speichers'!$C$17:$C$300,'Beladung des Speichers'!$A$17:$A$300,A65)*C65*SUMIF($A$17:$A$300,A65,'Beladung des Speichers'!$F$17:$F$300))</f>
        <v/>
      </c>
      <c r="F65" s="162" t="str">
        <f>IF(ISBLANK('Beladung des Speichers'!A65),"",IF(C65=0,"0,00",D65/C65*E65))</f>
        <v/>
      </c>
      <c r="G65" s="120" t="str">
        <f>IF(ISBLANK('Beladung des Speichers'!A65),"",SUMIFS('Beladung des Speichers'!$C$17:$C$300,'Beladung des Speichers'!$A$17:$A$300,A65))</f>
        <v/>
      </c>
      <c r="H65" s="120" t="str">
        <f>IF(ISBLANK('Beladung des Speichers'!A65),"",'Beladung des Speichers'!C65)</f>
        <v/>
      </c>
      <c r="I65" s="121" t="str">
        <f>IF(ISBLANK('Beladung des Speichers'!A65),"",SUMIFS('Beladung des Speichers'!$F$17:$F$1001,'Beladung des Speichers'!$A$17:$A$1001,'Ergebnis (detailliert)'!A65))</f>
        <v/>
      </c>
      <c r="J65" s="122" t="str">
        <f>IF(ISBLANK('Beladung des Speichers'!A65),"",'Beladung des Speichers'!F65)</f>
        <v/>
      </c>
      <c r="K65" s="121" t="str">
        <f>IF(ISBLANK('Beladung des Speichers'!A65),"",SUMIFS('Entladung des Speichers'!$C$17:$C$1001,'Entladung des Speichers'!$A$17:$A$1001,'Ergebnis (detailliert)'!A65))</f>
        <v/>
      </c>
      <c r="L65" s="123" t="str">
        <f t="shared" si="3"/>
        <v/>
      </c>
      <c r="M65" s="123" t="str">
        <f>IF(ISBLANK('Entladung des Speichers'!A65),"",'Entladung des Speichers'!C65)</f>
        <v/>
      </c>
      <c r="N65" s="121" t="str">
        <f>IF(ISBLANK('Beladung des Speichers'!A65),"",SUMIFS('Entladung des Speichers'!$F$17:$F$1001,'Entladung des Speichers'!$A$17:$A$1001,'Ergebnis (detailliert)'!$A$17:$A$300))</f>
        <v/>
      </c>
      <c r="O65" s="122" t="str">
        <f t="shared" si="4"/>
        <v/>
      </c>
      <c r="P65" s="124" t="str">
        <f>IF(A65="","",N65*'Ergebnis (detailliert)'!J65/'Ergebnis (detailliert)'!I65)</f>
        <v/>
      </c>
      <c r="Q65" s="122" t="str">
        <f t="shared" si="5"/>
        <v/>
      </c>
      <c r="R65" s="125" t="str">
        <f t="shared" si="6"/>
        <v/>
      </c>
      <c r="S65" s="126" t="str">
        <f>IF(A65="","",IF(LOOKUP(A65,Stammdaten!$A$17:$A$1001,Stammdaten!$G$17:$G$1001)="Nein",0,IF(ISBLANK('Beladung des Speichers'!A65),"",-1*ROUND(MIN(J65,Q65),2))))</f>
        <v/>
      </c>
    </row>
    <row r="66" spans="1:19" x14ac:dyDescent="0.2">
      <c r="A66" s="119" t="str">
        <f>IF('Beladung des Speichers'!A66="","",'Beladung des Speichers'!A66)</f>
        <v/>
      </c>
      <c r="B66" s="182" t="str">
        <f>IF('Beladung des Speichers'!B66="","",'Beladung des Speichers'!B66)</f>
        <v/>
      </c>
      <c r="C66" s="161" t="str">
        <f>IF(ISBLANK('Beladung des Speichers'!A66),"",SUMIFS('Beladung des Speichers'!$C$17:$C$300,'Beladung des Speichers'!$A$17:$A$300,A66)-SUMIFS('Entladung des Speichers'!$C$17:$C$300,'Entladung des Speichers'!$A$17:$A$300,A66)+SUMIFS(Füllstände!$B$17:$B$299,Füllstände!$A$17:$A$299,A66)-SUMIFS(Füllstände!$C$17:$C$299,Füllstände!$A$17:$A$299,A66))</f>
        <v/>
      </c>
      <c r="D66" s="160" t="str">
        <f>IF(ISBLANK('Beladung des Speichers'!A66),"",C66*'Beladung des Speichers'!C66/SUMIFS('Beladung des Speichers'!$C$17:$C$300,'Beladung des Speichers'!$A$17:$A$300,A66))</f>
        <v/>
      </c>
      <c r="E66" s="166" t="str">
        <f>IF(ISBLANK('Beladung des Speichers'!A66),"",1/SUMIFS('Beladung des Speichers'!$C$17:$C$300,'Beladung des Speichers'!$A$17:$A$300,A66)*C66*SUMIF($A$17:$A$300,A66,'Beladung des Speichers'!$F$17:$F$300))</f>
        <v/>
      </c>
      <c r="F66" s="162" t="str">
        <f>IF(ISBLANK('Beladung des Speichers'!A66),"",IF(C66=0,"0,00",D66/C66*E66))</f>
        <v/>
      </c>
      <c r="G66" s="120" t="str">
        <f>IF(ISBLANK('Beladung des Speichers'!A66),"",SUMIFS('Beladung des Speichers'!$C$17:$C$300,'Beladung des Speichers'!$A$17:$A$300,A66))</f>
        <v/>
      </c>
      <c r="H66" s="120" t="str">
        <f>IF(ISBLANK('Beladung des Speichers'!A66),"",'Beladung des Speichers'!C66)</f>
        <v/>
      </c>
      <c r="I66" s="121" t="str">
        <f>IF(ISBLANK('Beladung des Speichers'!A66),"",SUMIFS('Beladung des Speichers'!$F$17:$F$1001,'Beladung des Speichers'!$A$17:$A$1001,'Ergebnis (detailliert)'!A66))</f>
        <v/>
      </c>
      <c r="J66" s="122" t="str">
        <f>IF(ISBLANK('Beladung des Speichers'!A66),"",'Beladung des Speichers'!F66)</f>
        <v/>
      </c>
      <c r="K66" s="121" t="str">
        <f>IF(ISBLANK('Beladung des Speichers'!A66),"",SUMIFS('Entladung des Speichers'!$C$17:$C$1001,'Entladung des Speichers'!$A$17:$A$1001,'Ergebnis (detailliert)'!A66))</f>
        <v/>
      </c>
      <c r="L66" s="123" t="str">
        <f t="shared" si="3"/>
        <v/>
      </c>
      <c r="M66" s="123" t="str">
        <f>IF(ISBLANK('Entladung des Speichers'!A66),"",'Entladung des Speichers'!C66)</f>
        <v/>
      </c>
      <c r="N66" s="121" t="str">
        <f>IF(ISBLANK('Beladung des Speichers'!A66),"",SUMIFS('Entladung des Speichers'!$F$17:$F$1001,'Entladung des Speichers'!$A$17:$A$1001,'Ergebnis (detailliert)'!$A$17:$A$300))</f>
        <v/>
      </c>
      <c r="O66" s="122" t="str">
        <f t="shared" si="4"/>
        <v/>
      </c>
      <c r="P66" s="124" t="str">
        <f>IF(A66="","",N66*'Ergebnis (detailliert)'!J66/'Ergebnis (detailliert)'!I66)</f>
        <v/>
      </c>
      <c r="Q66" s="122" t="str">
        <f t="shared" si="5"/>
        <v/>
      </c>
      <c r="R66" s="125" t="str">
        <f t="shared" si="6"/>
        <v/>
      </c>
      <c r="S66" s="126" t="str">
        <f>IF(A66="","",IF(LOOKUP(A66,Stammdaten!$A$17:$A$1001,Stammdaten!$G$17:$G$1001)="Nein",0,IF(ISBLANK('Beladung des Speichers'!A66),"",-1*ROUND(MIN(J66,Q66),2))))</f>
        <v/>
      </c>
    </row>
    <row r="67" spans="1:19" x14ac:dyDescent="0.2">
      <c r="A67" s="119" t="str">
        <f>IF('Beladung des Speichers'!A67="","",'Beladung des Speichers'!A67)</f>
        <v/>
      </c>
      <c r="B67" s="182" t="str">
        <f>IF('Beladung des Speichers'!B67="","",'Beladung des Speichers'!B67)</f>
        <v/>
      </c>
      <c r="C67" s="161" t="str">
        <f>IF(ISBLANK('Beladung des Speichers'!A67),"",SUMIFS('Beladung des Speichers'!$C$17:$C$300,'Beladung des Speichers'!$A$17:$A$300,A67)-SUMIFS('Entladung des Speichers'!$C$17:$C$300,'Entladung des Speichers'!$A$17:$A$300,A67)+SUMIFS(Füllstände!$B$17:$B$299,Füllstände!$A$17:$A$299,A67)-SUMIFS(Füllstände!$C$17:$C$299,Füllstände!$A$17:$A$299,A67))</f>
        <v/>
      </c>
      <c r="D67" s="160" t="str">
        <f>IF(ISBLANK('Beladung des Speichers'!A67),"",C67*'Beladung des Speichers'!C67/SUMIFS('Beladung des Speichers'!$C$17:$C$300,'Beladung des Speichers'!$A$17:$A$300,A67))</f>
        <v/>
      </c>
      <c r="E67" s="166" t="str">
        <f>IF(ISBLANK('Beladung des Speichers'!A67),"",1/SUMIFS('Beladung des Speichers'!$C$17:$C$300,'Beladung des Speichers'!$A$17:$A$300,A67)*C67*SUMIF($A$17:$A$300,A67,'Beladung des Speichers'!$F$17:$F$300))</f>
        <v/>
      </c>
      <c r="F67" s="162" t="str">
        <f>IF(ISBLANK('Beladung des Speichers'!A67),"",IF(C67=0,"0,00",D67/C67*E67))</f>
        <v/>
      </c>
      <c r="G67" s="120" t="str">
        <f>IF(ISBLANK('Beladung des Speichers'!A67),"",SUMIFS('Beladung des Speichers'!$C$17:$C$300,'Beladung des Speichers'!$A$17:$A$300,A67))</f>
        <v/>
      </c>
      <c r="H67" s="120" t="str">
        <f>IF(ISBLANK('Beladung des Speichers'!A67),"",'Beladung des Speichers'!C67)</f>
        <v/>
      </c>
      <c r="I67" s="121" t="str">
        <f>IF(ISBLANK('Beladung des Speichers'!A67),"",SUMIFS('Beladung des Speichers'!$F$17:$F$1001,'Beladung des Speichers'!$A$17:$A$1001,'Ergebnis (detailliert)'!A67))</f>
        <v/>
      </c>
      <c r="J67" s="122" t="str">
        <f>IF(ISBLANK('Beladung des Speichers'!A67),"",'Beladung des Speichers'!F67)</f>
        <v/>
      </c>
      <c r="K67" s="121" t="str">
        <f>IF(ISBLANK('Beladung des Speichers'!A67),"",SUMIFS('Entladung des Speichers'!$C$17:$C$1001,'Entladung des Speichers'!$A$17:$A$1001,'Ergebnis (detailliert)'!A67))</f>
        <v/>
      </c>
      <c r="L67" s="123" t="str">
        <f t="shared" si="3"/>
        <v/>
      </c>
      <c r="M67" s="123" t="str">
        <f>IF(ISBLANK('Entladung des Speichers'!A67),"",'Entladung des Speichers'!C67)</f>
        <v/>
      </c>
      <c r="N67" s="121" t="str">
        <f>IF(ISBLANK('Beladung des Speichers'!A67),"",SUMIFS('Entladung des Speichers'!$F$17:$F$1001,'Entladung des Speichers'!$A$17:$A$1001,'Ergebnis (detailliert)'!$A$17:$A$300))</f>
        <v/>
      </c>
      <c r="O67" s="122" t="str">
        <f t="shared" si="4"/>
        <v/>
      </c>
      <c r="P67" s="124" t="str">
        <f>IF(A67="","",N67*'Ergebnis (detailliert)'!J67/'Ergebnis (detailliert)'!I67)</f>
        <v/>
      </c>
      <c r="Q67" s="122" t="str">
        <f t="shared" si="5"/>
        <v/>
      </c>
      <c r="R67" s="125" t="str">
        <f t="shared" si="6"/>
        <v/>
      </c>
      <c r="S67" s="126" t="str">
        <f>IF(A67="","",IF(LOOKUP(A67,Stammdaten!$A$17:$A$1001,Stammdaten!$G$17:$G$1001)="Nein",0,IF(ISBLANK('Beladung des Speichers'!A67),"",-1*ROUND(MIN(J67,Q67),2))))</f>
        <v/>
      </c>
    </row>
    <row r="68" spans="1:19" x14ac:dyDescent="0.2">
      <c r="A68" s="119" t="str">
        <f>IF('Beladung des Speichers'!A68="","",'Beladung des Speichers'!A68)</f>
        <v/>
      </c>
      <c r="B68" s="182" t="str">
        <f>IF('Beladung des Speichers'!B68="","",'Beladung des Speichers'!B68)</f>
        <v/>
      </c>
      <c r="C68" s="161" t="str">
        <f>IF(ISBLANK('Beladung des Speichers'!A68),"",SUMIFS('Beladung des Speichers'!$C$17:$C$300,'Beladung des Speichers'!$A$17:$A$300,A68)-SUMIFS('Entladung des Speichers'!$C$17:$C$300,'Entladung des Speichers'!$A$17:$A$300,A68)+SUMIFS(Füllstände!$B$17:$B$299,Füllstände!$A$17:$A$299,A68)-SUMIFS(Füllstände!$C$17:$C$299,Füllstände!$A$17:$A$299,A68))</f>
        <v/>
      </c>
      <c r="D68" s="160" t="str">
        <f>IF(ISBLANK('Beladung des Speichers'!A68),"",C68*'Beladung des Speichers'!C68/SUMIFS('Beladung des Speichers'!$C$17:$C$300,'Beladung des Speichers'!$A$17:$A$300,A68))</f>
        <v/>
      </c>
      <c r="E68" s="166" t="str">
        <f>IF(ISBLANK('Beladung des Speichers'!A68),"",1/SUMIFS('Beladung des Speichers'!$C$17:$C$300,'Beladung des Speichers'!$A$17:$A$300,A68)*C68*SUMIF($A$17:$A$300,A68,'Beladung des Speichers'!$F$17:$F$300))</f>
        <v/>
      </c>
      <c r="F68" s="162" t="str">
        <f>IF(ISBLANK('Beladung des Speichers'!A68),"",IF(C68=0,"0,00",D68/C68*E68))</f>
        <v/>
      </c>
      <c r="G68" s="120" t="str">
        <f>IF(ISBLANK('Beladung des Speichers'!A68),"",SUMIFS('Beladung des Speichers'!$C$17:$C$300,'Beladung des Speichers'!$A$17:$A$300,A68))</f>
        <v/>
      </c>
      <c r="H68" s="120" t="str">
        <f>IF(ISBLANK('Beladung des Speichers'!A68),"",'Beladung des Speichers'!C68)</f>
        <v/>
      </c>
      <c r="I68" s="121" t="str">
        <f>IF(ISBLANK('Beladung des Speichers'!A68),"",SUMIFS('Beladung des Speichers'!$F$17:$F$1001,'Beladung des Speichers'!$A$17:$A$1001,'Ergebnis (detailliert)'!A68))</f>
        <v/>
      </c>
      <c r="J68" s="122" t="str">
        <f>IF(ISBLANK('Beladung des Speichers'!A68),"",'Beladung des Speichers'!F68)</f>
        <v/>
      </c>
      <c r="K68" s="121" t="str">
        <f>IF(ISBLANK('Beladung des Speichers'!A68),"",SUMIFS('Entladung des Speichers'!$C$17:$C$1001,'Entladung des Speichers'!$A$17:$A$1001,'Ergebnis (detailliert)'!A68))</f>
        <v/>
      </c>
      <c r="L68" s="123" t="str">
        <f t="shared" si="3"/>
        <v/>
      </c>
      <c r="M68" s="123" t="str">
        <f>IF(ISBLANK('Entladung des Speichers'!A68),"",'Entladung des Speichers'!C68)</f>
        <v/>
      </c>
      <c r="N68" s="121" t="str">
        <f>IF(ISBLANK('Beladung des Speichers'!A68),"",SUMIFS('Entladung des Speichers'!$F$17:$F$1001,'Entladung des Speichers'!$A$17:$A$1001,'Ergebnis (detailliert)'!$A$17:$A$300))</f>
        <v/>
      </c>
      <c r="O68" s="122" t="str">
        <f t="shared" si="4"/>
        <v/>
      </c>
      <c r="P68" s="124" t="str">
        <f>IF(A68="","",N68*'Ergebnis (detailliert)'!J68/'Ergebnis (detailliert)'!I68)</f>
        <v/>
      </c>
      <c r="Q68" s="122" t="str">
        <f t="shared" si="5"/>
        <v/>
      </c>
      <c r="R68" s="125" t="str">
        <f t="shared" si="6"/>
        <v/>
      </c>
      <c r="S68" s="126" t="str">
        <f>IF(A68="","",IF(LOOKUP(A68,Stammdaten!$A$17:$A$1001,Stammdaten!$G$17:$G$1001)="Nein",0,IF(ISBLANK('Beladung des Speichers'!A68),"",-1*ROUND(MIN(J68,Q68),2))))</f>
        <v/>
      </c>
    </row>
    <row r="69" spans="1:19" x14ac:dyDescent="0.2">
      <c r="A69" s="119" t="str">
        <f>IF('Beladung des Speichers'!A69="","",'Beladung des Speichers'!A69)</f>
        <v/>
      </c>
      <c r="B69" s="182" t="str">
        <f>IF('Beladung des Speichers'!B69="","",'Beladung des Speichers'!B69)</f>
        <v/>
      </c>
      <c r="C69" s="161" t="str">
        <f>IF(ISBLANK('Beladung des Speichers'!A69),"",SUMIFS('Beladung des Speichers'!$C$17:$C$300,'Beladung des Speichers'!$A$17:$A$300,A69)-SUMIFS('Entladung des Speichers'!$C$17:$C$300,'Entladung des Speichers'!$A$17:$A$300,A69)+SUMIFS(Füllstände!$B$17:$B$299,Füllstände!$A$17:$A$299,A69)-SUMIFS(Füllstände!$C$17:$C$299,Füllstände!$A$17:$A$299,A69))</f>
        <v/>
      </c>
      <c r="D69" s="160" t="str">
        <f>IF(ISBLANK('Beladung des Speichers'!A69),"",C69*'Beladung des Speichers'!C69/SUMIFS('Beladung des Speichers'!$C$17:$C$300,'Beladung des Speichers'!$A$17:$A$300,A69))</f>
        <v/>
      </c>
      <c r="E69" s="166" t="str">
        <f>IF(ISBLANK('Beladung des Speichers'!A69),"",1/SUMIFS('Beladung des Speichers'!$C$17:$C$300,'Beladung des Speichers'!$A$17:$A$300,A69)*C69*SUMIF($A$17:$A$300,A69,'Beladung des Speichers'!$F$17:$F$300))</f>
        <v/>
      </c>
      <c r="F69" s="162" t="str">
        <f>IF(ISBLANK('Beladung des Speichers'!A69),"",IF(C69=0,"0,00",D69/C69*E69))</f>
        <v/>
      </c>
      <c r="G69" s="120" t="str">
        <f>IF(ISBLANK('Beladung des Speichers'!A69),"",SUMIFS('Beladung des Speichers'!$C$17:$C$300,'Beladung des Speichers'!$A$17:$A$300,A69))</f>
        <v/>
      </c>
      <c r="H69" s="120" t="str">
        <f>IF(ISBLANK('Beladung des Speichers'!A69),"",'Beladung des Speichers'!C69)</f>
        <v/>
      </c>
      <c r="I69" s="121" t="str">
        <f>IF(ISBLANK('Beladung des Speichers'!A69),"",SUMIFS('Beladung des Speichers'!$F$17:$F$1001,'Beladung des Speichers'!$A$17:$A$1001,'Ergebnis (detailliert)'!A69))</f>
        <v/>
      </c>
      <c r="J69" s="122" t="str">
        <f>IF(ISBLANK('Beladung des Speichers'!A69),"",'Beladung des Speichers'!F69)</f>
        <v/>
      </c>
      <c r="K69" s="121" t="str">
        <f>IF(ISBLANK('Beladung des Speichers'!A69),"",SUMIFS('Entladung des Speichers'!$C$17:$C$1001,'Entladung des Speichers'!$A$17:$A$1001,'Ergebnis (detailliert)'!A69))</f>
        <v/>
      </c>
      <c r="L69" s="123" t="str">
        <f t="shared" si="3"/>
        <v/>
      </c>
      <c r="M69" s="123" t="str">
        <f>IF(ISBLANK('Entladung des Speichers'!A69),"",'Entladung des Speichers'!C69)</f>
        <v/>
      </c>
      <c r="N69" s="121" t="str">
        <f>IF(ISBLANK('Beladung des Speichers'!A69),"",SUMIFS('Entladung des Speichers'!$F$17:$F$1001,'Entladung des Speichers'!$A$17:$A$1001,'Ergebnis (detailliert)'!$A$17:$A$300))</f>
        <v/>
      </c>
      <c r="O69" s="122" t="str">
        <f t="shared" si="4"/>
        <v/>
      </c>
      <c r="P69" s="124" t="str">
        <f>IF(A69="","",N69*'Ergebnis (detailliert)'!J69/'Ergebnis (detailliert)'!I69)</f>
        <v/>
      </c>
      <c r="Q69" s="122" t="str">
        <f t="shared" si="5"/>
        <v/>
      </c>
      <c r="R69" s="125" t="str">
        <f t="shared" si="6"/>
        <v/>
      </c>
      <c r="S69" s="126" t="str">
        <f>IF(A69="","",IF(LOOKUP(A69,Stammdaten!$A$17:$A$1001,Stammdaten!$G$17:$G$1001)="Nein",0,IF(ISBLANK('Beladung des Speichers'!A69),"",-1*ROUND(MIN(J69,Q69),2))))</f>
        <v/>
      </c>
    </row>
    <row r="70" spans="1:19" x14ac:dyDescent="0.2">
      <c r="A70" s="119" t="str">
        <f>IF('Beladung des Speichers'!A70="","",'Beladung des Speichers'!A70)</f>
        <v/>
      </c>
      <c r="B70" s="182" t="str">
        <f>IF('Beladung des Speichers'!B70="","",'Beladung des Speichers'!B70)</f>
        <v/>
      </c>
      <c r="C70" s="161" t="str">
        <f>IF(ISBLANK('Beladung des Speichers'!A70),"",SUMIFS('Beladung des Speichers'!$C$17:$C$300,'Beladung des Speichers'!$A$17:$A$300,A70)-SUMIFS('Entladung des Speichers'!$C$17:$C$300,'Entladung des Speichers'!$A$17:$A$300,A70)+SUMIFS(Füllstände!$B$17:$B$299,Füllstände!$A$17:$A$299,A70)-SUMIFS(Füllstände!$C$17:$C$299,Füllstände!$A$17:$A$299,A70))</f>
        <v/>
      </c>
      <c r="D70" s="160" t="str">
        <f>IF(ISBLANK('Beladung des Speichers'!A70),"",C70*'Beladung des Speichers'!C70/SUMIFS('Beladung des Speichers'!$C$17:$C$300,'Beladung des Speichers'!$A$17:$A$300,A70))</f>
        <v/>
      </c>
      <c r="E70" s="166" t="str">
        <f>IF(ISBLANK('Beladung des Speichers'!A70),"",1/SUMIFS('Beladung des Speichers'!$C$17:$C$300,'Beladung des Speichers'!$A$17:$A$300,A70)*C70*SUMIF($A$17:$A$300,A70,'Beladung des Speichers'!$F$17:$F$300))</f>
        <v/>
      </c>
      <c r="F70" s="162" t="str">
        <f>IF(ISBLANK('Beladung des Speichers'!A70),"",IF(C70=0,"0,00",D70/C70*E70))</f>
        <v/>
      </c>
      <c r="G70" s="120" t="str">
        <f>IF(ISBLANK('Beladung des Speichers'!A70),"",SUMIFS('Beladung des Speichers'!$C$17:$C$300,'Beladung des Speichers'!$A$17:$A$300,A70))</f>
        <v/>
      </c>
      <c r="H70" s="120" t="str">
        <f>IF(ISBLANK('Beladung des Speichers'!A70),"",'Beladung des Speichers'!C70)</f>
        <v/>
      </c>
      <c r="I70" s="121" t="str">
        <f>IF(ISBLANK('Beladung des Speichers'!A70),"",SUMIFS('Beladung des Speichers'!$F$17:$F$1001,'Beladung des Speichers'!$A$17:$A$1001,'Ergebnis (detailliert)'!A70))</f>
        <v/>
      </c>
      <c r="J70" s="122" t="str">
        <f>IF(ISBLANK('Beladung des Speichers'!A70),"",'Beladung des Speichers'!F70)</f>
        <v/>
      </c>
      <c r="K70" s="121" t="str">
        <f>IF(ISBLANK('Beladung des Speichers'!A70),"",SUMIFS('Entladung des Speichers'!$C$17:$C$1001,'Entladung des Speichers'!$A$17:$A$1001,'Ergebnis (detailliert)'!A70))</f>
        <v/>
      </c>
      <c r="L70" s="123" t="str">
        <f t="shared" si="3"/>
        <v/>
      </c>
      <c r="M70" s="123" t="str">
        <f>IF(ISBLANK('Entladung des Speichers'!A70),"",'Entladung des Speichers'!C70)</f>
        <v/>
      </c>
      <c r="N70" s="121" t="str">
        <f>IF(ISBLANK('Beladung des Speichers'!A70),"",SUMIFS('Entladung des Speichers'!$F$17:$F$1001,'Entladung des Speichers'!$A$17:$A$1001,'Ergebnis (detailliert)'!$A$17:$A$300))</f>
        <v/>
      </c>
      <c r="O70" s="122" t="str">
        <f t="shared" si="4"/>
        <v/>
      </c>
      <c r="P70" s="124" t="str">
        <f>IF(A70="","",N70*'Ergebnis (detailliert)'!J70/'Ergebnis (detailliert)'!I70)</f>
        <v/>
      </c>
      <c r="Q70" s="122" t="str">
        <f t="shared" si="5"/>
        <v/>
      </c>
      <c r="R70" s="125" t="str">
        <f t="shared" si="6"/>
        <v/>
      </c>
      <c r="S70" s="126" t="str">
        <f>IF(A70="","",IF(LOOKUP(A70,Stammdaten!$A$17:$A$1001,Stammdaten!$G$17:$G$1001)="Nein",0,IF(ISBLANK('Beladung des Speichers'!A70),"",-1*ROUND(MIN(J70,Q70),2))))</f>
        <v/>
      </c>
    </row>
    <row r="71" spans="1:19" x14ac:dyDescent="0.2">
      <c r="A71" s="119" t="str">
        <f>IF('Beladung des Speichers'!A71="","",'Beladung des Speichers'!A71)</f>
        <v/>
      </c>
      <c r="B71" s="182" t="str">
        <f>IF('Beladung des Speichers'!B71="","",'Beladung des Speichers'!B71)</f>
        <v/>
      </c>
      <c r="C71" s="161" t="str">
        <f>IF(ISBLANK('Beladung des Speichers'!A71),"",SUMIFS('Beladung des Speichers'!$C$17:$C$300,'Beladung des Speichers'!$A$17:$A$300,A71)-SUMIFS('Entladung des Speichers'!$C$17:$C$300,'Entladung des Speichers'!$A$17:$A$300,A71)+SUMIFS(Füllstände!$B$17:$B$299,Füllstände!$A$17:$A$299,A71)-SUMIFS(Füllstände!$C$17:$C$299,Füllstände!$A$17:$A$299,A71))</f>
        <v/>
      </c>
      <c r="D71" s="160" t="str">
        <f>IF(ISBLANK('Beladung des Speichers'!A71),"",C71*'Beladung des Speichers'!C71/SUMIFS('Beladung des Speichers'!$C$17:$C$300,'Beladung des Speichers'!$A$17:$A$300,A71))</f>
        <v/>
      </c>
      <c r="E71" s="166" t="str">
        <f>IF(ISBLANK('Beladung des Speichers'!A71),"",1/SUMIFS('Beladung des Speichers'!$C$17:$C$300,'Beladung des Speichers'!$A$17:$A$300,A71)*C71*SUMIF($A$17:$A$300,A71,'Beladung des Speichers'!$F$17:$F$300))</f>
        <v/>
      </c>
      <c r="F71" s="162" t="str">
        <f>IF(ISBLANK('Beladung des Speichers'!A71),"",IF(C71=0,"0,00",D71/C71*E71))</f>
        <v/>
      </c>
      <c r="G71" s="120" t="str">
        <f>IF(ISBLANK('Beladung des Speichers'!A71),"",SUMIFS('Beladung des Speichers'!$C$17:$C$300,'Beladung des Speichers'!$A$17:$A$300,A71))</f>
        <v/>
      </c>
      <c r="H71" s="120" t="str">
        <f>IF(ISBLANK('Beladung des Speichers'!A71),"",'Beladung des Speichers'!C71)</f>
        <v/>
      </c>
      <c r="I71" s="121" t="str">
        <f>IF(ISBLANK('Beladung des Speichers'!A71),"",SUMIFS('Beladung des Speichers'!$F$17:$F$1001,'Beladung des Speichers'!$A$17:$A$1001,'Ergebnis (detailliert)'!A71))</f>
        <v/>
      </c>
      <c r="J71" s="122" t="str">
        <f>IF(ISBLANK('Beladung des Speichers'!A71),"",'Beladung des Speichers'!F71)</f>
        <v/>
      </c>
      <c r="K71" s="121" t="str">
        <f>IF(ISBLANK('Beladung des Speichers'!A71),"",SUMIFS('Entladung des Speichers'!$C$17:$C$1001,'Entladung des Speichers'!$A$17:$A$1001,'Ergebnis (detailliert)'!A71))</f>
        <v/>
      </c>
      <c r="L71" s="123" t="str">
        <f t="shared" si="3"/>
        <v/>
      </c>
      <c r="M71" s="123" t="str">
        <f>IF(ISBLANK('Entladung des Speichers'!A71),"",'Entladung des Speichers'!C71)</f>
        <v/>
      </c>
      <c r="N71" s="121" t="str">
        <f>IF(ISBLANK('Beladung des Speichers'!A71),"",SUMIFS('Entladung des Speichers'!$F$17:$F$1001,'Entladung des Speichers'!$A$17:$A$1001,'Ergebnis (detailliert)'!$A$17:$A$300))</f>
        <v/>
      </c>
      <c r="O71" s="122" t="str">
        <f t="shared" si="4"/>
        <v/>
      </c>
      <c r="P71" s="124" t="str">
        <f>IF(A71="","",N71*'Ergebnis (detailliert)'!J71/'Ergebnis (detailliert)'!I71)</f>
        <v/>
      </c>
      <c r="Q71" s="122" t="str">
        <f t="shared" si="5"/>
        <v/>
      </c>
      <c r="R71" s="125" t="str">
        <f t="shared" si="6"/>
        <v/>
      </c>
      <c r="S71" s="126" t="str">
        <f>IF(A71="","",IF(LOOKUP(A71,Stammdaten!$A$17:$A$1001,Stammdaten!$G$17:$G$1001)="Nein",0,IF(ISBLANK('Beladung des Speichers'!A71),"",-1*ROUND(MIN(J71,Q71),2))))</f>
        <v/>
      </c>
    </row>
    <row r="72" spans="1:19" x14ac:dyDescent="0.2">
      <c r="A72" s="119" t="str">
        <f>IF('Beladung des Speichers'!A72="","",'Beladung des Speichers'!A72)</f>
        <v/>
      </c>
      <c r="B72" s="182" t="str">
        <f>IF('Beladung des Speichers'!B72="","",'Beladung des Speichers'!B72)</f>
        <v/>
      </c>
      <c r="C72" s="161" t="str">
        <f>IF(ISBLANK('Beladung des Speichers'!A72),"",SUMIFS('Beladung des Speichers'!$C$17:$C$300,'Beladung des Speichers'!$A$17:$A$300,A72)-SUMIFS('Entladung des Speichers'!$C$17:$C$300,'Entladung des Speichers'!$A$17:$A$300,A72)+SUMIFS(Füllstände!$B$17:$B$299,Füllstände!$A$17:$A$299,A72)-SUMIFS(Füllstände!$C$17:$C$299,Füllstände!$A$17:$A$299,A72))</f>
        <v/>
      </c>
      <c r="D72" s="160" t="str">
        <f>IF(ISBLANK('Beladung des Speichers'!A72),"",C72*'Beladung des Speichers'!C72/SUMIFS('Beladung des Speichers'!$C$17:$C$300,'Beladung des Speichers'!$A$17:$A$300,A72))</f>
        <v/>
      </c>
      <c r="E72" s="166" t="str">
        <f>IF(ISBLANK('Beladung des Speichers'!A72),"",1/SUMIFS('Beladung des Speichers'!$C$17:$C$300,'Beladung des Speichers'!$A$17:$A$300,A72)*C72*SUMIF($A$17:$A$300,A72,'Beladung des Speichers'!$F$17:$F$300))</f>
        <v/>
      </c>
      <c r="F72" s="162" t="str">
        <f>IF(ISBLANK('Beladung des Speichers'!A72),"",IF(C72=0,"0,00",D72/C72*E72))</f>
        <v/>
      </c>
      <c r="G72" s="120" t="str">
        <f>IF(ISBLANK('Beladung des Speichers'!A72),"",SUMIFS('Beladung des Speichers'!$C$17:$C$300,'Beladung des Speichers'!$A$17:$A$300,A72))</f>
        <v/>
      </c>
      <c r="H72" s="120" t="str">
        <f>IF(ISBLANK('Beladung des Speichers'!A72),"",'Beladung des Speichers'!C72)</f>
        <v/>
      </c>
      <c r="I72" s="121" t="str">
        <f>IF(ISBLANK('Beladung des Speichers'!A72),"",SUMIFS('Beladung des Speichers'!$F$17:$F$1001,'Beladung des Speichers'!$A$17:$A$1001,'Ergebnis (detailliert)'!A72))</f>
        <v/>
      </c>
      <c r="J72" s="122" t="str">
        <f>IF(ISBLANK('Beladung des Speichers'!A72),"",'Beladung des Speichers'!F72)</f>
        <v/>
      </c>
      <c r="K72" s="121" t="str">
        <f>IF(ISBLANK('Beladung des Speichers'!A72),"",SUMIFS('Entladung des Speichers'!$C$17:$C$1001,'Entladung des Speichers'!$A$17:$A$1001,'Ergebnis (detailliert)'!A72))</f>
        <v/>
      </c>
      <c r="L72" s="123" t="str">
        <f t="shared" si="3"/>
        <v/>
      </c>
      <c r="M72" s="123" t="str">
        <f>IF(ISBLANK('Entladung des Speichers'!A72),"",'Entladung des Speichers'!C72)</f>
        <v/>
      </c>
      <c r="N72" s="121" t="str">
        <f>IF(ISBLANK('Beladung des Speichers'!A72),"",SUMIFS('Entladung des Speichers'!$F$17:$F$1001,'Entladung des Speichers'!$A$17:$A$1001,'Ergebnis (detailliert)'!$A$17:$A$300))</f>
        <v/>
      </c>
      <c r="O72" s="122" t="str">
        <f t="shared" si="4"/>
        <v/>
      </c>
      <c r="P72" s="124" t="str">
        <f>IF(A72="","",N72*'Ergebnis (detailliert)'!J72/'Ergebnis (detailliert)'!I72)</f>
        <v/>
      </c>
      <c r="Q72" s="122" t="str">
        <f t="shared" si="5"/>
        <v/>
      </c>
      <c r="R72" s="125" t="str">
        <f t="shared" si="6"/>
        <v/>
      </c>
      <c r="S72" s="126" t="str">
        <f>IF(A72="","",IF(LOOKUP(A72,Stammdaten!$A$17:$A$1001,Stammdaten!$G$17:$G$1001)="Nein",0,IF(ISBLANK('Beladung des Speichers'!A72),"",-1*ROUND(MIN(J72,Q72),2))))</f>
        <v/>
      </c>
    </row>
    <row r="73" spans="1:19" x14ac:dyDescent="0.2">
      <c r="A73" s="119" t="str">
        <f>IF('Beladung des Speichers'!A73="","",'Beladung des Speichers'!A73)</f>
        <v/>
      </c>
      <c r="B73" s="182" t="str">
        <f>IF('Beladung des Speichers'!B73="","",'Beladung des Speichers'!B73)</f>
        <v/>
      </c>
      <c r="C73" s="161" t="str">
        <f>IF(ISBLANK('Beladung des Speichers'!A73),"",SUMIFS('Beladung des Speichers'!$C$17:$C$300,'Beladung des Speichers'!$A$17:$A$300,A73)-SUMIFS('Entladung des Speichers'!$C$17:$C$300,'Entladung des Speichers'!$A$17:$A$300,A73)+SUMIFS(Füllstände!$B$17:$B$299,Füllstände!$A$17:$A$299,A73)-SUMIFS(Füllstände!$C$17:$C$299,Füllstände!$A$17:$A$299,A73))</f>
        <v/>
      </c>
      <c r="D73" s="160" t="str">
        <f>IF(ISBLANK('Beladung des Speichers'!A73),"",C73*'Beladung des Speichers'!C73/SUMIFS('Beladung des Speichers'!$C$17:$C$300,'Beladung des Speichers'!$A$17:$A$300,A73))</f>
        <v/>
      </c>
      <c r="E73" s="166" t="str">
        <f>IF(ISBLANK('Beladung des Speichers'!A73),"",1/SUMIFS('Beladung des Speichers'!$C$17:$C$300,'Beladung des Speichers'!$A$17:$A$300,A73)*C73*SUMIF($A$17:$A$300,A73,'Beladung des Speichers'!$F$17:$F$300))</f>
        <v/>
      </c>
      <c r="F73" s="162" t="str">
        <f>IF(ISBLANK('Beladung des Speichers'!A73),"",IF(C73=0,"0,00",D73/C73*E73))</f>
        <v/>
      </c>
      <c r="G73" s="120" t="str">
        <f>IF(ISBLANK('Beladung des Speichers'!A73),"",SUMIFS('Beladung des Speichers'!$C$17:$C$300,'Beladung des Speichers'!$A$17:$A$300,A73))</f>
        <v/>
      </c>
      <c r="H73" s="120" t="str">
        <f>IF(ISBLANK('Beladung des Speichers'!A73),"",'Beladung des Speichers'!C73)</f>
        <v/>
      </c>
      <c r="I73" s="121" t="str">
        <f>IF(ISBLANK('Beladung des Speichers'!A73),"",SUMIFS('Beladung des Speichers'!$F$17:$F$1001,'Beladung des Speichers'!$A$17:$A$1001,'Ergebnis (detailliert)'!A73))</f>
        <v/>
      </c>
      <c r="J73" s="122" t="str">
        <f>IF(ISBLANK('Beladung des Speichers'!A73),"",'Beladung des Speichers'!F73)</f>
        <v/>
      </c>
      <c r="K73" s="121" t="str">
        <f>IF(ISBLANK('Beladung des Speichers'!A73),"",SUMIFS('Entladung des Speichers'!$C$17:$C$1001,'Entladung des Speichers'!$A$17:$A$1001,'Ergebnis (detailliert)'!A73))</f>
        <v/>
      </c>
      <c r="L73" s="123" t="str">
        <f t="shared" si="3"/>
        <v/>
      </c>
      <c r="M73" s="123" t="str">
        <f>IF(ISBLANK('Entladung des Speichers'!A73),"",'Entladung des Speichers'!C73)</f>
        <v/>
      </c>
      <c r="N73" s="121" t="str">
        <f>IF(ISBLANK('Beladung des Speichers'!A73),"",SUMIFS('Entladung des Speichers'!$F$17:$F$1001,'Entladung des Speichers'!$A$17:$A$1001,'Ergebnis (detailliert)'!$A$17:$A$300))</f>
        <v/>
      </c>
      <c r="O73" s="122" t="str">
        <f t="shared" si="4"/>
        <v/>
      </c>
      <c r="P73" s="124" t="str">
        <f>IF(A73="","",N73*'Ergebnis (detailliert)'!J73/'Ergebnis (detailliert)'!I73)</f>
        <v/>
      </c>
      <c r="Q73" s="122" t="str">
        <f t="shared" si="5"/>
        <v/>
      </c>
      <c r="R73" s="125" t="str">
        <f t="shared" si="6"/>
        <v/>
      </c>
      <c r="S73" s="126" t="str">
        <f>IF(A73="","",IF(LOOKUP(A73,Stammdaten!$A$17:$A$1001,Stammdaten!$G$17:$G$1001)="Nein",0,IF(ISBLANK('Beladung des Speichers'!A73),"",-1*ROUND(MIN(J73,Q73),2))))</f>
        <v/>
      </c>
    </row>
    <row r="74" spans="1:19" x14ac:dyDescent="0.2">
      <c r="A74" s="119" t="str">
        <f>IF('Beladung des Speichers'!A74="","",'Beladung des Speichers'!A74)</f>
        <v/>
      </c>
      <c r="B74" s="182" t="str">
        <f>IF('Beladung des Speichers'!B74="","",'Beladung des Speichers'!B74)</f>
        <v/>
      </c>
      <c r="C74" s="161" t="str">
        <f>IF(ISBLANK('Beladung des Speichers'!A74),"",SUMIFS('Beladung des Speichers'!$C$17:$C$300,'Beladung des Speichers'!$A$17:$A$300,A74)-SUMIFS('Entladung des Speichers'!$C$17:$C$300,'Entladung des Speichers'!$A$17:$A$300,A74)+SUMIFS(Füllstände!$B$17:$B$299,Füllstände!$A$17:$A$299,A74)-SUMIFS(Füllstände!$C$17:$C$299,Füllstände!$A$17:$A$299,A74))</f>
        <v/>
      </c>
      <c r="D74" s="160" t="str">
        <f>IF(ISBLANK('Beladung des Speichers'!A74),"",C74*'Beladung des Speichers'!C74/SUMIFS('Beladung des Speichers'!$C$17:$C$300,'Beladung des Speichers'!$A$17:$A$300,A74))</f>
        <v/>
      </c>
      <c r="E74" s="166" t="str">
        <f>IF(ISBLANK('Beladung des Speichers'!A74),"",1/SUMIFS('Beladung des Speichers'!$C$17:$C$300,'Beladung des Speichers'!$A$17:$A$300,A74)*C74*SUMIF($A$17:$A$300,A74,'Beladung des Speichers'!$F$17:$F$300))</f>
        <v/>
      </c>
      <c r="F74" s="162" t="str">
        <f>IF(ISBLANK('Beladung des Speichers'!A74),"",IF(C74=0,"0,00",D74/C74*E74))</f>
        <v/>
      </c>
      <c r="G74" s="120" t="str">
        <f>IF(ISBLANK('Beladung des Speichers'!A74),"",SUMIFS('Beladung des Speichers'!$C$17:$C$300,'Beladung des Speichers'!$A$17:$A$300,A74))</f>
        <v/>
      </c>
      <c r="H74" s="120" t="str">
        <f>IF(ISBLANK('Beladung des Speichers'!A74),"",'Beladung des Speichers'!C74)</f>
        <v/>
      </c>
      <c r="I74" s="121" t="str">
        <f>IF(ISBLANK('Beladung des Speichers'!A74),"",SUMIFS('Beladung des Speichers'!$F$17:$F$1001,'Beladung des Speichers'!$A$17:$A$1001,'Ergebnis (detailliert)'!A74))</f>
        <v/>
      </c>
      <c r="J74" s="122" t="str">
        <f>IF(ISBLANK('Beladung des Speichers'!A74),"",'Beladung des Speichers'!F74)</f>
        <v/>
      </c>
      <c r="K74" s="121" t="str">
        <f>IF(ISBLANK('Beladung des Speichers'!A74),"",SUMIFS('Entladung des Speichers'!$C$17:$C$1001,'Entladung des Speichers'!$A$17:$A$1001,'Ergebnis (detailliert)'!A74))</f>
        <v/>
      </c>
      <c r="L74" s="123" t="str">
        <f t="shared" si="3"/>
        <v/>
      </c>
      <c r="M74" s="123" t="str">
        <f>IF(ISBLANK('Entladung des Speichers'!A74),"",'Entladung des Speichers'!C74)</f>
        <v/>
      </c>
      <c r="N74" s="121" t="str">
        <f>IF(ISBLANK('Beladung des Speichers'!A74),"",SUMIFS('Entladung des Speichers'!$F$17:$F$1001,'Entladung des Speichers'!$A$17:$A$1001,'Ergebnis (detailliert)'!$A$17:$A$300))</f>
        <v/>
      </c>
      <c r="O74" s="122" t="str">
        <f t="shared" si="4"/>
        <v/>
      </c>
      <c r="P74" s="124" t="str">
        <f>IF(A74="","",N74*'Ergebnis (detailliert)'!J74/'Ergebnis (detailliert)'!I74)</f>
        <v/>
      </c>
      <c r="Q74" s="122" t="str">
        <f t="shared" si="5"/>
        <v/>
      </c>
      <c r="R74" s="125" t="str">
        <f t="shared" si="6"/>
        <v/>
      </c>
      <c r="S74" s="126" t="str">
        <f>IF(A74="","",IF(LOOKUP(A74,Stammdaten!$A$17:$A$1001,Stammdaten!$G$17:$G$1001)="Nein",0,IF(ISBLANK('Beladung des Speichers'!A74),"",-1*ROUND(MIN(J74,Q74),2))))</f>
        <v/>
      </c>
    </row>
    <row r="75" spans="1:19" x14ac:dyDescent="0.2">
      <c r="A75" s="119" t="str">
        <f>IF('Beladung des Speichers'!A75="","",'Beladung des Speichers'!A75)</f>
        <v/>
      </c>
      <c r="B75" s="182" t="str">
        <f>IF('Beladung des Speichers'!B75="","",'Beladung des Speichers'!B75)</f>
        <v/>
      </c>
      <c r="C75" s="161" t="str">
        <f>IF(ISBLANK('Beladung des Speichers'!A75),"",SUMIFS('Beladung des Speichers'!$C$17:$C$300,'Beladung des Speichers'!$A$17:$A$300,A75)-SUMIFS('Entladung des Speichers'!$C$17:$C$300,'Entladung des Speichers'!$A$17:$A$300,A75)+SUMIFS(Füllstände!$B$17:$B$299,Füllstände!$A$17:$A$299,A75)-SUMIFS(Füllstände!$C$17:$C$299,Füllstände!$A$17:$A$299,A75))</f>
        <v/>
      </c>
      <c r="D75" s="160" t="str">
        <f>IF(ISBLANK('Beladung des Speichers'!A75),"",C75*'Beladung des Speichers'!C75/SUMIFS('Beladung des Speichers'!$C$17:$C$300,'Beladung des Speichers'!$A$17:$A$300,A75))</f>
        <v/>
      </c>
      <c r="E75" s="166" t="str">
        <f>IF(ISBLANK('Beladung des Speichers'!A75),"",1/SUMIFS('Beladung des Speichers'!$C$17:$C$300,'Beladung des Speichers'!$A$17:$A$300,A75)*C75*SUMIF($A$17:$A$300,A75,'Beladung des Speichers'!$F$17:$F$300))</f>
        <v/>
      </c>
      <c r="F75" s="162" t="str">
        <f>IF(ISBLANK('Beladung des Speichers'!A75),"",IF(C75=0,"0,00",D75/C75*E75))</f>
        <v/>
      </c>
      <c r="G75" s="120" t="str">
        <f>IF(ISBLANK('Beladung des Speichers'!A75),"",SUMIFS('Beladung des Speichers'!$C$17:$C$300,'Beladung des Speichers'!$A$17:$A$300,A75))</f>
        <v/>
      </c>
      <c r="H75" s="120" t="str">
        <f>IF(ISBLANK('Beladung des Speichers'!A75),"",'Beladung des Speichers'!C75)</f>
        <v/>
      </c>
      <c r="I75" s="121" t="str">
        <f>IF(ISBLANK('Beladung des Speichers'!A75),"",SUMIFS('Beladung des Speichers'!$F$17:$F$1001,'Beladung des Speichers'!$A$17:$A$1001,'Ergebnis (detailliert)'!A75))</f>
        <v/>
      </c>
      <c r="J75" s="122" t="str">
        <f>IF(ISBLANK('Beladung des Speichers'!A75),"",'Beladung des Speichers'!F75)</f>
        <v/>
      </c>
      <c r="K75" s="121" t="str">
        <f>IF(ISBLANK('Beladung des Speichers'!A75),"",SUMIFS('Entladung des Speichers'!$C$17:$C$1001,'Entladung des Speichers'!$A$17:$A$1001,'Ergebnis (detailliert)'!A75))</f>
        <v/>
      </c>
      <c r="L75" s="123" t="str">
        <f t="shared" si="3"/>
        <v/>
      </c>
      <c r="M75" s="123" t="str">
        <f>IF(ISBLANK('Entladung des Speichers'!A75),"",'Entladung des Speichers'!C75)</f>
        <v/>
      </c>
      <c r="N75" s="121" t="str">
        <f>IF(ISBLANK('Beladung des Speichers'!A75),"",SUMIFS('Entladung des Speichers'!$F$17:$F$1001,'Entladung des Speichers'!$A$17:$A$1001,'Ergebnis (detailliert)'!$A$17:$A$300))</f>
        <v/>
      </c>
      <c r="O75" s="122" t="str">
        <f t="shared" si="4"/>
        <v/>
      </c>
      <c r="P75" s="124" t="str">
        <f>IF(A75="","",N75*'Ergebnis (detailliert)'!J75/'Ergebnis (detailliert)'!I75)</f>
        <v/>
      </c>
      <c r="Q75" s="122" t="str">
        <f t="shared" si="5"/>
        <v/>
      </c>
      <c r="R75" s="125" t="str">
        <f t="shared" si="6"/>
        <v/>
      </c>
      <c r="S75" s="126" t="str">
        <f>IF(A75="","",IF(LOOKUP(A75,Stammdaten!$A$17:$A$1001,Stammdaten!$G$17:$G$1001)="Nein",0,IF(ISBLANK('Beladung des Speichers'!A75),"",-1*ROUND(MIN(J75,Q75),2))))</f>
        <v/>
      </c>
    </row>
    <row r="76" spans="1:19" x14ac:dyDescent="0.2">
      <c r="A76" s="119" t="str">
        <f>IF('Beladung des Speichers'!A76="","",'Beladung des Speichers'!A76)</f>
        <v/>
      </c>
      <c r="B76" s="182" t="str">
        <f>IF('Beladung des Speichers'!B76="","",'Beladung des Speichers'!B76)</f>
        <v/>
      </c>
      <c r="C76" s="161" t="str">
        <f>IF(ISBLANK('Beladung des Speichers'!A76),"",SUMIFS('Beladung des Speichers'!$C$17:$C$300,'Beladung des Speichers'!$A$17:$A$300,A76)-SUMIFS('Entladung des Speichers'!$C$17:$C$300,'Entladung des Speichers'!$A$17:$A$300,A76)+SUMIFS(Füllstände!$B$17:$B$299,Füllstände!$A$17:$A$299,A76)-SUMIFS(Füllstände!$C$17:$C$299,Füllstände!$A$17:$A$299,A76))</f>
        <v/>
      </c>
      <c r="D76" s="160" t="str">
        <f>IF(ISBLANK('Beladung des Speichers'!A76),"",C76*'Beladung des Speichers'!C76/SUMIFS('Beladung des Speichers'!$C$17:$C$300,'Beladung des Speichers'!$A$17:$A$300,A76))</f>
        <v/>
      </c>
      <c r="E76" s="166" t="str">
        <f>IF(ISBLANK('Beladung des Speichers'!A76),"",1/SUMIFS('Beladung des Speichers'!$C$17:$C$300,'Beladung des Speichers'!$A$17:$A$300,A76)*C76*SUMIF($A$17:$A$300,A76,'Beladung des Speichers'!$F$17:$F$300))</f>
        <v/>
      </c>
      <c r="F76" s="162" t="str">
        <f>IF(ISBLANK('Beladung des Speichers'!A76),"",IF(C76=0,"0,00",D76/C76*E76))</f>
        <v/>
      </c>
      <c r="G76" s="120" t="str">
        <f>IF(ISBLANK('Beladung des Speichers'!A76),"",SUMIFS('Beladung des Speichers'!$C$17:$C$300,'Beladung des Speichers'!$A$17:$A$300,A76))</f>
        <v/>
      </c>
      <c r="H76" s="120" t="str">
        <f>IF(ISBLANK('Beladung des Speichers'!A76),"",'Beladung des Speichers'!C76)</f>
        <v/>
      </c>
      <c r="I76" s="121" t="str">
        <f>IF(ISBLANK('Beladung des Speichers'!A76),"",SUMIFS('Beladung des Speichers'!$F$17:$F$1001,'Beladung des Speichers'!$A$17:$A$1001,'Ergebnis (detailliert)'!A76))</f>
        <v/>
      </c>
      <c r="J76" s="122" t="str">
        <f>IF(ISBLANK('Beladung des Speichers'!A76),"",'Beladung des Speichers'!F76)</f>
        <v/>
      </c>
      <c r="K76" s="121" t="str">
        <f>IF(ISBLANK('Beladung des Speichers'!A76),"",SUMIFS('Entladung des Speichers'!$C$17:$C$1001,'Entladung des Speichers'!$A$17:$A$1001,'Ergebnis (detailliert)'!A76))</f>
        <v/>
      </c>
      <c r="L76" s="123" t="str">
        <f t="shared" si="3"/>
        <v/>
      </c>
      <c r="M76" s="123" t="str">
        <f>IF(ISBLANK('Entladung des Speichers'!A76),"",'Entladung des Speichers'!C76)</f>
        <v/>
      </c>
      <c r="N76" s="121" t="str">
        <f>IF(ISBLANK('Beladung des Speichers'!A76),"",SUMIFS('Entladung des Speichers'!$F$17:$F$1001,'Entladung des Speichers'!$A$17:$A$1001,'Ergebnis (detailliert)'!$A$17:$A$300))</f>
        <v/>
      </c>
      <c r="O76" s="122" t="str">
        <f t="shared" si="4"/>
        <v/>
      </c>
      <c r="P76" s="124" t="str">
        <f>IF(A76="","",N76*'Ergebnis (detailliert)'!J76/'Ergebnis (detailliert)'!I76)</f>
        <v/>
      </c>
      <c r="Q76" s="122" t="str">
        <f t="shared" si="5"/>
        <v/>
      </c>
      <c r="R76" s="125" t="str">
        <f t="shared" si="6"/>
        <v/>
      </c>
      <c r="S76" s="126" t="str">
        <f>IF(A76="","",IF(LOOKUP(A76,Stammdaten!$A$17:$A$1001,Stammdaten!$G$17:$G$1001)="Nein",0,IF(ISBLANK('Beladung des Speichers'!A76),"",-1*ROUND(MIN(J76,Q76),2))))</f>
        <v/>
      </c>
    </row>
    <row r="77" spans="1:19" x14ac:dyDescent="0.2">
      <c r="A77" s="119" t="str">
        <f>IF('Beladung des Speichers'!A77="","",'Beladung des Speichers'!A77)</f>
        <v/>
      </c>
      <c r="B77" s="182" t="str">
        <f>IF('Beladung des Speichers'!B77="","",'Beladung des Speichers'!B77)</f>
        <v/>
      </c>
      <c r="C77" s="161" t="str">
        <f>IF(ISBLANK('Beladung des Speichers'!A77),"",SUMIFS('Beladung des Speichers'!$C$17:$C$300,'Beladung des Speichers'!$A$17:$A$300,A77)-SUMIFS('Entladung des Speichers'!$C$17:$C$300,'Entladung des Speichers'!$A$17:$A$300,A77)+SUMIFS(Füllstände!$B$17:$B$299,Füllstände!$A$17:$A$299,A77)-SUMIFS(Füllstände!$C$17:$C$299,Füllstände!$A$17:$A$299,A77))</f>
        <v/>
      </c>
      <c r="D77" s="160" t="str">
        <f>IF(ISBLANK('Beladung des Speichers'!A77),"",C77*'Beladung des Speichers'!C77/SUMIFS('Beladung des Speichers'!$C$17:$C$300,'Beladung des Speichers'!$A$17:$A$300,A77))</f>
        <v/>
      </c>
      <c r="E77" s="166" t="str">
        <f>IF(ISBLANK('Beladung des Speichers'!A77),"",1/SUMIFS('Beladung des Speichers'!$C$17:$C$300,'Beladung des Speichers'!$A$17:$A$300,A77)*C77*SUMIF($A$17:$A$300,A77,'Beladung des Speichers'!$F$17:$F$300))</f>
        <v/>
      </c>
      <c r="F77" s="162" t="str">
        <f>IF(ISBLANK('Beladung des Speichers'!A77),"",IF(C77=0,"0,00",D77/C77*E77))</f>
        <v/>
      </c>
      <c r="G77" s="120" t="str">
        <f>IF(ISBLANK('Beladung des Speichers'!A77),"",SUMIFS('Beladung des Speichers'!$C$17:$C$300,'Beladung des Speichers'!$A$17:$A$300,A77))</f>
        <v/>
      </c>
      <c r="H77" s="120" t="str">
        <f>IF(ISBLANK('Beladung des Speichers'!A77),"",'Beladung des Speichers'!C77)</f>
        <v/>
      </c>
      <c r="I77" s="121" t="str">
        <f>IF(ISBLANK('Beladung des Speichers'!A77),"",SUMIFS('Beladung des Speichers'!$F$17:$F$1001,'Beladung des Speichers'!$A$17:$A$1001,'Ergebnis (detailliert)'!A77))</f>
        <v/>
      </c>
      <c r="J77" s="122" t="str">
        <f>IF(ISBLANK('Beladung des Speichers'!A77),"",'Beladung des Speichers'!F77)</f>
        <v/>
      </c>
      <c r="K77" s="121" t="str">
        <f>IF(ISBLANK('Beladung des Speichers'!A77),"",SUMIFS('Entladung des Speichers'!$C$17:$C$1001,'Entladung des Speichers'!$A$17:$A$1001,'Ergebnis (detailliert)'!A77))</f>
        <v/>
      </c>
      <c r="L77" s="123" t="str">
        <f t="shared" si="3"/>
        <v/>
      </c>
      <c r="M77" s="123" t="str">
        <f>IF(ISBLANK('Entladung des Speichers'!A77),"",'Entladung des Speichers'!C77)</f>
        <v/>
      </c>
      <c r="N77" s="121" t="str">
        <f>IF(ISBLANK('Beladung des Speichers'!A77),"",SUMIFS('Entladung des Speichers'!$F$17:$F$1001,'Entladung des Speichers'!$A$17:$A$1001,'Ergebnis (detailliert)'!$A$17:$A$300))</f>
        <v/>
      </c>
      <c r="O77" s="122" t="str">
        <f t="shared" si="4"/>
        <v/>
      </c>
      <c r="P77" s="124" t="str">
        <f>IF(A77="","",N77*'Ergebnis (detailliert)'!J77/'Ergebnis (detailliert)'!I77)</f>
        <v/>
      </c>
      <c r="Q77" s="122" t="str">
        <f t="shared" si="5"/>
        <v/>
      </c>
      <c r="R77" s="125" t="str">
        <f t="shared" si="6"/>
        <v/>
      </c>
      <c r="S77" s="126" t="str">
        <f>IF(A77="","",IF(LOOKUP(A77,Stammdaten!$A$17:$A$1001,Stammdaten!$G$17:$G$1001)="Nein",0,IF(ISBLANK('Beladung des Speichers'!A77),"",-1*ROUND(MIN(J77,Q77),2))))</f>
        <v/>
      </c>
    </row>
    <row r="78" spans="1:19" x14ac:dyDescent="0.2">
      <c r="A78" s="119" t="str">
        <f>IF('Beladung des Speichers'!A78="","",'Beladung des Speichers'!A78)</f>
        <v/>
      </c>
      <c r="B78" s="182" t="str">
        <f>IF('Beladung des Speichers'!B78="","",'Beladung des Speichers'!B78)</f>
        <v/>
      </c>
      <c r="C78" s="161" t="str">
        <f>IF(ISBLANK('Beladung des Speichers'!A78),"",SUMIFS('Beladung des Speichers'!$C$17:$C$300,'Beladung des Speichers'!$A$17:$A$300,A78)-SUMIFS('Entladung des Speichers'!$C$17:$C$300,'Entladung des Speichers'!$A$17:$A$300,A78)+SUMIFS(Füllstände!$B$17:$B$299,Füllstände!$A$17:$A$299,A78)-SUMIFS(Füllstände!$C$17:$C$299,Füllstände!$A$17:$A$299,A78))</f>
        <v/>
      </c>
      <c r="D78" s="160" t="str">
        <f>IF(ISBLANK('Beladung des Speichers'!A78),"",C78*'Beladung des Speichers'!C78/SUMIFS('Beladung des Speichers'!$C$17:$C$300,'Beladung des Speichers'!$A$17:$A$300,A78))</f>
        <v/>
      </c>
      <c r="E78" s="166" t="str">
        <f>IF(ISBLANK('Beladung des Speichers'!A78),"",1/SUMIFS('Beladung des Speichers'!$C$17:$C$300,'Beladung des Speichers'!$A$17:$A$300,A78)*C78*SUMIF($A$17:$A$300,A78,'Beladung des Speichers'!$F$17:$F$300))</f>
        <v/>
      </c>
      <c r="F78" s="162" t="str">
        <f>IF(ISBLANK('Beladung des Speichers'!A78),"",IF(C78=0,"0,00",D78/C78*E78))</f>
        <v/>
      </c>
      <c r="G78" s="120" t="str">
        <f>IF(ISBLANK('Beladung des Speichers'!A78),"",SUMIFS('Beladung des Speichers'!$C$17:$C$300,'Beladung des Speichers'!$A$17:$A$300,A78))</f>
        <v/>
      </c>
      <c r="H78" s="120" t="str">
        <f>IF(ISBLANK('Beladung des Speichers'!A78),"",'Beladung des Speichers'!C78)</f>
        <v/>
      </c>
      <c r="I78" s="121" t="str">
        <f>IF(ISBLANK('Beladung des Speichers'!A78),"",SUMIFS('Beladung des Speichers'!$F$17:$F$1001,'Beladung des Speichers'!$A$17:$A$1001,'Ergebnis (detailliert)'!A78))</f>
        <v/>
      </c>
      <c r="J78" s="122" t="str">
        <f>IF(ISBLANK('Beladung des Speichers'!A78),"",'Beladung des Speichers'!F78)</f>
        <v/>
      </c>
      <c r="K78" s="121" t="str">
        <f>IF(ISBLANK('Beladung des Speichers'!A78),"",SUMIFS('Entladung des Speichers'!$C$17:$C$1001,'Entladung des Speichers'!$A$17:$A$1001,'Ergebnis (detailliert)'!A78))</f>
        <v/>
      </c>
      <c r="L78" s="123" t="str">
        <f t="shared" si="3"/>
        <v/>
      </c>
      <c r="M78" s="123" t="str">
        <f>IF(ISBLANK('Entladung des Speichers'!A78),"",'Entladung des Speichers'!C78)</f>
        <v/>
      </c>
      <c r="N78" s="121" t="str">
        <f>IF(ISBLANK('Beladung des Speichers'!A78),"",SUMIFS('Entladung des Speichers'!$F$17:$F$1001,'Entladung des Speichers'!$A$17:$A$1001,'Ergebnis (detailliert)'!$A$17:$A$300))</f>
        <v/>
      </c>
      <c r="O78" s="122" t="str">
        <f t="shared" si="4"/>
        <v/>
      </c>
      <c r="P78" s="124" t="str">
        <f>IF(A78="","",N78*'Ergebnis (detailliert)'!J78/'Ergebnis (detailliert)'!I78)</f>
        <v/>
      </c>
      <c r="Q78" s="122" t="str">
        <f t="shared" si="5"/>
        <v/>
      </c>
      <c r="R78" s="125" t="str">
        <f t="shared" si="6"/>
        <v/>
      </c>
      <c r="S78" s="126" t="str">
        <f>IF(A78="","",IF(LOOKUP(A78,Stammdaten!$A$17:$A$1001,Stammdaten!$G$17:$G$1001)="Nein",0,IF(ISBLANK('Beladung des Speichers'!A78),"",-1*ROUND(MIN(J78,Q78),2))))</f>
        <v/>
      </c>
    </row>
    <row r="79" spans="1:19" x14ac:dyDescent="0.2">
      <c r="A79" s="119" t="str">
        <f>IF('Beladung des Speichers'!A79="","",'Beladung des Speichers'!A79)</f>
        <v/>
      </c>
      <c r="B79" s="182" t="str">
        <f>IF('Beladung des Speichers'!B79="","",'Beladung des Speichers'!B79)</f>
        <v/>
      </c>
      <c r="C79" s="161" t="str">
        <f>IF(ISBLANK('Beladung des Speichers'!A79),"",SUMIFS('Beladung des Speichers'!$C$17:$C$300,'Beladung des Speichers'!$A$17:$A$300,A79)-SUMIFS('Entladung des Speichers'!$C$17:$C$300,'Entladung des Speichers'!$A$17:$A$300,A79)+SUMIFS(Füllstände!$B$17:$B$299,Füllstände!$A$17:$A$299,A79)-SUMIFS(Füllstände!$C$17:$C$299,Füllstände!$A$17:$A$299,A79))</f>
        <v/>
      </c>
      <c r="D79" s="160" t="str">
        <f>IF(ISBLANK('Beladung des Speichers'!A79),"",C79*'Beladung des Speichers'!C79/SUMIFS('Beladung des Speichers'!$C$17:$C$300,'Beladung des Speichers'!$A$17:$A$300,A79))</f>
        <v/>
      </c>
      <c r="E79" s="166" t="str">
        <f>IF(ISBLANK('Beladung des Speichers'!A79),"",1/SUMIFS('Beladung des Speichers'!$C$17:$C$300,'Beladung des Speichers'!$A$17:$A$300,A79)*C79*SUMIF($A$17:$A$300,A79,'Beladung des Speichers'!$F$17:$F$300))</f>
        <v/>
      </c>
      <c r="F79" s="162" t="str">
        <f>IF(ISBLANK('Beladung des Speichers'!A79),"",IF(C79=0,"0,00",D79/C79*E79))</f>
        <v/>
      </c>
      <c r="G79" s="120" t="str">
        <f>IF(ISBLANK('Beladung des Speichers'!A79),"",SUMIFS('Beladung des Speichers'!$C$17:$C$300,'Beladung des Speichers'!$A$17:$A$300,A79))</f>
        <v/>
      </c>
      <c r="H79" s="120" t="str">
        <f>IF(ISBLANK('Beladung des Speichers'!A79),"",'Beladung des Speichers'!C79)</f>
        <v/>
      </c>
      <c r="I79" s="121" t="str">
        <f>IF(ISBLANK('Beladung des Speichers'!A79),"",SUMIFS('Beladung des Speichers'!$F$17:$F$1001,'Beladung des Speichers'!$A$17:$A$1001,'Ergebnis (detailliert)'!A79))</f>
        <v/>
      </c>
      <c r="J79" s="122" t="str">
        <f>IF(ISBLANK('Beladung des Speichers'!A79),"",'Beladung des Speichers'!F79)</f>
        <v/>
      </c>
      <c r="K79" s="121" t="str">
        <f>IF(ISBLANK('Beladung des Speichers'!A79),"",SUMIFS('Entladung des Speichers'!$C$17:$C$1001,'Entladung des Speichers'!$A$17:$A$1001,'Ergebnis (detailliert)'!A79))</f>
        <v/>
      </c>
      <c r="L79" s="123" t="str">
        <f t="shared" si="3"/>
        <v/>
      </c>
      <c r="M79" s="123" t="str">
        <f>IF(ISBLANK('Entladung des Speichers'!A79),"",'Entladung des Speichers'!C79)</f>
        <v/>
      </c>
      <c r="N79" s="121" t="str">
        <f>IF(ISBLANK('Beladung des Speichers'!A79),"",SUMIFS('Entladung des Speichers'!$F$17:$F$1001,'Entladung des Speichers'!$A$17:$A$1001,'Ergebnis (detailliert)'!$A$17:$A$300))</f>
        <v/>
      </c>
      <c r="O79" s="122" t="str">
        <f t="shared" si="4"/>
        <v/>
      </c>
      <c r="P79" s="124" t="str">
        <f>IF(A79="","",N79*'Ergebnis (detailliert)'!J79/'Ergebnis (detailliert)'!I79)</f>
        <v/>
      </c>
      <c r="Q79" s="122" t="str">
        <f t="shared" si="5"/>
        <v/>
      </c>
      <c r="R79" s="125" t="str">
        <f t="shared" si="6"/>
        <v/>
      </c>
      <c r="S79" s="126" t="str">
        <f>IF(A79="","",IF(LOOKUP(A79,Stammdaten!$A$17:$A$1001,Stammdaten!$G$17:$G$1001)="Nein",0,IF(ISBLANK('Beladung des Speichers'!A79),"",-1*ROUND(MIN(J79,Q79),2))))</f>
        <v/>
      </c>
    </row>
    <row r="80" spans="1:19" x14ac:dyDescent="0.2">
      <c r="A80" s="119" t="str">
        <f>IF('Beladung des Speichers'!A80="","",'Beladung des Speichers'!A80)</f>
        <v/>
      </c>
      <c r="B80" s="182" t="str">
        <f>IF('Beladung des Speichers'!B80="","",'Beladung des Speichers'!B80)</f>
        <v/>
      </c>
      <c r="C80" s="161" t="str">
        <f>IF(ISBLANK('Beladung des Speichers'!A80),"",SUMIFS('Beladung des Speichers'!$C$17:$C$300,'Beladung des Speichers'!$A$17:$A$300,A80)-SUMIFS('Entladung des Speichers'!$C$17:$C$300,'Entladung des Speichers'!$A$17:$A$300,A80)+SUMIFS(Füllstände!$B$17:$B$299,Füllstände!$A$17:$A$299,A80)-SUMIFS(Füllstände!$C$17:$C$299,Füllstände!$A$17:$A$299,A80))</f>
        <v/>
      </c>
      <c r="D80" s="160" t="str">
        <f>IF(ISBLANK('Beladung des Speichers'!A80),"",C80*'Beladung des Speichers'!C80/SUMIFS('Beladung des Speichers'!$C$17:$C$300,'Beladung des Speichers'!$A$17:$A$300,A80))</f>
        <v/>
      </c>
      <c r="E80" s="166" t="str">
        <f>IF(ISBLANK('Beladung des Speichers'!A80),"",1/SUMIFS('Beladung des Speichers'!$C$17:$C$300,'Beladung des Speichers'!$A$17:$A$300,A80)*C80*SUMIF($A$17:$A$300,A80,'Beladung des Speichers'!$F$17:$F$300))</f>
        <v/>
      </c>
      <c r="F80" s="162" t="str">
        <f>IF(ISBLANK('Beladung des Speichers'!A80),"",IF(C80=0,"0,00",D80/C80*E80))</f>
        <v/>
      </c>
      <c r="G80" s="120" t="str">
        <f>IF(ISBLANK('Beladung des Speichers'!A80),"",SUMIFS('Beladung des Speichers'!$C$17:$C$300,'Beladung des Speichers'!$A$17:$A$300,A80))</f>
        <v/>
      </c>
      <c r="H80" s="120" t="str">
        <f>IF(ISBLANK('Beladung des Speichers'!A80),"",'Beladung des Speichers'!C80)</f>
        <v/>
      </c>
      <c r="I80" s="121" t="str">
        <f>IF(ISBLANK('Beladung des Speichers'!A80),"",SUMIFS('Beladung des Speichers'!$F$17:$F$1001,'Beladung des Speichers'!$A$17:$A$1001,'Ergebnis (detailliert)'!A80))</f>
        <v/>
      </c>
      <c r="J80" s="122" t="str">
        <f>IF(ISBLANK('Beladung des Speichers'!A80),"",'Beladung des Speichers'!F80)</f>
        <v/>
      </c>
      <c r="K80" s="121" t="str">
        <f>IF(ISBLANK('Beladung des Speichers'!A80),"",SUMIFS('Entladung des Speichers'!$C$17:$C$1001,'Entladung des Speichers'!$A$17:$A$1001,'Ergebnis (detailliert)'!A80))</f>
        <v/>
      </c>
      <c r="L80" s="123" t="str">
        <f t="shared" si="3"/>
        <v/>
      </c>
      <c r="M80" s="123" t="str">
        <f>IF(ISBLANK('Entladung des Speichers'!A80),"",'Entladung des Speichers'!C80)</f>
        <v/>
      </c>
      <c r="N80" s="121" t="str">
        <f>IF(ISBLANK('Beladung des Speichers'!A80),"",SUMIFS('Entladung des Speichers'!$F$17:$F$1001,'Entladung des Speichers'!$A$17:$A$1001,'Ergebnis (detailliert)'!$A$17:$A$300))</f>
        <v/>
      </c>
      <c r="O80" s="122" t="str">
        <f t="shared" si="4"/>
        <v/>
      </c>
      <c r="P80" s="124" t="str">
        <f>IF(A80="","",N80*'Ergebnis (detailliert)'!J80/'Ergebnis (detailliert)'!I80)</f>
        <v/>
      </c>
      <c r="Q80" s="122" t="str">
        <f t="shared" si="5"/>
        <v/>
      </c>
      <c r="R80" s="125" t="str">
        <f t="shared" si="6"/>
        <v/>
      </c>
      <c r="S80" s="126" t="str">
        <f>IF(A80="","",IF(LOOKUP(A80,Stammdaten!$A$17:$A$1001,Stammdaten!$G$17:$G$1001)="Nein",0,IF(ISBLANK('Beladung des Speichers'!A80),"",-1*ROUND(MIN(J80,Q80),2))))</f>
        <v/>
      </c>
    </row>
    <row r="81" spans="1:19" x14ac:dyDescent="0.2">
      <c r="A81" s="119" t="str">
        <f>IF('Beladung des Speichers'!A81="","",'Beladung des Speichers'!A81)</f>
        <v/>
      </c>
      <c r="B81" s="182" t="str">
        <f>IF('Beladung des Speichers'!B81="","",'Beladung des Speichers'!B81)</f>
        <v/>
      </c>
      <c r="C81" s="161" t="str">
        <f>IF(ISBLANK('Beladung des Speichers'!A81),"",SUMIFS('Beladung des Speichers'!$C$17:$C$300,'Beladung des Speichers'!$A$17:$A$300,A81)-SUMIFS('Entladung des Speichers'!$C$17:$C$300,'Entladung des Speichers'!$A$17:$A$300,A81)+SUMIFS(Füllstände!$B$17:$B$299,Füllstände!$A$17:$A$299,A81)-SUMIFS(Füllstände!$C$17:$C$299,Füllstände!$A$17:$A$299,A81))</f>
        <v/>
      </c>
      <c r="D81" s="160" t="str">
        <f>IF(ISBLANK('Beladung des Speichers'!A81),"",C81*'Beladung des Speichers'!C81/SUMIFS('Beladung des Speichers'!$C$17:$C$300,'Beladung des Speichers'!$A$17:$A$300,A81))</f>
        <v/>
      </c>
      <c r="E81" s="166" t="str">
        <f>IF(ISBLANK('Beladung des Speichers'!A81),"",1/SUMIFS('Beladung des Speichers'!$C$17:$C$300,'Beladung des Speichers'!$A$17:$A$300,A81)*C81*SUMIF($A$17:$A$300,A81,'Beladung des Speichers'!$F$17:$F$300))</f>
        <v/>
      </c>
      <c r="F81" s="162" t="str">
        <f>IF(ISBLANK('Beladung des Speichers'!A81),"",IF(C81=0,"0,00",D81/C81*E81))</f>
        <v/>
      </c>
      <c r="G81" s="120" t="str">
        <f>IF(ISBLANK('Beladung des Speichers'!A81),"",SUMIFS('Beladung des Speichers'!$C$17:$C$300,'Beladung des Speichers'!$A$17:$A$300,A81))</f>
        <v/>
      </c>
      <c r="H81" s="120" t="str">
        <f>IF(ISBLANK('Beladung des Speichers'!A81),"",'Beladung des Speichers'!C81)</f>
        <v/>
      </c>
      <c r="I81" s="121" t="str">
        <f>IF(ISBLANK('Beladung des Speichers'!A81),"",SUMIFS('Beladung des Speichers'!$F$17:$F$1001,'Beladung des Speichers'!$A$17:$A$1001,'Ergebnis (detailliert)'!A81))</f>
        <v/>
      </c>
      <c r="J81" s="122" t="str">
        <f>IF(ISBLANK('Beladung des Speichers'!A81),"",'Beladung des Speichers'!F81)</f>
        <v/>
      </c>
      <c r="K81" s="121" t="str">
        <f>IF(ISBLANK('Beladung des Speichers'!A81),"",SUMIFS('Entladung des Speichers'!$C$17:$C$1001,'Entladung des Speichers'!$A$17:$A$1001,'Ergebnis (detailliert)'!A81))</f>
        <v/>
      </c>
      <c r="L81" s="123" t="str">
        <f t="shared" si="3"/>
        <v/>
      </c>
      <c r="M81" s="123" t="str">
        <f>IF(ISBLANK('Entladung des Speichers'!A81),"",'Entladung des Speichers'!C81)</f>
        <v/>
      </c>
      <c r="N81" s="121" t="str">
        <f>IF(ISBLANK('Beladung des Speichers'!A81),"",SUMIFS('Entladung des Speichers'!$F$17:$F$1001,'Entladung des Speichers'!$A$17:$A$1001,'Ergebnis (detailliert)'!$A$17:$A$300))</f>
        <v/>
      </c>
      <c r="O81" s="122" t="str">
        <f t="shared" si="4"/>
        <v/>
      </c>
      <c r="P81" s="124" t="str">
        <f>IF(A81="","",N81*'Ergebnis (detailliert)'!J81/'Ergebnis (detailliert)'!I81)</f>
        <v/>
      </c>
      <c r="Q81" s="122" t="str">
        <f t="shared" si="5"/>
        <v/>
      </c>
      <c r="R81" s="125" t="str">
        <f t="shared" si="6"/>
        <v/>
      </c>
      <c r="S81" s="126" t="str">
        <f>IF(A81="","",IF(LOOKUP(A81,Stammdaten!$A$17:$A$1001,Stammdaten!$G$17:$G$1001)="Nein",0,IF(ISBLANK('Beladung des Speichers'!A81),"",-1*ROUND(MIN(J81,Q81),2))))</f>
        <v/>
      </c>
    </row>
    <row r="82" spans="1:19" x14ac:dyDescent="0.2">
      <c r="A82" s="119" t="str">
        <f>IF('Beladung des Speichers'!A82="","",'Beladung des Speichers'!A82)</f>
        <v/>
      </c>
      <c r="B82" s="182" t="str">
        <f>IF('Beladung des Speichers'!B82="","",'Beladung des Speichers'!B82)</f>
        <v/>
      </c>
      <c r="C82" s="161" t="str">
        <f>IF(ISBLANK('Beladung des Speichers'!A82),"",SUMIFS('Beladung des Speichers'!$C$17:$C$300,'Beladung des Speichers'!$A$17:$A$300,A82)-SUMIFS('Entladung des Speichers'!$C$17:$C$300,'Entladung des Speichers'!$A$17:$A$300,A82)+SUMIFS(Füllstände!$B$17:$B$299,Füllstände!$A$17:$A$299,A82)-SUMIFS(Füllstände!$C$17:$C$299,Füllstände!$A$17:$A$299,A82))</f>
        <v/>
      </c>
      <c r="D82" s="160" t="str">
        <f>IF(ISBLANK('Beladung des Speichers'!A82),"",C82*'Beladung des Speichers'!C82/SUMIFS('Beladung des Speichers'!$C$17:$C$300,'Beladung des Speichers'!$A$17:$A$300,A82))</f>
        <v/>
      </c>
      <c r="E82" s="166" t="str">
        <f>IF(ISBLANK('Beladung des Speichers'!A82),"",1/SUMIFS('Beladung des Speichers'!$C$17:$C$300,'Beladung des Speichers'!$A$17:$A$300,A82)*C82*SUMIF($A$17:$A$300,A82,'Beladung des Speichers'!$F$17:$F$300))</f>
        <v/>
      </c>
      <c r="F82" s="162" t="str">
        <f>IF(ISBLANK('Beladung des Speichers'!A82),"",IF(C82=0,"0,00",D82/C82*E82))</f>
        <v/>
      </c>
      <c r="G82" s="120" t="str">
        <f>IF(ISBLANK('Beladung des Speichers'!A82),"",SUMIFS('Beladung des Speichers'!$C$17:$C$300,'Beladung des Speichers'!$A$17:$A$300,A82))</f>
        <v/>
      </c>
      <c r="H82" s="120" t="str">
        <f>IF(ISBLANK('Beladung des Speichers'!A82),"",'Beladung des Speichers'!C82)</f>
        <v/>
      </c>
      <c r="I82" s="121" t="str">
        <f>IF(ISBLANK('Beladung des Speichers'!A82),"",SUMIFS('Beladung des Speichers'!$F$17:$F$1001,'Beladung des Speichers'!$A$17:$A$1001,'Ergebnis (detailliert)'!A82))</f>
        <v/>
      </c>
      <c r="J82" s="122" t="str">
        <f>IF(ISBLANK('Beladung des Speichers'!A82),"",'Beladung des Speichers'!F82)</f>
        <v/>
      </c>
      <c r="K82" s="121" t="str">
        <f>IF(ISBLANK('Beladung des Speichers'!A82),"",SUMIFS('Entladung des Speichers'!$C$17:$C$1001,'Entladung des Speichers'!$A$17:$A$1001,'Ergebnis (detailliert)'!A82))</f>
        <v/>
      </c>
      <c r="L82" s="123" t="str">
        <f t="shared" ref="L82:L145" si="7">IF(A82="","",K82+C82)</f>
        <v/>
      </c>
      <c r="M82" s="123" t="str">
        <f>IF(ISBLANK('Entladung des Speichers'!A82),"",'Entladung des Speichers'!C82)</f>
        <v/>
      </c>
      <c r="N82" s="121" t="str">
        <f>IF(ISBLANK('Beladung des Speichers'!A82),"",SUMIFS('Entladung des Speichers'!$F$17:$F$1001,'Entladung des Speichers'!$A$17:$A$1001,'Ergebnis (detailliert)'!$A$17:$A$300))</f>
        <v/>
      </c>
      <c r="O82" s="122" t="str">
        <f t="shared" ref="O82:O145" si="8">IF(A82="","",N82+E82)</f>
        <v/>
      </c>
      <c r="P82" s="124" t="str">
        <f>IF(A82="","",N82*'Ergebnis (detailliert)'!J82/'Ergebnis (detailliert)'!I82)</f>
        <v/>
      </c>
      <c r="Q82" s="122" t="str">
        <f t="shared" ref="Q82:Q145" si="9">IF(A82="","",P82+E82*H82/G82)</f>
        <v/>
      </c>
      <c r="R82" s="125" t="str">
        <f t="shared" ref="R82:R145" si="10">H82</f>
        <v/>
      </c>
      <c r="S82" s="126" t="str">
        <f>IF(A82="","",IF(LOOKUP(A82,Stammdaten!$A$17:$A$1001,Stammdaten!$G$17:$G$1001)="Nein",0,IF(ISBLANK('Beladung des Speichers'!A82),"",-1*ROUND(MIN(J82,Q82),2))))</f>
        <v/>
      </c>
    </row>
    <row r="83" spans="1:19" x14ac:dyDescent="0.2">
      <c r="A83" s="119" t="str">
        <f>IF('Beladung des Speichers'!A83="","",'Beladung des Speichers'!A83)</f>
        <v/>
      </c>
      <c r="B83" s="182" t="str">
        <f>IF('Beladung des Speichers'!B83="","",'Beladung des Speichers'!B83)</f>
        <v/>
      </c>
      <c r="C83" s="161" t="str">
        <f>IF(ISBLANK('Beladung des Speichers'!A83),"",SUMIFS('Beladung des Speichers'!$C$17:$C$300,'Beladung des Speichers'!$A$17:$A$300,A83)-SUMIFS('Entladung des Speichers'!$C$17:$C$300,'Entladung des Speichers'!$A$17:$A$300,A83)+SUMIFS(Füllstände!$B$17:$B$299,Füllstände!$A$17:$A$299,A83)-SUMIFS(Füllstände!$C$17:$C$299,Füllstände!$A$17:$A$299,A83))</f>
        <v/>
      </c>
      <c r="D83" s="160" t="str">
        <f>IF(ISBLANK('Beladung des Speichers'!A83),"",C83*'Beladung des Speichers'!C83/SUMIFS('Beladung des Speichers'!$C$17:$C$300,'Beladung des Speichers'!$A$17:$A$300,A83))</f>
        <v/>
      </c>
      <c r="E83" s="166" t="str">
        <f>IF(ISBLANK('Beladung des Speichers'!A83),"",1/SUMIFS('Beladung des Speichers'!$C$17:$C$300,'Beladung des Speichers'!$A$17:$A$300,A83)*C83*SUMIF($A$17:$A$300,A83,'Beladung des Speichers'!$F$17:$F$300))</f>
        <v/>
      </c>
      <c r="F83" s="162" t="str">
        <f>IF(ISBLANK('Beladung des Speichers'!A83),"",IF(C83=0,"0,00",D83/C83*E83))</f>
        <v/>
      </c>
      <c r="G83" s="120" t="str">
        <f>IF(ISBLANK('Beladung des Speichers'!A83),"",SUMIFS('Beladung des Speichers'!$C$17:$C$300,'Beladung des Speichers'!$A$17:$A$300,A83))</f>
        <v/>
      </c>
      <c r="H83" s="120" t="str">
        <f>IF(ISBLANK('Beladung des Speichers'!A83),"",'Beladung des Speichers'!C83)</f>
        <v/>
      </c>
      <c r="I83" s="121" t="str">
        <f>IF(ISBLANK('Beladung des Speichers'!A83),"",SUMIFS('Beladung des Speichers'!$F$17:$F$1001,'Beladung des Speichers'!$A$17:$A$1001,'Ergebnis (detailliert)'!A83))</f>
        <v/>
      </c>
      <c r="J83" s="122" t="str">
        <f>IF(ISBLANK('Beladung des Speichers'!A83),"",'Beladung des Speichers'!F83)</f>
        <v/>
      </c>
      <c r="K83" s="121" t="str">
        <f>IF(ISBLANK('Beladung des Speichers'!A83),"",SUMIFS('Entladung des Speichers'!$C$17:$C$1001,'Entladung des Speichers'!$A$17:$A$1001,'Ergebnis (detailliert)'!A83))</f>
        <v/>
      </c>
      <c r="L83" s="123" t="str">
        <f t="shared" si="7"/>
        <v/>
      </c>
      <c r="M83" s="123" t="str">
        <f>IF(ISBLANK('Entladung des Speichers'!A83),"",'Entladung des Speichers'!C83)</f>
        <v/>
      </c>
      <c r="N83" s="121" t="str">
        <f>IF(ISBLANK('Beladung des Speichers'!A83),"",SUMIFS('Entladung des Speichers'!$F$17:$F$1001,'Entladung des Speichers'!$A$17:$A$1001,'Ergebnis (detailliert)'!$A$17:$A$300))</f>
        <v/>
      </c>
      <c r="O83" s="122" t="str">
        <f t="shared" si="8"/>
        <v/>
      </c>
      <c r="P83" s="124" t="str">
        <f>IF(A83="","",N83*'Ergebnis (detailliert)'!J83/'Ergebnis (detailliert)'!I83)</f>
        <v/>
      </c>
      <c r="Q83" s="122" t="str">
        <f t="shared" si="9"/>
        <v/>
      </c>
      <c r="R83" s="125" t="str">
        <f t="shared" si="10"/>
        <v/>
      </c>
      <c r="S83" s="126" t="str">
        <f>IF(A83="","",IF(LOOKUP(A83,Stammdaten!$A$17:$A$1001,Stammdaten!$G$17:$G$1001)="Nein",0,IF(ISBLANK('Beladung des Speichers'!A83),"",-1*ROUND(MIN(J83,Q83),2))))</f>
        <v/>
      </c>
    </row>
    <row r="84" spans="1:19" x14ac:dyDescent="0.2">
      <c r="A84" s="119" t="str">
        <f>IF('Beladung des Speichers'!A84="","",'Beladung des Speichers'!A84)</f>
        <v/>
      </c>
      <c r="B84" s="182" t="str">
        <f>IF('Beladung des Speichers'!B84="","",'Beladung des Speichers'!B84)</f>
        <v/>
      </c>
      <c r="C84" s="161" t="str">
        <f>IF(ISBLANK('Beladung des Speichers'!A84),"",SUMIFS('Beladung des Speichers'!$C$17:$C$300,'Beladung des Speichers'!$A$17:$A$300,A84)-SUMIFS('Entladung des Speichers'!$C$17:$C$300,'Entladung des Speichers'!$A$17:$A$300,A84)+SUMIFS(Füllstände!$B$17:$B$299,Füllstände!$A$17:$A$299,A84)-SUMIFS(Füllstände!$C$17:$C$299,Füllstände!$A$17:$A$299,A84))</f>
        <v/>
      </c>
      <c r="D84" s="160" t="str">
        <f>IF(ISBLANK('Beladung des Speichers'!A84),"",C84*'Beladung des Speichers'!C84/SUMIFS('Beladung des Speichers'!$C$17:$C$300,'Beladung des Speichers'!$A$17:$A$300,A84))</f>
        <v/>
      </c>
      <c r="E84" s="166" t="str">
        <f>IF(ISBLANK('Beladung des Speichers'!A84),"",1/SUMIFS('Beladung des Speichers'!$C$17:$C$300,'Beladung des Speichers'!$A$17:$A$300,A84)*C84*SUMIF($A$17:$A$300,A84,'Beladung des Speichers'!$F$17:$F$300))</f>
        <v/>
      </c>
      <c r="F84" s="162" t="str">
        <f>IF(ISBLANK('Beladung des Speichers'!A84),"",IF(C84=0,"0,00",D84/C84*E84))</f>
        <v/>
      </c>
      <c r="G84" s="120" t="str">
        <f>IF(ISBLANK('Beladung des Speichers'!A84),"",SUMIFS('Beladung des Speichers'!$C$17:$C$300,'Beladung des Speichers'!$A$17:$A$300,A84))</f>
        <v/>
      </c>
      <c r="H84" s="120" t="str">
        <f>IF(ISBLANK('Beladung des Speichers'!A84),"",'Beladung des Speichers'!C84)</f>
        <v/>
      </c>
      <c r="I84" s="121" t="str">
        <f>IF(ISBLANK('Beladung des Speichers'!A84),"",SUMIFS('Beladung des Speichers'!$F$17:$F$1001,'Beladung des Speichers'!$A$17:$A$1001,'Ergebnis (detailliert)'!A84))</f>
        <v/>
      </c>
      <c r="J84" s="122" t="str">
        <f>IF(ISBLANK('Beladung des Speichers'!A84),"",'Beladung des Speichers'!F84)</f>
        <v/>
      </c>
      <c r="K84" s="121" t="str">
        <f>IF(ISBLANK('Beladung des Speichers'!A84),"",SUMIFS('Entladung des Speichers'!$C$17:$C$1001,'Entladung des Speichers'!$A$17:$A$1001,'Ergebnis (detailliert)'!A84))</f>
        <v/>
      </c>
      <c r="L84" s="123" t="str">
        <f t="shared" si="7"/>
        <v/>
      </c>
      <c r="M84" s="123" t="str">
        <f>IF(ISBLANK('Entladung des Speichers'!A84),"",'Entladung des Speichers'!C84)</f>
        <v/>
      </c>
      <c r="N84" s="121" t="str">
        <f>IF(ISBLANK('Beladung des Speichers'!A84),"",SUMIFS('Entladung des Speichers'!$F$17:$F$1001,'Entladung des Speichers'!$A$17:$A$1001,'Ergebnis (detailliert)'!$A$17:$A$300))</f>
        <v/>
      </c>
      <c r="O84" s="122" t="str">
        <f t="shared" si="8"/>
        <v/>
      </c>
      <c r="P84" s="124" t="str">
        <f>IF(A84="","",N84*'Ergebnis (detailliert)'!J84/'Ergebnis (detailliert)'!I84)</f>
        <v/>
      </c>
      <c r="Q84" s="122" t="str">
        <f t="shared" si="9"/>
        <v/>
      </c>
      <c r="R84" s="125" t="str">
        <f t="shared" si="10"/>
        <v/>
      </c>
      <c r="S84" s="126" t="str">
        <f>IF(A84="","",IF(LOOKUP(A84,Stammdaten!$A$17:$A$1001,Stammdaten!$G$17:$G$1001)="Nein",0,IF(ISBLANK('Beladung des Speichers'!A84),"",-1*ROUND(MIN(J84,Q84),2))))</f>
        <v/>
      </c>
    </row>
    <row r="85" spans="1:19" x14ac:dyDescent="0.2">
      <c r="A85" s="119" t="str">
        <f>IF('Beladung des Speichers'!A85="","",'Beladung des Speichers'!A85)</f>
        <v/>
      </c>
      <c r="B85" s="182" t="str">
        <f>IF('Beladung des Speichers'!B85="","",'Beladung des Speichers'!B85)</f>
        <v/>
      </c>
      <c r="C85" s="161" t="str">
        <f>IF(ISBLANK('Beladung des Speichers'!A85),"",SUMIFS('Beladung des Speichers'!$C$17:$C$300,'Beladung des Speichers'!$A$17:$A$300,A85)-SUMIFS('Entladung des Speichers'!$C$17:$C$300,'Entladung des Speichers'!$A$17:$A$300,A85)+SUMIFS(Füllstände!$B$17:$B$299,Füllstände!$A$17:$A$299,A85)-SUMIFS(Füllstände!$C$17:$C$299,Füllstände!$A$17:$A$299,A85))</f>
        <v/>
      </c>
      <c r="D85" s="160" t="str">
        <f>IF(ISBLANK('Beladung des Speichers'!A85),"",C85*'Beladung des Speichers'!C85/SUMIFS('Beladung des Speichers'!$C$17:$C$300,'Beladung des Speichers'!$A$17:$A$300,A85))</f>
        <v/>
      </c>
      <c r="E85" s="166" t="str">
        <f>IF(ISBLANK('Beladung des Speichers'!A85),"",1/SUMIFS('Beladung des Speichers'!$C$17:$C$300,'Beladung des Speichers'!$A$17:$A$300,A85)*C85*SUMIF($A$17:$A$300,A85,'Beladung des Speichers'!$F$17:$F$300))</f>
        <v/>
      </c>
      <c r="F85" s="162" t="str">
        <f>IF(ISBLANK('Beladung des Speichers'!A85),"",IF(C85=0,"0,00",D85/C85*E85))</f>
        <v/>
      </c>
      <c r="G85" s="120" t="str">
        <f>IF(ISBLANK('Beladung des Speichers'!A85),"",SUMIFS('Beladung des Speichers'!$C$17:$C$300,'Beladung des Speichers'!$A$17:$A$300,A85))</f>
        <v/>
      </c>
      <c r="H85" s="120" t="str">
        <f>IF(ISBLANK('Beladung des Speichers'!A85),"",'Beladung des Speichers'!C85)</f>
        <v/>
      </c>
      <c r="I85" s="121" t="str">
        <f>IF(ISBLANK('Beladung des Speichers'!A85),"",SUMIFS('Beladung des Speichers'!$F$17:$F$1001,'Beladung des Speichers'!$A$17:$A$1001,'Ergebnis (detailliert)'!A85))</f>
        <v/>
      </c>
      <c r="J85" s="122" t="str">
        <f>IF(ISBLANK('Beladung des Speichers'!A85),"",'Beladung des Speichers'!F85)</f>
        <v/>
      </c>
      <c r="K85" s="121" t="str">
        <f>IF(ISBLANK('Beladung des Speichers'!A85),"",SUMIFS('Entladung des Speichers'!$C$17:$C$1001,'Entladung des Speichers'!$A$17:$A$1001,'Ergebnis (detailliert)'!A85))</f>
        <v/>
      </c>
      <c r="L85" s="123" t="str">
        <f t="shared" si="7"/>
        <v/>
      </c>
      <c r="M85" s="123" t="str">
        <f>IF(ISBLANK('Entladung des Speichers'!A85),"",'Entladung des Speichers'!C85)</f>
        <v/>
      </c>
      <c r="N85" s="121" t="str">
        <f>IF(ISBLANK('Beladung des Speichers'!A85),"",SUMIFS('Entladung des Speichers'!$F$17:$F$1001,'Entladung des Speichers'!$A$17:$A$1001,'Ergebnis (detailliert)'!$A$17:$A$300))</f>
        <v/>
      </c>
      <c r="O85" s="122" t="str">
        <f t="shared" si="8"/>
        <v/>
      </c>
      <c r="P85" s="124" t="str">
        <f>IF(A85="","",N85*'Ergebnis (detailliert)'!J85/'Ergebnis (detailliert)'!I85)</f>
        <v/>
      </c>
      <c r="Q85" s="122" t="str">
        <f t="shared" si="9"/>
        <v/>
      </c>
      <c r="R85" s="125" t="str">
        <f t="shared" si="10"/>
        <v/>
      </c>
      <c r="S85" s="126" t="str">
        <f>IF(A85="","",IF(LOOKUP(A85,Stammdaten!$A$17:$A$1001,Stammdaten!$G$17:$G$1001)="Nein",0,IF(ISBLANK('Beladung des Speichers'!A85),"",-1*ROUND(MIN(J85,Q85),2))))</f>
        <v/>
      </c>
    </row>
    <row r="86" spans="1:19" x14ac:dyDescent="0.2">
      <c r="A86" s="119" t="str">
        <f>IF('Beladung des Speichers'!A86="","",'Beladung des Speichers'!A86)</f>
        <v/>
      </c>
      <c r="B86" s="182" t="str">
        <f>IF('Beladung des Speichers'!B86="","",'Beladung des Speichers'!B86)</f>
        <v/>
      </c>
      <c r="C86" s="161" t="str">
        <f>IF(ISBLANK('Beladung des Speichers'!A86),"",SUMIFS('Beladung des Speichers'!$C$17:$C$300,'Beladung des Speichers'!$A$17:$A$300,A86)-SUMIFS('Entladung des Speichers'!$C$17:$C$300,'Entladung des Speichers'!$A$17:$A$300,A86)+SUMIFS(Füllstände!$B$17:$B$299,Füllstände!$A$17:$A$299,A86)-SUMIFS(Füllstände!$C$17:$C$299,Füllstände!$A$17:$A$299,A86))</f>
        <v/>
      </c>
      <c r="D86" s="160" t="str">
        <f>IF(ISBLANK('Beladung des Speichers'!A86),"",C86*'Beladung des Speichers'!C86/SUMIFS('Beladung des Speichers'!$C$17:$C$300,'Beladung des Speichers'!$A$17:$A$300,A86))</f>
        <v/>
      </c>
      <c r="E86" s="166" t="str">
        <f>IF(ISBLANK('Beladung des Speichers'!A86),"",1/SUMIFS('Beladung des Speichers'!$C$17:$C$300,'Beladung des Speichers'!$A$17:$A$300,A86)*C86*SUMIF($A$17:$A$300,A86,'Beladung des Speichers'!$F$17:$F$300))</f>
        <v/>
      </c>
      <c r="F86" s="162" t="str">
        <f>IF(ISBLANK('Beladung des Speichers'!A86),"",IF(C86=0,"0,00",D86/C86*E86))</f>
        <v/>
      </c>
      <c r="G86" s="120" t="str">
        <f>IF(ISBLANK('Beladung des Speichers'!A86),"",SUMIFS('Beladung des Speichers'!$C$17:$C$300,'Beladung des Speichers'!$A$17:$A$300,A86))</f>
        <v/>
      </c>
      <c r="H86" s="120" t="str">
        <f>IF(ISBLANK('Beladung des Speichers'!A86),"",'Beladung des Speichers'!C86)</f>
        <v/>
      </c>
      <c r="I86" s="121" t="str">
        <f>IF(ISBLANK('Beladung des Speichers'!A86),"",SUMIFS('Beladung des Speichers'!$F$17:$F$1001,'Beladung des Speichers'!$A$17:$A$1001,'Ergebnis (detailliert)'!A86))</f>
        <v/>
      </c>
      <c r="J86" s="122" t="str">
        <f>IF(ISBLANK('Beladung des Speichers'!A86),"",'Beladung des Speichers'!F86)</f>
        <v/>
      </c>
      <c r="K86" s="121" t="str">
        <f>IF(ISBLANK('Beladung des Speichers'!A86),"",SUMIFS('Entladung des Speichers'!$C$17:$C$1001,'Entladung des Speichers'!$A$17:$A$1001,'Ergebnis (detailliert)'!A86))</f>
        <v/>
      </c>
      <c r="L86" s="123" t="str">
        <f t="shared" si="7"/>
        <v/>
      </c>
      <c r="M86" s="123" t="str">
        <f>IF(ISBLANK('Entladung des Speichers'!A86),"",'Entladung des Speichers'!C86)</f>
        <v/>
      </c>
      <c r="N86" s="121" t="str">
        <f>IF(ISBLANK('Beladung des Speichers'!A86),"",SUMIFS('Entladung des Speichers'!$F$17:$F$1001,'Entladung des Speichers'!$A$17:$A$1001,'Ergebnis (detailliert)'!$A$17:$A$300))</f>
        <v/>
      </c>
      <c r="O86" s="122" t="str">
        <f t="shared" si="8"/>
        <v/>
      </c>
      <c r="P86" s="124" t="str">
        <f>IF(A86="","",N86*'Ergebnis (detailliert)'!J86/'Ergebnis (detailliert)'!I86)</f>
        <v/>
      </c>
      <c r="Q86" s="122" t="str">
        <f t="shared" si="9"/>
        <v/>
      </c>
      <c r="R86" s="125" t="str">
        <f t="shared" si="10"/>
        <v/>
      </c>
      <c r="S86" s="126" t="str">
        <f>IF(A86="","",IF(LOOKUP(A86,Stammdaten!$A$17:$A$1001,Stammdaten!$G$17:$G$1001)="Nein",0,IF(ISBLANK('Beladung des Speichers'!A86),"",-1*ROUND(MIN(J86,Q86),2))))</f>
        <v/>
      </c>
    </row>
    <row r="87" spans="1:19" x14ac:dyDescent="0.2">
      <c r="A87" s="119" t="str">
        <f>IF('Beladung des Speichers'!A87="","",'Beladung des Speichers'!A87)</f>
        <v/>
      </c>
      <c r="B87" s="182" t="str">
        <f>IF('Beladung des Speichers'!B87="","",'Beladung des Speichers'!B87)</f>
        <v/>
      </c>
      <c r="C87" s="161" t="str">
        <f>IF(ISBLANK('Beladung des Speichers'!A87),"",SUMIFS('Beladung des Speichers'!$C$17:$C$300,'Beladung des Speichers'!$A$17:$A$300,A87)-SUMIFS('Entladung des Speichers'!$C$17:$C$300,'Entladung des Speichers'!$A$17:$A$300,A87)+SUMIFS(Füllstände!$B$17:$B$299,Füllstände!$A$17:$A$299,A87)-SUMIFS(Füllstände!$C$17:$C$299,Füllstände!$A$17:$A$299,A87))</f>
        <v/>
      </c>
      <c r="D87" s="160" t="str">
        <f>IF(ISBLANK('Beladung des Speichers'!A87),"",C87*'Beladung des Speichers'!C87/SUMIFS('Beladung des Speichers'!$C$17:$C$300,'Beladung des Speichers'!$A$17:$A$300,A87))</f>
        <v/>
      </c>
      <c r="E87" s="166" t="str">
        <f>IF(ISBLANK('Beladung des Speichers'!A87),"",1/SUMIFS('Beladung des Speichers'!$C$17:$C$300,'Beladung des Speichers'!$A$17:$A$300,A87)*C87*SUMIF($A$17:$A$300,A87,'Beladung des Speichers'!$F$17:$F$300))</f>
        <v/>
      </c>
      <c r="F87" s="162" t="str">
        <f>IF(ISBLANK('Beladung des Speichers'!A87),"",IF(C87=0,"0,00",D87/C87*E87))</f>
        <v/>
      </c>
      <c r="G87" s="120" t="str">
        <f>IF(ISBLANK('Beladung des Speichers'!A87),"",SUMIFS('Beladung des Speichers'!$C$17:$C$300,'Beladung des Speichers'!$A$17:$A$300,A87))</f>
        <v/>
      </c>
      <c r="H87" s="120" t="str">
        <f>IF(ISBLANK('Beladung des Speichers'!A87),"",'Beladung des Speichers'!C87)</f>
        <v/>
      </c>
      <c r="I87" s="121" t="str">
        <f>IF(ISBLANK('Beladung des Speichers'!A87),"",SUMIFS('Beladung des Speichers'!$F$17:$F$1001,'Beladung des Speichers'!$A$17:$A$1001,'Ergebnis (detailliert)'!A87))</f>
        <v/>
      </c>
      <c r="J87" s="122" t="str">
        <f>IF(ISBLANK('Beladung des Speichers'!A87),"",'Beladung des Speichers'!F87)</f>
        <v/>
      </c>
      <c r="K87" s="121" t="str">
        <f>IF(ISBLANK('Beladung des Speichers'!A87),"",SUMIFS('Entladung des Speichers'!$C$17:$C$1001,'Entladung des Speichers'!$A$17:$A$1001,'Ergebnis (detailliert)'!A87))</f>
        <v/>
      </c>
      <c r="L87" s="123" t="str">
        <f t="shared" si="7"/>
        <v/>
      </c>
      <c r="M87" s="123" t="str">
        <f>IF(ISBLANK('Entladung des Speichers'!A87),"",'Entladung des Speichers'!C87)</f>
        <v/>
      </c>
      <c r="N87" s="121" t="str">
        <f>IF(ISBLANK('Beladung des Speichers'!A87),"",SUMIFS('Entladung des Speichers'!$F$17:$F$1001,'Entladung des Speichers'!$A$17:$A$1001,'Ergebnis (detailliert)'!$A$17:$A$300))</f>
        <v/>
      </c>
      <c r="O87" s="122" t="str">
        <f t="shared" si="8"/>
        <v/>
      </c>
      <c r="P87" s="124" t="str">
        <f>IF(A87="","",N87*'Ergebnis (detailliert)'!J87/'Ergebnis (detailliert)'!I87)</f>
        <v/>
      </c>
      <c r="Q87" s="122" t="str">
        <f t="shared" si="9"/>
        <v/>
      </c>
      <c r="R87" s="125" t="str">
        <f t="shared" si="10"/>
        <v/>
      </c>
      <c r="S87" s="126" t="str">
        <f>IF(A87="","",IF(LOOKUP(A87,Stammdaten!$A$17:$A$1001,Stammdaten!$G$17:$G$1001)="Nein",0,IF(ISBLANK('Beladung des Speichers'!A87),"",-1*ROUND(MIN(J87,Q87),2))))</f>
        <v/>
      </c>
    </row>
    <row r="88" spans="1:19" x14ac:dyDescent="0.2">
      <c r="A88" s="119" t="str">
        <f>IF('Beladung des Speichers'!A88="","",'Beladung des Speichers'!A88)</f>
        <v/>
      </c>
      <c r="B88" s="182" t="str">
        <f>IF('Beladung des Speichers'!B88="","",'Beladung des Speichers'!B88)</f>
        <v/>
      </c>
      <c r="C88" s="161" t="str">
        <f>IF(ISBLANK('Beladung des Speichers'!A88),"",SUMIFS('Beladung des Speichers'!$C$17:$C$300,'Beladung des Speichers'!$A$17:$A$300,A88)-SUMIFS('Entladung des Speichers'!$C$17:$C$300,'Entladung des Speichers'!$A$17:$A$300,A88)+SUMIFS(Füllstände!$B$17:$B$299,Füllstände!$A$17:$A$299,A88)-SUMIFS(Füllstände!$C$17:$C$299,Füllstände!$A$17:$A$299,A88))</f>
        <v/>
      </c>
      <c r="D88" s="160" t="str">
        <f>IF(ISBLANK('Beladung des Speichers'!A88),"",C88*'Beladung des Speichers'!C88/SUMIFS('Beladung des Speichers'!$C$17:$C$300,'Beladung des Speichers'!$A$17:$A$300,A88))</f>
        <v/>
      </c>
      <c r="E88" s="166" t="str">
        <f>IF(ISBLANK('Beladung des Speichers'!A88),"",1/SUMIFS('Beladung des Speichers'!$C$17:$C$300,'Beladung des Speichers'!$A$17:$A$300,A88)*C88*SUMIF($A$17:$A$300,A88,'Beladung des Speichers'!$F$17:$F$300))</f>
        <v/>
      </c>
      <c r="F88" s="162" t="str">
        <f>IF(ISBLANK('Beladung des Speichers'!A88),"",IF(C88=0,"0,00",D88/C88*E88))</f>
        <v/>
      </c>
      <c r="G88" s="120" t="str">
        <f>IF(ISBLANK('Beladung des Speichers'!A88),"",SUMIFS('Beladung des Speichers'!$C$17:$C$300,'Beladung des Speichers'!$A$17:$A$300,A88))</f>
        <v/>
      </c>
      <c r="H88" s="120" t="str">
        <f>IF(ISBLANK('Beladung des Speichers'!A88),"",'Beladung des Speichers'!C88)</f>
        <v/>
      </c>
      <c r="I88" s="121" t="str">
        <f>IF(ISBLANK('Beladung des Speichers'!A88),"",SUMIFS('Beladung des Speichers'!$F$17:$F$1001,'Beladung des Speichers'!$A$17:$A$1001,'Ergebnis (detailliert)'!A88))</f>
        <v/>
      </c>
      <c r="J88" s="122" t="str">
        <f>IF(ISBLANK('Beladung des Speichers'!A88),"",'Beladung des Speichers'!F88)</f>
        <v/>
      </c>
      <c r="K88" s="121" t="str">
        <f>IF(ISBLANK('Beladung des Speichers'!A88),"",SUMIFS('Entladung des Speichers'!$C$17:$C$1001,'Entladung des Speichers'!$A$17:$A$1001,'Ergebnis (detailliert)'!A88))</f>
        <v/>
      </c>
      <c r="L88" s="123" t="str">
        <f t="shared" si="7"/>
        <v/>
      </c>
      <c r="M88" s="123" t="str">
        <f>IF(ISBLANK('Entladung des Speichers'!A88),"",'Entladung des Speichers'!C88)</f>
        <v/>
      </c>
      <c r="N88" s="121" t="str">
        <f>IF(ISBLANK('Beladung des Speichers'!A88),"",SUMIFS('Entladung des Speichers'!$F$17:$F$1001,'Entladung des Speichers'!$A$17:$A$1001,'Ergebnis (detailliert)'!$A$17:$A$300))</f>
        <v/>
      </c>
      <c r="O88" s="122" t="str">
        <f t="shared" si="8"/>
        <v/>
      </c>
      <c r="P88" s="124" t="str">
        <f>IF(A88="","",N88*'Ergebnis (detailliert)'!J88/'Ergebnis (detailliert)'!I88)</f>
        <v/>
      </c>
      <c r="Q88" s="122" t="str">
        <f t="shared" si="9"/>
        <v/>
      </c>
      <c r="R88" s="125" t="str">
        <f t="shared" si="10"/>
        <v/>
      </c>
      <c r="S88" s="126" t="str">
        <f>IF(A88="","",IF(LOOKUP(A88,Stammdaten!$A$17:$A$1001,Stammdaten!$G$17:$G$1001)="Nein",0,IF(ISBLANK('Beladung des Speichers'!A88),"",-1*ROUND(MIN(J88,Q88),2))))</f>
        <v/>
      </c>
    </row>
    <row r="89" spans="1:19" x14ac:dyDescent="0.2">
      <c r="A89" s="119" t="str">
        <f>IF('Beladung des Speichers'!A89="","",'Beladung des Speichers'!A89)</f>
        <v/>
      </c>
      <c r="B89" s="182" t="str">
        <f>IF('Beladung des Speichers'!B89="","",'Beladung des Speichers'!B89)</f>
        <v/>
      </c>
      <c r="C89" s="161" t="str">
        <f>IF(ISBLANK('Beladung des Speichers'!A89),"",SUMIFS('Beladung des Speichers'!$C$17:$C$300,'Beladung des Speichers'!$A$17:$A$300,A89)-SUMIFS('Entladung des Speichers'!$C$17:$C$300,'Entladung des Speichers'!$A$17:$A$300,A89)+SUMIFS(Füllstände!$B$17:$B$299,Füllstände!$A$17:$A$299,A89)-SUMIFS(Füllstände!$C$17:$C$299,Füllstände!$A$17:$A$299,A89))</f>
        <v/>
      </c>
      <c r="D89" s="160" t="str">
        <f>IF(ISBLANK('Beladung des Speichers'!A89),"",C89*'Beladung des Speichers'!C89/SUMIFS('Beladung des Speichers'!$C$17:$C$300,'Beladung des Speichers'!$A$17:$A$300,A89))</f>
        <v/>
      </c>
      <c r="E89" s="166" t="str">
        <f>IF(ISBLANK('Beladung des Speichers'!A89),"",1/SUMIFS('Beladung des Speichers'!$C$17:$C$300,'Beladung des Speichers'!$A$17:$A$300,A89)*C89*SUMIF($A$17:$A$300,A89,'Beladung des Speichers'!$F$17:$F$300))</f>
        <v/>
      </c>
      <c r="F89" s="162" t="str">
        <f>IF(ISBLANK('Beladung des Speichers'!A89),"",IF(C89=0,"0,00",D89/C89*E89))</f>
        <v/>
      </c>
      <c r="G89" s="120" t="str">
        <f>IF(ISBLANK('Beladung des Speichers'!A89),"",SUMIFS('Beladung des Speichers'!$C$17:$C$300,'Beladung des Speichers'!$A$17:$A$300,A89))</f>
        <v/>
      </c>
      <c r="H89" s="120" t="str">
        <f>IF(ISBLANK('Beladung des Speichers'!A89),"",'Beladung des Speichers'!C89)</f>
        <v/>
      </c>
      <c r="I89" s="121" t="str">
        <f>IF(ISBLANK('Beladung des Speichers'!A89),"",SUMIFS('Beladung des Speichers'!$F$17:$F$1001,'Beladung des Speichers'!$A$17:$A$1001,'Ergebnis (detailliert)'!A89))</f>
        <v/>
      </c>
      <c r="J89" s="122" t="str">
        <f>IF(ISBLANK('Beladung des Speichers'!A89),"",'Beladung des Speichers'!F89)</f>
        <v/>
      </c>
      <c r="K89" s="121" t="str">
        <f>IF(ISBLANK('Beladung des Speichers'!A89),"",SUMIFS('Entladung des Speichers'!$C$17:$C$1001,'Entladung des Speichers'!$A$17:$A$1001,'Ergebnis (detailliert)'!A89))</f>
        <v/>
      </c>
      <c r="L89" s="123" t="str">
        <f t="shared" si="7"/>
        <v/>
      </c>
      <c r="M89" s="123" t="str">
        <f>IF(ISBLANK('Entladung des Speichers'!A89),"",'Entladung des Speichers'!C89)</f>
        <v/>
      </c>
      <c r="N89" s="121" t="str">
        <f>IF(ISBLANK('Beladung des Speichers'!A89),"",SUMIFS('Entladung des Speichers'!$F$17:$F$1001,'Entladung des Speichers'!$A$17:$A$1001,'Ergebnis (detailliert)'!$A$17:$A$300))</f>
        <v/>
      </c>
      <c r="O89" s="122" t="str">
        <f t="shared" si="8"/>
        <v/>
      </c>
      <c r="P89" s="124" t="str">
        <f>IF(A89="","",N89*'Ergebnis (detailliert)'!J89/'Ergebnis (detailliert)'!I89)</f>
        <v/>
      </c>
      <c r="Q89" s="122" t="str">
        <f t="shared" si="9"/>
        <v/>
      </c>
      <c r="R89" s="125" t="str">
        <f t="shared" si="10"/>
        <v/>
      </c>
      <c r="S89" s="126" t="str">
        <f>IF(A89="","",IF(LOOKUP(A89,Stammdaten!$A$17:$A$1001,Stammdaten!$G$17:$G$1001)="Nein",0,IF(ISBLANK('Beladung des Speichers'!A89),"",-1*ROUND(MIN(J89,Q89),2))))</f>
        <v/>
      </c>
    </row>
    <row r="90" spans="1:19" x14ac:dyDescent="0.2">
      <c r="A90" s="119" t="str">
        <f>IF('Beladung des Speichers'!A90="","",'Beladung des Speichers'!A90)</f>
        <v/>
      </c>
      <c r="B90" s="182" t="str">
        <f>IF('Beladung des Speichers'!B90="","",'Beladung des Speichers'!B90)</f>
        <v/>
      </c>
      <c r="C90" s="161" t="str">
        <f>IF(ISBLANK('Beladung des Speichers'!A90),"",SUMIFS('Beladung des Speichers'!$C$17:$C$300,'Beladung des Speichers'!$A$17:$A$300,A90)-SUMIFS('Entladung des Speichers'!$C$17:$C$300,'Entladung des Speichers'!$A$17:$A$300,A90)+SUMIFS(Füllstände!$B$17:$B$299,Füllstände!$A$17:$A$299,A90)-SUMIFS(Füllstände!$C$17:$C$299,Füllstände!$A$17:$A$299,A90))</f>
        <v/>
      </c>
      <c r="D90" s="160" t="str">
        <f>IF(ISBLANK('Beladung des Speichers'!A90),"",C90*'Beladung des Speichers'!C90/SUMIFS('Beladung des Speichers'!$C$17:$C$300,'Beladung des Speichers'!$A$17:$A$300,A90))</f>
        <v/>
      </c>
      <c r="E90" s="166" t="str">
        <f>IF(ISBLANK('Beladung des Speichers'!A90),"",1/SUMIFS('Beladung des Speichers'!$C$17:$C$300,'Beladung des Speichers'!$A$17:$A$300,A90)*C90*SUMIF($A$17:$A$300,A90,'Beladung des Speichers'!$F$17:$F$300))</f>
        <v/>
      </c>
      <c r="F90" s="162" t="str">
        <f>IF(ISBLANK('Beladung des Speichers'!A90),"",IF(C90=0,"0,00",D90/C90*E90))</f>
        <v/>
      </c>
      <c r="G90" s="120" t="str">
        <f>IF(ISBLANK('Beladung des Speichers'!A90),"",SUMIFS('Beladung des Speichers'!$C$17:$C$300,'Beladung des Speichers'!$A$17:$A$300,A90))</f>
        <v/>
      </c>
      <c r="H90" s="120" t="str">
        <f>IF(ISBLANK('Beladung des Speichers'!A90),"",'Beladung des Speichers'!C90)</f>
        <v/>
      </c>
      <c r="I90" s="121" t="str">
        <f>IF(ISBLANK('Beladung des Speichers'!A90),"",SUMIFS('Beladung des Speichers'!$F$17:$F$1001,'Beladung des Speichers'!$A$17:$A$1001,'Ergebnis (detailliert)'!A90))</f>
        <v/>
      </c>
      <c r="J90" s="122" t="str">
        <f>IF(ISBLANK('Beladung des Speichers'!A90),"",'Beladung des Speichers'!F90)</f>
        <v/>
      </c>
      <c r="K90" s="121" t="str">
        <f>IF(ISBLANK('Beladung des Speichers'!A90),"",SUMIFS('Entladung des Speichers'!$C$17:$C$1001,'Entladung des Speichers'!$A$17:$A$1001,'Ergebnis (detailliert)'!A90))</f>
        <v/>
      </c>
      <c r="L90" s="123" t="str">
        <f t="shared" si="7"/>
        <v/>
      </c>
      <c r="M90" s="123" t="str">
        <f>IF(ISBLANK('Entladung des Speichers'!A90),"",'Entladung des Speichers'!C90)</f>
        <v/>
      </c>
      <c r="N90" s="121" t="str">
        <f>IF(ISBLANK('Beladung des Speichers'!A90),"",SUMIFS('Entladung des Speichers'!$F$17:$F$1001,'Entladung des Speichers'!$A$17:$A$1001,'Ergebnis (detailliert)'!$A$17:$A$300))</f>
        <v/>
      </c>
      <c r="O90" s="122" t="str">
        <f t="shared" si="8"/>
        <v/>
      </c>
      <c r="P90" s="124" t="str">
        <f>IF(A90="","",N90*'Ergebnis (detailliert)'!J90/'Ergebnis (detailliert)'!I90)</f>
        <v/>
      </c>
      <c r="Q90" s="122" t="str">
        <f t="shared" si="9"/>
        <v/>
      </c>
      <c r="R90" s="125" t="str">
        <f t="shared" si="10"/>
        <v/>
      </c>
      <c r="S90" s="126" t="str">
        <f>IF(A90="","",IF(LOOKUP(A90,Stammdaten!$A$17:$A$1001,Stammdaten!$G$17:$G$1001)="Nein",0,IF(ISBLANK('Beladung des Speichers'!A90),"",-1*ROUND(MIN(J90,Q90),2))))</f>
        <v/>
      </c>
    </row>
    <row r="91" spans="1:19" x14ac:dyDescent="0.2">
      <c r="A91" s="119" t="str">
        <f>IF('Beladung des Speichers'!A91="","",'Beladung des Speichers'!A91)</f>
        <v/>
      </c>
      <c r="B91" s="182" t="str">
        <f>IF('Beladung des Speichers'!B91="","",'Beladung des Speichers'!B91)</f>
        <v/>
      </c>
      <c r="C91" s="161" t="str">
        <f>IF(ISBLANK('Beladung des Speichers'!A91),"",SUMIFS('Beladung des Speichers'!$C$17:$C$300,'Beladung des Speichers'!$A$17:$A$300,A91)-SUMIFS('Entladung des Speichers'!$C$17:$C$300,'Entladung des Speichers'!$A$17:$A$300,A91)+SUMIFS(Füllstände!$B$17:$B$299,Füllstände!$A$17:$A$299,A91)-SUMIFS(Füllstände!$C$17:$C$299,Füllstände!$A$17:$A$299,A91))</f>
        <v/>
      </c>
      <c r="D91" s="160" t="str">
        <f>IF(ISBLANK('Beladung des Speichers'!A91),"",C91*'Beladung des Speichers'!C91/SUMIFS('Beladung des Speichers'!$C$17:$C$300,'Beladung des Speichers'!$A$17:$A$300,A91))</f>
        <v/>
      </c>
      <c r="E91" s="166" t="str">
        <f>IF(ISBLANK('Beladung des Speichers'!A91),"",1/SUMIFS('Beladung des Speichers'!$C$17:$C$300,'Beladung des Speichers'!$A$17:$A$300,A91)*C91*SUMIF($A$17:$A$300,A91,'Beladung des Speichers'!$F$17:$F$300))</f>
        <v/>
      </c>
      <c r="F91" s="162" t="str">
        <f>IF(ISBLANK('Beladung des Speichers'!A91),"",IF(C91=0,"0,00",D91/C91*E91))</f>
        <v/>
      </c>
      <c r="G91" s="120" t="str">
        <f>IF(ISBLANK('Beladung des Speichers'!A91),"",SUMIFS('Beladung des Speichers'!$C$17:$C$300,'Beladung des Speichers'!$A$17:$A$300,A91))</f>
        <v/>
      </c>
      <c r="H91" s="120" t="str">
        <f>IF(ISBLANK('Beladung des Speichers'!A91),"",'Beladung des Speichers'!C91)</f>
        <v/>
      </c>
      <c r="I91" s="121" t="str">
        <f>IF(ISBLANK('Beladung des Speichers'!A91),"",SUMIFS('Beladung des Speichers'!$F$17:$F$1001,'Beladung des Speichers'!$A$17:$A$1001,'Ergebnis (detailliert)'!A91))</f>
        <v/>
      </c>
      <c r="J91" s="122" t="str">
        <f>IF(ISBLANK('Beladung des Speichers'!A91),"",'Beladung des Speichers'!F91)</f>
        <v/>
      </c>
      <c r="K91" s="121" t="str">
        <f>IF(ISBLANK('Beladung des Speichers'!A91),"",SUMIFS('Entladung des Speichers'!$C$17:$C$1001,'Entladung des Speichers'!$A$17:$A$1001,'Ergebnis (detailliert)'!A91))</f>
        <v/>
      </c>
      <c r="L91" s="123" t="str">
        <f t="shared" si="7"/>
        <v/>
      </c>
      <c r="M91" s="123" t="str">
        <f>IF(ISBLANK('Entladung des Speichers'!A91),"",'Entladung des Speichers'!C91)</f>
        <v/>
      </c>
      <c r="N91" s="121" t="str">
        <f>IF(ISBLANK('Beladung des Speichers'!A91),"",SUMIFS('Entladung des Speichers'!$F$17:$F$1001,'Entladung des Speichers'!$A$17:$A$1001,'Ergebnis (detailliert)'!$A$17:$A$300))</f>
        <v/>
      </c>
      <c r="O91" s="122" t="str">
        <f t="shared" si="8"/>
        <v/>
      </c>
      <c r="P91" s="124" t="str">
        <f>IF(A91="","",N91*'Ergebnis (detailliert)'!J91/'Ergebnis (detailliert)'!I91)</f>
        <v/>
      </c>
      <c r="Q91" s="122" t="str">
        <f t="shared" si="9"/>
        <v/>
      </c>
      <c r="R91" s="125" t="str">
        <f t="shared" si="10"/>
        <v/>
      </c>
      <c r="S91" s="126" t="str">
        <f>IF(A91="","",IF(LOOKUP(A91,Stammdaten!$A$17:$A$1001,Stammdaten!$G$17:$G$1001)="Nein",0,IF(ISBLANK('Beladung des Speichers'!A91),"",-1*ROUND(MIN(J91,Q91),2))))</f>
        <v/>
      </c>
    </row>
    <row r="92" spans="1:19" x14ac:dyDescent="0.2">
      <c r="A92" s="119" t="str">
        <f>IF('Beladung des Speichers'!A92="","",'Beladung des Speichers'!A92)</f>
        <v/>
      </c>
      <c r="B92" s="182" t="str">
        <f>IF('Beladung des Speichers'!B92="","",'Beladung des Speichers'!B92)</f>
        <v/>
      </c>
      <c r="C92" s="161" t="str">
        <f>IF(ISBLANK('Beladung des Speichers'!A92),"",SUMIFS('Beladung des Speichers'!$C$17:$C$300,'Beladung des Speichers'!$A$17:$A$300,A92)-SUMIFS('Entladung des Speichers'!$C$17:$C$300,'Entladung des Speichers'!$A$17:$A$300,A92)+SUMIFS(Füllstände!$B$17:$B$299,Füllstände!$A$17:$A$299,A92)-SUMIFS(Füllstände!$C$17:$C$299,Füllstände!$A$17:$A$299,A92))</f>
        <v/>
      </c>
      <c r="D92" s="160" t="str">
        <f>IF(ISBLANK('Beladung des Speichers'!A92),"",C92*'Beladung des Speichers'!C92/SUMIFS('Beladung des Speichers'!$C$17:$C$300,'Beladung des Speichers'!$A$17:$A$300,A92))</f>
        <v/>
      </c>
      <c r="E92" s="166" t="str">
        <f>IF(ISBLANK('Beladung des Speichers'!A92),"",1/SUMIFS('Beladung des Speichers'!$C$17:$C$300,'Beladung des Speichers'!$A$17:$A$300,A92)*C92*SUMIF($A$17:$A$300,A92,'Beladung des Speichers'!$F$17:$F$300))</f>
        <v/>
      </c>
      <c r="F92" s="162" t="str">
        <f>IF(ISBLANK('Beladung des Speichers'!A92),"",IF(C92=0,"0,00",D92/C92*E92))</f>
        <v/>
      </c>
      <c r="G92" s="120" t="str">
        <f>IF(ISBLANK('Beladung des Speichers'!A92),"",SUMIFS('Beladung des Speichers'!$C$17:$C$300,'Beladung des Speichers'!$A$17:$A$300,A92))</f>
        <v/>
      </c>
      <c r="H92" s="120" t="str">
        <f>IF(ISBLANK('Beladung des Speichers'!A92),"",'Beladung des Speichers'!C92)</f>
        <v/>
      </c>
      <c r="I92" s="121" t="str">
        <f>IF(ISBLANK('Beladung des Speichers'!A92),"",SUMIFS('Beladung des Speichers'!$F$17:$F$1001,'Beladung des Speichers'!$A$17:$A$1001,'Ergebnis (detailliert)'!A92))</f>
        <v/>
      </c>
      <c r="J92" s="122" t="str">
        <f>IF(ISBLANK('Beladung des Speichers'!A92),"",'Beladung des Speichers'!F92)</f>
        <v/>
      </c>
      <c r="K92" s="121" t="str">
        <f>IF(ISBLANK('Beladung des Speichers'!A92),"",SUMIFS('Entladung des Speichers'!$C$17:$C$1001,'Entladung des Speichers'!$A$17:$A$1001,'Ergebnis (detailliert)'!A92))</f>
        <v/>
      </c>
      <c r="L92" s="123" t="str">
        <f t="shared" si="7"/>
        <v/>
      </c>
      <c r="M92" s="123" t="str">
        <f>IF(ISBLANK('Entladung des Speichers'!A92),"",'Entladung des Speichers'!C92)</f>
        <v/>
      </c>
      <c r="N92" s="121" t="str">
        <f>IF(ISBLANK('Beladung des Speichers'!A92),"",SUMIFS('Entladung des Speichers'!$F$17:$F$1001,'Entladung des Speichers'!$A$17:$A$1001,'Ergebnis (detailliert)'!$A$17:$A$300))</f>
        <v/>
      </c>
      <c r="O92" s="122" t="str">
        <f t="shared" si="8"/>
        <v/>
      </c>
      <c r="P92" s="124" t="str">
        <f>IF(A92="","",N92*'Ergebnis (detailliert)'!J92/'Ergebnis (detailliert)'!I92)</f>
        <v/>
      </c>
      <c r="Q92" s="122" t="str">
        <f t="shared" si="9"/>
        <v/>
      </c>
      <c r="R92" s="125" t="str">
        <f t="shared" si="10"/>
        <v/>
      </c>
      <c r="S92" s="126" t="str">
        <f>IF(A92="","",IF(LOOKUP(A92,Stammdaten!$A$17:$A$1001,Stammdaten!$G$17:$G$1001)="Nein",0,IF(ISBLANK('Beladung des Speichers'!A92),"",-1*ROUND(MIN(J92,Q92),2))))</f>
        <v/>
      </c>
    </row>
    <row r="93" spans="1:19" x14ac:dyDescent="0.2">
      <c r="A93" s="119" t="str">
        <f>IF('Beladung des Speichers'!A93="","",'Beladung des Speichers'!A93)</f>
        <v/>
      </c>
      <c r="B93" s="182" t="str">
        <f>IF('Beladung des Speichers'!B93="","",'Beladung des Speichers'!B93)</f>
        <v/>
      </c>
      <c r="C93" s="161" t="str">
        <f>IF(ISBLANK('Beladung des Speichers'!A93),"",SUMIFS('Beladung des Speichers'!$C$17:$C$300,'Beladung des Speichers'!$A$17:$A$300,A93)-SUMIFS('Entladung des Speichers'!$C$17:$C$300,'Entladung des Speichers'!$A$17:$A$300,A93)+SUMIFS(Füllstände!$B$17:$B$299,Füllstände!$A$17:$A$299,A93)-SUMIFS(Füllstände!$C$17:$C$299,Füllstände!$A$17:$A$299,A93))</f>
        <v/>
      </c>
      <c r="D93" s="160" t="str">
        <f>IF(ISBLANK('Beladung des Speichers'!A93),"",C93*'Beladung des Speichers'!C93/SUMIFS('Beladung des Speichers'!$C$17:$C$300,'Beladung des Speichers'!$A$17:$A$300,A93))</f>
        <v/>
      </c>
      <c r="E93" s="166" t="str">
        <f>IF(ISBLANK('Beladung des Speichers'!A93),"",1/SUMIFS('Beladung des Speichers'!$C$17:$C$300,'Beladung des Speichers'!$A$17:$A$300,A93)*C93*SUMIF($A$17:$A$300,A93,'Beladung des Speichers'!$F$17:$F$300))</f>
        <v/>
      </c>
      <c r="F93" s="162" t="str">
        <f>IF(ISBLANK('Beladung des Speichers'!A93),"",IF(C93=0,"0,00",D93/C93*E93))</f>
        <v/>
      </c>
      <c r="G93" s="120" t="str">
        <f>IF(ISBLANK('Beladung des Speichers'!A93),"",SUMIFS('Beladung des Speichers'!$C$17:$C$300,'Beladung des Speichers'!$A$17:$A$300,A93))</f>
        <v/>
      </c>
      <c r="H93" s="120" t="str">
        <f>IF(ISBLANK('Beladung des Speichers'!A93),"",'Beladung des Speichers'!C93)</f>
        <v/>
      </c>
      <c r="I93" s="121" t="str">
        <f>IF(ISBLANK('Beladung des Speichers'!A93),"",SUMIFS('Beladung des Speichers'!$F$17:$F$1001,'Beladung des Speichers'!$A$17:$A$1001,'Ergebnis (detailliert)'!A93))</f>
        <v/>
      </c>
      <c r="J93" s="122" t="str">
        <f>IF(ISBLANK('Beladung des Speichers'!A93),"",'Beladung des Speichers'!F93)</f>
        <v/>
      </c>
      <c r="K93" s="121" t="str">
        <f>IF(ISBLANK('Beladung des Speichers'!A93),"",SUMIFS('Entladung des Speichers'!$C$17:$C$1001,'Entladung des Speichers'!$A$17:$A$1001,'Ergebnis (detailliert)'!A93))</f>
        <v/>
      </c>
      <c r="L93" s="123" t="str">
        <f t="shared" si="7"/>
        <v/>
      </c>
      <c r="M93" s="123" t="str">
        <f>IF(ISBLANK('Entladung des Speichers'!A93),"",'Entladung des Speichers'!C93)</f>
        <v/>
      </c>
      <c r="N93" s="121" t="str">
        <f>IF(ISBLANK('Beladung des Speichers'!A93),"",SUMIFS('Entladung des Speichers'!$F$17:$F$1001,'Entladung des Speichers'!$A$17:$A$1001,'Ergebnis (detailliert)'!$A$17:$A$300))</f>
        <v/>
      </c>
      <c r="O93" s="122" t="str">
        <f t="shared" si="8"/>
        <v/>
      </c>
      <c r="P93" s="124" t="str">
        <f>IF(A93="","",N93*'Ergebnis (detailliert)'!J93/'Ergebnis (detailliert)'!I93)</f>
        <v/>
      </c>
      <c r="Q93" s="122" t="str">
        <f t="shared" si="9"/>
        <v/>
      </c>
      <c r="R93" s="125" t="str">
        <f t="shared" si="10"/>
        <v/>
      </c>
      <c r="S93" s="126" t="str">
        <f>IF(A93="","",IF(LOOKUP(A93,Stammdaten!$A$17:$A$1001,Stammdaten!$G$17:$G$1001)="Nein",0,IF(ISBLANK('Beladung des Speichers'!A93),"",-1*ROUND(MIN(J93,Q93),2))))</f>
        <v/>
      </c>
    </row>
    <row r="94" spans="1:19" x14ac:dyDescent="0.2">
      <c r="A94" s="119" t="str">
        <f>IF('Beladung des Speichers'!A94="","",'Beladung des Speichers'!A94)</f>
        <v/>
      </c>
      <c r="B94" s="182" t="str">
        <f>IF('Beladung des Speichers'!B94="","",'Beladung des Speichers'!B94)</f>
        <v/>
      </c>
      <c r="C94" s="161" t="str">
        <f>IF(ISBLANK('Beladung des Speichers'!A94),"",SUMIFS('Beladung des Speichers'!$C$17:$C$300,'Beladung des Speichers'!$A$17:$A$300,A94)-SUMIFS('Entladung des Speichers'!$C$17:$C$300,'Entladung des Speichers'!$A$17:$A$300,A94)+SUMIFS(Füllstände!$B$17:$B$299,Füllstände!$A$17:$A$299,A94)-SUMIFS(Füllstände!$C$17:$C$299,Füllstände!$A$17:$A$299,A94))</f>
        <v/>
      </c>
      <c r="D94" s="160" t="str">
        <f>IF(ISBLANK('Beladung des Speichers'!A94),"",C94*'Beladung des Speichers'!C94/SUMIFS('Beladung des Speichers'!$C$17:$C$300,'Beladung des Speichers'!$A$17:$A$300,A94))</f>
        <v/>
      </c>
      <c r="E94" s="166" t="str">
        <f>IF(ISBLANK('Beladung des Speichers'!A94),"",1/SUMIFS('Beladung des Speichers'!$C$17:$C$300,'Beladung des Speichers'!$A$17:$A$300,A94)*C94*SUMIF($A$17:$A$300,A94,'Beladung des Speichers'!$F$17:$F$300))</f>
        <v/>
      </c>
      <c r="F94" s="162" t="str">
        <f>IF(ISBLANK('Beladung des Speichers'!A94),"",IF(C94=0,"0,00",D94/C94*E94))</f>
        <v/>
      </c>
      <c r="G94" s="120" t="str">
        <f>IF(ISBLANK('Beladung des Speichers'!A94),"",SUMIFS('Beladung des Speichers'!$C$17:$C$300,'Beladung des Speichers'!$A$17:$A$300,A94))</f>
        <v/>
      </c>
      <c r="H94" s="120" t="str">
        <f>IF(ISBLANK('Beladung des Speichers'!A94),"",'Beladung des Speichers'!C94)</f>
        <v/>
      </c>
      <c r="I94" s="121" t="str">
        <f>IF(ISBLANK('Beladung des Speichers'!A94),"",SUMIFS('Beladung des Speichers'!$F$17:$F$1001,'Beladung des Speichers'!$A$17:$A$1001,'Ergebnis (detailliert)'!A94))</f>
        <v/>
      </c>
      <c r="J94" s="122" t="str">
        <f>IF(ISBLANK('Beladung des Speichers'!A94),"",'Beladung des Speichers'!F94)</f>
        <v/>
      </c>
      <c r="K94" s="121" t="str">
        <f>IF(ISBLANK('Beladung des Speichers'!A94),"",SUMIFS('Entladung des Speichers'!$C$17:$C$1001,'Entladung des Speichers'!$A$17:$A$1001,'Ergebnis (detailliert)'!A94))</f>
        <v/>
      </c>
      <c r="L94" s="123" t="str">
        <f t="shared" si="7"/>
        <v/>
      </c>
      <c r="M94" s="123" t="str">
        <f>IF(ISBLANK('Entladung des Speichers'!A94),"",'Entladung des Speichers'!C94)</f>
        <v/>
      </c>
      <c r="N94" s="121" t="str">
        <f>IF(ISBLANK('Beladung des Speichers'!A94),"",SUMIFS('Entladung des Speichers'!$F$17:$F$1001,'Entladung des Speichers'!$A$17:$A$1001,'Ergebnis (detailliert)'!$A$17:$A$300))</f>
        <v/>
      </c>
      <c r="O94" s="122" t="str">
        <f t="shared" si="8"/>
        <v/>
      </c>
      <c r="P94" s="124" t="str">
        <f>IF(A94="","",N94*'Ergebnis (detailliert)'!J94/'Ergebnis (detailliert)'!I94)</f>
        <v/>
      </c>
      <c r="Q94" s="122" t="str">
        <f t="shared" si="9"/>
        <v/>
      </c>
      <c r="R94" s="125" t="str">
        <f t="shared" si="10"/>
        <v/>
      </c>
      <c r="S94" s="126" t="str">
        <f>IF(A94="","",IF(LOOKUP(A94,Stammdaten!$A$17:$A$1001,Stammdaten!$G$17:$G$1001)="Nein",0,IF(ISBLANK('Beladung des Speichers'!A94),"",-1*ROUND(MIN(J94,Q94),2))))</f>
        <v/>
      </c>
    </row>
    <row r="95" spans="1:19" x14ac:dyDescent="0.2">
      <c r="A95" s="119" t="str">
        <f>IF('Beladung des Speichers'!A95="","",'Beladung des Speichers'!A95)</f>
        <v/>
      </c>
      <c r="B95" s="182" t="str">
        <f>IF('Beladung des Speichers'!B95="","",'Beladung des Speichers'!B95)</f>
        <v/>
      </c>
      <c r="C95" s="161" t="str">
        <f>IF(ISBLANK('Beladung des Speichers'!A95),"",SUMIFS('Beladung des Speichers'!$C$17:$C$300,'Beladung des Speichers'!$A$17:$A$300,A95)-SUMIFS('Entladung des Speichers'!$C$17:$C$300,'Entladung des Speichers'!$A$17:$A$300,A95)+SUMIFS(Füllstände!$B$17:$B$299,Füllstände!$A$17:$A$299,A95)-SUMIFS(Füllstände!$C$17:$C$299,Füllstände!$A$17:$A$299,A95))</f>
        <v/>
      </c>
      <c r="D95" s="160" t="str">
        <f>IF(ISBLANK('Beladung des Speichers'!A95),"",C95*'Beladung des Speichers'!C95/SUMIFS('Beladung des Speichers'!$C$17:$C$300,'Beladung des Speichers'!$A$17:$A$300,A95))</f>
        <v/>
      </c>
      <c r="E95" s="166" t="str">
        <f>IF(ISBLANK('Beladung des Speichers'!A95),"",1/SUMIFS('Beladung des Speichers'!$C$17:$C$300,'Beladung des Speichers'!$A$17:$A$300,A95)*C95*SUMIF($A$17:$A$300,A95,'Beladung des Speichers'!$F$17:$F$300))</f>
        <v/>
      </c>
      <c r="F95" s="162" t="str">
        <f>IF(ISBLANK('Beladung des Speichers'!A95),"",IF(C95=0,"0,00",D95/C95*E95))</f>
        <v/>
      </c>
      <c r="G95" s="120" t="str">
        <f>IF(ISBLANK('Beladung des Speichers'!A95),"",SUMIFS('Beladung des Speichers'!$C$17:$C$300,'Beladung des Speichers'!$A$17:$A$300,A95))</f>
        <v/>
      </c>
      <c r="H95" s="120" t="str">
        <f>IF(ISBLANK('Beladung des Speichers'!A95),"",'Beladung des Speichers'!C95)</f>
        <v/>
      </c>
      <c r="I95" s="121" t="str">
        <f>IF(ISBLANK('Beladung des Speichers'!A95),"",SUMIFS('Beladung des Speichers'!$F$17:$F$1001,'Beladung des Speichers'!$A$17:$A$1001,'Ergebnis (detailliert)'!A95))</f>
        <v/>
      </c>
      <c r="J95" s="122" t="str">
        <f>IF(ISBLANK('Beladung des Speichers'!A95),"",'Beladung des Speichers'!F95)</f>
        <v/>
      </c>
      <c r="K95" s="121" t="str">
        <f>IF(ISBLANK('Beladung des Speichers'!A95),"",SUMIFS('Entladung des Speichers'!$C$17:$C$1001,'Entladung des Speichers'!$A$17:$A$1001,'Ergebnis (detailliert)'!A95))</f>
        <v/>
      </c>
      <c r="L95" s="123" t="str">
        <f t="shared" si="7"/>
        <v/>
      </c>
      <c r="M95" s="123" t="str">
        <f>IF(ISBLANK('Entladung des Speichers'!A95),"",'Entladung des Speichers'!C95)</f>
        <v/>
      </c>
      <c r="N95" s="121" t="str">
        <f>IF(ISBLANK('Beladung des Speichers'!A95),"",SUMIFS('Entladung des Speichers'!$F$17:$F$1001,'Entladung des Speichers'!$A$17:$A$1001,'Ergebnis (detailliert)'!$A$17:$A$300))</f>
        <v/>
      </c>
      <c r="O95" s="122" t="str">
        <f t="shared" si="8"/>
        <v/>
      </c>
      <c r="P95" s="124" t="str">
        <f>IF(A95="","",N95*'Ergebnis (detailliert)'!J95/'Ergebnis (detailliert)'!I95)</f>
        <v/>
      </c>
      <c r="Q95" s="122" t="str">
        <f t="shared" si="9"/>
        <v/>
      </c>
      <c r="R95" s="125" t="str">
        <f t="shared" si="10"/>
        <v/>
      </c>
      <c r="S95" s="126" t="str">
        <f>IF(A95="","",IF(LOOKUP(A95,Stammdaten!$A$17:$A$1001,Stammdaten!$G$17:$G$1001)="Nein",0,IF(ISBLANK('Beladung des Speichers'!A95),"",-1*ROUND(MIN(J95,Q95),2))))</f>
        <v/>
      </c>
    </row>
    <row r="96" spans="1:19" x14ac:dyDescent="0.2">
      <c r="A96" s="119" t="str">
        <f>IF('Beladung des Speichers'!A96="","",'Beladung des Speichers'!A96)</f>
        <v/>
      </c>
      <c r="B96" s="182" t="str">
        <f>IF('Beladung des Speichers'!B96="","",'Beladung des Speichers'!B96)</f>
        <v/>
      </c>
      <c r="C96" s="161" t="str">
        <f>IF(ISBLANK('Beladung des Speichers'!A96),"",SUMIFS('Beladung des Speichers'!$C$17:$C$300,'Beladung des Speichers'!$A$17:$A$300,A96)-SUMIFS('Entladung des Speichers'!$C$17:$C$300,'Entladung des Speichers'!$A$17:$A$300,A96)+SUMIFS(Füllstände!$B$17:$B$299,Füllstände!$A$17:$A$299,A96)-SUMIFS(Füllstände!$C$17:$C$299,Füllstände!$A$17:$A$299,A96))</f>
        <v/>
      </c>
      <c r="D96" s="160" t="str">
        <f>IF(ISBLANK('Beladung des Speichers'!A96),"",C96*'Beladung des Speichers'!C96/SUMIFS('Beladung des Speichers'!$C$17:$C$300,'Beladung des Speichers'!$A$17:$A$300,A96))</f>
        <v/>
      </c>
      <c r="E96" s="166" t="str">
        <f>IF(ISBLANK('Beladung des Speichers'!A96),"",1/SUMIFS('Beladung des Speichers'!$C$17:$C$300,'Beladung des Speichers'!$A$17:$A$300,A96)*C96*SUMIF($A$17:$A$300,A96,'Beladung des Speichers'!$F$17:$F$300))</f>
        <v/>
      </c>
      <c r="F96" s="162" t="str">
        <f>IF(ISBLANK('Beladung des Speichers'!A96),"",IF(C96=0,"0,00",D96/C96*E96))</f>
        <v/>
      </c>
      <c r="G96" s="120" t="str">
        <f>IF(ISBLANK('Beladung des Speichers'!A96),"",SUMIFS('Beladung des Speichers'!$C$17:$C$300,'Beladung des Speichers'!$A$17:$A$300,A96))</f>
        <v/>
      </c>
      <c r="H96" s="120" t="str">
        <f>IF(ISBLANK('Beladung des Speichers'!A96),"",'Beladung des Speichers'!C96)</f>
        <v/>
      </c>
      <c r="I96" s="121" t="str">
        <f>IF(ISBLANK('Beladung des Speichers'!A96),"",SUMIFS('Beladung des Speichers'!$F$17:$F$1001,'Beladung des Speichers'!$A$17:$A$1001,'Ergebnis (detailliert)'!A96))</f>
        <v/>
      </c>
      <c r="J96" s="122" t="str">
        <f>IF(ISBLANK('Beladung des Speichers'!A96),"",'Beladung des Speichers'!F96)</f>
        <v/>
      </c>
      <c r="K96" s="121" t="str">
        <f>IF(ISBLANK('Beladung des Speichers'!A96),"",SUMIFS('Entladung des Speichers'!$C$17:$C$1001,'Entladung des Speichers'!$A$17:$A$1001,'Ergebnis (detailliert)'!A96))</f>
        <v/>
      </c>
      <c r="L96" s="123" t="str">
        <f t="shared" si="7"/>
        <v/>
      </c>
      <c r="M96" s="123" t="str">
        <f>IF(ISBLANK('Entladung des Speichers'!A96),"",'Entladung des Speichers'!C96)</f>
        <v/>
      </c>
      <c r="N96" s="121" t="str">
        <f>IF(ISBLANK('Beladung des Speichers'!A96),"",SUMIFS('Entladung des Speichers'!$F$17:$F$1001,'Entladung des Speichers'!$A$17:$A$1001,'Ergebnis (detailliert)'!$A$17:$A$300))</f>
        <v/>
      </c>
      <c r="O96" s="122" t="str">
        <f t="shared" si="8"/>
        <v/>
      </c>
      <c r="P96" s="124" t="str">
        <f>IF(A96="","",N96*'Ergebnis (detailliert)'!J96/'Ergebnis (detailliert)'!I96)</f>
        <v/>
      </c>
      <c r="Q96" s="122" t="str">
        <f t="shared" si="9"/>
        <v/>
      </c>
      <c r="R96" s="125" t="str">
        <f t="shared" si="10"/>
        <v/>
      </c>
      <c r="S96" s="126" t="str">
        <f>IF(A96="","",IF(LOOKUP(A96,Stammdaten!$A$17:$A$1001,Stammdaten!$G$17:$G$1001)="Nein",0,IF(ISBLANK('Beladung des Speichers'!A96),"",-1*ROUND(MIN(J96,Q96),2))))</f>
        <v/>
      </c>
    </row>
    <row r="97" spans="1:19" x14ac:dyDescent="0.2">
      <c r="A97" s="119" t="str">
        <f>IF('Beladung des Speichers'!A97="","",'Beladung des Speichers'!A97)</f>
        <v/>
      </c>
      <c r="B97" s="182" t="str">
        <f>IF('Beladung des Speichers'!B97="","",'Beladung des Speichers'!B97)</f>
        <v/>
      </c>
      <c r="C97" s="161" t="str">
        <f>IF(ISBLANK('Beladung des Speichers'!A97),"",SUMIFS('Beladung des Speichers'!$C$17:$C$300,'Beladung des Speichers'!$A$17:$A$300,A97)-SUMIFS('Entladung des Speichers'!$C$17:$C$300,'Entladung des Speichers'!$A$17:$A$300,A97)+SUMIFS(Füllstände!$B$17:$B$299,Füllstände!$A$17:$A$299,A97)-SUMIFS(Füllstände!$C$17:$C$299,Füllstände!$A$17:$A$299,A97))</f>
        <v/>
      </c>
      <c r="D97" s="160" t="str">
        <f>IF(ISBLANK('Beladung des Speichers'!A97),"",C97*'Beladung des Speichers'!C97/SUMIFS('Beladung des Speichers'!$C$17:$C$300,'Beladung des Speichers'!$A$17:$A$300,A97))</f>
        <v/>
      </c>
      <c r="E97" s="166" t="str">
        <f>IF(ISBLANK('Beladung des Speichers'!A97),"",1/SUMIFS('Beladung des Speichers'!$C$17:$C$300,'Beladung des Speichers'!$A$17:$A$300,A97)*C97*SUMIF($A$17:$A$300,A97,'Beladung des Speichers'!$F$17:$F$300))</f>
        <v/>
      </c>
      <c r="F97" s="162" t="str">
        <f>IF(ISBLANK('Beladung des Speichers'!A97),"",IF(C97=0,"0,00",D97/C97*E97))</f>
        <v/>
      </c>
      <c r="G97" s="120" t="str">
        <f>IF(ISBLANK('Beladung des Speichers'!A97),"",SUMIFS('Beladung des Speichers'!$C$17:$C$300,'Beladung des Speichers'!$A$17:$A$300,A97))</f>
        <v/>
      </c>
      <c r="H97" s="120" t="str">
        <f>IF(ISBLANK('Beladung des Speichers'!A97),"",'Beladung des Speichers'!C97)</f>
        <v/>
      </c>
      <c r="I97" s="121" t="str">
        <f>IF(ISBLANK('Beladung des Speichers'!A97),"",SUMIFS('Beladung des Speichers'!$F$17:$F$1001,'Beladung des Speichers'!$A$17:$A$1001,'Ergebnis (detailliert)'!A97))</f>
        <v/>
      </c>
      <c r="J97" s="122" t="str">
        <f>IF(ISBLANK('Beladung des Speichers'!A97),"",'Beladung des Speichers'!F97)</f>
        <v/>
      </c>
      <c r="K97" s="121" t="str">
        <f>IF(ISBLANK('Beladung des Speichers'!A97),"",SUMIFS('Entladung des Speichers'!$C$17:$C$1001,'Entladung des Speichers'!$A$17:$A$1001,'Ergebnis (detailliert)'!A97))</f>
        <v/>
      </c>
      <c r="L97" s="123" t="str">
        <f t="shared" si="7"/>
        <v/>
      </c>
      <c r="M97" s="123" t="str">
        <f>IF(ISBLANK('Entladung des Speichers'!A97),"",'Entladung des Speichers'!C97)</f>
        <v/>
      </c>
      <c r="N97" s="121" t="str">
        <f>IF(ISBLANK('Beladung des Speichers'!A97),"",SUMIFS('Entladung des Speichers'!$F$17:$F$1001,'Entladung des Speichers'!$A$17:$A$1001,'Ergebnis (detailliert)'!$A$17:$A$300))</f>
        <v/>
      </c>
      <c r="O97" s="122" t="str">
        <f t="shared" si="8"/>
        <v/>
      </c>
      <c r="P97" s="124" t="str">
        <f>IF(A97="","",N97*'Ergebnis (detailliert)'!J97/'Ergebnis (detailliert)'!I97)</f>
        <v/>
      </c>
      <c r="Q97" s="122" t="str">
        <f t="shared" si="9"/>
        <v/>
      </c>
      <c r="R97" s="125" t="str">
        <f t="shared" si="10"/>
        <v/>
      </c>
      <c r="S97" s="126" t="str">
        <f>IF(A97="","",IF(LOOKUP(A97,Stammdaten!$A$17:$A$1001,Stammdaten!$G$17:$G$1001)="Nein",0,IF(ISBLANK('Beladung des Speichers'!A97),"",-1*ROUND(MIN(J97,Q97),2))))</f>
        <v/>
      </c>
    </row>
    <row r="98" spans="1:19" x14ac:dyDescent="0.2">
      <c r="A98" s="119" t="str">
        <f>IF('Beladung des Speichers'!A98="","",'Beladung des Speichers'!A98)</f>
        <v/>
      </c>
      <c r="B98" s="182" t="str">
        <f>IF('Beladung des Speichers'!B98="","",'Beladung des Speichers'!B98)</f>
        <v/>
      </c>
      <c r="C98" s="161" t="str">
        <f>IF(ISBLANK('Beladung des Speichers'!A98),"",SUMIFS('Beladung des Speichers'!$C$17:$C$300,'Beladung des Speichers'!$A$17:$A$300,A98)-SUMIFS('Entladung des Speichers'!$C$17:$C$300,'Entladung des Speichers'!$A$17:$A$300,A98)+SUMIFS(Füllstände!$B$17:$B$299,Füllstände!$A$17:$A$299,A98)-SUMIFS(Füllstände!$C$17:$C$299,Füllstände!$A$17:$A$299,A98))</f>
        <v/>
      </c>
      <c r="D98" s="160" t="str">
        <f>IF(ISBLANK('Beladung des Speichers'!A98),"",C98*'Beladung des Speichers'!C98/SUMIFS('Beladung des Speichers'!$C$17:$C$300,'Beladung des Speichers'!$A$17:$A$300,A98))</f>
        <v/>
      </c>
      <c r="E98" s="166" t="str">
        <f>IF(ISBLANK('Beladung des Speichers'!A98),"",1/SUMIFS('Beladung des Speichers'!$C$17:$C$300,'Beladung des Speichers'!$A$17:$A$300,A98)*C98*SUMIF($A$17:$A$300,A98,'Beladung des Speichers'!$F$17:$F$300))</f>
        <v/>
      </c>
      <c r="F98" s="162" t="str">
        <f>IF(ISBLANK('Beladung des Speichers'!A98),"",IF(C98=0,"0,00",D98/C98*E98))</f>
        <v/>
      </c>
      <c r="G98" s="120" t="str">
        <f>IF(ISBLANK('Beladung des Speichers'!A98),"",SUMIFS('Beladung des Speichers'!$C$17:$C$300,'Beladung des Speichers'!$A$17:$A$300,A98))</f>
        <v/>
      </c>
      <c r="H98" s="120" t="str">
        <f>IF(ISBLANK('Beladung des Speichers'!A98),"",'Beladung des Speichers'!C98)</f>
        <v/>
      </c>
      <c r="I98" s="121" t="str">
        <f>IF(ISBLANK('Beladung des Speichers'!A98),"",SUMIFS('Beladung des Speichers'!$F$17:$F$1001,'Beladung des Speichers'!$A$17:$A$1001,'Ergebnis (detailliert)'!A98))</f>
        <v/>
      </c>
      <c r="J98" s="122" t="str">
        <f>IF(ISBLANK('Beladung des Speichers'!A98),"",'Beladung des Speichers'!F98)</f>
        <v/>
      </c>
      <c r="K98" s="121" t="str">
        <f>IF(ISBLANK('Beladung des Speichers'!A98),"",SUMIFS('Entladung des Speichers'!$C$17:$C$1001,'Entladung des Speichers'!$A$17:$A$1001,'Ergebnis (detailliert)'!A98))</f>
        <v/>
      </c>
      <c r="L98" s="123" t="str">
        <f t="shared" si="7"/>
        <v/>
      </c>
      <c r="M98" s="123" t="str">
        <f>IF(ISBLANK('Entladung des Speichers'!A98),"",'Entladung des Speichers'!C98)</f>
        <v/>
      </c>
      <c r="N98" s="121" t="str">
        <f>IF(ISBLANK('Beladung des Speichers'!A98),"",SUMIFS('Entladung des Speichers'!$F$17:$F$1001,'Entladung des Speichers'!$A$17:$A$1001,'Ergebnis (detailliert)'!$A$17:$A$300))</f>
        <v/>
      </c>
      <c r="O98" s="122" t="str">
        <f t="shared" si="8"/>
        <v/>
      </c>
      <c r="P98" s="124" t="str">
        <f>IF(A98="","",N98*'Ergebnis (detailliert)'!J98/'Ergebnis (detailliert)'!I98)</f>
        <v/>
      </c>
      <c r="Q98" s="122" t="str">
        <f t="shared" si="9"/>
        <v/>
      </c>
      <c r="R98" s="125" t="str">
        <f t="shared" si="10"/>
        <v/>
      </c>
      <c r="S98" s="126" t="str">
        <f>IF(A98="","",IF(LOOKUP(A98,Stammdaten!$A$17:$A$1001,Stammdaten!$G$17:$G$1001)="Nein",0,IF(ISBLANK('Beladung des Speichers'!A98),"",-1*ROUND(MIN(J98,Q98),2))))</f>
        <v/>
      </c>
    </row>
    <row r="99" spans="1:19" x14ac:dyDescent="0.2">
      <c r="A99" s="119" t="str">
        <f>IF('Beladung des Speichers'!A99="","",'Beladung des Speichers'!A99)</f>
        <v/>
      </c>
      <c r="B99" s="182" t="str">
        <f>IF('Beladung des Speichers'!B99="","",'Beladung des Speichers'!B99)</f>
        <v/>
      </c>
      <c r="C99" s="161" t="str">
        <f>IF(ISBLANK('Beladung des Speichers'!A99),"",SUMIFS('Beladung des Speichers'!$C$17:$C$300,'Beladung des Speichers'!$A$17:$A$300,A99)-SUMIFS('Entladung des Speichers'!$C$17:$C$300,'Entladung des Speichers'!$A$17:$A$300,A99)+SUMIFS(Füllstände!$B$17:$B$299,Füllstände!$A$17:$A$299,A99)-SUMIFS(Füllstände!$C$17:$C$299,Füllstände!$A$17:$A$299,A99))</f>
        <v/>
      </c>
      <c r="D99" s="160" t="str">
        <f>IF(ISBLANK('Beladung des Speichers'!A99),"",C99*'Beladung des Speichers'!C99/SUMIFS('Beladung des Speichers'!$C$17:$C$300,'Beladung des Speichers'!$A$17:$A$300,A99))</f>
        <v/>
      </c>
      <c r="E99" s="166" t="str">
        <f>IF(ISBLANK('Beladung des Speichers'!A99),"",1/SUMIFS('Beladung des Speichers'!$C$17:$C$300,'Beladung des Speichers'!$A$17:$A$300,A99)*C99*SUMIF($A$17:$A$300,A99,'Beladung des Speichers'!$F$17:$F$300))</f>
        <v/>
      </c>
      <c r="F99" s="162" t="str">
        <f>IF(ISBLANK('Beladung des Speichers'!A99),"",IF(C99=0,"0,00",D99/C99*E99))</f>
        <v/>
      </c>
      <c r="G99" s="120" t="str">
        <f>IF(ISBLANK('Beladung des Speichers'!A99),"",SUMIFS('Beladung des Speichers'!$C$17:$C$300,'Beladung des Speichers'!$A$17:$A$300,A99))</f>
        <v/>
      </c>
      <c r="H99" s="120" t="str">
        <f>IF(ISBLANK('Beladung des Speichers'!A99),"",'Beladung des Speichers'!C99)</f>
        <v/>
      </c>
      <c r="I99" s="121" t="str">
        <f>IF(ISBLANK('Beladung des Speichers'!A99),"",SUMIFS('Beladung des Speichers'!$F$17:$F$1001,'Beladung des Speichers'!$A$17:$A$1001,'Ergebnis (detailliert)'!A99))</f>
        <v/>
      </c>
      <c r="J99" s="122" t="str">
        <f>IF(ISBLANK('Beladung des Speichers'!A99),"",'Beladung des Speichers'!F99)</f>
        <v/>
      </c>
      <c r="K99" s="121" t="str">
        <f>IF(ISBLANK('Beladung des Speichers'!A99),"",SUMIFS('Entladung des Speichers'!$C$17:$C$1001,'Entladung des Speichers'!$A$17:$A$1001,'Ergebnis (detailliert)'!A99))</f>
        <v/>
      </c>
      <c r="L99" s="123" t="str">
        <f t="shared" si="7"/>
        <v/>
      </c>
      <c r="M99" s="123" t="str">
        <f>IF(ISBLANK('Entladung des Speichers'!A99),"",'Entladung des Speichers'!C99)</f>
        <v/>
      </c>
      <c r="N99" s="121" t="str">
        <f>IF(ISBLANK('Beladung des Speichers'!A99),"",SUMIFS('Entladung des Speichers'!$F$17:$F$1001,'Entladung des Speichers'!$A$17:$A$1001,'Ergebnis (detailliert)'!$A$17:$A$300))</f>
        <v/>
      </c>
      <c r="O99" s="122" t="str">
        <f t="shared" si="8"/>
        <v/>
      </c>
      <c r="P99" s="124" t="str">
        <f>IF(A99="","",N99*'Ergebnis (detailliert)'!J99/'Ergebnis (detailliert)'!I99)</f>
        <v/>
      </c>
      <c r="Q99" s="122" t="str">
        <f t="shared" si="9"/>
        <v/>
      </c>
      <c r="R99" s="125" t="str">
        <f t="shared" si="10"/>
        <v/>
      </c>
      <c r="S99" s="126" t="str">
        <f>IF(A99="","",IF(LOOKUP(A99,Stammdaten!$A$17:$A$1001,Stammdaten!$G$17:$G$1001)="Nein",0,IF(ISBLANK('Beladung des Speichers'!A99),"",-1*ROUND(MIN(J99,Q99),2))))</f>
        <v/>
      </c>
    </row>
    <row r="100" spans="1:19" x14ac:dyDescent="0.2">
      <c r="A100" s="119" t="str">
        <f>IF('Beladung des Speichers'!A100="","",'Beladung des Speichers'!A100)</f>
        <v/>
      </c>
      <c r="B100" s="182" t="str">
        <f>IF('Beladung des Speichers'!B100="","",'Beladung des Speichers'!B100)</f>
        <v/>
      </c>
      <c r="C100" s="161" t="str">
        <f>IF(ISBLANK('Beladung des Speichers'!A100),"",SUMIFS('Beladung des Speichers'!$C$17:$C$300,'Beladung des Speichers'!$A$17:$A$300,A100)-SUMIFS('Entladung des Speichers'!$C$17:$C$300,'Entladung des Speichers'!$A$17:$A$300,A100)+SUMIFS(Füllstände!$B$17:$B$299,Füllstände!$A$17:$A$299,A100)-SUMIFS(Füllstände!$C$17:$C$299,Füllstände!$A$17:$A$299,A100))</f>
        <v/>
      </c>
      <c r="D100" s="160" t="str">
        <f>IF(ISBLANK('Beladung des Speichers'!A100),"",C100*'Beladung des Speichers'!C100/SUMIFS('Beladung des Speichers'!$C$17:$C$300,'Beladung des Speichers'!$A$17:$A$300,A100))</f>
        <v/>
      </c>
      <c r="E100" s="166" t="str">
        <f>IF(ISBLANK('Beladung des Speichers'!A100),"",1/SUMIFS('Beladung des Speichers'!$C$17:$C$300,'Beladung des Speichers'!$A$17:$A$300,A100)*C100*SUMIF($A$17:$A$300,A100,'Beladung des Speichers'!$F$17:$F$300))</f>
        <v/>
      </c>
      <c r="F100" s="162" t="str">
        <f>IF(ISBLANK('Beladung des Speichers'!A100),"",IF(C100=0,"0,00",D100/C100*E100))</f>
        <v/>
      </c>
      <c r="G100" s="120" t="str">
        <f>IF(ISBLANK('Beladung des Speichers'!A100),"",SUMIFS('Beladung des Speichers'!$C$17:$C$300,'Beladung des Speichers'!$A$17:$A$300,A100))</f>
        <v/>
      </c>
      <c r="H100" s="120" t="str">
        <f>IF(ISBLANK('Beladung des Speichers'!A100),"",'Beladung des Speichers'!C100)</f>
        <v/>
      </c>
      <c r="I100" s="121" t="str">
        <f>IF(ISBLANK('Beladung des Speichers'!A100),"",SUMIFS('Beladung des Speichers'!$F$17:$F$1001,'Beladung des Speichers'!$A$17:$A$1001,'Ergebnis (detailliert)'!A100))</f>
        <v/>
      </c>
      <c r="J100" s="122" t="str">
        <f>IF(ISBLANK('Beladung des Speichers'!A100),"",'Beladung des Speichers'!F100)</f>
        <v/>
      </c>
      <c r="K100" s="121" t="str">
        <f>IF(ISBLANK('Beladung des Speichers'!A100),"",SUMIFS('Entladung des Speichers'!$C$17:$C$1001,'Entladung des Speichers'!$A$17:$A$1001,'Ergebnis (detailliert)'!A100))</f>
        <v/>
      </c>
      <c r="L100" s="123" t="str">
        <f t="shared" si="7"/>
        <v/>
      </c>
      <c r="M100" s="123" t="str">
        <f>IF(ISBLANK('Entladung des Speichers'!A100),"",'Entladung des Speichers'!C100)</f>
        <v/>
      </c>
      <c r="N100" s="121" t="str">
        <f>IF(ISBLANK('Beladung des Speichers'!A100),"",SUMIFS('Entladung des Speichers'!$F$17:$F$1001,'Entladung des Speichers'!$A$17:$A$1001,'Ergebnis (detailliert)'!$A$17:$A$300))</f>
        <v/>
      </c>
      <c r="O100" s="122" t="str">
        <f t="shared" si="8"/>
        <v/>
      </c>
      <c r="P100" s="124" t="str">
        <f>IF(A100="","",N100*'Ergebnis (detailliert)'!J100/'Ergebnis (detailliert)'!I100)</f>
        <v/>
      </c>
      <c r="Q100" s="122" t="str">
        <f t="shared" si="9"/>
        <v/>
      </c>
      <c r="R100" s="125" t="str">
        <f t="shared" si="10"/>
        <v/>
      </c>
      <c r="S100" s="126" t="str">
        <f>IF(A100="","",IF(LOOKUP(A100,Stammdaten!$A$17:$A$1001,Stammdaten!$G$17:$G$1001)="Nein",0,IF(ISBLANK('Beladung des Speichers'!A100),"",-1*ROUND(MIN(J100,Q100),2))))</f>
        <v/>
      </c>
    </row>
    <row r="101" spans="1:19" x14ac:dyDescent="0.2">
      <c r="A101" s="119" t="str">
        <f>IF('Beladung des Speichers'!A101="","",'Beladung des Speichers'!A101)</f>
        <v/>
      </c>
      <c r="B101" s="182" t="str">
        <f>IF('Beladung des Speichers'!B101="","",'Beladung des Speichers'!B101)</f>
        <v/>
      </c>
      <c r="C101" s="161" t="str">
        <f>IF(ISBLANK('Beladung des Speichers'!A101),"",SUMIFS('Beladung des Speichers'!$C$17:$C$300,'Beladung des Speichers'!$A$17:$A$300,A101)-SUMIFS('Entladung des Speichers'!$C$17:$C$300,'Entladung des Speichers'!$A$17:$A$300,A101)+SUMIFS(Füllstände!$B$17:$B$299,Füllstände!$A$17:$A$299,A101)-SUMIFS(Füllstände!$C$17:$C$299,Füllstände!$A$17:$A$299,A101))</f>
        <v/>
      </c>
      <c r="D101" s="160" t="str">
        <f>IF(ISBLANK('Beladung des Speichers'!A101),"",C101*'Beladung des Speichers'!C101/SUMIFS('Beladung des Speichers'!$C$17:$C$300,'Beladung des Speichers'!$A$17:$A$300,A101))</f>
        <v/>
      </c>
      <c r="E101" s="166" t="str">
        <f>IF(ISBLANK('Beladung des Speichers'!A101),"",1/SUMIFS('Beladung des Speichers'!$C$17:$C$300,'Beladung des Speichers'!$A$17:$A$300,A101)*C101*SUMIF($A$17:$A$300,A101,'Beladung des Speichers'!$F$17:$F$300))</f>
        <v/>
      </c>
      <c r="F101" s="162" t="str">
        <f>IF(ISBLANK('Beladung des Speichers'!A101),"",IF(C101=0,"0,00",D101/C101*E101))</f>
        <v/>
      </c>
      <c r="G101" s="120" t="str">
        <f>IF(ISBLANK('Beladung des Speichers'!A101),"",SUMIFS('Beladung des Speichers'!$C$17:$C$300,'Beladung des Speichers'!$A$17:$A$300,A101))</f>
        <v/>
      </c>
      <c r="H101" s="120" t="str">
        <f>IF(ISBLANK('Beladung des Speichers'!A101),"",'Beladung des Speichers'!C101)</f>
        <v/>
      </c>
      <c r="I101" s="121" t="str">
        <f>IF(ISBLANK('Beladung des Speichers'!A101),"",SUMIFS('Beladung des Speichers'!$F$17:$F$1001,'Beladung des Speichers'!$A$17:$A$1001,'Ergebnis (detailliert)'!A101))</f>
        <v/>
      </c>
      <c r="J101" s="122" t="str">
        <f>IF(ISBLANK('Beladung des Speichers'!A101),"",'Beladung des Speichers'!F101)</f>
        <v/>
      </c>
      <c r="K101" s="121" t="str">
        <f>IF(ISBLANK('Beladung des Speichers'!A101),"",SUMIFS('Entladung des Speichers'!$C$17:$C$1001,'Entladung des Speichers'!$A$17:$A$1001,'Ergebnis (detailliert)'!A101))</f>
        <v/>
      </c>
      <c r="L101" s="123" t="str">
        <f t="shared" si="7"/>
        <v/>
      </c>
      <c r="M101" s="123" t="str">
        <f>IF(ISBLANK('Entladung des Speichers'!A101),"",'Entladung des Speichers'!C101)</f>
        <v/>
      </c>
      <c r="N101" s="121" t="str">
        <f>IF(ISBLANK('Beladung des Speichers'!A101),"",SUMIFS('Entladung des Speichers'!$F$17:$F$1001,'Entladung des Speichers'!$A$17:$A$1001,'Ergebnis (detailliert)'!$A$17:$A$300))</f>
        <v/>
      </c>
      <c r="O101" s="122" t="str">
        <f t="shared" si="8"/>
        <v/>
      </c>
      <c r="P101" s="124" t="str">
        <f>IF(A101="","",N101*'Ergebnis (detailliert)'!J101/'Ergebnis (detailliert)'!I101)</f>
        <v/>
      </c>
      <c r="Q101" s="122" t="str">
        <f t="shared" si="9"/>
        <v/>
      </c>
      <c r="R101" s="125" t="str">
        <f t="shared" si="10"/>
        <v/>
      </c>
      <c r="S101" s="126" t="str">
        <f>IF(A101="","",IF(LOOKUP(A101,Stammdaten!$A$17:$A$1001,Stammdaten!$G$17:$G$1001)="Nein",0,IF(ISBLANK('Beladung des Speichers'!A101),"",-1*ROUND(MIN(J101,Q101),2))))</f>
        <v/>
      </c>
    </row>
    <row r="102" spans="1:19" x14ac:dyDescent="0.2">
      <c r="A102" s="119" t="str">
        <f>IF('Beladung des Speichers'!A102="","",'Beladung des Speichers'!A102)</f>
        <v/>
      </c>
      <c r="B102" s="182" t="str">
        <f>IF('Beladung des Speichers'!B102="","",'Beladung des Speichers'!B102)</f>
        <v/>
      </c>
      <c r="C102" s="161" t="str">
        <f>IF(ISBLANK('Beladung des Speichers'!A102),"",SUMIFS('Beladung des Speichers'!$C$17:$C$300,'Beladung des Speichers'!$A$17:$A$300,A102)-SUMIFS('Entladung des Speichers'!$C$17:$C$300,'Entladung des Speichers'!$A$17:$A$300,A102)+SUMIFS(Füllstände!$B$17:$B$299,Füllstände!$A$17:$A$299,A102)-SUMIFS(Füllstände!$C$17:$C$299,Füllstände!$A$17:$A$299,A102))</f>
        <v/>
      </c>
      <c r="D102" s="160" t="str">
        <f>IF(ISBLANK('Beladung des Speichers'!A102),"",C102*'Beladung des Speichers'!C102/SUMIFS('Beladung des Speichers'!$C$17:$C$300,'Beladung des Speichers'!$A$17:$A$300,A102))</f>
        <v/>
      </c>
      <c r="E102" s="166" t="str">
        <f>IF(ISBLANK('Beladung des Speichers'!A102),"",1/SUMIFS('Beladung des Speichers'!$C$17:$C$300,'Beladung des Speichers'!$A$17:$A$300,A102)*C102*SUMIF($A$17:$A$300,A102,'Beladung des Speichers'!$F$17:$F$300))</f>
        <v/>
      </c>
      <c r="F102" s="162" t="str">
        <f>IF(ISBLANK('Beladung des Speichers'!A102),"",IF(C102=0,"0,00",D102/C102*E102))</f>
        <v/>
      </c>
      <c r="G102" s="120" t="str">
        <f>IF(ISBLANK('Beladung des Speichers'!A102),"",SUMIFS('Beladung des Speichers'!$C$17:$C$300,'Beladung des Speichers'!$A$17:$A$300,A102))</f>
        <v/>
      </c>
      <c r="H102" s="120" t="str">
        <f>IF(ISBLANK('Beladung des Speichers'!A102),"",'Beladung des Speichers'!C102)</f>
        <v/>
      </c>
      <c r="I102" s="121" t="str">
        <f>IF(ISBLANK('Beladung des Speichers'!A102),"",SUMIFS('Beladung des Speichers'!$F$17:$F$1001,'Beladung des Speichers'!$A$17:$A$1001,'Ergebnis (detailliert)'!A102))</f>
        <v/>
      </c>
      <c r="J102" s="122" t="str">
        <f>IF(ISBLANK('Beladung des Speichers'!A102),"",'Beladung des Speichers'!F102)</f>
        <v/>
      </c>
      <c r="K102" s="121" t="str">
        <f>IF(ISBLANK('Beladung des Speichers'!A102),"",SUMIFS('Entladung des Speichers'!$C$17:$C$1001,'Entladung des Speichers'!$A$17:$A$1001,'Ergebnis (detailliert)'!A102))</f>
        <v/>
      </c>
      <c r="L102" s="123" t="str">
        <f t="shared" si="7"/>
        <v/>
      </c>
      <c r="M102" s="123" t="str">
        <f>IF(ISBLANK('Entladung des Speichers'!A102),"",'Entladung des Speichers'!C102)</f>
        <v/>
      </c>
      <c r="N102" s="121" t="str">
        <f>IF(ISBLANK('Beladung des Speichers'!A102),"",SUMIFS('Entladung des Speichers'!$F$17:$F$1001,'Entladung des Speichers'!$A$17:$A$1001,'Ergebnis (detailliert)'!$A$17:$A$300))</f>
        <v/>
      </c>
      <c r="O102" s="122" t="str">
        <f t="shared" si="8"/>
        <v/>
      </c>
      <c r="P102" s="124" t="str">
        <f>IF(A102="","",N102*'Ergebnis (detailliert)'!J102/'Ergebnis (detailliert)'!I102)</f>
        <v/>
      </c>
      <c r="Q102" s="122" t="str">
        <f t="shared" si="9"/>
        <v/>
      </c>
      <c r="R102" s="125" t="str">
        <f t="shared" si="10"/>
        <v/>
      </c>
      <c r="S102" s="126" t="str">
        <f>IF(A102="","",IF(LOOKUP(A102,Stammdaten!$A$17:$A$1001,Stammdaten!$G$17:$G$1001)="Nein",0,IF(ISBLANK('Beladung des Speichers'!A102),"",-1*ROUND(MIN(J102,Q102),2))))</f>
        <v/>
      </c>
    </row>
    <row r="103" spans="1:19" x14ac:dyDescent="0.2">
      <c r="A103" s="119" t="str">
        <f>IF('Beladung des Speichers'!A103="","",'Beladung des Speichers'!A103)</f>
        <v/>
      </c>
      <c r="B103" s="182" t="str">
        <f>IF('Beladung des Speichers'!B103="","",'Beladung des Speichers'!B103)</f>
        <v/>
      </c>
      <c r="C103" s="161" t="str">
        <f>IF(ISBLANK('Beladung des Speichers'!A103),"",SUMIFS('Beladung des Speichers'!$C$17:$C$300,'Beladung des Speichers'!$A$17:$A$300,A103)-SUMIFS('Entladung des Speichers'!$C$17:$C$300,'Entladung des Speichers'!$A$17:$A$300,A103)+SUMIFS(Füllstände!$B$17:$B$299,Füllstände!$A$17:$A$299,A103)-SUMIFS(Füllstände!$C$17:$C$299,Füllstände!$A$17:$A$299,A103))</f>
        <v/>
      </c>
      <c r="D103" s="160" t="str">
        <f>IF(ISBLANK('Beladung des Speichers'!A103),"",C103*'Beladung des Speichers'!C103/SUMIFS('Beladung des Speichers'!$C$17:$C$300,'Beladung des Speichers'!$A$17:$A$300,A103))</f>
        <v/>
      </c>
      <c r="E103" s="166" t="str">
        <f>IF(ISBLANK('Beladung des Speichers'!A103),"",1/SUMIFS('Beladung des Speichers'!$C$17:$C$300,'Beladung des Speichers'!$A$17:$A$300,A103)*C103*SUMIF($A$17:$A$300,A103,'Beladung des Speichers'!$F$17:$F$300))</f>
        <v/>
      </c>
      <c r="F103" s="162" t="str">
        <f>IF(ISBLANK('Beladung des Speichers'!A103),"",IF(C103=0,"0,00",D103/C103*E103))</f>
        <v/>
      </c>
      <c r="G103" s="120" t="str">
        <f>IF(ISBLANK('Beladung des Speichers'!A103),"",SUMIFS('Beladung des Speichers'!$C$17:$C$300,'Beladung des Speichers'!$A$17:$A$300,A103))</f>
        <v/>
      </c>
      <c r="H103" s="120" t="str">
        <f>IF(ISBLANK('Beladung des Speichers'!A103),"",'Beladung des Speichers'!C103)</f>
        <v/>
      </c>
      <c r="I103" s="121" t="str">
        <f>IF(ISBLANK('Beladung des Speichers'!A103),"",SUMIFS('Beladung des Speichers'!$F$17:$F$1001,'Beladung des Speichers'!$A$17:$A$1001,'Ergebnis (detailliert)'!A103))</f>
        <v/>
      </c>
      <c r="J103" s="122" t="str">
        <f>IF(ISBLANK('Beladung des Speichers'!A103),"",'Beladung des Speichers'!F103)</f>
        <v/>
      </c>
      <c r="K103" s="121" t="str">
        <f>IF(ISBLANK('Beladung des Speichers'!A103),"",SUMIFS('Entladung des Speichers'!$C$17:$C$1001,'Entladung des Speichers'!$A$17:$A$1001,'Ergebnis (detailliert)'!A103))</f>
        <v/>
      </c>
      <c r="L103" s="123" t="str">
        <f t="shared" si="7"/>
        <v/>
      </c>
      <c r="M103" s="123" t="str">
        <f>IF(ISBLANK('Entladung des Speichers'!A103),"",'Entladung des Speichers'!C103)</f>
        <v/>
      </c>
      <c r="N103" s="121" t="str">
        <f>IF(ISBLANK('Beladung des Speichers'!A103),"",SUMIFS('Entladung des Speichers'!$F$17:$F$1001,'Entladung des Speichers'!$A$17:$A$1001,'Ergebnis (detailliert)'!$A$17:$A$300))</f>
        <v/>
      </c>
      <c r="O103" s="122" t="str">
        <f t="shared" si="8"/>
        <v/>
      </c>
      <c r="P103" s="124" t="str">
        <f>IF(A103="","",N103*'Ergebnis (detailliert)'!J103/'Ergebnis (detailliert)'!I103)</f>
        <v/>
      </c>
      <c r="Q103" s="122" t="str">
        <f t="shared" si="9"/>
        <v/>
      </c>
      <c r="R103" s="125" t="str">
        <f t="shared" si="10"/>
        <v/>
      </c>
      <c r="S103" s="126" t="str">
        <f>IF(A103="","",IF(LOOKUP(A103,Stammdaten!$A$17:$A$1001,Stammdaten!$G$17:$G$1001)="Nein",0,IF(ISBLANK('Beladung des Speichers'!A103),"",-1*ROUND(MIN(J103,Q103),2))))</f>
        <v/>
      </c>
    </row>
    <row r="104" spans="1:19" x14ac:dyDescent="0.2">
      <c r="A104" s="119" t="str">
        <f>IF('Beladung des Speichers'!A104="","",'Beladung des Speichers'!A104)</f>
        <v/>
      </c>
      <c r="B104" s="182" t="str">
        <f>IF('Beladung des Speichers'!B104="","",'Beladung des Speichers'!B104)</f>
        <v/>
      </c>
      <c r="C104" s="161" t="str">
        <f>IF(ISBLANK('Beladung des Speichers'!A104),"",SUMIFS('Beladung des Speichers'!$C$17:$C$300,'Beladung des Speichers'!$A$17:$A$300,A104)-SUMIFS('Entladung des Speichers'!$C$17:$C$300,'Entladung des Speichers'!$A$17:$A$300,A104)+SUMIFS(Füllstände!$B$17:$B$299,Füllstände!$A$17:$A$299,A104)-SUMIFS(Füllstände!$C$17:$C$299,Füllstände!$A$17:$A$299,A104))</f>
        <v/>
      </c>
      <c r="D104" s="160" t="str">
        <f>IF(ISBLANK('Beladung des Speichers'!A104),"",C104*'Beladung des Speichers'!C104/SUMIFS('Beladung des Speichers'!$C$17:$C$300,'Beladung des Speichers'!$A$17:$A$300,A104))</f>
        <v/>
      </c>
      <c r="E104" s="166" t="str">
        <f>IF(ISBLANK('Beladung des Speichers'!A104),"",1/SUMIFS('Beladung des Speichers'!$C$17:$C$300,'Beladung des Speichers'!$A$17:$A$300,A104)*C104*SUMIF($A$17:$A$300,A104,'Beladung des Speichers'!$F$17:$F$300))</f>
        <v/>
      </c>
      <c r="F104" s="162" t="str">
        <f>IF(ISBLANK('Beladung des Speichers'!A104),"",IF(C104=0,"0,00",D104/C104*E104))</f>
        <v/>
      </c>
      <c r="G104" s="120" t="str">
        <f>IF(ISBLANK('Beladung des Speichers'!A104),"",SUMIFS('Beladung des Speichers'!$C$17:$C$300,'Beladung des Speichers'!$A$17:$A$300,A104))</f>
        <v/>
      </c>
      <c r="H104" s="120" t="str">
        <f>IF(ISBLANK('Beladung des Speichers'!A104),"",'Beladung des Speichers'!C104)</f>
        <v/>
      </c>
      <c r="I104" s="121" t="str">
        <f>IF(ISBLANK('Beladung des Speichers'!A104),"",SUMIFS('Beladung des Speichers'!$F$17:$F$1001,'Beladung des Speichers'!$A$17:$A$1001,'Ergebnis (detailliert)'!A104))</f>
        <v/>
      </c>
      <c r="J104" s="122" t="str">
        <f>IF(ISBLANK('Beladung des Speichers'!A104),"",'Beladung des Speichers'!F104)</f>
        <v/>
      </c>
      <c r="K104" s="121" t="str">
        <f>IF(ISBLANK('Beladung des Speichers'!A104),"",SUMIFS('Entladung des Speichers'!$C$17:$C$1001,'Entladung des Speichers'!$A$17:$A$1001,'Ergebnis (detailliert)'!A104))</f>
        <v/>
      </c>
      <c r="L104" s="123" t="str">
        <f t="shared" si="7"/>
        <v/>
      </c>
      <c r="M104" s="123" t="str">
        <f>IF(ISBLANK('Entladung des Speichers'!A104),"",'Entladung des Speichers'!C104)</f>
        <v/>
      </c>
      <c r="N104" s="121" t="str">
        <f>IF(ISBLANK('Beladung des Speichers'!A104),"",SUMIFS('Entladung des Speichers'!$F$17:$F$1001,'Entladung des Speichers'!$A$17:$A$1001,'Ergebnis (detailliert)'!$A$17:$A$300))</f>
        <v/>
      </c>
      <c r="O104" s="122" t="str">
        <f t="shared" si="8"/>
        <v/>
      </c>
      <c r="P104" s="124" t="str">
        <f>IF(A104="","",N104*'Ergebnis (detailliert)'!J104/'Ergebnis (detailliert)'!I104)</f>
        <v/>
      </c>
      <c r="Q104" s="122" t="str">
        <f t="shared" si="9"/>
        <v/>
      </c>
      <c r="R104" s="125" t="str">
        <f t="shared" si="10"/>
        <v/>
      </c>
      <c r="S104" s="126" t="str">
        <f>IF(A104="","",IF(LOOKUP(A104,Stammdaten!$A$17:$A$1001,Stammdaten!$G$17:$G$1001)="Nein",0,IF(ISBLANK('Beladung des Speichers'!A104),"",-1*ROUND(MIN(J104,Q104),2))))</f>
        <v/>
      </c>
    </row>
    <row r="105" spans="1:19" x14ac:dyDescent="0.2">
      <c r="A105" s="119" t="str">
        <f>IF('Beladung des Speichers'!A105="","",'Beladung des Speichers'!A105)</f>
        <v/>
      </c>
      <c r="B105" s="182" t="str">
        <f>IF('Beladung des Speichers'!B105="","",'Beladung des Speichers'!B105)</f>
        <v/>
      </c>
      <c r="C105" s="161" t="str">
        <f>IF(ISBLANK('Beladung des Speichers'!A105),"",SUMIFS('Beladung des Speichers'!$C$17:$C$300,'Beladung des Speichers'!$A$17:$A$300,A105)-SUMIFS('Entladung des Speichers'!$C$17:$C$300,'Entladung des Speichers'!$A$17:$A$300,A105)+SUMIFS(Füllstände!$B$17:$B$299,Füllstände!$A$17:$A$299,A105)-SUMIFS(Füllstände!$C$17:$C$299,Füllstände!$A$17:$A$299,A105))</f>
        <v/>
      </c>
      <c r="D105" s="160" t="str">
        <f>IF(ISBLANK('Beladung des Speichers'!A105),"",C105*'Beladung des Speichers'!C105/SUMIFS('Beladung des Speichers'!$C$17:$C$300,'Beladung des Speichers'!$A$17:$A$300,A105))</f>
        <v/>
      </c>
      <c r="E105" s="166" t="str">
        <f>IF(ISBLANK('Beladung des Speichers'!A105),"",1/SUMIFS('Beladung des Speichers'!$C$17:$C$300,'Beladung des Speichers'!$A$17:$A$300,A105)*C105*SUMIF($A$17:$A$300,A105,'Beladung des Speichers'!$F$17:$F$300))</f>
        <v/>
      </c>
      <c r="F105" s="162" t="str">
        <f>IF(ISBLANK('Beladung des Speichers'!A105),"",IF(C105=0,"0,00",D105/C105*E105))</f>
        <v/>
      </c>
      <c r="G105" s="120" t="str">
        <f>IF(ISBLANK('Beladung des Speichers'!A105),"",SUMIFS('Beladung des Speichers'!$C$17:$C$300,'Beladung des Speichers'!$A$17:$A$300,A105))</f>
        <v/>
      </c>
      <c r="H105" s="120" t="str">
        <f>IF(ISBLANK('Beladung des Speichers'!A105),"",'Beladung des Speichers'!C105)</f>
        <v/>
      </c>
      <c r="I105" s="121" t="str">
        <f>IF(ISBLANK('Beladung des Speichers'!A105),"",SUMIFS('Beladung des Speichers'!$F$17:$F$1001,'Beladung des Speichers'!$A$17:$A$1001,'Ergebnis (detailliert)'!A105))</f>
        <v/>
      </c>
      <c r="J105" s="122" t="str">
        <f>IF(ISBLANK('Beladung des Speichers'!A105),"",'Beladung des Speichers'!F105)</f>
        <v/>
      </c>
      <c r="K105" s="121" t="str">
        <f>IF(ISBLANK('Beladung des Speichers'!A105),"",SUMIFS('Entladung des Speichers'!$C$17:$C$1001,'Entladung des Speichers'!$A$17:$A$1001,'Ergebnis (detailliert)'!A105))</f>
        <v/>
      </c>
      <c r="L105" s="123" t="str">
        <f t="shared" si="7"/>
        <v/>
      </c>
      <c r="M105" s="123" t="str">
        <f>IF(ISBLANK('Entladung des Speichers'!A105),"",'Entladung des Speichers'!C105)</f>
        <v/>
      </c>
      <c r="N105" s="121" t="str">
        <f>IF(ISBLANK('Beladung des Speichers'!A105),"",SUMIFS('Entladung des Speichers'!$F$17:$F$1001,'Entladung des Speichers'!$A$17:$A$1001,'Ergebnis (detailliert)'!$A$17:$A$300))</f>
        <v/>
      </c>
      <c r="O105" s="122" t="str">
        <f t="shared" si="8"/>
        <v/>
      </c>
      <c r="P105" s="124" t="str">
        <f>IF(A105="","",N105*'Ergebnis (detailliert)'!J105/'Ergebnis (detailliert)'!I105)</f>
        <v/>
      </c>
      <c r="Q105" s="122" t="str">
        <f t="shared" si="9"/>
        <v/>
      </c>
      <c r="R105" s="125" t="str">
        <f t="shared" si="10"/>
        <v/>
      </c>
      <c r="S105" s="126" t="str">
        <f>IF(A105="","",IF(LOOKUP(A105,Stammdaten!$A$17:$A$1001,Stammdaten!$G$17:$G$1001)="Nein",0,IF(ISBLANK('Beladung des Speichers'!A105),"",-1*ROUND(MIN(J105,Q105),2))))</f>
        <v/>
      </c>
    </row>
    <row r="106" spans="1:19" x14ac:dyDescent="0.2">
      <c r="A106" s="119" t="str">
        <f>IF('Beladung des Speichers'!A106="","",'Beladung des Speichers'!A106)</f>
        <v/>
      </c>
      <c r="B106" s="182" t="str">
        <f>IF('Beladung des Speichers'!B106="","",'Beladung des Speichers'!B106)</f>
        <v/>
      </c>
      <c r="C106" s="161" t="str">
        <f>IF(ISBLANK('Beladung des Speichers'!A106),"",SUMIFS('Beladung des Speichers'!$C$17:$C$300,'Beladung des Speichers'!$A$17:$A$300,A106)-SUMIFS('Entladung des Speichers'!$C$17:$C$300,'Entladung des Speichers'!$A$17:$A$300,A106)+SUMIFS(Füllstände!$B$17:$B$299,Füllstände!$A$17:$A$299,A106)-SUMIFS(Füllstände!$C$17:$C$299,Füllstände!$A$17:$A$299,A106))</f>
        <v/>
      </c>
      <c r="D106" s="160" t="str">
        <f>IF(ISBLANK('Beladung des Speichers'!A106),"",C106*'Beladung des Speichers'!C106/SUMIFS('Beladung des Speichers'!$C$17:$C$300,'Beladung des Speichers'!$A$17:$A$300,A106))</f>
        <v/>
      </c>
      <c r="E106" s="166" t="str">
        <f>IF(ISBLANK('Beladung des Speichers'!A106),"",1/SUMIFS('Beladung des Speichers'!$C$17:$C$300,'Beladung des Speichers'!$A$17:$A$300,A106)*C106*SUMIF($A$17:$A$300,A106,'Beladung des Speichers'!$F$17:$F$300))</f>
        <v/>
      </c>
      <c r="F106" s="162" t="str">
        <f>IF(ISBLANK('Beladung des Speichers'!A106),"",IF(C106=0,"0,00",D106/C106*E106))</f>
        <v/>
      </c>
      <c r="G106" s="120" t="str">
        <f>IF(ISBLANK('Beladung des Speichers'!A106),"",SUMIFS('Beladung des Speichers'!$C$17:$C$300,'Beladung des Speichers'!$A$17:$A$300,A106))</f>
        <v/>
      </c>
      <c r="H106" s="120" t="str">
        <f>IF(ISBLANK('Beladung des Speichers'!A106),"",'Beladung des Speichers'!C106)</f>
        <v/>
      </c>
      <c r="I106" s="121" t="str">
        <f>IF(ISBLANK('Beladung des Speichers'!A106),"",SUMIFS('Beladung des Speichers'!$F$17:$F$1001,'Beladung des Speichers'!$A$17:$A$1001,'Ergebnis (detailliert)'!A106))</f>
        <v/>
      </c>
      <c r="J106" s="122" t="str">
        <f>IF(ISBLANK('Beladung des Speichers'!A106),"",'Beladung des Speichers'!F106)</f>
        <v/>
      </c>
      <c r="K106" s="121" t="str">
        <f>IF(ISBLANK('Beladung des Speichers'!A106),"",SUMIFS('Entladung des Speichers'!$C$17:$C$1001,'Entladung des Speichers'!$A$17:$A$1001,'Ergebnis (detailliert)'!A106))</f>
        <v/>
      </c>
      <c r="L106" s="123" t="str">
        <f t="shared" si="7"/>
        <v/>
      </c>
      <c r="M106" s="123" t="str">
        <f>IF(ISBLANK('Entladung des Speichers'!A106),"",'Entladung des Speichers'!C106)</f>
        <v/>
      </c>
      <c r="N106" s="121" t="str">
        <f>IF(ISBLANK('Beladung des Speichers'!A106),"",SUMIFS('Entladung des Speichers'!$F$17:$F$1001,'Entladung des Speichers'!$A$17:$A$1001,'Ergebnis (detailliert)'!$A$17:$A$300))</f>
        <v/>
      </c>
      <c r="O106" s="122" t="str">
        <f t="shared" si="8"/>
        <v/>
      </c>
      <c r="P106" s="124" t="str">
        <f>IF(A106="","",N106*'Ergebnis (detailliert)'!J106/'Ergebnis (detailliert)'!I106)</f>
        <v/>
      </c>
      <c r="Q106" s="122" t="str">
        <f t="shared" si="9"/>
        <v/>
      </c>
      <c r="R106" s="125" t="str">
        <f t="shared" si="10"/>
        <v/>
      </c>
      <c r="S106" s="126" t="str">
        <f>IF(A106="","",IF(LOOKUP(A106,Stammdaten!$A$17:$A$1001,Stammdaten!$G$17:$G$1001)="Nein",0,IF(ISBLANK('Beladung des Speichers'!A106),"",-1*ROUND(MIN(J106,Q106),2))))</f>
        <v/>
      </c>
    </row>
    <row r="107" spans="1:19" x14ac:dyDescent="0.2">
      <c r="A107" s="119" t="str">
        <f>IF('Beladung des Speichers'!A107="","",'Beladung des Speichers'!A107)</f>
        <v/>
      </c>
      <c r="B107" s="182" t="str">
        <f>IF('Beladung des Speichers'!B107="","",'Beladung des Speichers'!B107)</f>
        <v/>
      </c>
      <c r="C107" s="161" t="str">
        <f>IF(ISBLANK('Beladung des Speichers'!A107),"",SUMIFS('Beladung des Speichers'!$C$17:$C$300,'Beladung des Speichers'!$A$17:$A$300,A107)-SUMIFS('Entladung des Speichers'!$C$17:$C$300,'Entladung des Speichers'!$A$17:$A$300,A107)+SUMIFS(Füllstände!$B$17:$B$299,Füllstände!$A$17:$A$299,A107)-SUMIFS(Füllstände!$C$17:$C$299,Füllstände!$A$17:$A$299,A107))</f>
        <v/>
      </c>
      <c r="D107" s="160" t="str">
        <f>IF(ISBLANK('Beladung des Speichers'!A107),"",C107*'Beladung des Speichers'!C107/SUMIFS('Beladung des Speichers'!$C$17:$C$300,'Beladung des Speichers'!$A$17:$A$300,A107))</f>
        <v/>
      </c>
      <c r="E107" s="166" t="str">
        <f>IF(ISBLANK('Beladung des Speichers'!A107),"",1/SUMIFS('Beladung des Speichers'!$C$17:$C$300,'Beladung des Speichers'!$A$17:$A$300,A107)*C107*SUMIF($A$17:$A$300,A107,'Beladung des Speichers'!$F$17:$F$300))</f>
        <v/>
      </c>
      <c r="F107" s="162" t="str">
        <f>IF(ISBLANK('Beladung des Speichers'!A107),"",IF(C107=0,"0,00",D107/C107*E107))</f>
        <v/>
      </c>
      <c r="G107" s="120" t="str">
        <f>IF(ISBLANK('Beladung des Speichers'!A107),"",SUMIFS('Beladung des Speichers'!$C$17:$C$300,'Beladung des Speichers'!$A$17:$A$300,A107))</f>
        <v/>
      </c>
      <c r="H107" s="120" t="str">
        <f>IF(ISBLANK('Beladung des Speichers'!A107),"",'Beladung des Speichers'!C107)</f>
        <v/>
      </c>
      <c r="I107" s="121" t="str">
        <f>IF(ISBLANK('Beladung des Speichers'!A107),"",SUMIFS('Beladung des Speichers'!$F$17:$F$1001,'Beladung des Speichers'!$A$17:$A$1001,'Ergebnis (detailliert)'!A107))</f>
        <v/>
      </c>
      <c r="J107" s="122" t="str">
        <f>IF(ISBLANK('Beladung des Speichers'!A107),"",'Beladung des Speichers'!F107)</f>
        <v/>
      </c>
      <c r="K107" s="121" t="str">
        <f>IF(ISBLANK('Beladung des Speichers'!A107),"",SUMIFS('Entladung des Speichers'!$C$17:$C$1001,'Entladung des Speichers'!$A$17:$A$1001,'Ergebnis (detailliert)'!A107))</f>
        <v/>
      </c>
      <c r="L107" s="123" t="str">
        <f t="shared" si="7"/>
        <v/>
      </c>
      <c r="M107" s="123" t="str">
        <f>IF(ISBLANK('Entladung des Speichers'!A107),"",'Entladung des Speichers'!C107)</f>
        <v/>
      </c>
      <c r="N107" s="121" t="str">
        <f>IF(ISBLANK('Beladung des Speichers'!A107),"",SUMIFS('Entladung des Speichers'!$F$17:$F$1001,'Entladung des Speichers'!$A$17:$A$1001,'Ergebnis (detailliert)'!$A$17:$A$300))</f>
        <v/>
      </c>
      <c r="O107" s="122" t="str">
        <f t="shared" si="8"/>
        <v/>
      </c>
      <c r="P107" s="124" t="str">
        <f>IF(A107="","",N107*'Ergebnis (detailliert)'!J107/'Ergebnis (detailliert)'!I107)</f>
        <v/>
      </c>
      <c r="Q107" s="122" t="str">
        <f t="shared" si="9"/>
        <v/>
      </c>
      <c r="R107" s="125" t="str">
        <f t="shared" si="10"/>
        <v/>
      </c>
      <c r="S107" s="126" t="str">
        <f>IF(A107="","",IF(LOOKUP(A107,Stammdaten!$A$17:$A$1001,Stammdaten!$G$17:$G$1001)="Nein",0,IF(ISBLANK('Beladung des Speichers'!A107),"",-1*ROUND(MIN(J107,Q107),2))))</f>
        <v/>
      </c>
    </row>
    <row r="108" spans="1:19" x14ac:dyDescent="0.2">
      <c r="A108" s="119" t="str">
        <f>IF('Beladung des Speichers'!A108="","",'Beladung des Speichers'!A108)</f>
        <v/>
      </c>
      <c r="B108" s="182" t="str">
        <f>IF('Beladung des Speichers'!B108="","",'Beladung des Speichers'!B108)</f>
        <v/>
      </c>
      <c r="C108" s="161" t="str">
        <f>IF(ISBLANK('Beladung des Speichers'!A108),"",SUMIFS('Beladung des Speichers'!$C$17:$C$300,'Beladung des Speichers'!$A$17:$A$300,A108)-SUMIFS('Entladung des Speichers'!$C$17:$C$300,'Entladung des Speichers'!$A$17:$A$300,A108)+SUMIFS(Füllstände!$B$17:$B$299,Füllstände!$A$17:$A$299,A108)-SUMIFS(Füllstände!$C$17:$C$299,Füllstände!$A$17:$A$299,A108))</f>
        <v/>
      </c>
      <c r="D108" s="160" t="str">
        <f>IF(ISBLANK('Beladung des Speichers'!A108),"",C108*'Beladung des Speichers'!C108/SUMIFS('Beladung des Speichers'!$C$17:$C$300,'Beladung des Speichers'!$A$17:$A$300,A108))</f>
        <v/>
      </c>
      <c r="E108" s="166" t="str">
        <f>IF(ISBLANK('Beladung des Speichers'!A108),"",1/SUMIFS('Beladung des Speichers'!$C$17:$C$300,'Beladung des Speichers'!$A$17:$A$300,A108)*C108*SUMIF($A$17:$A$300,A108,'Beladung des Speichers'!$F$17:$F$300))</f>
        <v/>
      </c>
      <c r="F108" s="162" t="str">
        <f>IF(ISBLANK('Beladung des Speichers'!A108),"",IF(C108=0,"0,00",D108/C108*E108))</f>
        <v/>
      </c>
      <c r="G108" s="120" t="str">
        <f>IF(ISBLANK('Beladung des Speichers'!A108),"",SUMIFS('Beladung des Speichers'!$C$17:$C$300,'Beladung des Speichers'!$A$17:$A$300,A108))</f>
        <v/>
      </c>
      <c r="H108" s="120" t="str">
        <f>IF(ISBLANK('Beladung des Speichers'!A108),"",'Beladung des Speichers'!C108)</f>
        <v/>
      </c>
      <c r="I108" s="121" t="str">
        <f>IF(ISBLANK('Beladung des Speichers'!A108),"",SUMIFS('Beladung des Speichers'!$F$17:$F$1001,'Beladung des Speichers'!$A$17:$A$1001,'Ergebnis (detailliert)'!A108))</f>
        <v/>
      </c>
      <c r="J108" s="122" t="str">
        <f>IF(ISBLANK('Beladung des Speichers'!A108),"",'Beladung des Speichers'!F108)</f>
        <v/>
      </c>
      <c r="K108" s="121" t="str">
        <f>IF(ISBLANK('Beladung des Speichers'!A108),"",SUMIFS('Entladung des Speichers'!$C$17:$C$1001,'Entladung des Speichers'!$A$17:$A$1001,'Ergebnis (detailliert)'!A108))</f>
        <v/>
      </c>
      <c r="L108" s="123" t="str">
        <f t="shared" si="7"/>
        <v/>
      </c>
      <c r="M108" s="123" t="str">
        <f>IF(ISBLANK('Entladung des Speichers'!A108),"",'Entladung des Speichers'!C108)</f>
        <v/>
      </c>
      <c r="N108" s="121" t="str">
        <f>IF(ISBLANK('Beladung des Speichers'!A108),"",SUMIFS('Entladung des Speichers'!$F$17:$F$1001,'Entladung des Speichers'!$A$17:$A$1001,'Ergebnis (detailliert)'!$A$17:$A$300))</f>
        <v/>
      </c>
      <c r="O108" s="122" t="str">
        <f t="shared" si="8"/>
        <v/>
      </c>
      <c r="P108" s="124" t="str">
        <f>IF(A108="","",N108*'Ergebnis (detailliert)'!J108/'Ergebnis (detailliert)'!I108)</f>
        <v/>
      </c>
      <c r="Q108" s="122" t="str">
        <f t="shared" si="9"/>
        <v/>
      </c>
      <c r="R108" s="125" t="str">
        <f t="shared" si="10"/>
        <v/>
      </c>
      <c r="S108" s="126" t="str">
        <f>IF(A108="","",IF(LOOKUP(A108,Stammdaten!$A$17:$A$1001,Stammdaten!$G$17:$G$1001)="Nein",0,IF(ISBLANK('Beladung des Speichers'!A108),"",-1*ROUND(MIN(J108,Q108),2))))</f>
        <v/>
      </c>
    </row>
    <row r="109" spans="1:19" x14ac:dyDescent="0.2">
      <c r="A109" s="119" t="str">
        <f>IF('Beladung des Speichers'!A109="","",'Beladung des Speichers'!A109)</f>
        <v/>
      </c>
      <c r="B109" s="182" t="str">
        <f>IF('Beladung des Speichers'!B109="","",'Beladung des Speichers'!B109)</f>
        <v/>
      </c>
      <c r="C109" s="161" t="str">
        <f>IF(ISBLANK('Beladung des Speichers'!A109),"",SUMIFS('Beladung des Speichers'!$C$17:$C$300,'Beladung des Speichers'!$A$17:$A$300,A109)-SUMIFS('Entladung des Speichers'!$C$17:$C$300,'Entladung des Speichers'!$A$17:$A$300,A109)+SUMIFS(Füllstände!$B$17:$B$299,Füllstände!$A$17:$A$299,A109)-SUMIFS(Füllstände!$C$17:$C$299,Füllstände!$A$17:$A$299,A109))</f>
        <v/>
      </c>
      <c r="D109" s="160" t="str">
        <f>IF(ISBLANK('Beladung des Speichers'!A109),"",C109*'Beladung des Speichers'!C109/SUMIFS('Beladung des Speichers'!$C$17:$C$300,'Beladung des Speichers'!$A$17:$A$300,A109))</f>
        <v/>
      </c>
      <c r="E109" s="166" t="str">
        <f>IF(ISBLANK('Beladung des Speichers'!A109),"",1/SUMIFS('Beladung des Speichers'!$C$17:$C$300,'Beladung des Speichers'!$A$17:$A$300,A109)*C109*SUMIF($A$17:$A$300,A109,'Beladung des Speichers'!$F$17:$F$300))</f>
        <v/>
      </c>
      <c r="F109" s="162" t="str">
        <f>IF(ISBLANK('Beladung des Speichers'!A109),"",IF(C109=0,"0,00",D109/C109*E109))</f>
        <v/>
      </c>
      <c r="G109" s="120" t="str">
        <f>IF(ISBLANK('Beladung des Speichers'!A109),"",SUMIFS('Beladung des Speichers'!$C$17:$C$300,'Beladung des Speichers'!$A$17:$A$300,A109))</f>
        <v/>
      </c>
      <c r="H109" s="120" t="str">
        <f>IF(ISBLANK('Beladung des Speichers'!A109),"",'Beladung des Speichers'!C109)</f>
        <v/>
      </c>
      <c r="I109" s="121" t="str">
        <f>IF(ISBLANK('Beladung des Speichers'!A109),"",SUMIFS('Beladung des Speichers'!$F$17:$F$1001,'Beladung des Speichers'!$A$17:$A$1001,'Ergebnis (detailliert)'!A109))</f>
        <v/>
      </c>
      <c r="J109" s="122" t="str">
        <f>IF(ISBLANK('Beladung des Speichers'!A109),"",'Beladung des Speichers'!F109)</f>
        <v/>
      </c>
      <c r="K109" s="121" t="str">
        <f>IF(ISBLANK('Beladung des Speichers'!A109),"",SUMIFS('Entladung des Speichers'!$C$17:$C$1001,'Entladung des Speichers'!$A$17:$A$1001,'Ergebnis (detailliert)'!A109))</f>
        <v/>
      </c>
      <c r="L109" s="123" t="str">
        <f t="shared" si="7"/>
        <v/>
      </c>
      <c r="M109" s="123" t="str">
        <f>IF(ISBLANK('Entladung des Speichers'!A109),"",'Entladung des Speichers'!C109)</f>
        <v/>
      </c>
      <c r="N109" s="121" t="str">
        <f>IF(ISBLANK('Beladung des Speichers'!A109),"",SUMIFS('Entladung des Speichers'!$F$17:$F$1001,'Entladung des Speichers'!$A$17:$A$1001,'Ergebnis (detailliert)'!$A$17:$A$300))</f>
        <v/>
      </c>
      <c r="O109" s="122" t="str">
        <f t="shared" si="8"/>
        <v/>
      </c>
      <c r="P109" s="124" t="str">
        <f>IF(A109="","",N109*'Ergebnis (detailliert)'!J109/'Ergebnis (detailliert)'!I109)</f>
        <v/>
      </c>
      <c r="Q109" s="122" t="str">
        <f t="shared" si="9"/>
        <v/>
      </c>
      <c r="R109" s="125" t="str">
        <f t="shared" si="10"/>
        <v/>
      </c>
      <c r="S109" s="126" t="str">
        <f>IF(A109="","",IF(LOOKUP(A109,Stammdaten!$A$17:$A$1001,Stammdaten!$G$17:$G$1001)="Nein",0,IF(ISBLANK('Beladung des Speichers'!A109),"",-1*ROUND(MIN(J109,Q109),2))))</f>
        <v/>
      </c>
    </row>
    <row r="110" spans="1:19" x14ac:dyDescent="0.2">
      <c r="A110" s="119" t="str">
        <f>IF('Beladung des Speichers'!A110="","",'Beladung des Speichers'!A110)</f>
        <v/>
      </c>
      <c r="B110" s="182" t="str">
        <f>IF('Beladung des Speichers'!B110="","",'Beladung des Speichers'!B110)</f>
        <v/>
      </c>
      <c r="C110" s="161" t="str">
        <f>IF(ISBLANK('Beladung des Speichers'!A110),"",SUMIFS('Beladung des Speichers'!$C$17:$C$300,'Beladung des Speichers'!$A$17:$A$300,A110)-SUMIFS('Entladung des Speichers'!$C$17:$C$300,'Entladung des Speichers'!$A$17:$A$300,A110)+SUMIFS(Füllstände!$B$17:$B$299,Füllstände!$A$17:$A$299,A110)-SUMIFS(Füllstände!$C$17:$C$299,Füllstände!$A$17:$A$299,A110))</f>
        <v/>
      </c>
      <c r="D110" s="160" t="str">
        <f>IF(ISBLANK('Beladung des Speichers'!A110),"",C110*'Beladung des Speichers'!C110/SUMIFS('Beladung des Speichers'!$C$17:$C$300,'Beladung des Speichers'!$A$17:$A$300,A110))</f>
        <v/>
      </c>
      <c r="E110" s="166" t="str">
        <f>IF(ISBLANK('Beladung des Speichers'!A110),"",1/SUMIFS('Beladung des Speichers'!$C$17:$C$300,'Beladung des Speichers'!$A$17:$A$300,A110)*C110*SUMIF($A$17:$A$300,A110,'Beladung des Speichers'!$F$17:$F$300))</f>
        <v/>
      </c>
      <c r="F110" s="162" t="str">
        <f>IF(ISBLANK('Beladung des Speichers'!A110),"",IF(C110=0,"0,00",D110/C110*E110))</f>
        <v/>
      </c>
      <c r="G110" s="120" t="str">
        <f>IF(ISBLANK('Beladung des Speichers'!A110),"",SUMIFS('Beladung des Speichers'!$C$17:$C$300,'Beladung des Speichers'!$A$17:$A$300,A110))</f>
        <v/>
      </c>
      <c r="H110" s="120" t="str">
        <f>IF(ISBLANK('Beladung des Speichers'!A110),"",'Beladung des Speichers'!C110)</f>
        <v/>
      </c>
      <c r="I110" s="121" t="str">
        <f>IF(ISBLANK('Beladung des Speichers'!A110),"",SUMIFS('Beladung des Speichers'!$F$17:$F$1001,'Beladung des Speichers'!$A$17:$A$1001,'Ergebnis (detailliert)'!A110))</f>
        <v/>
      </c>
      <c r="J110" s="122" t="str">
        <f>IF(ISBLANK('Beladung des Speichers'!A110),"",'Beladung des Speichers'!F110)</f>
        <v/>
      </c>
      <c r="K110" s="121" t="str">
        <f>IF(ISBLANK('Beladung des Speichers'!A110),"",SUMIFS('Entladung des Speichers'!$C$17:$C$1001,'Entladung des Speichers'!$A$17:$A$1001,'Ergebnis (detailliert)'!A110))</f>
        <v/>
      </c>
      <c r="L110" s="123" t="str">
        <f t="shared" si="7"/>
        <v/>
      </c>
      <c r="M110" s="123" t="str">
        <f>IF(ISBLANK('Entladung des Speichers'!A110),"",'Entladung des Speichers'!C110)</f>
        <v/>
      </c>
      <c r="N110" s="121" t="str">
        <f>IF(ISBLANK('Beladung des Speichers'!A110),"",SUMIFS('Entladung des Speichers'!$F$17:$F$1001,'Entladung des Speichers'!$A$17:$A$1001,'Ergebnis (detailliert)'!$A$17:$A$300))</f>
        <v/>
      </c>
      <c r="O110" s="122" t="str">
        <f t="shared" si="8"/>
        <v/>
      </c>
      <c r="P110" s="124" t="str">
        <f>IF(A110="","",N110*'Ergebnis (detailliert)'!J110/'Ergebnis (detailliert)'!I110)</f>
        <v/>
      </c>
      <c r="Q110" s="122" t="str">
        <f t="shared" si="9"/>
        <v/>
      </c>
      <c r="R110" s="125" t="str">
        <f t="shared" si="10"/>
        <v/>
      </c>
      <c r="S110" s="126" t="str">
        <f>IF(A110="","",IF(LOOKUP(A110,Stammdaten!$A$17:$A$1001,Stammdaten!$G$17:$G$1001)="Nein",0,IF(ISBLANK('Beladung des Speichers'!A110),"",-1*ROUND(MIN(J110,Q110),2))))</f>
        <v/>
      </c>
    </row>
    <row r="111" spans="1:19" x14ac:dyDescent="0.2">
      <c r="A111" s="119" t="str">
        <f>IF('Beladung des Speichers'!A111="","",'Beladung des Speichers'!A111)</f>
        <v/>
      </c>
      <c r="B111" s="182" t="str">
        <f>IF('Beladung des Speichers'!B111="","",'Beladung des Speichers'!B111)</f>
        <v/>
      </c>
      <c r="C111" s="161" t="str">
        <f>IF(ISBLANK('Beladung des Speichers'!A111),"",SUMIFS('Beladung des Speichers'!$C$17:$C$300,'Beladung des Speichers'!$A$17:$A$300,A111)-SUMIFS('Entladung des Speichers'!$C$17:$C$300,'Entladung des Speichers'!$A$17:$A$300,A111)+SUMIFS(Füllstände!$B$17:$B$299,Füllstände!$A$17:$A$299,A111)-SUMIFS(Füllstände!$C$17:$C$299,Füllstände!$A$17:$A$299,A111))</f>
        <v/>
      </c>
      <c r="D111" s="160" t="str">
        <f>IF(ISBLANK('Beladung des Speichers'!A111),"",C111*'Beladung des Speichers'!C111/SUMIFS('Beladung des Speichers'!$C$17:$C$300,'Beladung des Speichers'!$A$17:$A$300,A111))</f>
        <v/>
      </c>
      <c r="E111" s="166" t="str">
        <f>IF(ISBLANK('Beladung des Speichers'!A111),"",1/SUMIFS('Beladung des Speichers'!$C$17:$C$300,'Beladung des Speichers'!$A$17:$A$300,A111)*C111*SUMIF($A$17:$A$300,A111,'Beladung des Speichers'!$F$17:$F$300))</f>
        <v/>
      </c>
      <c r="F111" s="162" t="str">
        <f>IF(ISBLANK('Beladung des Speichers'!A111),"",IF(C111=0,"0,00",D111/C111*E111))</f>
        <v/>
      </c>
      <c r="G111" s="120" t="str">
        <f>IF(ISBLANK('Beladung des Speichers'!A111),"",SUMIFS('Beladung des Speichers'!$C$17:$C$300,'Beladung des Speichers'!$A$17:$A$300,A111))</f>
        <v/>
      </c>
      <c r="H111" s="120" t="str">
        <f>IF(ISBLANK('Beladung des Speichers'!A111),"",'Beladung des Speichers'!C111)</f>
        <v/>
      </c>
      <c r="I111" s="121" t="str">
        <f>IF(ISBLANK('Beladung des Speichers'!A111),"",SUMIFS('Beladung des Speichers'!$F$17:$F$1001,'Beladung des Speichers'!$A$17:$A$1001,'Ergebnis (detailliert)'!A111))</f>
        <v/>
      </c>
      <c r="J111" s="122" t="str">
        <f>IF(ISBLANK('Beladung des Speichers'!A111),"",'Beladung des Speichers'!F111)</f>
        <v/>
      </c>
      <c r="K111" s="121" t="str">
        <f>IF(ISBLANK('Beladung des Speichers'!A111),"",SUMIFS('Entladung des Speichers'!$C$17:$C$1001,'Entladung des Speichers'!$A$17:$A$1001,'Ergebnis (detailliert)'!A111))</f>
        <v/>
      </c>
      <c r="L111" s="123" t="str">
        <f t="shared" si="7"/>
        <v/>
      </c>
      <c r="M111" s="123" t="str">
        <f>IF(ISBLANK('Entladung des Speichers'!A111),"",'Entladung des Speichers'!C111)</f>
        <v/>
      </c>
      <c r="N111" s="121" t="str">
        <f>IF(ISBLANK('Beladung des Speichers'!A111),"",SUMIFS('Entladung des Speichers'!$F$17:$F$1001,'Entladung des Speichers'!$A$17:$A$1001,'Ergebnis (detailliert)'!$A$17:$A$300))</f>
        <v/>
      </c>
      <c r="O111" s="122" t="str">
        <f t="shared" si="8"/>
        <v/>
      </c>
      <c r="P111" s="124" t="str">
        <f>IF(A111="","",N111*'Ergebnis (detailliert)'!J111/'Ergebnis (detailliert)'!I111)</f>
        <v/>
      </c>
      <c r="Q111" s="122" t="str">
        <f t="shared" si="9"/>
        <v/>
      </c>
      <c r="R111" s="125" t="str">
        <f t="shared" si="10"/>
        <v/>
      </c>
      <c r="S111" s="126" t="str">
        <f>IF(A111="","",IF(LOOKUP(A111,Stammdaten!$A$17:$A$1001,Stammdaten!$G$17:$G$1001)="Nein",0,IF(ISBLANK('Beladung des Speichers'!A111),"",-1*ROUND(MIN(J111,Q111),2))))</f>
        <v/>
      </c>
    </row>
    <row r="112" spans="1:19" x14ac:dyDescent="0.2">
      <c r="A112" s="119" t="str">
        <f>IF('Beladung des Speichers'!A112="","",'Beladung des Speichers'!A112)</f>
        <v/>
      </c>
      <c r="B112" s="182" t="str">
        <f>IF('Beladung des Speichers'!B112="","",'Beladung des Speichers'!B112)</f>
        <v/>
      </c>
      <c r="C112" s="161" t="str">
        <f>IF(ISBLANK('Beladung des Speichers'!A112),"",SUMIFS('Beladung des Speichers'!$C$17:$C$300,'Beladung des Speichers'!$A$17:$A$300,A112)-SUMIFS('Entladung des Speichers'!$C$17:$C$300,'Entladung des Speichers'!$A$17:$A$300,A112)+SUMIFS(Füllstände!$B$17:$B$299,Füllstände!$A$17:$A$299,A112)-SUMIFS(Füllstände!$C$17:$C$299,Füllstände!$A$17:$A$299,A112))</f>
        <v/>
      </c>
      <c r="D112" s="160" t="str">
        <f>IF(ISBLANK('Beladung des Speichers'!A112),"",C112*'Beladung des Speichers'!C112/SUMIFS('Beladung des Speichers'!$C$17:$C$300,'Beladung des Speichers'!$A$17:$A$300,A112))</f>
        <v/>
      </c>
      <c r="E112" s="166" t="str">
        <f>IF(ISBLANK('Beladung des Speichers'!A112),"",1/SUMIFS('Beladung des Speichers'!$C$17:$C$300,'Beladung des Speichers'!$A$17:$A$300,A112)*C112*SUMIF($A$17:$A$300,A112,'Beladung des Speichers'!$F$17:$F$300))</f>
        <v/>
      </c>
      <c r="F112" s="162" t="str">
        <f>IF(ISBLANK('Beladung des Speichers'!A112),"",IF(C112=0,"0,00",D112/C112*E112))</f>
        <v/>
      </c>
      <c r="G112" s="120" t="str">
        <f>IF(ISBLANK('Beladung des Speichers'!A112),"",SUMIFS('Beladung des Speichers'!$C$17:$C$300,'Beladung des Speichers'!$A$17:$A$300,A112))</f>
        <v/>
      </c>
      <c r="H112" s="120" t="str">
        <f>IF(ISBLANK('Beladung des Speichers'!A112),"",'Beladung des Speichers'!C112)</f>
        <v/>
      </c>
      <c r="I112" s="121" t="str">
        <f>IF(ISBLANK('Beladung des Speichers'!A112),"",SUMIFS('Beladung des Speichers'!$F$17:$F$1001,'Beladung des Speichers'!$A$17:$A$1001,'Ergebnis (detailliert)'!A112))</f>
        <v/>
      </c>
      <c r="J112" s="122" t="str">
        <f>IF(ISBLANK('Beladung des Speichers'!A112),"",'Beladung des Speichers'!F112)</f>
        <v/>
      </c>
      <c r="K112" s="121" t="str">
        <f>IF(ISBLANK('Beladung des Speichers'!A112),"",SUMIFS('Entladung des Speichers'!$C$17:$C$1001,'Entladung des Speichers'!$A$17:$A$1001,'Ergebnis (detailliert)'!A112))</f>
        <v/>
      </c>
      <c r="L112" s="123" t="str">
        <f t="shared" si="7"/>
        <v/>
      </c>
      <c r="M112" s="123" t="str">
        <f>IF(ISBLANK('Entladung des Speichers'!A112),"",'Entladung des Speichers'!C112)</f>
        <v/>
      </c>
      <c r="N112" s="121" t="str">
        <f>IF(ISBLANK('Beladung des Speichers'!A112),"",SUMIFS('Entladung des Speichers'!$F$17:$F$1001,'Entladung des Speichers'!$A$17:$A$1001,'Ergebnis (detailliert)'!$A$17:$A$300))</f>
        <v/>
      </c>
      <c r="O112" s="122" t="str">
        <f t="shared" si="8"/>
        <v/>
      </c>
      <c r="P112" s="124" t="str">
        <f>IF(A112="","",N112*'Ergebnis (detailliert)'!J112/'Ergebnis (detailliert)'!I112)</f>
        <v/>
      </c>
      <c r="Q112" s="122" t="str">
        <f t="shared" si="9"/>
        <v/>
      </c>
      <c r="R112" s="125" t="str">
        <f t="shared" si="10"/>
        <v/>
      </c>
      <c r="S112" s="126" t="str">
        <f>IF(A112="","",IF(LOOKUP(A112,Stammdaten!$A$17:$A$1001,Stammdaten!$G$17:$G$1001)="Nein",0,IF(ISBLANK('Beladung des Speichers'!A112),"",-1*ROUND(MIN(J112,Q112),2))))</f>
        <v/>
      </c>
    </row>
    <row r="113" spans="1:19" x14ac:dyDescent="0.2">
      <c r="A113" s="119" t="str">
        <f>IF('Beladung des Speichers'!A113="","",'Beladung des Speichers'!A113)</f>
        <v/>
      </c>
      <c r="B113" s="182" t="str">
        <f>IF('Beladung des Speichers'!B113="","",'Beladung des Speichers'!B113)</f>
        <v/>
      </c>
      <c r="C113" s="161" t="str">
        <f>IF(ISBLANK('Beladung des Speichers'!A113),"",SUMIFS('Beladung des Speichers'!$C$17:$C$300,'Beladung des Speichers'!$A$17:$A$300,A113)-SUMIFS('Entladung des Speichers'!$C$17:$C$300,'Entladung des Speichers'!$A$17:$A$300,A113)+SUMIFS(Füllstände!$B$17:$B$299,Füllstände!$A$17:$A$299,A113)-SUMIFS(Füllstände!$C$17:$C$299,Füllstände!$A$17:$A$299,A113))</f>
        <v/>
      </c>
      <c r="D113" s="160" t="str">
        <f>IF(ISBLANK('Beladung des Speichers'!A113),"",C113*'Beladung des Speichers'!C113/SUMIFS('Beladung des Speichers'!$C$17:$C$300,'Beladung des Speichers'!$A$17:$A$300,A113))</f>
        <v/>
      </c>
      <c r="E113" s="166" t="str">
        <f>IF(ISBLANK('Beladung des Speichers'!A113),"",1/SUMIFS('Beladung des Speichers'!$C$17:$C$300,'Beladung des Speichers'!$A$17:$A$300,A113)*C113*SUMIF($A$17:$A$300,A113,'Beladung des Speichers'!$F$17:$F$300))</f>
        <v/>
      </c>
      <c r="F113" s="162" t="str">
        <f>IF(ISBLANK('Beladung des Speichers'!A113),"",IF(C113=0,"0,00",D113/C113*E113))</f>
        <v/>
      </c>
      <c r="G113" s="120" t="str">
        <f>IF(ISBLANK('Beladung des Speichers'!A113),"",SUMIFS('Beladung des Speichers'!$C$17:$C$300,'Beladung des Speichers'!$A$17:$A$300,A113))</f>
        <v/>
      </c>
      <c r="H113" s="120" t="str">
        <f>IF(ISBLANK('Beladung des Speichers'!A113),"",'Beladung des Speichers'!C113)</f>
        <v/>
      </c>
      <c r="I113" s="121" t="str">
        <f>IF(ISBLANK('Beladung des Speichers'!A113),"",SUMIFS('Beladung des Speichers'!$F$17:$F$1001,'Beladung des Speichers'!$A$17:$A$1001,'Ergebnis (detailliert)'!A113))</f>
        <v/>
      </c>
      <c r="J113" s="122" t="str">
        <f>IF(ISBLANK('Beladung des Speichers'!A113),"",'Beladung des Speichers'!F113)</f>
        <v/>
      </c>
      <c r="K113" s="121" t="str">
        <f>IF(ISBLANK('Beladung des Speichers'!A113),"",SUMIFS('Entladung des Speichers'!$C$17:$C$1001,'Entladung des Speichers'!$A$17:$A$1001,'Ergebnis (detailliert)'!A113))</f>
        <v/>
      </c>
      <c r="L113" s="123" t="str">
        <f t="shared" si="7"/>
        <v/>
      </c>
      <c r="M113" s="123" t="str">
        <f>IF(ISBLANK('Entladung des Speichers'!A113),"",'Entladung des Speichers'!C113)</f>
        <v/>
      </c>
      <c r="N113" s="121" t="str">
        <f>IF(ISBLANK('Beladung des Speichers'!A113),"",SUMIFS('Entladung des Speichers'!$F$17:$F$1001,'Entladung des Speichers'!$A$17:$A$1001,'Ergebnis (detailliert)'!$A$17:$A$300))</f>
        <v/>
      </c>
      <c r="O113" s="122" t="str">
        <f t="shared" si="8"/>
        <v/>
      </c>
      <c r="P113" s="124" t="str">
        <f>IF(A113="","",N113*'Ergebnis (detailliert)'!J113/'Ergebnis (detailliert)'!I113)</f>
        <v/>
      </c>
      <c r="Q113" s="122" t="str">
        <f t="shared" si="9"/>
        <v/>
      </c>
      <c r="R113" s="125" t="str">
        <f t="shared" si="10"/>
        <v/>
      </c>
      <c r="S113" s="126" t="str">
        <f>IF(A113="","",IF(LOOKUP(A113,Stammdaten!$A$17:$A$1001,Stammdaten!$G$17:$G$1001)="Nein",0,IF(ISBLANK('Beladung des Speichers'!A113),"",-1*ROUND(MIN(J113,Q113),2))))</f>
        <v/>
      </c>
    </row>
    <row r="114" spans="1:19" x14ac:dyDescent="0.2">
      <c r="A114" s="119" t="str">
        <f>IF('Beladung des Speichers'!A114="","",'Beladung des Speichers'!A114)</f>
        <v/>
      </c>
      <c r="B114" s="182" t="str">
        <f>IF('Beladung des Speichers'!B114="","",'Beladung des Speichers'!B114)</f>
        <v/>
      </c>
      <c r="C114" s="161" t="str">
        <f>IF(ISBLANK('Beladung des Speichers'!A114),"",SUMIFS('Beladung des Speichers'!$C$17:$C$300,'Beladung des Speichers'!$A$17:$A$300,A114)-SUMIFS('Entladung des Speichers'!$C$17:$C$300,'Entladung des Speichers'!$A$17:$A$300,A114)+SUMIFS(Füllstände!$B$17:$B$299,Füllstände!$A$17:$A$299,A114)-SUMIFS(Füllstände!$C$17:$C$299,Füllstände!$A$17:$A$299,A114))</f>
        <v/>
      </c>
      <c r="D114" s="160" t="str">
        <f>IF(ISBLANK('Beladung des Speichers'!A114),"",C114*'Beladung des Speichers'!C114/SUMIFS('Beladung des Speichers'!$C$17:$C$300,'Beladung des Speichers'!$A$17:$A$300,A114))</f>
        <v/>
      </c>
      <c r="E114" s="166" t="str">
        <f>IF(ISBLANK('Beladung des Speichers'!A114),"",1/SUMIFS('Beladung des Speichers'!$C$17:$C$300,'Beladung des Speichers'!$A$17:$A$300,A114)*C114*SUMIF($A$17:$A$300,A114,'Beladung des Speichers'!$F$17:$F$300))</f>
        <v/>
      </c>
      <c r="F114" s="162" t="str">
        <f>IF(ISBLANK('Beladung des Speichers'!A114),"",IF(C114=0,"0,00",D114/C114*E114))</f>
        <v/>
      </c>
      <c r="G114" s="120" t="str">
        <f>IF(ISBLANK('Beladung des Speichers'!A114),"",SUMIFS('Beladung des Speichers'!$C$17:$C$300,'Beladung des Speichers'!$A$17:$A$300,A114))</f>
        <v/>
      </c>
      <c r="H114" s="120" t="str">
        <f>IF(ISBLANK('Beladung des Speichers'!A114),"",'Beladung des Speichers'!C114)</f>
        <v/>
      </c>
      <c r="I114" s="121" t="str">
        <f>IF(ISBLANK('Beladung des Speichers'!A114),"",SUMIFS('Beladung des Speichers'!$F$17:$F$1001,'Beladung des Speichers'!$A$17:$A$1001,'Ergebnis (detailliert)'!A114))</f>
        <v/>
      </c>
      <c r="J114" s="122" t="str">
        <f>IF(ISBLANK('Beladung des Speichers'!A114),"",'Beladung des Speichers'!F114)</f>
        <v/>
      </c>
      <c r="K114" s="121" t="str">
        <f>IF(ISBLANK('Beladung des Speichers'!A114),"",SUMIFS('Entladung des Speichers'!$C$17:$C$1001,'Entladung des Speichers'!$A$17:$A$1001,'Ergebnis (detailliert)'!A114))</f>
        <v/>
      </c>
      <c r="L114" s="123" t="str">
        <f t="shared" si="7"/>
        <v/>
      </c>
      <c r="M114" s="123" t="str">
        <f>IF(ISBLANK('Entladung des Speichers'!A114),"",'Entladung des Speichers'!C114)</f>
        <v/>
      </c>
      <c r="N114" s="121" t="str">
        <f>IF(ISBLANK('Beladung des Speichers'!A114),"",SUMIFS('Entladung des Speichers'!$F$17:$F$1001,'Entladung des Speichers'!$A$17:$A$1001,'Ergebnis (detailliert)'!$A$17:$A$300))</f>
        <v/>
      </c>
      <c r="O114" s="122" t="str">
        <f t="shared" si="8"/>
        <v/>
      </c>
      <c r="P114" s="124" t="str">
        <f>IF(A114="","",N114*'Ergebnis (detailliert)'!J114/'Ergebnis (detailliert)'!I114)</f>
        <v/>
      </c>
      <c r="Q114" s="122" t="str">
        <f t="shared" si="9"/>
        <v/>
      </c>
      <c r="R114" s="125" t="str">
        <f t="shared" si="10"/>
        <v/>
      </c>
      <c r="S114" s="126" t="str">
        <f>IF(A114="","",IF(LOOKUP(A114,Stammdaten!$A$17:$A$1001,Stammdaten!$G$17:$G$1001)="Nein",0,IF(ISBLANK('Beladung des Speichers'!A114),"",-1*ROUND(MIN(J114,Q114),2))))</f>
        <v/>
      </c>
    </row>
    <row r="115" spans="1:19" x14ac:dyDescent="0.2">
      <c r="A115" s="119" t="str">
        <f>IF('Beladung des Speichers'!A115="","",'Beladung des Speichers'!A115)</f>
        <v/>
      </c>
      <c r="B115" s="182" t="str">
        <f>IF('Beladung des Speichers'!B115="","",'Beladung des Speichers'!B115)</f>
        <v/>
      </c>
      <c r="C115" s="161" t="str">
        <f>IF(ISBLANK('Beladung des Speichers'!A115),"",SUMIFS('Beladung des Speichers'!$C$17:$C$300,'Beladung des Speichers'!$A$17:$A$300,A115)-SUMIFS('Entladung des Speichers'!$C$17:$C$300,'Entladung des Speichers'!$A$17:$A$300,A115)+SUMIFS(Füllstände!$B$17:$B$299,Füllstände!$A$17:$A$299,A115)-SUMIFS(Füllstände!$C$17:$C$299,Füllstände!$A$17:$A$299,A115))</f>
        <v/>
      </c>
      <c r="D115" s="160" t="str">
        <f>IF(ISBLANK('Beladung des Speichers'!A115),"",C115*'Beladung des Speichers'!C115/SUMIFS('Beladung des Speichers'!$C$17:$C$300,'Beladung des Speichers'!$A$17:$A$300,A115))</f>
        <v/>
      </c>
      <c r="E115" s="166" t="str">
        <f>IF(ISBLANK('Beladung des Speichers'!A115),"",1/SUMIFS('Beladung des Speichers'!$C$17:$C$300,'Beladung des Speichers'!$A$17:$A$300,A115)*C115*SUMIF($A$17:$A$300,A115,'Beladung des Speichers'!$F$17:$F$300))</f>
        <v/>
      </c>
      <c r="F115" s="162" t="str">
        <f>IF(ISBLANK('Beladung des Speichers'!A115),"",IF(C115=0,"0,00",D115/C115*E115))</f>
        <v/>
      </c>
      <c r="G115" s="120" t="str">
        <f>IF(ISBLANK('Beladung des Speichers'!A115),"",SUMIFS('Beladung des Speichers'!$C$17:$C$300,'Beladung des Speichers'!$A$17:$A$300,A115))</f>
        <v/>
      </c>
      <c r="H115" s="120" t="str">
        <f>IF(ISBLANK('Beladung des Speichers'!A115),"",'Beladung des Speichers'!C115)</f>
        <v/>
      </c>
      <c r="I115" s="121" t="str">
        <f>IF(ISBLANK('Beladung des Speichers'!A115),"",SUMIFS('Beladung des Speichers'!$F$17:$F$1001,'Beladung des Speichers'!$A$17:$A$1001,'Ergebnis (detailliert)'!A115))</f>
        <v/>
      </c>
      <c r="J115" s="122" t="str">
        <f>IF(ISBLANK('Beladung des Speichers'!A115),"",'Beladung des Speichers'!F115)</f>
        <v/>
      </c>
      <c r="K115" s="121" t="str">
        <f>IF(ISBLANK('Beladung des Speichers'!A115),"",SUMIFS('Entladung des Speichers'!$C$17:$C$1001,'Entladung des Speichers'!$A$17:$A$1001,'Ergebnis (detailliert)'!A115))</f>
        <v/>
      </c>
      <c r="L115" s="123" t="str">
        <f t="shared" si="7"/>
        <v/>
      </c>
      <c r="M115" s="123" t="str">
        <f>IF(ISBLANK('Entladung des Speichers'!A115),"",'Entladung des Speichers'!C115)</f>
        <v/>
      </c>
      <c r="N115" s="121" t="str">
        <f>IF(ISBLANK('Beladung des Speichers'!A115),"",SUMIFS('Entladung des Speichers'!$F$17:$F$1001,'Entladung des Speichers'!$A$17:$A$1001,'Ergebnis (detailliert)'!$A$17:$A$300))</f>
        <v/>
      </c>
      <c r="O115" s="122" t="str">
        <f t="shared" si="8"/>
        <v/>
      </c>
      <c r="P115" s="124" t="str">
        <f>IF(A115="","",N115*'Ergebnis (detailliert)'!J115/'Ergebnis (detailliert)'!I115)</f>
        <v/>
      </c>
      <c r="Q115" s="122" t="str">
        <f t="shared" si="9"/>
        <v/>
      </c>
      <c r="R115" s="125" t="str">
        <f t="shared" si="10"/>
        <v/>
      </c>
      <c r="S115" s="126" t="str">
        <f>IF(A115="","",IF(LOOKUP(A115,Stammdaten!$A$17:$A$1001,Stammdaten!$G$17:$G$1001)="Nein",0,IF(ISBLANK('Beladung des Speichers'!A115),"",-1*ROUND(MIN(J115,Q115),2))))</f>
        <v/>
      </c>
    </row>
    <row r="116" spans="1:19" x14ac:dyDescent="0.2">
      <c r="A116" s="119" t="str">
        <f>IF('Beladung des Speichers'!A116="","",'Beladung des Speichers'!A116)</f>
        <v/>
      </c>
      <c r="B116" s="182" t="str">
        <f>IF('Beladung des Speichers'!B116="","",'Beladung des Speichers'!B116)</f>
        <v/>
      </c>
      <c r="C116" s="161" t="str">
        <f>IF(ISBLANK('Beladung des Speichers'!A116),"",SUMIFS('Beladung des Speichers'!$C$17:$C$300,'Beladung des Speichers'!$A$17:$A$300,A116)-SUMIFS('Entladung des Speichers'!$C$17:$C$300,'Entladung des Speichers'!$A$17:$A$300,A116)+SUMIFS(Füllstände!$B$17:$B$299,Füllstände!$A$17:$A$299,A116)-SUMIFS(Füllstände!$C$17:$C$299,Füllstände!$A$17:$A$299,A116))</f>
        <v/>
      </c>
      <c r="D116" s="160" t="str">
        <f>IF(ISBLANK('Beladung des Speichers'!A116),"",C116*'Beladung des Speichers'!C116/SUMIFS('Beladung des Speichers'!$C$17:$C$300,'Beladung des Speichers'!$A$17:$A$300,A116))</f>
        <v/>
      </c>
      <c r="E116" s="166" t="str">
        <f>IF(ISBLANK('Beladung des Speichers'!A116),"",1/SUMIFS('Beladung des Speichers'!$C$17:$C$300,'Beladung des Speichers'!$A$17:$A$300,A116)*C116*SUMIF($A$17:$A$300,A116,'Beladung des Speichers'!$F$17:$F$300))</f>
        <v/>
      </c>
      <c r="F116" s="162" t="str">
        <f>IF(ISBLANK('Beladung des Speichers'!A116),"",IF(C116=0,"0,00",D116/C116*E116))</f>
        <v/>
      </c>
      <c r="G116" s="120" t="str">
        <f>IF(ISBLANK('Beladung des Speichers'!A116),"",SUMIFS('Beladung des Speichers'!$C$17:$C$300,'Beladung des Speichers'!$A$17:$A$300,A116))</f>
        <v/>
      </c>
      <c r="H116" s="120" t="str">
        <f>IF(ISBLANK('Beladung des Speichers'!A116),"",'Beladung des Speichers'!C116)</f>
        <v/>
      </c>
      <c r="I116" s="121" t="str">
        <f>IF(ISBLANK('Beladung des Speichers'!A116),"",SUMIFS('Beladung des Speichers'!$F$17:$F$1001,'Beladung des Speichers'!$A$17:$A$1001,'Ergebnis (detailliert)'!A116))</f>
        <v/>
      </c>
      <c r="J116" s="122" t="str">
        <f>IF(ISBLANK('Beladung des Speichers'!A116),"",'Beladung des Speichers'!F116)</f>
        <v/>
      </c>
      <c r="K116" s="121" t="str">
        <f>IF(ISBLANK('Beladung des Speichers'!A116),"",SUMIFS('Entladung des Speichers'!$C$17:$C$1001,'Entladung des Speichers'!$A$17:$A$1001,'Ergebnis (detailliert)'!A116))</f>
        <v/>
      </c>
      <c r="L116" s="123" t="str">
        <f t="shared" si="7"/>
        <v/>
      </c>
      <c r="M116" s="123" t="str">
        <f>IF(ISBLANK('Entladung des Speichers'!A116),"",'Entladung des Speichers'!C116)</f>
        <v/>
      </c>
      <c r="N116" s="121" t="str">
        <f>IF(ISBLANK('Beladung des Speichers'!A116),"",SUMIFS('Entladung des Speichers'!$F$17:$F$1001,'Entladung des Speichers'!$A$17:$A$1001,'Ergebnis (detailliert)'!$A$17:$A$300))</f>
        <v/>
      </c>
      <c r="O116" s="122" t="str">
        <f t="shared" si="8"/>
        <v/>
      </c>
      <c r="P116" s="124" t="str">
        <f>IF(A116="","",N116*'Ergebnis (detailliert)'!J116/'Ergebnis (detailliert)'!I116)</f>
        <v/>
      </c>
      <c r="Q116" s="122" t="str">
        <f t="shared" si="9"/>
        <v/>
      </c>
      <c r="R116" s="125" t="str">
        <f t="shared" si="10"/>
        <v/>
      </c>
      <c r="S116" s="126" t="str">
        <f>IF(A116="","",IF(LOOKUP(A116,Stammdaten!$A$17:$A$1001,Stammdaten!$G$17:$G$1001)="Nein",0,IF(ISBLANK('Beladung des Speichers'!A116),"",-1*ROUND(MIN(J116,Q116),2))))</f>
        <v/>
      </c>
    </row>
    <row r="117" spans="1:19" x14ac:dyDescent="0.2">
      <c r="A117" s="119" t="str">
        <f>IF('Beladung des Speichers'!A117="","",'Beladung des Speichers'!A117)</f>
        <v/>
      </c>
      <c r="B117" s="182" t="str">
        <f>IF('Beladung des Speichers'!B117="","",'Beladung des Speichers'!B117)</f>
        <v/>
      </c>
      <c r="C117" s="161" t="str">
        <f>IF(ISBLANK('Beladung des Speichers'!A117),"",SUMIFS('Beladung des Speichers'!$C$17:$C$300,'Beladung des Speichers'!$A$17:$A$300,A117)-SUMIFS('Entladung des Speichers'!$C$17:$C$300,'Entladung des Speichers'!$A$17:$A$300,A117)+SUMIFS(Füllstände!$B$17:$B$299,Füllstände!$A$17:$A$299,A117)-SUMIFS(Füllstände!$C$17:$C$299,Füllstände!$A$17:$A$299,A117))</f>
        <v/>
      </c>
      <c r="D117" s="160" t="str">
        <f>IF(ISBLANK('Beladung des Speichers'!A117),"",C117*'Beladung des Speichers'!C117/SUMIFS('Beladung des Speichers'!$C$17:$C$300,'Beladung des Speichers'!$A$17:$A$300,A117))</f>
        <v/>
      </c>
      <c r="E117" s="166" t="str">
        <f>IF(ISBLANK('Beladung des Speichers'!A117),"",1/SUMIFS('Beladung des Speichers'!$C$17:$C$300,'Beladung des Speichers'!$A$17:$A$300,A117)*C117*SUMIF($A$17:$A$300,A117,'Beladung des Speichers'!$F$17:$F$300))</f>
        <v/>
      </c>
      <c r="F117" s="162" t="str">
        <f>IF(ISBLANK('Beladung des Speichers'!A117),"",IF(C117=0,"0,00",D117/C117*E117))</f>
        <v/>
      </c>
      <c r="G117" s="120" t="str">
        <f>IF(ISBLANK('Beladung des Speichers'!A117),"",SUMIFS('Beladung des Speichers'!$C$17:$C$300,'Beladung des Speichers'!$A$17:$A$300,A117))</f>
        <v/>
      </c>
      <c r="H117" s="120" t="str">
        <f>IF(ISBLANK('Beladung des Speichers'!A117),"",'Beladung des Speichers'!C117)</f>
        <v/>
      </c>
      <c r="I117" s="121" t="str">
        <f>IF(ISBLANK('Beladung des Speichers'!A117),"",SUMIFS('Beladung des Speichers'!$F$17:$F$1001,'Beladung des Speichers'!$A$17:$A$1001,'Ergebnis (detailliert)'!A117))</f>
        <v/>
      </c>
      <c r="J117" s="122" t="str">
        <f>IF(ISBLANK('Beladung des Speichers'!A117),"",'Beladung des Speichers'!F117)</f>
        <v/>
      </c>
      <c r="K117" s="121" t="str">
        <f>IF(ISBLANK('Beladung des Speichers'!A117),"",SUMIFS('Entladung des Speichers'!$C$17:$C$1001,'Entladung des Speichers'!$A$17:$A$1001,'Ergebnis (detailliert)'!A117))</f>
        <v/>
      </c>
      <c r="L117" s="123" t="str">
        <f t="shared" si="7"/>
        <v/>
      </c>
      <c r="M117" s="123" t="str">
        <f>IF(ISBLANK('Entladung des Speichers'!A117),"",'Entladung des Speichers'!C117)</f>
        <v/>
      </c>
      <c r="N117" s="121" t="str">
        <f>IF(ISBLANK('Beladung des Speichers'!A117),"",SUMIFS('Entladung des Speichers'!$F$17:$F$1001,'Entladung des Speichers'!$A$17:$A$1001,'Ergebnis (detailliert)'!$A$17:$A$300))</f>
        <v/>
      </c>
      <c r="O117" s="122" t="str">
        <f t="shared" si="8"/>
        <v/>
      </c>
      <c r="P117" s="124" t="str">
        <f>IF(A117="","",N117*'Ergebnis (detailliert)'!J117/'Ergebnis (detailliert)'!I117)</f>
        <v/>
      </c>
      <c r="Q117" s="122" t="str">
        <f t="shared" si="9"/>
        <v/>
      </c>
      <c r="R117" s="125" t="str">
        <f t="shared" si="10"/>
        <v/>
      </c>
      <c r="S117" s="126" t="str">
        <f>IF(A117="","",IF(LOOKUP(A117,Stammdaten!$A$17:$A$1001,Stammdaten!$G$17:$G$1001)="Nein",0,IF(ISBLANK('Beladung des Speichers'!A117),"",-1*ROUND(MIN(J117,Q117),2))))</f>
        <v/>
      </c>
    </row>
    <row r="118" spans="1:19" x14ac:dyDescent="0.2">
      <c r="A118" s="119" t="str">
        <f>IF('Beladung des Speichers'!A118="","",'Beladung des Speichers'!A118)</f>
        <v/>
      </c>
      <c r="B118" s="182" t="str">
        <f>IF('Beladung des Speichers'!B118="","",'Beladung des Speichers'!B118)</f>
        <v/>
      </c>
      <c r="C118" s="161" t="str">
        <f>IF(ISBLANK('Beladung des Speichers'!A118),"",SUMIFS('Beladung des Speichers'!$C$17:$C$300,'Beladung des Speichers'!$A$17:$A$300,A118)-SUMIFS('Entladung des Speichers'!$C$17:$C$300,'Entladung des Speichers'!$A$17:$A$300,A118)+SUMIFS(Füllstände!$B$17:$B$299,Füllstände!$A$17:$A$299,A118)-SUMIFS(Füllstände!$C$17:$C$299,Füllstände!$A$17:$A$299,A118))</f>
        <v/>
      </c>
      <c r="D118" s="160" t="str">
        <f>IF(ISBLANK('Beladung des Speichers'!A118),"",C118*'Beladung des Speichers'!C118/SUMIFS('Beladung des Speichers'!$C$17:$C$300,'Beladung des Speichers'!$A$17:$A$300,A118))</f>
        <v/>
      </c>
      <c r="E118" s="166" t="str">
        <f>IF(ISBLANK('Beladung des Speichers'!A118),"",1/SUMIFS('Beladung des Speichers'!$C$17:$C$300,'Beladung des Speichers'!$A$17:$A$300,A118)*C118*SUMIF($A$17:$A$300,A118,'Beladung des Speichers'!$F$17:$F$300))</f>
        <v/>
      </c>
      <c r="F118" s="162" t="str">
        <f>IF(ISBLANK('Beladung des Speichers'!A118),"",IF(C118=0,"0,00",D118/C118*E118))</f>
        <v/>
      </c>
      <c r="G118" s="120" t="str">
        <f>IF(ISBLANK('Beladung des Speichers'!A118),"",SUMIFS('Beladung des Speichers'!$C$17:$C$300,'Beladung des Speichers'!$A$17:$A$300,A118))</f>
        <v/>
      </c>
      <c r="H118" s="120" t="str">
        <f>IF(ISBLANK('Beladung des Speichers'!A118),"",'Beladung des Speichers'!C118)</f>
        <v/>
      </c>
      <c r="I118" s="121" t="str">
        <f>IF(ISBLANK('Beladung des Speichers'!A118),"",SUMIFS('Beladung des Speichers'!$F$17:$F$1001,'Beladung des Speichers'!$A$17:$A$1001,'Ergebnis (detailliert)'!A118))</f>
        <v/>
      </c>
      <c r="J118" s="122" t="str">
        <f>IF(ISBLANK('Beladung des Speichers'!A118),"",'Beladung des Speichers'!F118)</f>
        <v/>
      </c>
      <c r="K118" s="121" t="str">
        <f>IF(ISBLANK('Beladung des Speichers'!A118),"",SUMIFS('Entladung des Speichers'!$C$17:$C$1001,'Entladung des Speichers'!$A$17:$A$1001,'Ergebnis (detailliert)'!A118))</f>
        <v/>
      </c>
      <c r="L118" s="123" t="str">
        <f t="shared" si="7"/>
        <v/>
      </c>
      <c r="M118" s="123" t="str">
        <f>IF(ISBLANK('Entladung des Speichers'!A118),"",'Entladung des Speichers'!C118)</f>
        <v/>
      </c>
      <c r="N118" s="121" t="str">
        <f>IF(ISBLANK('Beladung des Speichers'!A118),"",SUMIFS('Entladung des Speichers'!$F$17:$F$1001,'Entladung des Speichers'!$A$17:$A$1001,'Ergebnis (detailliert)'!$A$17:$A$300))</f>
        <v/>
      </c>
      <c r="O118" s="122" t="str">
        <f t="shared" si="8"/>
        <v/>
      </c>
      <c r="P118" s="124" t="str">
        <f>IF(A118="","",N118*'Ergebnis (detailliert)'!J118/'Ergebnis (detailliert)'!I118)</f>
        <v/>
      </c>
      <c r="Q118" s="122" t="str">
        <f t="shared" si="9"/>
        <v/>
      </c>
      <c r="R118" s="125" t="str">
        <f t="shared" si="10"/>
        <v/>
      </c>
      <c r="S118" s="126" t="str">
        <f>IF(A118="","",IF(LOOKUP(A118,Stammdaten!$A$17:$A$1001,Stammdaten!$G$17:$G$1001)="Nein",0,IF(ISBLANK('Beladung des Speichers'!A118),"",-1*ROUND(MIN(J118,Q118),2))))</f>
        <v/>
      </c>
    </row>
    <row r="119" spans="1:19" x14ac:dyDescent="0.2">
      <c r="A119" s="119" t="str">
        <f>IF('Beladung des Speichers'!A119="","",'Beladung des Speichers'!A119)</f>
        <v/>
      </c>
      <c r="B119" s="182" t="str">
        <f>IF('Beladung des Speichers'!B119="","",'Beladung des Speichers'!B119)</f>
        <v/>
      </c>
      <c r="C119" s="161" t="str">
        <f>IF(ISBLANK('Beladung des Speichers'!A119),"",SUMIFS('Beladung des Speichers'!$C$17:$C$300,'Beladung des Speichers'!$A$17:$A$300,A119)-SUMIFS('Entladung des Speichers'!$C$17:$C$300,'Entladung des Speichers'!$A$17:$A$300,A119)+SUMIFS(Füllstände!$B$17:$B$299,Füllstände!$A$17:$A$299,A119)-SUMIFS(Füllstände!$C$17:$C$299,Füllstände!$A$17:$A$299,A119))</f>
        <v/>
      </c>
      <c r="D119" s="160" t="str">
        <f>IF(ISBLANK('Beladung des Speichers'!A119),"",C119*'Beladung des Speichers'!C119/SUMIFS('Beladung des Speichers'!$C$17:$C$300,'Beladung des Speichers'!$A$17:$A$300,A119))</f>
        <v/>
      </c>
      <c r="E119" s="166" t="str">
        <f>IF(ISBLANK('Beladung des Speichers'!A119),"",1/SUMIFS('Beladung des Speichers'!$C$17:$C$300,'Beladung des Speichers'!$A$17:$A$300,A119)*C119*SUMIF($A$17:$A$300,A119,'Beladung des Speichers'!$F$17:$F$300))</f>
        <v/>
      </c>
      <c r="F119" s="162" t="str">
        <f>IF(ISBLANK('Beladung des Speichers'!A119),"",IF(C119=0,"0,00",D119/C119*E119))</f>
        <v/>
      </c>
      <c r="G119" s="120" t="str">
        <f>IF(ISBLANK('Beladung des Speichers'!A119),"",SUMIFS('Beladung des Speichers'!$C$17:$C$300,'Beladung des Speichers'!$A$17:$A$300,A119))</f>
        <v/>
      </c>
      <c r="H119" s="120" t="str">
        <f>IF(ISBLANK('Beladung des Speichers'!A119),"",'Beladung des Speichers'!C119)</f>
        <v/>
      </c>
      <c r="I119" s="121" t="str">
        <f>IF(ISBLANK('Beladung des Speichers'!A119),"",SUMIFS('Beladung des Speichers'!$F$17:$F$1001,'Beladung des Speichers'!$A$17:$A$1001,'Ergebnis (detailliert)'!A119))</f>
        <v/>
      </c>
      <c r="J119" s="122" t="str">
        <f>IF(ISBLANK('Beladung des Speichers'!A119),"",'Beladung des Speichers'!F119)</f>
        <v/>
      </c>
      <c r="K119" s="121" t="str">
        <f>IF(ISBLANK('Beladung des Speichers'!A119),"",SUMIFS('Entladung des Speichers'!$C$17:$C$1001,'Entladung des Speichers'!$A$17:$A$1001,'Ergebnis (detailliert)'!A119))</f>
        <v/>
      </c>
      <c r="L119" s="123" t="str">
        <f t="shared" si="7"/>
        <v/>
      </c>
      <c r="M119" s="123" t="str">
        <f>IF(ISBLANK('Entladung des Speichers'!A119),"",'Entladung des Speichers'!C119)</f>
        <v/>
      </c>
      <c r="N119" s="121" t="str">
        <f>IF(ISBLANK('Beladung des Speichers'!A119),"",SUMIFS('Entladung des Speichers'!$F$17:$F$1001,'Entladung des Speichers'!$A$17:$A$1001,'Ergebnis (detailliert)'!$A$17:$A$300))</f>
        <v/>
      </c>
      <c r="O119" s="122" t="str">
        <f t="shared" si="8"/>
        <v/>
      </c>
      <c r="P119" s="124" t="str">
        <f>IF(A119="","",N119*'Ergebnis (detailliert)'!J119/'Ergebnis (detailliert)'!I119)</f>
        <v/>
      </c>
      <c r="Q119" s="122" t="str">
        <f t="shared" si="9"/>
        <v/>
      </c>
      <c r="R119" s="125" t="str">
        <f t="shared" si="10"/>
        <v/>
      </c>
      <c r="S119" s="126" t="str">
        <f>IF(A119="","",IF(LOOKUP(A119,Stammdaten!$A$17:$A$1001,Stammdaten!$G$17:$G$1001)="Nein",0,IF(ISBLANK('Beladung des Speichers'!A119),"",-1*ROUND(MIN(J119,Q119),2))))</f>
        <v/>
      </c>
    </row>
    <row r="120" spans="1:19" x14ac:dyDescent="0.2">
      <c r="A120" s="119" t="str">
        <f>IF('Beladung des Speichers'!A120="","",'Beladung des Speichers'!A120)</f>
        <v/>
      </c>
      <c r="B120" s="182" t="str">
        <f>IF('Beladung des Speichers'!B120="","",'Beladung des Speichers'!B120)</f>
        <v/>
      </c>
      <c r="C120" s="161" t="str">
        <f>IF(ISBLANK('Beladung des Speichers'!A120),"",SUMIFS('Beladung des Speichers'!$C$17:$C$300,'Beladung des Speichers'!$A$17:$A$300,A120)-SUMIFS('Entladung des Speichers'!$C$17:$C$300,'Entladung des Speichers'!$A$17:$A$300,A120)+SUMIFS(Füllstände!$B$17:$B$299,Füllstände!$A$17:$A$299,A120)-SUMIFS(Füllstände!$C$17:$C$299,Füllstände!$A$17:$A$299,A120))</f>
        <v/>
      </c>
      <c r="D120" s="160" t="str">
        <f>IF(ISBLANK('Beladung des Speichers'!A120),"",C120*'Beladung des Speichers'!C120/SUMIFS('Beladung des Speichers'!$C$17:$C$300,'Beladung des Speichers'!$A$17:$A$300,A120))</f>
        <v/>
      </c>
      <c r="E120" s="166" t="str">
        <f>IF(ISBLANK('Beladung des Speichers'!A120),"",1/SUMIFS('Beladung des Speichers'!$C$17:$C$300,'Beladung des Speichers'!$A$17:$A$300,A120)*C120*SUMIF($A$17:$A$300,A120,'Beladung des Speichers'!$F$17:$F$300))</f>
        <v/>
      </c>
      <c r="F120" s="162" t="str">
        <f>IF(ISBLANK('Beladung des Speichers'!A120),"",IF(C120=0,"0,00",D120/C120*E120))</f>
        <v/>
      </c>
      <c r="G120" s="120" t="str">
        <f>IF(ISBLANK('Beladung des Speichers'!A120),"",SUMIFS('Beladung des Speichers'!$C$17:$C$300,'Beladung des Speichers'!$A$17:$A$300,A120))</f>
        <v/>
      </c>
      <c r="H120" s="120" t="str">
        <f>IF(ISBLANK('Beladung des Speichers'!A120),"",'Beladung des Speichers'!C120)</f>
        <v/>
      </c>
      <c r="I120" s="121" t="str">
        <f>IF(ISBLANK('Beladung des Speichers'!A120),"",SUMIFS('Beladung des Speichers'!$F$17:$F$1001,'Beladung des Speichers'!$A$17:$A$1001,'Ergebnis (detailliert)'!A120))</f>
        <v/>
      </c>
      <c r="J120" s="122" t="str">
        <f>IF(ISBLANK('Beladung des Speichers'!A120),"",'Beladung des Speichers'!F120)</f>
        <v/>
      </c>
      <c r="K120" s="121" t="str">
        <f>IF(ISBLANK('Beladung des Speichers'!A120),"",SUMIFS('Entladung des Speichers'!$C$17:$C$1001,'Entladung des Speichers'!$A$17:$A$1001,'Ergebnis (detailliert)'!A120))</f>
        <v/>
      </c>
      <c r="L120" s="123" t="str">
        <f t="shared" si="7"/>
        <v/>
      </c>
      <c r="M120" s="123" t="str">
        <f>IF(ISBLANK('Entladung des Speichers'!A120),"",'Entladung des Speichers'!C120)</f>
        <v/>
      </c>
      <c r="N120" s="121" t="str">
        <f>IF(ISBLANK('Beladung des Speichers'!A120),"",SUMIFS('Entladung des Speichers'!$F$17:$F$1001,'Entladung des Speichers'!$A$17:$A$1001,'Ergebnis (detailliert)'!$A$17:$A$300))</f>
        <v/>
      </c>
      <c r="O120" s="122" t="str">
        <f t="shared" si="8"/>
        <v/>
      </c>
      <c r="P120" s="124" t="str">
        <f>IF(A120="","",N120*'Ergebnis (detailliert)'!J120/'Ergebnis (detailliert)'!I120)</f>
        <v/>
      </c>
      <c r="Q120" s="122" t="str">
        <f t="shared" si="9"/>
        <v/>
      </c>
      <c r="R120" s="125" t="str">
        <f t="shared" si="10"/>
        <v/>
      </c>
      <c r="S120" s="126" t="str">
        <f>IF(A120="","",IF(LOOKUP(A120,Stammdaten!$A$17:$A$1001,Stammdaten!$G$17:$G$1001)="Nein",0,IF(ISBLANK('Beladung des Speichers'!A120),"",-1*ROUND(MIN(J120,Q120),2))))</f>
        <v/>
      </c>
    </row>
    <row r="121" spans="1:19" x14ac:dyDescent="0.2">
      <c r="A121" s="119" t="str">
        <f>IF('Beladung des Speichers'!A121="","",'Beladung des Speichers'!A121)</f>
        <v/>
      </c>
      <c r="B121" s="182" t="str">
        <f>IF('Beladung des Speichers'!B121="","",'Beladung des Speichers'!B121)</f>
        <v/>
      </c>
      <c r="C121" s="161" t="str">
        <f>IF(ISBLANK('Beladung des Speichers'!A121),"",SUMIFS('Beladung des Speichers'!$C$17:$C$300,'Beladung des Speichers'!$A$17:$A$300,A121)-SUMIFS('Entladung des Speichers'!$C$17:$C$300,'Entladung des Speichers'!$A$17:$A$300,A121)+SUMIFS(Füllstände!$B$17:$B$299,Füllstände!$A$17:$A$299,A121)-SUMIFS(Füllstände!$C$17:$C$299,Füllstände!$A$17:$A$299,A121))</f>
        <v/>
      </c>
      <c r="D121" s="160" t="str">
        <f>IF(ISBLANK('Beladung des Speichers'!A121),"",C121*'Beladung des Speichers'!C121/SUMIFS('Beladung des Speichers'!$C$17:$C$300,'Beladung des Speichers'!$A$17:$A$300,A121))</f>
        <v/>
      </c>
      <c r="E121" s="166" t="str">
        <f>IF(ISBLANK('Beladung des Speichers'!A121),"",1/SUMIFS('Beladung des Speichers'!$C$17:$C$300,'Beladung des Speichers'!$A$17:$A$300,A121)*C121*SUMIF($A$17:$A$300,A121,'Beladung des Speichers'!$F$17:$F$300))</f>
        <v/>
      </c>
      <c r="F121" s="162" t="str">
        <f>IF(ISBLANK('Beladung des Speichers'!A121),"",IF(C121=0,"0,00",D121/C121*E121))</f>
        <v/>
      </c>
      <c r="G121" s="120" t="str">
        <f>IF(ISBLANK('Beladung des Speichers'!A121),"",SUMIFS('Beladung des Speichers'!$C$17:$C$300,'Beladung des Speichers'!$A$17:$A$300,A121))</f>
        <v/>
      </c>
      <c r="H121" s="120" t="str">
        <f>IF(ISBLANK('Beladung des Speichers'!A121),"",'Beladung des Speichers'!C121)</f>
        <v/>
      </c>
      <c r="I121" s="121" t="str">
        <f>IF(ISBLANK('Beladung des Speichers'!A121),"",SUMIFS('Beladung des Speichers'!$F$17:$F$1001,'Beladung des Speichers'!$A$17:$A$1001,'Ergebnis (detailliert)'!A121))</f>
        <v/>
      </c>
      <c r="J121" s="122" t="str">
        <f>IF(ISBLANK('Beladung des Speichers'!A121),"",'Beladung des Speichers'!F121)</f>
        <v/>
      </c>
      <c r="K121" s="121" t="str">
        <f>IF(ISBLANK('Beladung des Speichers'!A121),"",SUMIFS('Entladung des Speichers'!$C$17:$C$1001,'Entladung des Speichers'!$A$17:$A$1001,'Ergebnis (detailliert)'!A121))</f>
        <v/>
      </c>
      <c r="L121" s="123" t="str">
        <f t="shared" si="7"/>
        <v/>
      </c>
      <c r="M121" s="123" t="str">
        <f>IF(ISBLANK('Entladung des Speichers'!A121),"",'Entladung des Speichers'!C121)</f>
        <v/>
      </c>
      <c r="N121" s="121" t="str">
        <f>IF(ISBLANK('Beladung des Speichers'!A121),"",SUMIFS('Entladung des Speichers'!$F$17:$F$1001,'Entladung des Speichers'!$A$17:$A$1001,'Ergebnis (detailliert)'!$A$17:$A$300))</f>
        <v/>
      </c>
      <c r="O121" s="122" t="str">
        <f t="shared" si="8"/>
        <v/>
      </c>
      <c r="P121" s="124" t="str">
        <f>IF(A121="","",N121*'Ergebnis (detailliert)'!J121/'Ergebnis (detailliert)'!I121)</f>
        <v/>
      </c>
      <c r="Q121" s="122" t="str">
        <f t="shared" si="9"/>
        <v/>
      </c>
      <c r="R121" s="125" t="str">
        <f t="shared" si="10"/>
        <v/>
      </c>
      <c r="S121" s="126" t="str">
        <f>IF(A121="","",IF(LOOKUP(A121,Stammdaten!$A$17:$A$1001,Stammdaten!$G$17:$G$1001)="Nein",0,IF(ISBLANK('Beladung des Speichers'!A121),"",-1*ROUND(MIN(J121,Q121),2))))</f>
        <v/>
      </c>
    </row>
    <row r="122" spans="1:19" x14ac:dyDescent="0.2">
      <c r="A122" s="119" t="str">
        <f>IF('Beladung des Speichers'!A122="","",'Beladung des Speichers'!A122)</f>
        <v/>
      </c>
      <c r="B122" s="182" t="str">
        <f>IF('Beladung des Speichers'!B122="","",'Beladung des Speichers'!B122)</f>
        <v/>
      </c>
      <c r="C122" s="161" t="str">
        <f>IF(ISBLANK('Beladung des Speichers'!A122),"",SUMIFS('Beladung des Speichers'!$C$17:$C$300,'Beladung des Speichers'!$A$17:$A$300,A122)-SUMIFS('Entladung des Speichers'!$C$17:$C$300,'Entladung des Speichers'!$A$17:$A$300,A122)+SUMIFS(Füllstände!$B$17:$B$299,Füllstände!$A$17:$A$299,A122)-SUMIFS(Füllstände!$C$17:$C$299,Füllstände!$A$17:$A$299,A122))</f>
        <v/>
      </c>
      <c r="D122" s="160" t="str">
        <f>IF(ISBLANK('Beladung des Speichers'!A122),"",C122*'Beladung des Speichers'!C122/SUMIFS('Beladung des Speichers'!$C$17:$C$300,'Beladung des Speichers'!$A$17:$A$300,A122))</f>
        <v/>
      </c>
      <c r="E122" s="166" t="str">
        <f>IF(ISBLANK('Beladung des Speichers'!A122),"",1/SUMIFS('Beladung des Speichers'!$C$17:$C$300,'Beladung des Speichers'!$A$17:$A$300,A122)*C122*SUMIF($A$17:$A$300,A122,'Beladung des Speichers'!$F$17:$F$300))</f>
        <v/>
      </c>
      <c r="F122" s="162" t="str">
        <f>IF(ISBLANK('Beladung des Speichers'!A122),"",IF(C122=0,"0,00",D122/C122*E122))</f>
        <v/>
      </c>
      <c r="G122" s="120" t="str">
        <f>IF(ISBLANK('Beladung des Speichers'!A122),"",SUMIFS('Beladung des Speichers'!$C$17:$C$300,'Beladung des Speichers'!$A$17:$A$300,A122))</f>
        <v/>
      </c>
      <c r="H122" s="120" t="str">
        <f>IF(ISBLANK('Beladung des Speichers'!A122),"",'Beladung des Speichers'!C122)</f>
        <v/>
      </c>
      <c r="I122" s="121" t="str">
        <f>IF(ISBLANK('Beladung des Speichers'!A122),"",SUMIFS('Beladung des Speichers'!$F$17:$F$1001,'Beladung des Speichers'!$A$17:$A$1001,'Ergebnis (detailliert)'!A122))</f>
        <v/>
      </c>
      <c r="J122" s="122" t="str">
        <f>IF(ISBLANK('Beladung des Speichers'!A122),"",'Beladung des Speichers'!F122)</f>
        <v/>
      </c>
      <c r="K122" s="121" t="str">
        <f>IF(ISBLANK('Beladung des Speichers'!A122),"",SUMIFS('Entladung des Speichers'!$C$17:$C$1001,'Entladung des Speichers'!$A$17:$A$1001,'Ergebnis (detailliert)'!A122))</f>
        <v/>
      </c>
      <c r="L122" s="123" t="str">
        <f t="shared" si="7"/>
        <v/>
      </c>
      <c r="M122" s="123" t="str">
        <f>IF(ISBLANK('Entladung des Speichers'!A122),"",'Entladung des Speichers'!C122)</f>
        <v/>
      </c>
      <c r="N122" s="121" t="str">
        <f>IF(ISBLANK('Beladung des Speichers'!A122),"",SUMIFS('Entladung des Speichers'!$F$17:$F$1001,'Entladung des Speichers'!$A$17:$A$1001,'Ergebnis (detailliert)'!$A$17:$A$300))</f>
        <v/>
      </c>
      <c r="O122" s="122" t="str">
        <f t="shared" si="8"/>
        <v/>
      </c>
      <c r="P122" s="124" t="str">
        <f>IF(A122="","",N122*'Ergebnis (detailliert)'!J122/'Ergebnis (detailliert)'!I122)</f>
        <v/>
      </c>
      <c r="Q122" s="122" t="str">
        <f t="shared" si="9"/>
        <v/>
      </c>
      <c r="R122" s="125" t="str">
        <f t="shared" si="10"/>
        <v/>
      </c>
      <c r="S122" s="126" t="str">
        <f>IF(A122="","",IF(LOOKUP(A122,Stammdaten!$A$17:$A$1001,Stammdaten!$G$17:$G$1001)="Nein",0,IF(ISBLANK('Beladung des Speichers'!A122),"",-1*ROUND(MIN(J122,Q122),2))))</f>
        <v/>
      </c>
    </row>
    <row r="123" spans="1:19" x14ac:dyDescent="0.2">
      <c r="A123" s="119" t="str">
        <f>IF('Beladung des Speichers'!A123="","",'Beladung des Speichers'!A123)</f>
        <v/>
      </c>
      <c r="B123" s="182" t="str">
        <f>IF('Beladung des Speichers'!B123="","",'Beladung des Speichers'!B123)</f>
        <v/>
      </c>
      <c r="C123" s="161" t="str">
        <f>IF(ISBLANK('Beladung des Speichers'!A123),"",SUMIFS('Beladung des Speichers'!$C$17:$C$300,'Beladung des Speichers'!$A$17:$A$300,A123)-SUMIFS('Entladung des Speichers'!$C$17:$C$300,'Entladung des Speichers'!$A$17:$A$300,A123)+SUMIFS(Füllstände!$B$17:$B$299,Füllstände!$A$17:$A$299,A123)-SUMIFS(Füllstände!$C$17:$C$299,Füllstände!$A$17:$A$299,A123))</f>
        <v/>
      </c>
      <c r="D123" s="160" t="str">
        <f>IF(ISBLANK('Beladung des Speichers'!A123),"",C123*'Beladung des Speichers'!C123/SUMIFS('Beladung des Speichers'!$C$17:$C$300,'Beladung des Speichers'!$A$17:$A$300,A123))</f>
        <v/>
      </c>
      <c r="E123" s="166" t="str">
        <f>IF(ISBLANK('Beladung des Speichers'!A123),"",1/SUMIFS('Beladung des Speichers'!$C$17:$C$300,'Beladung des Speichers'!$A$17:$A$300,A123)*C123*SUMIF($A$17:$A$300,A123,'Beladung des Speichers'!$F$17:$F$300))</f>
        <v/>
      </c>
      <c r="F123" s="162" t="str">
        <f>IF(ISBLANK('Beladung des Speichers'!A123),"",IF(C123=0,"0,00",D123/C123*E123))</f>
        <v/>
      </c>
      <c r="G123" s="120" t="str">
        <f>IF(ISBLANK('Beladung des Speichers'!A123),"",SUMIFS('Beladung des Speichers'!$C$17:$C$300,'Beladung des Speichers'!$A$17:$A$300,A123))</f>
        <v/>
      </c>
      <c r="H123" s="120" t="str">
        <f>IF(ISBLANK('Beladung des Speichers'!A123),"",'Beladung des Speichers'!C123)</f>
        <v/>
      </c>
      <c r="I123" s="121" t="str">
        <f>IF(ISBLANK('Beladung des Speichers'!A123),"",SUMIFS('Beladung des Speichers'!$F$17:$F$1001,'Beladung des Speichers'!$A$17:$A$1001,'Ergebnis (detailliert)'!A123))</f>
        <v/>
      </c>
      <c r="J123" s="122" t="str">
        <f>IF(ISBLANK('Beladung des Speichers'!A123),"",'Beladung des Speichers'!F123)</f>
        <v/>
      </c>
      <c r="K123" s="121" t="str">
        <f>IF(ISBLANK('Beladung des Speichers'!A123),"",SUMIFS('Entladung des Speichers'!$C$17:$C$1001,'Entladung des Speichers'!$A$17:$A$1001,'Ergebnis (detailliert)'!A123))</f>
        <v/>
      </c>
      <c r="L123" s="123" t="str">
        <f t="shared" si="7"/>
        <v/>
      </c>
      <c r="M123" s="123" t="str">
        <f>IF(ISBLANK('Entladung des Speichers'!A123),"",'Entladung des Speichers'!C123)</f>
        <v/>
      </c>
      <c r="N123" s="121" t="str">
        <f>IF(ISBLANK('Beladung des Speichers'!A123),"",SUMIFS('Entladung des Speichers'!$F$17:$F$1001,'Entladung des Speichers'!$A$17:$A$1001,'Ergebnis (detailliert)'!$A$17:$A$300))</f>
        <v/>
      </c>
      <c r="O123" s="122" t="str">
        <f t="shared" si="8"/>
        <v/>
      </c>
      <c r="P123" s="124" t="str">
        <f>IF(A123="","",N123*'Ergebnis (detailliert)'!J123/'Ergebnis (detailliert)'!I123)</f>
        <v/>
      </c>
      <c r="Q123" s="122" t="str">
        <f t="shared" si="9"/>
        <v/>
      </c>
      <c r="R123" s="125" t="str">
        <f t="shared" si="10"/>
        <v/>
      </c>
      <c r="S123" s="126" t="str">
        <f>IF(A123="","",IF(LOOKUP(A123,Stammdaten!$A$17:$A$1001,Stammdaten!$G$17:$G$1001)="Nein",0,IF(ISBLANK('Beladung des Speichers'!A123),"",-1*ROUND(MIN(J123,Q123),2))))</f>
        <v/>
      </c>
    </row>
    <row r="124" spans="1:19" x14ac:dyDescent="0.2">
      <c r="A124" s="119" t="str">
        <f>IF('Beladung des Speichers'!A124="","",'Beladung des Speichers'!A124)</f>
        <v/>
      </c>
      <c r="B124" s="182" t="str">
        <f>IF('Beladung des Speichers'!B124="","",'Beladung des Speichers'!B124)</f>
        <v/>
      </c>
      <c r="C124" s="161" t="str">
        <f>IF(ISBLANK('Beladung des Speichers'!A124),"",SUMIFS('Beladung des Speichers'!$C$17:$C$300,'Beladung des Speichers'!$A$17:$A$300,A124)-SUMIFS('Entladung des Speichers'!$C$17:$C$300,'Entladung des Speichers'!$A$17:$A$300,A124)+SUMIFS(Füllstände!$B$17:$B$299,Füllstände!$A$17:$A$299,A124)-SUMIFS(Füllstände!$C$17:$C$299,Füllstände!$A$17:$A$299,A124))</f>
        <v/>
      </c>
      <c r="D124" s="160" t="str">
        <f>IF(ISBLANK('Beladung des Speichers'!A124),"",C124*'Beladung des Speichers'!C124/SUMIFS('Beladung des Speichers'!$C$17:$C$300,'Beladung des Speichers'!$A$17:$A$300,A124))</f>
        <v/>
      </c>
      <c r="E124" s="166" t="str">
        <f>IF(ISBLANK('Beladung des Speichers'!A124),"",1/SUMIFS('Beladung des Speichers'!$C$17:$C$300,'Beladung des Speichers'!$A$17:$A$300,A124)*C124*SUMIF($A$17:$A$300,A124,'Beladung des Speichers'!$F$17:$F$300))</f>
        <v/>
      </c>
      <c r="F124" s="162" t="str">
        <f>IF(ISBLANK('Beladung des Speichers'!A124),"",IF(C124=0,"0,00",D124/C124*E124))</f>
        <v/>
      </c>
      <c r="G124" s="120" t="str">
        <f>IF(ISBLANK('Beladung des Speichers'!A124),"",SUMIFS('Beladung des Speichers'!$C$17:$C$300,'Beladung des Speichers'!$A$17:$A$300,A124))</f>
        <v/>
      </c>
      <c r="H124" s="120" t="str">
        <f>IF(ISBLANK('Beladung des Speichers'!A124),"",'Beladung des Speichers'!C124)</f>
        <v/>
      </c>
      <c r="I124" s="121" t="str">
        <f>IF(ISBLANK('Beladung des Speichers'!A124),"",SUMIFS('Beladung des Speichers'!$F$17:$F$1001,'Beladung des Speichers'!$A$17:$A$1001,'Ergebnis (detailliert)'!A124))</f>
        <v/>
      </c>
      <c r="J124" s="122" t="str">
        <f>IF(ISBLANK('Beladung des Speichers'!A124),"",'Beladung des Speichers'!F124)</f>
        <v/>
      </c>
      <c r="K124" s="121" t="str">
        <f>IF(ISBLANK('Beladung des Speichers'!A124),"",SUMIFS('Entladung des Speichers'!$C$17:$C$1001,'Entladung des Speichers'!$A$17:$A$1001,'Ergebnis (detailliert)'!A124))</f>
        <v/>
      </c>
      <c r="L124" s="123" t="str">
        <f t="shared" si="7"/>
        <v/>
      </c>
      <c r="M124" s="123" t="str">
        <f>IF(ISBLANK('Entladung des Speichers'!A124),"",'Entladung des Speichers'!C124)</f>
        <v/>
      </c>
      <c r="N124" s="121" t="str">
        <f>IF(ISBLANK('Beladung des Speichers'!A124),"",SUMIFS('Entladung des Speichers'!$F$17:$F$1001,'Entladung des Speichers'!$A$17:$A$1001,'Ergebnis (detailliert)'!$A$17:$A$300))</f>
        <v/>
      </c>
      <c r="O124" s="122" t="str">
        <f t="shared" si="8"/>
        <v/>
      </c>
      <c r="P124" s="124" t="str">
        <f>IF(A124="","",N124*'Ergebnis (detailliert)'!J124/'Ergebnis (detailliert)'!I124)</f>
        <v/>
      </c>
      <c r="Q124" s="122" t="str">
        <f t="shared" si="9"/>
        <v/>
      </c>
      <c r="R124" s="125" t="str">
        <f t="shared" si="10"/>
        <v/>
      </c>
      <c r="S124" s="126" t="str">
        <f>IF(A124="","",IF(LOOKUP(A124,Stammdaten!$A$17:$A$1001,Stammdaten!$G$17:$G$1001)="Nein",0,IF(ISBLANK('Beladung des Speichers'!A124),"",-1*ROUND(MIN(J124,Q124),2))))</f>
        <v/>
      </c>
    </row>
    <row r="125" spans="1:19" x14ac:dyDescent="0.2">
      <c r="A125" s="119" t="str">
        <f>IF('Beladung des Speichers'!A125="","",'Beladung des Speichers'!A125)</f>
        <v/>
      </c>
      <c r="B125" s="182" t="str">
        <f>IF('Beladung des Speichers'!B125="","",'Beladung des Speichers'!B125)</f>
        <v/>
      </c>
      <c r="C125" s="161" t="str">
        <f>IF(ISBLANK('Beladung des Speichers'!A125),"",SUMIFS('Beladung des Speichers'!$C$17:$C$300,'Beladung des Speichers'!$A$17:$A$300,A125)-SUMIFS('Entladung des Speichers'!$C$17:$C$300,'Entladung des Speichers'!$A$17:$A$300,A125)+SUMIFS(Füllstände!$B$17:$B$299,Füllstände!$A$17:$A$299,A125)-SUMIFS(Füllstände!$C$17:$C$299,Füllstände!$A$17:$A$299,A125))</f>
        <v/>
      </c>
      <c r="D125" s="160" t="str">
        <f>IF(ISBLANK('Beladung des Speichers'!A125),"",C125*'Beladung des Speichers'!C125/SUMIFS('Beladung des Speichers'!$C$17:$C$300,'Beladung des Speichers'!$A$17:$A$300,A125))</f>
        <v/>
      </c>
      <c r="E125" s="166" t="str">
        <f>IF(ISBLANK('Beladung des Speichers'!A125),"",1/SUMIFS('Beladung des Speichers'!$C$17:$C$300,'Beladung des Speichers'!$A$17:$A$300,A125)*C125*SUMIF($A$17:$A$300,A125,'Beladung des Speichers'!$F$17:$F$300))</f>
        <v/>
      </c>
      <c r="F125" s="162" t="str">
        <f>IF(ISBLANK('Beladung des Speichers'!A125),"",IF(C125=0,"0,00",D125/C125*E125))</f>
        <v/>
      </c>
      <c r="G125" s="120" t="str">
        <f>IF(ISBLANK('Beladung des Speichers'!A125),"",SUMIFS('Beladung des Speichers'!$C$17:$C$300,'Beladung des Speichers'!$A$17:$A$300,A125))</f>
        <v/>
      </c>
      <c r="H125" s="120" t="str">
        <f>IF(ISBLANK('Beladung des Speichers'!A125),"",'Beladung des Speichers'!C125)</f>
        <v/>
      </c>
      <c r="I125" s="121" t="str">
        <f>IF(ISBLANK('Beladung des Speichers'!A125),"",SUMIFS('Beladung des Speichers'!$F$17:$F$1001,'Beladung des Speichers'!$A$17:$A$1001,'Ergebnis (detailliert)'!A125))</f>
        <v/>
      </c>
      <c r="J125" s="122" t="str">
        <f>IF(ISBLANK('Beladung des Speichers'!A125),"",'Beladung des Speichers'!F125)</f>
        <v/>
      </c>
      <c r="K125" s="121" t="str">
        <f>IF(ISBLANK('Beladung des Speichers'!A125),"",SUMIFS('Entladung des Speichers'!$C$17:$C$1001,'Entladung des Speichers'!$A$17:$A$1001,'Ergebnis (detailliert)'!A125))</f>
        <v/>
      </c>
      <c r="L125" s="123" t="str">
        <f t="shared" si="7"/>
        <v/>
      </c>
      <c r="M125" s="123" t="str">
        <f>IF(ISBLANK('Entladung des Speichers'!A125),"",'Entladung des Speichers'!C125)</f>
        <v/>
      </c>
      <c r="N125" s="121" t="str">
        <f>IF(ISBLANK('Beladung des Speichers'!A125),"",SUMIFS('Entladung des Speichers'!$F$17:$F$1001,'Entladung des Speichers'!$A$17:$A$1001,'Ergebnis (detailliert)'!$A$17:$A$300))</f>
        <v/>
      </c>
      <c r="O125" s="122" t="str">
        <f t="shared" si="8"/>
        <v/>
      </c>
      <c r="P125" s="124" t="str">
        <f>IF(A125="","",N125*'Ergebnis (detailliert)'!J125/'Ergebnis (detailliert)'!I125)</f>
        <v/>
      </c>
      <c r="Q125" s="122" t="str">
        <f t="shared" si="9"/>
        <v/>
      </c>
      <c r="R125" s="125" t="str">
        <f t="shared" si="10"/>
        <v/>
      </c>
      <c r="S125" s="126" t="str">
        <f>IF(A125="","",IF(LOOKUP(A125,Stammdaten!$A$17:$A$1001,Stammdaten!$G$17:$G$1001)="Nein",0,IF(ISBLANK('Beladung des Speichers'!A125),"",-1*ROUND(MIN(J125,Q125),2))))</f>
        <v/>
      </c>
    </row>
    <row r="126" spans="1:19" x14ac:dyDescent="0.2">
      <c r="A126" s="119" t="str">
        <f>IF('Beladung des Speichers'!A126="","",'Beladung des Speichers'!A126)</f>
        <v/>
      </c>
      <c r="B126" s="182" t="str">
        <f>IF('Beladung des Speichers'!B126="","",'Beladung des Speichers'!B126)</f>
        <v/>
      </c>
      <c r="C126" s="161" t="str">
        <f>IF(ISBLANK('Beladung des Speichers'!A126),"",SUMIFS('Beladung des Speichers'!$C$17:$C$300,'Beladung des Speichers'!$A$17:$A$300,A126)-SUMIFS('Entladung des Speichers'!$C$17:$C$300,'Entladung des Speichers'!$A$17:$A$300,A126)+SUMIFS(Füllstände!$B$17:$B$299,Füllstände!$A$17:$A$299,A126)-SUMIFS(Füllstände!$C$17:$C$299,Füllstände!$A$17:$A$299,A126))</f>
        <v/>
      </c>
      <c r="D126" s="160" t="str">
        <f>IF(ISBLANK('Beladung des Speichers'!A126),"",C126*'Beladung des Speichers'!C126/SUMIFS('Beladung des Speichers'!$C$17:$C$300,'Beladung des Speichers'!$A$17:$A$300,A126))</f>
        <v/>
      </c>
      <c r="E126" s="166" t="str">
        <f>IF(ISBLANK('Beladung des Speichers'!A126),"",1/SUMIFS('Beladung des Speichers'!$C$17:$C$300,'Beladung des Speichers'!$A$17:$A$300,A126)*C126*SUMIF($A$17:$A$300,A126,'Beladung des Speichers'!$F$17:$F$300))</f>
        <v/>
      </c>
      <c r="F126" s="162" t="str">
        <f>IF(ISBLANK('Beladung des Speichers'!A126),"",IF(C126=0,"0,00",D126/C126*E126))</f>
        <v/>
      </c>
      <c r="G126" s="120" t="str">
        <f>IF(ISBLANK('Beladung des Speichers'!A126),"",SUMIFS('Beladung des Speichers'!$C$17:$C$300,'Beladung des Speichers'!$A$17:$A$300,A126))</f>
        <v/>
      </c>
      <c r="H126" s="120" t="str">
        <f>IF(ISBLANK('Beladung des Speichers'!A126),"",'Beladung des Speichers'!C126)</f>
        <v/>
      </c>
      <c r="I126" s="121" t="str">
        <f>IF(ISBLANK('Beladung des Speichers'!A126),"",SUMIFS('Beladung des Speichers'!$F$17:$F$1001,'Beladung des Speichers'!$A$17:$A$1001,'Ergebnis (detailliert)'!A126))</f>
        <v/>
      </c>
      <c r="J126" s="122" t="str">
        <f>IF(ISBLANK('Beladung des Speichers'!A126),"",'Beladung des Speichers'!F126)</f>
        <v/>
      </c>
      <c r="K126" s="121" t="str">
        <f>IF(ISBLANK('Beladung des Speichers'!A126),"",SUMIFS('Entladung des Speichers'!$C$17:$C$1001,'Entladung des Speichers'!$A$17:$A$1001,'Ergebnis (detailliert)'!A126))</f>
        <v/>
      </c>
      <c r="L126" s="123" t="str">
        <f t="shared" si="7"/>
        <v/>
      </c>
      <c r="M126" s="123" t="str">
        <f>IF(ISBLANK('Entladung des Speichers'!A126),"",'Entladung des Speichers'!C126)</f>
        <v/>
      </c>
      <c r="N126" s="121" t="str">
        <f>IF(ISBLANK('Beladung des Speichers'!A126),"",SUMIFS('Entladung des Speichers'!$F$17:$F$1001,'Entladung des Speichers'!$A$17:$A$1001,'Ergebnis (detailliert)'!$A$17:$A$300))</f>
        <v/>
      </c>
      <c r="O126" s="122" t="str">
        <f t="shared" si="8"/>
        <v/>
      </c>
      <c r="P126" s="124" t="str">
        <f>IF(A126="","",N126*'Ergebnis (detailliert)'!J126/'Ergebnis (detailliert)'!I126)</f>
        <v/>
      </c>
      <c r="Q126" s="122" t="str">
        <f t="shared" si="9"/>
        <v/>
      </c>
      <c r="R126" s="125" t="str">
        <f t="shared" si="10"/>
        <v/>
      </c>
      <c r="S126" s="126" t="str">
        <f>IF(A126="","",IF(LOOKUP(A126,Stammdaten!$A$17:$A$1001,Stammdaten!$G$17:$G$1001)="Nein",0,IF(ISBLANK('Beladung des Speichers'!A126),"",-1*ROUND(MIN(J126,Q126),2))))</f>
        <v/>
      </c>
    </row>
    <row r="127" spans="1:19" x14ac:dyDescent="0.2">
      <c r="A127" s="119" t="str">
        <f>IF('Beladung des Speichers'!A127="","",'Beladung des Speichers'!A127)</f>
        <v/>
      </c>
      <c r="B127" s="182" t="str">
        <f>IF('Beladung des Speichers'!B127="","",'Beladung des Speichers'!B127)</f>
        <v/>
      </c>
      <c r="C127" s="161" t="str">
        <f>IF(ISBLANK('Beladung des Speichers'!A127),"",SUMIFS('Beladung des Speichers'!$C$17:$C$300,'Beladung des Speichers'!$A$17:$A$300,A127)-SUMIFS('Entladung des Speichers'!$C$17:$C$300,'Entladung des Speichers'!$A$17:$A$300,A127)+SUMIFS(Füllstände!$B$17:$B$299,Füllstände!$A$17:$A$299,A127)-SUMIFS(Füllstände!$C$17:$C$299,Füllstände!$A$17:$A$299,A127))</f>
        <v/>
      </c>
      <c r="D127" s="160" t="str">
        <f>IF(ISBLANK('Beladung des Speichers'!A127),"",C127*'Beladung des Speichers'!C127/SUMIFS('Beladung des Speichers'!$C$17:$C$300,'Beladung des Speichers'!$A$17:$A$300,A127))</f>
        <v/>
      </c>
      <c r="E127" s="166" t="str">
        <f>IF(ISBLANK('Beladung des Speichers'!A127),"",1/SUMIFS('Beladung des Speichers'!$C$17:$C$300,'Beladung des Speichers'!$A$17:$A$300,A127)*C127*SUMIF($A$17:$A$300,A127,'Beladung des Speichers'!$F$17:$F$300))</f>
        <v/>
      </c>
      <c r="F127" s="162" t="str">
        <f>IF(ISBLANK('Beladung des Speichers'!A127),"",IF(C127=0,"0,00",D127/C127*E127))</f>
        <v/>
      </c>
      <c r="G127" s="120" t="str">
        <f>IF(ISBLANK('Beladung des Speichers'!A127),"",SUMIFS('Beladung des Speichers'!$C$17:$C$300,'Beladung des Speichers'!$A$17:$A$300,A127))</f>
        <v/>
      </c>
      <c r="H127" s="120" t="str">
        <f>IF(ISBLANK('Beladung des Speichers'!A127),"",'Beladung des Speichers'!C127)</f>
        <v/>
      </c>
      <c r="I127" s="121" t="str">
        <f>IF(ISBLANK('Beladung des Speichers'!A127),"",SUMIFS('Beladung des Speichers'!$F$17:$F$1001,'Beladung des Speichers'!$A$17:$A$1001,'Ergebnis (detailliert)'!A127))</f>
        <v/>
      </c>
      <c r="J127" s="122" t="str">
        <f>IF(ISBLANK('Beladung des Speichers'!A127),"",'Beladung des Speichers'!F127)</f>
        <v/>
      </c>
      <c r="K127" s="121" t="str">
        <f>IF(ISBLANK('Beladung des Speichers'!A127),"",SUMIFS('Entladung des Speichers'!$C$17:$C$1001,'Entladung des Speichers'!$A$17:$A$1001,'Ergebnis (detailliert)'!A127))</f>
        <v/>
      </c>
      <c r="L127" s="123" t="str">
        <f t="shared" si="7"/>
        <v/>
      </c>
      <c r="M127" s="123" t="str">
        <f>IF(ISBLANK('Entladung des Speichers'!A127),"",'Entladung des Speichers'!C127)</f>
        <v/>
      </c>
      <c r="N127" s="121" t="str">
        <f>IF(ISBLANK('Beladung des Speichers'!A127),"",SUMIFS('Entladung des Speichers'!$F$17:$F$1001,'Entladung des Speichers'!$A$17:$A$1001,'Ergebnis (detailliert)'!$A$17:$A$300))</f>
        <v/>
      </c>
      <c r="O127" s="122" t="str">
        <f t="shared" si="8"/>
        <v/>
      </c>
      <c r="P127" s="124" t="str">
        <f>IF(A127="","",N127*'Ergebnis (detailliert)'!J127/'Ergebnis (detailliert)'!I127)</f>
        <v/>
      </c>
      <c r="Q127" s="122" t="str">
        <f t="shared" si="9"/>
        <v/>
      </c>
      <c r="R127" s="125" t="str">
        <f t="shared" si="10"/>
        <v/>
      </c>
      <c r="S127" s="126" t="str">
        <f>IF(A127="","",IF(LOOKUP(A127,Stammdaten!$A$17:$A$1001,Stammdaten!$G$17:$G$1001)="Nein",0,IF(ISBLANK('Beladung des Speichers'!A127),"",-1*ROUND(MIN(J127,Q127),2))))</f>
        <v/>
      </c>
    </row>
    <row r="128" spans="1:19" x14ac:dyDescent="0.2">
      <c r="A128" s="119" t="str">
        <f>IF('Beladung des Speichers'!A128="","",'Beladung des Speichers'!A128)</f>
        <v/>
      </c>
      <c r="B128" s="182" t="str">
        <f>IF('Beladung des Speichers'!B128="","",'Beladung des Speichers'!B128)</f>
        <v/>
      </c>
      <c r="C128" s="161" t="str">
        <f>IF(ISBLANK('Beladung des Speichers'!A128),"",SUMIFS('Beladung des Speichers'!$C$17:$C$300,'Beladung des Speichers'!$A$17:$A$300,A128)-SUMIFS('Entladung des Speichers'!$C$17:$C$300,'Entladung des Speichers'!$A$17:$A$300,A128)+SUMIFS(Füllstände!$B$17:$B$299,Füllstände!$A$17:$A$299,A128)-SUMIFS(Füllstände!$C$17:$C$299,Füllstände!$A$17:$A$299,A128))</f>
        <v/>
      </c>
      <c r="D128" s="160" t="str">
        <f>IF(ISBLANK('Beladung des Speichers'!A128),"",C128*'Beladung des Speichers'!C128/SUMIFS('Beladung des Speichers'!$C$17:$C$300,'Beladung des Speichers'!$A$17:$A$300,A128))</f>
        <v/>
      </c>
      <c r="E128" s="166" t="str">
        <f>IF(ISBLANK('Beladung des Speichers'!A128),"",1/SUMIFS('Beladung des Speichers'!$C$17:$C$300,'Beladung des Speichers'!$A$17:$A$300,A128)*C128*SUMIF($A$17:$A$300,A128,'Beladung des Speichers'!$F$17:$F$300))</f>
        <v/>
      </c>
      <c r="F128" s="162" t="str">
        <f>IF(ISBLANK('Beladung des Speichers'!A128),"",IF(C128=0,"0,00",D128/C128*E128))</f>
        <v/>
      </c>
      <c r="G128" s="120" t="str">
        <f>IF(ISBLANK('Beladung des Speichers'!A128),"",SUMIFS('Beladung des Speichers'!$C$17:$C$300,'Beladung des Speichers'!$A$17:$A$300,A128))</f>
        <v/>
      </c>
      <c r="H128" s="120" t="str">
        <f>IF(ISBLANK('Beladung des Speichers'!A128),"",'Beladung des Speichers'!C128)</f>
        <v/>
      </c>
      <c r="I128" s="121" t="str">
        <f>IF(ISBLANK('Beladung des Speichers'!A128),"",SUMIFS('Beladung des Speichers'!$F$17:$F$1001,'Beladung des Speichers'!$A$17:$A$1001,'Ergebnis (detailliert)'!A128))</f>
        <v/>
      </c>
      <c r="J128" s="122" t="str">
        <f>IF(ISBLANK('Beladung des Speichers'!A128),"",'Beladung des Speichers'!F128)</f>
        <v/>
      </c>
      <c r="K128" s="121" t="str">
        <f>IF(ISBLANK('Beladung des Speichers'!A128),"",SUMIFS('Entladung des Speichers'!$C$17:$C$1001,'Entladung des Speichers'!$A$17:$A$1001,'Ergebnis (detailliert)'!A128))</f>
        <v/>
      </c>
      <c r="L128" s="123" t="str">
        <f t="shared" si="7"/>
        <v/>
      </c>
      <c r="M128" s="123" t="str">
        <f>IF(ISBLANK('Entladung des Speichers'!A128),"",'Entladung des Speichers'!C128)</f>
        <v/>
      </c>
      <c r="N128" s="121" t="str">
        <f>IF(ISBLANK('Beladung des Speichers'!A128),"",SUMIFS('Entladung des Speichers'!$F$17:$F$1001,'Entladung des Speichers'!$A$17:$A$1001,'Ergebnis (detailliert)'!$A$17:$A$300))</f>
        <v/>
      </c>
      <c r="O128" s="122" t="str">
        <f t="shared" si="8"/>
        <v/>
      </c>
      <c r="P128" s="124" t="str">
        <f>IF(A128="","",N128*'Ergebnis (detailliert)'!J128/'Ergebnis (detailliert)'!I128)</f>
        <v/>
      </c>
      <c r="Q128" s="122" t="str">
        <f t="shared" si="9"/>
        <v/>
      </c>
      <c r="R128" s="125" t="str">
        <f t="shared" si="10"/>
        <v/>
      </c>
      <c r="S128" s="126" t="str">
        <f>IF(A128="","",IF(LOOKUP(A128,Stammdaten!$A$17:$A$1001,Stammdaten!$G$17:$G$1001)="Nein",0,IF(ISBLANK('Beladung des Speichers'!A128),"",-1*ROUND(MIN(J128,Q128),2))))</f>
        <v/>
      </c>
    </row>
    <row r="129" spans="1:19" x14ac:dyDescent="0.2">
      <c r="A129" s="119" t="str">
        <f>IF('Beladung des Speichers'!A129="","",'Beladung des Speichers'!A129)</f>
        <v/>
      </c>
      <c r="B129" s="182" t="str">
        <f>IF('Beladung des Speichers'!B129="","",'Beladung des Speichers'!B129)</f>
        <v/>
      </c>
      <c r="C129" s="161" t="str">
        <f>IF(ISBLANK('Beladung des Speichers'!A129),"",SUMIFS('Beladung des Speichers'!$C$17:$C$300,'Beladung des Speichers'!$A$17:$A$300,A129)-SUMIFS('Entladung des Speichers'!$C$17:$C$300,'Entladung des Speichers'!$A$17:$A$300,A129)+SUMIFS(Füllstände!$B$17:$B$299,Füllstände!$A$17:$A$299,A129)-SUMIFS(Füllstände!$C$17:$C$299,Füllstände!$A$17:$A$299,A129))</f>
        <v/>
      </c>
      <c r="D129" s="160" t="str">
        <f>IF(ISBLANK('Beladung des Speichers'!A129),"",C129*'Beladung des Speichers'!C129/SUMIFS('Beladung des Speichers'!$C$17:$C$300,'Beladung des Speichers'!$A$17:$A$300,A129))</f>
        <v/>
      </c>
      <c r="E129" s="166" t="str">
        <f>IF(ISBLANK('Beladung des Speichers'!A129),"",1/SUMIFS('Beladung des Speichers'!$C$17:$C$300,'Beladung des Speichers'!$A$17:$A$300,A129)*C129*SUMIF($A$17:$A$300,A129,'Beladung des Speichers'!$F$17:$F$300))</f>
        <v/>
      </c>
      <c r="F129" s="162" t="str">
        <f>IF(ISBLANK('Beladung des Speichers'!A129),"",IF(C129=0,"0,00",D129/C129*E129))</f>
        <v/>
      </c>
      <c r="G129" s="120" t="str">
        <f>IF(ISBLANK('Beladung des Speichers'!A129),"",SUMIFS('Beladung des Speichers'!$C$17:$C$300,'Beladung des Speichers'!$A$17:$A$300,A129))</f>
        <v/>
      </c>
      <c r="H129" s="120" t="str">
        <f>IF(ISBLANK('Beladung des Speichers'!A129),"",'Beladung des Speichers'!C129)</f>
        <v/>
      </c>
      <c r="I129" s="121" t="str">
        <f>IF(ISBLANK('Beladung des Speichers'!A129),"",SUMIFS('Beladung des Speichers'!$F$17:$F$1001,'Beladung des Speichers'!$A$17:$A$1001,'Ergebnis (detailliert)'!A129))</f>
        <v/>
      </c>
      <c r="J129" s="122" t="str">
        <f>IF(ISBLANK('Beladung des Speichers'!A129),"",'Beladung des Speichers'!F129)</f>
        <v/>
      </c>
      <c r="K129" s="121" t="str">
        <f>IF(ISBLANK('Beladung des Speichers'!A129),"",SUMIFS('Entladung des Speichers'!$C$17:$C$1001,'Entladung des Speichers'!$A$17:$A$1001,'Ergebnis (detailliert)'!A129))</f>
        <v/>
      </c>
      <c r="L129" s="123" t="str">
        <f t="shared" si="7"/>
        <v/>
      </c>
      <c r="M129" s="123" t="str">
        <f>IF(ISBLANK('Entladung des Speichers'!A129),"",'Entladung des Speichers'!C129)</f>
        <v/>
      </c>
      <c r="N129" s="121" t="str">
        <f>IF(ISBLANK('Beladung des Speichers'!A129),"",SUMIFS('Entladung des Speichers'!$F$17:$F$1001,'Entladung des Speichers'!$A$17:$A$1001,'Ergebnis (detailliert)'!$A$17:$A$300))</f>
        <v/>
      </c>
      <c r="O129" s="122" t="str">
        <f t="shared" si="8"/>
        <v/>
      </c>
      <c r="P129" s="124" t="str">
        <f>IF(A129="","",N129*'Ergebnis (detailliert)'!J129/'Ergebnis (detailliert)'!I129)</f>
        <v/>
      </c>
      <c r="Q129" s="122" t="str">
        <f t="shared" si="9"/>
        <v/>
      </c>
      <c r="R129" s="125" t="str">
        <f t="shared" si="10"/>
        <v/>
      </c>
      <c r="S129" s="126" t="str">
        <f>IF(A129="","",IF(LOOKUP(A129,Stammdaten!$A$17:$A$1001,Stammdaten!$G$17:$G$1001)="Nein",0,IF(ISBLANK('Beladung des Speichers'!A129),"",-1*ROUND(MIN(J129,Q129),2))))</f>
        <v/>
      </c>
    </row>
    <row r="130" spans="1:19" x14ac:dyDescent="0.2">
      <c r="A130" s="119" t="str">
        <f>IF('Beladung des Speichers'!A130="","",'Beladung des Speichers'!A130)</f>
        <v/>
      </c>
      <c r="B130" s="182" t="str">
        <f>IF('Beladung des Speichers'!B130="","",'Beladung des Speichers'!B130)</f>
        <v/>
      </c>
      <c r="C130" s="161" t="str">
        <f>IF(ISBLANK('Beladung des Speichers'!A130),"",SUMIFS('Beladung des Speichers'!$C$17:$C$300,'Beladung des Speichers'!$A$17:$A$300,A130)-SUMIFS('Entladung des Speichers'!$C$17:$C$300,'Entladung des Speichers'!$A$17:$A$300,A130)+SUMIFS(Füllstände!$B$17:$B$299,Füllstände!$A$17:$A$299,A130)-SUMIFS(Füllstände!$C$17:$C$299,Füllstände!$A$17:$A$299,A130))</f>
        <v/>
      </c>
      <c r="D130" s="160" t="str">
        <f>IF(ISBLANK('Beladung des Speichers'!A130),"",C130*'Beladung des Speichers'!C130/SUMIFS('Beladung des Speichers'!$C$17:$C$300,'Beladung des Speichers'!$A$17:$A$300,A130))</f>
        <v/>
      </c>
      <c r="E130" s="166" t="str">
        <f>IF(ISBLANK('Beladung des Speichers'!A130),"",1/SUMIFS('Beladung des Speichers'!$C$17:$C$300,'Beladung des Speichers'!$A$17:$A$300,A130)*C130*SUMIF($A$17:$A$300,A130,'Beladung des Speichers'!$F$17:$F$300))</f>
        <v/>
      </c>
      <c r="F130" s="162" t="str">
        <f>IF(ISBLANK('Beladung des Speichers'!A130),"",IF(C130=0,"0,00",D130/C130*E130))</f>
        <v/>
      </c>
      <c r="G130" s="120" t="str">
        <f>IF(ISBLANK('Beladung des Speichers'!A130),"",SUMIFS('Beladung des Speichers'!$C$17:$C$300,'Beladung des Speichers'!$A$17:$A$300,A130))</f>
        <v/>
      </c>
      <c r="H130" s="120" t="str">
        <f>IF(ISBLANK('Beladung des Speichers'!A130),"",'Beladung des Speichers'!C130)</f>
        <v/>
      </c>
      <c r="I130" s="121" t="str">
        <f>IF(ISBLANK('Beladung des Speichers'!A130),"",SUMIFS('Beladung des Speichers'!$F$17:$F$1001,'Beladung des Speichers'!$A$17:$A$1001,'Ergebnis (detailliert)'!A130))</f>
        <v/>
      </c>
      <c r="J130" s="122" t="str">
        <f>IF(ISBLANK('Beladung des Speichers'!A130),"",'Beladung des Speichers'!F130)</f>
        <v/>
      </c>
      <c r="K130" s="121" t="str">
        <f>IF(ISBLANK('Beladung des Speichers'!A130),"",SUMIFS('Entladung des Speichers'!$C$17:$C$1001,'Entladung des Speichers'!$A$17:$A$1001,'Ergebnis (detailliert)'!A130))</f>
        <v/>
      </c>
      <c r="L130" s="123" t="str">
        <f t="shared" si="7"/>
        <v/>
      </c>
      <c r="M130" s="123" t="str">
        <f>IF(ISBLANK('Entladung des Speichers'!A130),"",'Entladung des Speichers'!C130)</f>
        <v/>
      </c>
      <c r="N130" s="121" t="str">
        <f>IF(ISBLANK('Beladung des Speichers'!A130),"",SUMIFS('Entladung des Speichers'!$F$17:$F$1001,'Entladung des Speichers'!$A$17:$A$1001,'Ergebnis (detailliert)'!$A$17:$A$300))</f>
        <v/>
      </c>
      <c r="O130" s="122" t="str">
        <f t="shared" si="8"/>
        <v/>
      </c>
      <c r="P130" s="124" t="str">
        <f>IF(A130="","",N130*'Ergebnis (detailliert)'!J130/'Ergebnis (detailliert)'!I130)</f>
        <v/>
      </c>
      <c r="Q130" s="122" t="str">
        <f t="shared" si="9"/>
        <v/>
      </c>
      <c r="R130" s="125" t="str">
        <f t="shared" si="10"/>
        <v/>
      </c>
      <c r="S130" s="126" t="str">
        <f>IF(A130="","",IF(LOOKUP(A130,Stammdaten!$A$17:$A$1001,Stammdaten!$G$17:$G$1001)="Nein",0,IF(ISBLANK('Beladung des Speichers'!A130),"",-1*ROUND(MIN(J130,Q130),2))))</f>
        <v/>
      </c>
    </row>
    <row r="131" spans="1:19" x14ac:dyDescent="0.2">
      <c r="A131" s="119" t="str">
        <f>IF('Beladung des Speichers'!A131="","",'Beladung des Speichers'!A131)</f>
        <v/>
      </c>
      <c r="B131" s="182" t="str">
        <f>IF('Beladung des Speichers'!B131="","",'Beladung des Speichers'!B131)</f>
        <v/>
      </c>
      <c r="C131" s="161" t="str">
        <f>IF(ISBLANK('Beladung des Speichers'!A131),"",SUMIFS('Beladung des Speichers'!$C$17:$C$300,'Beladung des Speichers'!$A$17:$A$300,A131)-SUMIFS('Entladung des Speichers'!$C$17:$C$300,'Entladung des Speichers'!$A$17:$A$300,A131)+SUMIFS(Füllstände!$B$17:$B$299,Füllstände!$A$17:$A$299,A131)-SUMIFS(Füllstände!$C$17:$C$299,Füllstände!$A$17:$A$299,A131))</f>
        <v/>
      </c>
      <c r="D131" s="160" t="str">
        <f>IF(ISBLANK('Beladung des Speichers'!A131),"",C131*'Beladung des Speichers'!C131/SUMIFS('Beladung des Speichers'!$C$17:$C$300,'Beladung des Speichers'!$A$17:$A$300,A131))</f>
        <v/>
      </c>
      <c r="E131" s="166" t="str">
        <f>IF(ISBLANK('Beladung des Speichers'!A131),"",1/SUMIFS('Beladung des Speichers'!$C$17:$C$300,'Beladung des Speichers'!$A$17:$A$300,A131)*C131*SUMIF($A$17:$A$300,A131,'Beladung des Speichers'!$F$17:$F$300))</f>
        <v/>
      </c>
      <c r="F131" s="162" t="str">
        <f>IF(ISBLANK('Beladung des Speichers'!A131),"",IF(C131=0,"0,00",D131/C131*E131))</f>
        <v/>
      </c>
      <c r="G131" s="120" t="str">
        <f>IF(ISBLANK('Beladung des Speichers'!A131),"",SUMIFS('Beladung des Speichers'!$C$17:$C$300,'Beladung des Speichers'!$A$17:$A$300,A131))</f>
        <v/>
      </c>
      <c r="H131" s="120" t="str">
        <f>IF(ISBLANK('Beladung des Speichers'!A131),"",'Beladung des Speichers'!C131)</f>
        <v/>
      </c>
      <c r="I131" s="121" t="str">
        <f>IF(ISBLANK('Beladung des Speichers'!A131),"",SUMIFS('Beladung des Speichers'!$F$17:$F$1001,'Beladung des Speichers'!$A$17:$A$1001,'Ergebnis (detailliert)'!A131))</f>
        <v/>
      </c>
      <c r="J131" s="122" t="str">
        <f>IF(ISBLANK('Beladung des Speichers'!A131),"",'Beladung des Speichers'!F131)</f>
        <v/>
      </c>
      <c r="K131" s="121" t="str">
        <f>IF(ISBLANK('Beladung des Speichers'!A131),"",SUMIFS('Entladung des Speichers'!$C$17:$C$1001,'Entladung des Speichers'!$A$17:$A$1001,'Ergebnis (detailliert)'!A131))</f>
        <v/>
      </c>
      <c r="L131" s="123" t="str">
        <f t="shared" si="7"/>
        <v/>
      </c>
      <c r="M131" s="123" t="str">
        <f>IF(ISBLANK('Entladung des Speichers'!A131),"",'Entladung des Speichers'!C131)</f>
        <v/>
      </c>
      <c r="N131" s="121" t="str">
        <f>IF(ISBLANK('Beladung des Speichers'!A131),"",SUMIFS('Entladung des Speichers'!$F$17:$F$1001,'Entladung des Speichers'!$A$17:$A$1001,'Ergebnis (detailliert)'!$A$17:$A$300))</f>
        <v/>
      </c>
      <c r="O131" s="122" t="str">
        <f t="shared" si="8"/>
        <v/>
      </c>
      <c r="P131" s="124" t="str">
        <f>IF(A131="","",N131*'Ergebnis (detailliert)'!J131/'Ergebnis (detailliert)'!I131)</f>
        <v/>
      </c>
      <c r="Q131" s="122" t="str">
        <f t="shared" si="9"/>
        <v/>
      </c>
      <c r="R131" s="125" t="str">
        <f t="shared" si="10"/>
        <v/>
      </c>
      <c r="S131" s="126" t="str">
        <f>IF(A131="","",IF(LOOKUP(A131,Stammdaten!$A$17:$A$1001,Stammdaten!$G$17:$G$1001)="Nein",0,IF(ISBLANK('Beladung des Speichers'!A131),"",-1*ROUND(MIN(J131,Q131),2))))</f>
        <v/>
      </c>
    </row>
    <row r="132" spans="1:19" x14ac:dyDescent="0.2">
      <c r="A132" s="119" t="str">
        <f>IF('Beladung des Speichers'!A132="","",'Beladung des Speichers'!A132)</f>
        <v/>
      </c>
      <c r="B132" s="182" t="str">
        <f>IF('Beladung des Speichers'!B132="","",'Beladung des Speichers'!B132)</f>
        <v/>
      </c>
      <c r="C132" s="161" t="str">
        <f>IF(ISBLANK('Beladung des Speichers'!A132),"",SUMIFS('Beladung des Speichers'!$C$17:$C$300,'Beladung des Speichers'!$A$17:$A$300,A132)-SUMIFS('Entladung des Speichers'!$C$17:$C$300,'Entladung des Speichers'!$A$17:$A$300,A132)+SUMIFS(Füllstände!$B$17:$B$299,Füllstände!$A$17:$A$299,A132)-SUMIFS(Füllstände!$C$17:$C$299,Füllstände!$A$17:$A$299,A132))</f>
        <v/>
      </c>
      <c r="D132" s="160" t="str">
        <f>IF(ISBLANK('Beladung des Speichers'!A132),"",C132*'Beladung des Speichers'!C132/SUMIFS('Beladung des Speichers'!$C$17:$C$300,'Beladung des Speichers'!$A$17:$A$300,A132))</f>
        <v/>
      </c>
      <c r="E132" s="166" t="str">
        <f>IF(ISBLANK('Beladung des Speichers'!A132),"",1/SUMIFS('Beladung des Speichers'!$C$17:$C$300,'Beladung des Speichers'!$A$17:$A$300,A132)*C132*SUMIF($A$17:$A$300,A132,'Beladung des Speichers'!$F$17:$F$300))</f>
        <v/>
      </c>
      <c r="F132" s="162" t="str">
        <f>IF(ISBLANK('Beladung des Speichers'!A132),"",IF(C132=0,"0,00",D132/C132*E132))</f>
        <v/>
      </c>
      <c r="G132" s="120" t="str">
        <f>IF(ISBLANK('Beladung des Speichers'!A132),"",SUMIFS('Beladung des Speichers'!$C$17:$C$300,'Beladung des Speichers'!$A$17:$A$300,A132))</f>
        <v/>
      </c>
      <c r="H132" s="120" t="str">
        <f>IF(ISBLANK('Beladung des Speichers'!A132),"",'Beladung des Speichers'!C132)</f>
        <v/>
      </c>
      <c r="I132" s="121" t="str">
        <f>IF(ISBLANK('Beladung des Speichers'!A132),"",SUMIFS('Beladung des Speichers'!$F$17:$F$1001,'Beladung des Speichers'!$A$17:$A$1001,'Ergebnis (detailliert)'!A132))</f>
        <v/>
      </c>
      <c r="J132" s="122" t="str">
        <f>IF(ISBLANK('Beladung des Speichers'!A132),"",'Beladung des Speichers'!F132)</f>
        <v/>
      </c>
      <c r="K132" s="121" t="str">
        <f>IF(ISBLANK('Beladung des Speichers'!A132),"",SUMIFS('Entladung des Speichers'!$C$17:$C$1001,'Entladung des Speichers'!$A$17:$A$1001,'Ergebnis (detailliert)'!A132))</f>
        <v/>
      </c>
      <c r="L132" s="123" t="str">
        <f t="shared" si="7"/>
        <v/>
      </c>
      <c r="M132" s="123" t="str">
        <f>IF(ISBLANK('Entladung des Speichers'!A132),"",'Entladung des Speichers'!C132)</f>
        <v/>
      </c>
      <c r="N132" s="121" t="str">
        <f>IF(ISBLANK('Beladung des Speichers'!A132),"",SUMIFS('Entladung des Speichers'!$F$17:$F$1001,'Entladung des Speichers'!$A$17:$A$1001,'Ergebnis (detailliert)'!$A$17:$A$300))</f>
        <v/>
      </c>
      <c r="O132" s="122" t="str">
        <f t="shared" si="8"/>
        <v/>
      </c>
      <c r="P132" s="124" t="str">
        <f>IF(A132="","",N132*'Ergebnis (detailliert)'!J132/'Ergebnis (detailliert)'!I132)</f>
        <v/>
      </c>
      <c r="Q132" s="122" t="str">
        <f t="shared" si="9"/>
        <v/>
      </c>
      <c r="R132" s="125" t="str">
        <f t="shared" si="10"/>
        <v/>
      </c>
      <c r="S132" s="126" t="str">
        <f>IF(A132="","",IF(LOOKUP(A132,Stammdaten!$A$17:$A$1001,Stammdaten!$G$17:$G$1001)="Nein",0,IF(ISBLANK('Beladung des Speichers'!A132),"",-1*ROUND(MIN(J132,Q132),2))))</f>
        <v/>
      </c>
    </row>
    <row r="133" spans="1:19" x14ac:dyDescent="0.2">
      <c r="A133" s="119" t="str">
        <f>IF('Beladung des Speichers'!A133="","",'Beladung des Speichers'!A133)</f>
        <v/>
      </c>
      <c r="B133" s="182" t="str">
        <f>IF('Beladung des Speichers'!B133="","",'Beladung des Speichers'!B133)</f>
        <v/>
      </c>
      <c r="C133" s="161" t="str">
        <f>IF(ISBLANK('Beladung des Speichers'!A133),"",SUMIFS('Beladung des Speichers'!$C$17:$C$300,'Beladung des Speichers'!$A$17:$A$300,A133)-SUMIFS('Entladung des Speichers'!$C$17:$C$300,'Entladung des Speichers'!$A$17:$A$300,A133)+SUMIFS(Füllstände!$B$17:$B$299,Füllstände!$A$17:$A$299,A133)-SUMIFS(Füllstände!$C$17:$C$299,Füllstände!$A$17:$A$299,A133))</f>
        <v/>
      </c>
      <c r="D133" s="160" t="str">
        <f>IF(ISBLANK('Beladung des Speichers'!A133),"",C133*'Beladung des Speichers'!C133/SUMIFS('Beladung des Speichers'!$C$17:$C$300,'Beladung des Speichers'!$A$17:$A$300,A133))</f>
        <v/>
      </c>
      <c r="E133" s="166" t="str">
        <f>IF(ISBLANK('Beladung des Speichers'!A133),"",1/SUMIFS('Beladung des Speichers'!$C$17:$C$300,'Beladung des Speichers'!$A$17:$A$300,A133)*C133*SUMIF($A$17:$A$300,A133,'Beladung des Speichers'!$F$17:$F$300))</f>
        <v/>
      </c>
      <c r="F133" s="162" t="str">
        <f>IF(ISBLANK('Beladung des Speichers'!A133),"",IF(C133=0,"0,00",D133/C133*E133))</f>
        <v/>
      </c>
      <c r="G133" s="120" t="str">
        <f>IF(ISBLANK('Beladung des Speichers'!A133),"",SUMIFS('Beladung des Speichers'!$C$17:$C$300,'Beladung des Speichers'!$A$17:$A$300,A133))</f>
        <v/>
      </c>
      <c r="H133" s="120" t="str">
        <f>IF(ISBLANK('Beladung des Speichers'!A133),"",'Beladung des Speichers'!C133)</f>
        <v/>
      </c>
      <c r="I133" s="121" t="str">
        <f>IF(ISBLANK('Beladung des Speichers'!A133),"",SUMIFS('Beladung des Speichers'!$F$17:$F$1001,'Beladung des Speichers'!$A$17:$A$1001,'Ergebnis (detailliert)'!A133))</f>
        <v/>
      </c>
      <c r="J133" s="122" t="str">
        <f>IF(ISBLANK('Beladung des Speichers'!A133),"",'Beladung des Speichers'!F133)</f>
        <v/>
      </c>
      <c r="K133" s="121" t="str">
        <f>IF(ISBLANK('Beladung des Speichers'!A133),"",SUMIFS('Entladung des Speichers'!$C$17:$C$1001,'Entladung des Speichers'!$A$17:$A$1001,'Ergebnis (detailliert)'!A133))</f>
        <v/>
      </c>
      <c r="L133" s="123" t="str">
        <f t="shared" si="7"/>
        <v/>
      </c>
      <c r="M133" s="123" t="str">
        <f>IF(ISBLANK('Entladung des Speichers'!A133),"",'Entladung des Speichers'!C133)</f>
        <v/>
      </c>
      <c r="N133" s="121" t="str">
        <f>IF(ISBLANK('Beladung des Speichers'!A133),"",SUMIFS('Entladung des Speichers'!$F$17:$F$1001,'Entladung des Speichers'!$A$17:$A$1001,'Ergebnis (detailliert)'!$A$17:$A$300))</f>
        <v/>
      </c>
      <c r="O133" s="122" t="str">
        <f t="shared" si="8"/>
        <v/>
      </c>
      <c r="P133" s="124" t="str">
        <f>IF(A133="","",N133*'Ergebnis (detailliert)'!J133/'Ergebnis (detailliert)'!I133)</f>
        <v/>
      </c>
      <c r="Q133" s="122" t="str">
        <f t="shared" si="9"/>
        <v/>
      </c>
      <c r="R133" s="125" t="str">
        <f t="shared" si="10"/>
        <v/>
      </c>
      <c r="S133" s="126" t="str">
        <f>IF(A133="","",IF(LOOKUP(A133,Stammdaten!$A$17:$A$1001,Stammdaten!$G$17:$G$1001)="Nein",0,IF(ISBLANK('Beladung des Speichers'!A133),"",-1*ROUND(MIN(J133,Q133),2))))</f>
        <v/>
      </c>
    </row>
    <row r="134" spans="1:19" x14ac:dyDescent="0.2">
      <c r="A134" s="119" t="str">
        <f>IF('Beladung des Speichers'!A134="","",'Beladung des Speichers'!A134)</f>
        <v/>
      </c>
      <c r="B134" s="182" t="str">
        <f>IF('Beladung des Speichers'!B134="","",'Beladung des Speichers'!B134)</f>
        <v/>
      </c>
      <c r="C134" s="161" t="str">
        <f>IF(ISBLANK('Beladung des Speichers'!A134),"",SUMIFS('Beladung des Speichers'!$C$17:$C$300,'Beladung des Speichers'!$A$17:$A$300,A134)-SUMIFS('Entladung des Speichers'!$C$17:$C$300,'Entladung des Speichers'!$A$17:$A$300,A134)+SUMIFS(Füllstände!$B$17:$B$299,Füllstände!$A$17:$A$299,A134)-SUMIFS(Füllstände!$C$17:$C$299,Füllstände!$A$17:$A$299,A134))</f>
        <v/>
      </c>
      <c r="D134" s="160" t="str">
        <f>IF(ISBLANK('Beladung des Speichers'!A134),"",C134*'Beladung des Speichers'!C134/SUMIFS('Beladung des Speichers'!$C$17:$C$300,'Beladung des Speichers'!$A$17:$A$300,A134))</f>
        <v/>
      </c>
      <c r="E134" s="166" t="str">
        <f>IF(ISBLANK('Beladung des Speichers'!A134),"",1/SUMIFS('Beladung des Speichers'!$C$17:$C$300,'Beladung des Speichers'!$A$17:$A$300,A134)*C134*SUMIF($A$17:$A$300,A134,'Beladung des Speichers'!$F$17:$F$300))</f>
        <v/>
      </c>
      <c r="F134" s="162" t="str">
        <f>IF(ISBLANK('Beladung des Speichers'!A134),"",IF(C134=0,"0,00",D134/C134*E134))</f>
        <v/>
      </c>
      <c r="G134" s="120" t="str">
        <f>IF(ISBLANK('Beladung des Speichers'!A134),"",SUMIFS('Beladung des Speichers'!$C$17:$C$300,'Beladung des Speichers'!$A$17:$A$300,A134))</f>
        <v/>
      </c>
      <c r="H134" s="120" t="str">
        <f>IF(ISBLANK('Beladung des Speichers'!A134),"",'Beladung des Speichers'!C134)</f>
        <v/>
      </c>
      <c r="I134" s="121" t="str">
        <f>IF(ISBLANK('Beladung des Speichers'!A134),"",SUMIFS('Beladung des Speichers'!$F$17:$F$1001,'Beladung des Speichers'!$A$17:$A$1001,'Ergebnis (detailliert)'!A134))</f>
        <v/>
      </c>
      <c r="J134" s="122" t="str">
        <f>IF(ISBLANK('Beladung des Speichers'!A134),"",'Beladung des Speichers'!F134)</f>
        <v/>
      </c>
      <c r="K134" s="121" t="str">
        <f>IF(ISBLANK('Beladung des Speichers'!A134),"",SUMIFS('Entladung des Speichers'!$C$17:$C$1001,'Entladung des Speichers'!$A$17:$A$1001,'Ergebnis (detailliert)'!A134))</f>
        <v/>
      </c>
      <c r="L134" s="123" t="str">
        <f t="shared" si="7"/>
        <v/>
      </c>
      <c r="M134" s="123" t="str">
        <f>IF(ISBLANK('Entladung des Speichers'!A134),"",'Entladung des Speichers'!C134)</f>
        <v/>
      </c>
      <c r="N134" s="121" t="str">
        <f>IF(ISBLANK('Beladung des Speichers'!A134),"",SUMIFS('Entladung des Speichers'!$F$17:$F$1001,'Entladung des Speichers'!$A$17:$A$1001,'Ergebnis (detailliert)'!$A$17:$A$300))</f>
        <v/>
      </c>
      <c r="O134" s="122" t="str">
        <f t="shared" si="8"/>
        <v/>
      </c>
      <c r="P134" s="124" t="str">
        <f>IF(A134="","",N134*'Ergebnis (detailliert)'!J134/'Ergebnis (detailliert)'!I134)</f>
        <v/>
      </c>
      <c r="Q134" s="122" t="str">
        <f t="shared" si="9"/>
        <v/>
      </c>
      <c r="R134" s="125" t="str">
        <f t="shared" si="10"/>
        <v/>
      </c>
      <c r="S134" s="126" t="str">
        <f>IF(A134="","",IF(LOOKUP(A134,Stammdaten!$A$17:$A$1001,Stammdaten!$G$17:$G$1001)="Nein",0,IF(ISBLANK('Beladung des Speichers'!A134),"",-1*ROUND(MIN(J134,Q134),2))))</f>
        <v/>
      </c>
    </row>
    <row r="135" spans="1:19" x14ac:dyDescent="0.2">
      <c r="A135" s="119" t="str">
        <f>IF('Beladung des Speichers'!A135="","",'Beladung des Speichers'!A135)</f>
        <v/>
      </c>
      <c r="B135" s="182" t="str">
        <f>IF('Beladung des Speichers'!B135="","",'Beladung des Speichers'!B135)</f>
        <v/>
      </c>
      <c r="C135" s="161" t="str">
        <f>IF(ISBLANK('Beladung des Speichers'!A135),"",SUMIFS('Beladung des Speichers'!$C$17:$C$300,'Beladung des Speichers'!$A$17:$A$300,A135)-SUMIFS('Entladung des Speichers'!$C$17:$C$300,'Entladung des Speichers'!$A$17:$A$300,A135)+SUMIFS(Füllstände!$B$17:$B$299,Füllstände!$A$17:$A$299,A135)-SUMIFS(Füllstände!$C$17:$C$299,Füllstände!$A$17:$A$299,A135))</f>
        <v/>
      </c>
      <c r="D135" s="160" t="str">
        <f>IF(ISBLANK('Beladung des Speichers'!A135),"",C135*'Beladung des Speichers'!C135/SUMIFS('Beladung des Speichers'!$C$17:$C$300,'Beladung des Speichers'!$A$17:$A$300,A135))</f>
        <v/>
      </c>
      <c r="E135" s="166" t="str">
        <f>IF(ISBLANK('Beladung des Speichers'!A135),"",1/SUMIFS('Beladung des Speichers'!$C$17:$C$300,'Beladung des Speichers'!$A$17:$A$300,A135)*C135*SUMIF($A$17:$A$300,A135,'Beladung des Speichers'!$F$17:$F$300))</f>
        <v/>
      </c>
      <c r="F135" s="162" t="str">
        <f>IF(ISBLANK('Beladung des Speichers'!A135),"",IF(C135=0,"0,00",D135/C135*E135))</f>
        <v/>
      </c>
      <c r="G135" s="120" t="str">
        <f>IF(ISBLANK('Beladung des Speichers'!A135),"",SUMIFS('Beladung des Speichers'!$C$17:$C$300,'Beladung des Speichers'!$A$17:$A$300,A135))</f>
        <v/>
      </c>
      <c r="H135" s="120" t="str">
        <f>IF(ISBLANK('Beladung des Speichers'!A135),"",'Beladung des Speichers'!C135)</f>
        <v/>
      </c>
      <c r="I135" s="121" t="str">
        <f>IF(ISBLANK('Beladung des Speichers'!A135),"",SUMIFS('Beladung des Speichers'!$F$17:$F$1001,'Beladung des Speichers'!$A$17:$A$1001,'Ergebnis (detailliert)'!A135))</f>
        <v/>
      </c>
      <c r="J135" s="122" t="str">
        <f>IF(ISBLANK('Beladung des Speichers'!A135),"",'Beladung des Speichers'!F135)</f>
        <v/>
      </c>
      <c r="K135" s="121" t="str">
        <f>IF(ISBLANK('Beladung des Speichers'!A135),"",SUMIFS('Entladung des Speichers'!$C$17:$C$1001,'Entladung des Speichers'!$A$17:$A$1001,'Ergebnis (detailliert)'!A135))</f>
        <v/>
      </c>
      <c r="L135" s="123" t="str">
        <f t="shared" si="7"/>
        <v/>
      </c>
      <c r="M135" s="123" t="str">
        <f>IF(ISBLANK('Entladung des Speichers'!A135),"",'Entladung des Speichers'!C135)</f>
        <v/>
      </c>
      <c r="N135" s="121" t="str">
        <f>IF(ISBLANK('Beladung des Speichers'!A135),"",SUMIFS('Entladung des Speichers'!$F$17:$F$1001,'Entladung des Speichers'!$A$17:$A$1001,'Ergebnis (detailliert)'!$A$17:$A$300))</f>
        <v/>
      </c>
      <c r="O135" s="122" t="str">
        <f t="shared" si="8"/>
        <v/>
      </c>
      <c r="P135" s="124" t="str">
        <f>IF(A135="","",N135*'Ergebnis (detailliert)'!J135/'Ergebnis (detailliert)'!I135)</f>
        <v/>
      </c>
      <c r="Q135" s="122" t="str">
        <f t="shared" si="9"/>
        <v/>
      </c>
      <c r="R135" s="125" t="str">
        <f t="shared" si="10"/>
        <v/>
      </c>
      <c r="S135" s="126" t="str">
        <f>IF(A135="","",IF(LOOKUP(A135,Stammdaten!$A$17:$A$1001,Stammdaten!$G$17:$G$1001)="Nein",0,IF(ISBLANK('Beladung des Speichers'!A135),"",-1*ROUND(MIN(J135,Q135),2))))</f>
        <v/>
      </c>
    </row>
    <row r="136" spans="1:19" x14ac:dyDescent="0.2">
      <c r="A136" s="119" t="str">
        <f>IF('Beladung des Speichers'!A136="","",'Beladung des Speichers'!A136)</f>
        <v/>
      </c>
      <c r="B136" s="182" t="str">
        <f>IF('Beladung des Speichers'!B136="","",'Beladung des Speichers'!B136)</f>
        <v/>
      </c>
      <c r="C136" s="161" t="str">
        <f>IF(ISBLANK('Beladung des Speichers'!A136),"",SUMIFS('Beladung des Speichers'!$C$17:$C$300,'Beladung des Speichers'!$A$17:$A$300,A136)-SUMIFS('Entladung des Speichers'!$C$17:$C$300,'Entladung des Speichers'!$A$17:$A$300,A136)+SUMIFS(Füllstände!$B$17:$B$299,Füllstände!$A$17:$A$299,A136)-SUMIFS(Füllstände!$C$17:$C$299,Füllstände!$A$17:$A$299,A136))</f>
        <v/>
      </c>
      <c r="D136" s="160" t="str">
        <f>IF(ISBLANK('Beladung des Speichers'!A136),"",C136*'Beladung des Speichers'!C136/SUMIFS('Beladung des Speichers'!$C$17:$C$300,'Beladung des Speichers'!$A$17:$A$300,A136))</f>
        <v/>
      </c>
      <c r="E136" s="166" t="str">
        <f>IF(ISBLANK('Beladung des Speichers'!A136),"",1/SUMIFS('Beladung des Speichers'!$C$17:$C$300,'Beladung des Speichers'!$A$17:$A$300,A136)*C136*SUMIF($A$17:$A$300,A136,'Beladung des Speichers'!$F$17:$F$300))</f>
        <v/>
      </c>
      <c r="F136" s="162" t="str">
        <f>IF(ISBLANK('Beladung des Speichers'!A136),"",IF(C136=0,"0,00",D136/C136*E136))</f>
        <v/>
      </c>
      <c r="G136" s="120" t="str">
        <f>IF(ISBLANK('Beladung des Speichers'!A136),"",SUMIFS('Beladung des Speichers'!$C$17:$C$300,'Beladung des Speichers'!$A$17:$A$300,A136))</f>
        <v/>
      </c>
      <c r="H136" s="120" t="str">
        <f>IF(ISBLANK('Beladung des Speichers'!A136),"",'Beladung des Speichers'!C136)</f>
        <v/>
      </c>
      <c r="I136" s="121" t="str">
        <f>IF(ISBLANK('Beladung des Speichers'!A136),"",SUMIFS('Beladung des Speichers'!$F$17:$F$1001,'Beladung des Speichers'!$A$17:$A$1001,'Ergebnis (detailliert)'!A136))</f>
        <v/>
      </c>
      <c r="J136" s="122" t="str">
        <f>IF(ISBLANK('Beladung des Speichers'!A136),"",'Beladung des Speichers'!F136)</f>
        <v/>
      </c>
      <c r="K136" s="121" t="str">
        <f>IF(ISBLANK('Beladung des Speichers'!A136),"",SUMIFS('Entladung des Speichers'!$C$17:$C$1001,'Entladung des Speichers'!$A$17:$A$1001,'Ergebnis (detailliert)'!A136))</f>
        <v/>
      </c>
      <c r="L136" s="123" t="str">
        <f t="shared" si="7"/>
        <v/>
      </c>
      <c r="M136" s="123" t="str">
        <f>IF(ISBLANK('Entladung des Speichers'!A136),"",'Entladung des Speichers'!C136)</f>
        <v/>
      </c>
      <c r="N136" s="121" t="str">
        <f>IF(ISBLANK('Beladung des Speichers'!A136),"",SUMIFS('Entladung des Speichers'!$F$17:$F$1001,'Entladung des Speichers'!$A$17:$A$1001,'Ergebnis (detailliert)'!$A$17:$A$300))</f>
        <v/>
      </c>
      <c r="O136" s="122" t="str">
        <f t="shared" si="8"/>
        <v/>
      </c>
      <c r="P136" s="124" t="str">
        <f>IF(A136="","",N136*'Ergebnis (detailliert)'!J136/'Ergebnis (detailliert)'!I136)</f>
        <v/>
      </c>
      <c r="Q136" s="122" t="str">
        <f t="shared" si="9"/>
        <v/>
      </c>
      <c r="R136" s="125" t="str">
        <f t="shared" si="10"/>
        <v/>
      </c>
      <c r="S136" s="126" t="str">
        <f>IF(A136="","",IF(LOOKUP(A136,Stammdaten!$A$17:$A$1001,Stammdaten!$G$17:$G$1001)="Nein",0,IF(ISBLANK('Beladung des Speichers'!A136),"",-1*ROUND(MIN(J136,Q136),2))))</f>
        <v/>
      </c>
    </row>
    <row r="137" spans="1:19" x14ac:dyDescent="0.2">
      <c r="A137" s="119" t="str">
        <f>IF('Beladung des Speichers'!A137="","",'Beladung des Speichers'!A137)</f>
        <v/>
      </c>
      <c r="B137" s="182" t="str">
        <f>IF('Beladung des Speichers'!B137="","",'Beladung des Speichers'!B137)</f>
        <v/>
      </c>
      <c r="C137" s="161" t="str">
        <f>IF(ISBLANK('Beladung des Speichers'!A137),"",SUMIFS('Beladung des Speichers'!$C$17:$C$300,'Beladung des Speichers'!$A$17:$A$300,A137)-SUMIFS('Entladung des Speichers'!$C$17:$C$300,'Entladung des Speichers'!$A$17:$A$300,A137)+SUMIFS(Füllstände!$B$17:$B$299,Füllstände!$A$17:$A$299,A137)-SUMIFS(Füllstände!$C$17:$C$299,Füllstände!$A$17:$A$299,A137))</f>
        <v/>
      </c>
      <c r="D137" s="160" t="str">
        <f>IF(ISBLANK('Beladung des Speichers'!A137),"",C137*'Beladung des Speichers'!C137/SUMIFS('Beladung des Speichers'!$C$17:$C$300,'Beladung des Speichers'!$A$17:$A$300,A137))</f>
        <v/>
      </c>
      <c r="E137" s="166" t="str">
        <f>IF(ISBLANK('Beladung des Speichers'!A137),"",1/SUMIFS('Beladung des Speichers'!$C$17:$C$300,'Beladung des Speichers'!$A$17:$A$300,A137)*C137*SUMIF($A$17:$A$300,A137,'Beladung des Speichers'!$F$17:$F$300))</f>
        <v/>
      </c>
      <c r="F137" s="162" t="str">
        <f>IF(ISBLANK('Beladung des Speichers'!A137),"",IF(C137=0,"0,00",D137/C137*E137))</f>
        <v/>
      </c>
      <c r="G137" s="120" t="str">
        <f>IF(ISBLANK('Beladung des Speichers'!A137),"",SUMIFS('Beladung des Speichers'!$C$17:$C$300,'Beladung des Speichers'!$A$17:$A$300,A137))</f>
        <v/>
      </c>
      <c r="H137" s="120" t="str">
        <f>IF(ISBLANK('Beladung des Speichers'!A137),"",'Beladung des Speichers'!C137)</f>
        <v/>
      </c>
      <c r="I137" s="121" t="str">
        <f>IF(ISBLANK('Beladung des Speichers'!A137),"",SUMIFS('Beladung des Speichers'!$F$17:$F$1001,'Beladung des Speichers'!$A$17:$A$1001,'Ergebnis (detailliert)'!A137))</f>
        <v/>
      </c>
      <c r="J137" s="122" t="str">
        <f>IF(ISBLANK('Beladung des Speichers'!A137),"",'Beladung des Speichers'!F137)</f>
        <v/>
      </c>
      <c r="K137" s="121" t="str">
        <f>IF(ISBLANK('Beladung des Speichers'!A137),"",SUMIFS('Entladung des Speichers'!$C$17:$C$1001,'Entladung des Speichers'!$A$17:$A$1001,'Ergebnis (detailliert)'!A137))</f>
        <v/>
      </c>
      <c r="L137" s="123" t="str">
        <f t="shared" si="7"/>
        <v/>
      </c>
      <c r="M137" s="123" t="str">
        <f>IF(ISBLANK('Entladung des Speichers'!A137),"",'Entladung des Speichers'!C137)</f>
        <v/>
      </c>
      <c r="N137" s="121" t="str">
        <f>IF(ISBLANK('Beladung des Speichers'!A137),"",SUMIFS('Entladung des Speichers'!$F$17:$F$1001,'Entladung des Speichers'!$A$17:$A$1001,'Ergebnis (detailliert)'!$A$17:$A$300))</f>
        <v/>
      </c>
      <c r="O137" s="122" t="str">
        <f t="shared" si="8"/>
        <v/>
      </c>
      <c r="P137" s="124" t="str">
        <f>IF(A137="","",N137*'Ergebnis (detailliert)'!J137/'Ergebnis (detailliert)'!I137)</f>
        <v/>
      </c>
      <c r="Q137" s="122" t="str">
        <f t="shared" si="9"/>
        <v/>
      </c>
      <c r="R137" s="125" t="str">
        <f t="shared" si="10"/>
        <v/>
      </c>
      <c r="S137" s="126" t="str">
        <f>IF(A137="","",IF(LOOKUP(A137,Stammdaten!$A$17:$A$1001,Stammdaten!$G$17:$G$1001)="Nein",0,IF(ISBLANK('Beladung des Speichers'!A137),"",-1*ROUND(MIN(J137,Q137),2))))</f>
        <v/>
      </c>
    </row>
    <row r="138" spans="1:19" x14ac:dyDescent="0.2">
      <c r="A138" s="119" t="str">
        <f>IF('Beladung des Speichers'!A138="","",'Beladung des Speichers'!A138)</f>
        <v/>
      </c>
      <c r="B138" s="182" t="str">
        <f>IF('Beladung des Speichers'!B138="","",'Beladung des Speichers'!B138)</f>
        <v/>
      </c>
      <c r="C138" s="161" t="str">
        <f>IF(ISBLANK('Beladung des Speichers'!A138),"",SUMIFS('Beladung des Speichers'!$C$17:$C$300,'Beladung des Speichers'!$A$17:$A$300,A138)-SUMIFS('Entladung des Speichers'!$C$17:$C$300,'Entladung des Speichers'!$A$17:$A$300,A138)+SUMIFS(Füllstände!$B$17:$B$299,Füllstände!$A$17:$A$299,A138)-SUMIFS(Füllstände!$C$17:$C$299,Füllstände!$A$17:$A$299,A138))</f>
        <v/>
      </c>
      <c r="D138" s="160" t="str">
        <f>IF(ISBLANK('Beladung des Speichers'!A138),"",C138*'Beladung des Speichers'!C138/SUMIFS('Beladung des Speichers'!$C$17:$C$300,'Beladung des Speichers'!$A$17:$A$300,A138))</f>
        <v/>
      </c>
      <c r="E138" s="166" t="str">
        <f>IF(ISBLANK('Beladung des Speichers'!A138),"",1/SUMIFS('Beladung des Speichers'!$C$17:$C$300,'Beladung des Speichers'!$A$17:$A$300,A138)*C138*SUMIF($A$17:$A$300,A138,'Beladung des Speichers'!$F$17:$F$300))</f>
        <v/>
      </c>
      <c r="F138" s="162" t="str">
        <f>IF(ISBLANK('Beladung des Speichers'!A138),"",IF(C138=0,"0,00",D138/C138*E138))</f>
        <v/>
      </c>
      <c r="G138" s="120" t="str">
        <f>IF(ISBLANK('Beladung des Speichers'!A138),"",SUMIFS('Beladung des Speichers'!$C$17:$C$300,'Beladung des Speichers'!$A$17:$A$300,A138))</f>
        <v/>
      </c>
      <c r="H138" s="120" t="str">
        <f>IF(ISBLANK('Beladung des Speichers'!A138),"",'Beladung des Speichers'!C138)</f>
        <v/>
      </c>
      <c r="I138" s="121" t="str">
        <f>IF(ISBLANK('Beladung des Speichers'!A138),"",SUMIFS('Beladung des Speichers'!$F$17:$F$1001,'Beladung des Speichers'!$A$17:$A$1001,'Ergebnis (detailliert)'!A138))</f>
        <v/>
      </c>
      <c r="J138" s="122" t="str">
        <f>IF(ISBLANK('Beladung des Speichers'!A138),"",'Beladung des Speichers'!F138)</f>
        <v/>
      </c>
      <c r="K138" s="121" t="str">
        <f>IF(ISBLANK('Beladung des Speichers'!A138),"",SUMIFS('Entladung des Speichers'!$C$17:$C$1001,'Entladung des Speichers'!$A$17:$A$1001,'Ergebnis (detailliert)'!A138))</f>
        <v/>
      </c>
      <c r="L138" s="123" t="str">
        <f t="shared" si="7"/>
        <v/>
      </c>
      <c r="M138" s="123" t="str">
        <f>IF(ISBLANK('Entladung des Speichers'!A138),"",'Entladung des Speichers'!C138)</f>
        <v/>
      </c>
      <c r="N138" s="121" t="str">
        <f>IF(ISBLANK('Beladung des Speichers'!A138),"",SUMIFS('Entladung des Speichers'!$F$17:$F$1001,'Entladung des Speichers'!$A$17:$A$1001,'Ergebnis (detailliert)'!$A$17:$A$300))</f>
        <v/>
      </c>
      <c r="O138" s="122" t="str">
        <f t="shared" si="8"/>
        <v/>
      </c>
      <c r="P138" s="124" t="str">
        <f>IF(A138="","",N138*'Ergebnis (detailliert)'!J138/'Ergebnis (detailliert)'!I138)</f>
        <v/>
      </c>
      <c r="Q138" s="122" t="str">
        <f t="shared" si="9"/>
        <v/>
      </c>
      <c r="R138" s="125" t="str">
        <f t="shared" si="10"/>
        <v/>
      </c>
      <c r="S138" s="126" t="str">
        <f>IF(A138="","",IF(LOOKUP(A138,Stammdaten!$A$17:$A$1001,Stammdaten!$G$17:$G$1001)="Nein",0,IF(ISBLANK('Beladung des Speichers'!A138),"",-1*ROUND(MIN(J138,Q138),2))))</f>
        <v/>
      </c>
    </row>
    <row r="139" spans="1:19" x14ac:dyDescent="0.2">
      <c r="A139" s="119" t="str">
        <f>IF('Beladung des Speichers'!A139="","",'Beladung des Speichers'!A139)</f>
        <v/>
      </c>
      <c r="B139" s="182" t="str">
        <f>IF('Beladung des Speichers'!B139="","",'Beladung des Speichers'!B139)</f>
        <v/>
      </c>
      <c r="C139" s="161" t="str">
        <f>IF(ISBLANK('Beladung des Speichers'!A139),"",SUMIFS('Beladung des Speichers'!$C$17:$C$300,'Beladung des Speichers'!$A$17:$A$300,A139)-SUMIFS('Entladung des Speichers'!$C$17:$C$300,'Entladung des Speichers'!$A$17:$A$300,A139)+SUMIFS(Füllstände!$B$17:$B$299,Füllstände!$A$17:$A$299,A139)-SUMIFS(Füllstände!$C$17:$C$299,Füllstände!$A$17:$A$299,A139))</f>
        <v/>
      </c>
      <c r="D139" s="160" t="str">
        <f>IF(ISBLANK('Beladung des Speichers'!A139),"",C139*'Beladung des Speichers'!C139/SUMIFS('Beladung des Speichers'!$C$17:$C$300,'Beladung des Speichers'!$A$17:$A$300,A139))</f>
        <v/>
      </c>
      <c r="E139" s="166" t="str">
        <f>IF(ISBLANK('Beladung des Speichers'!A139),"",1/SUMIFS('Beladung des Speichers'!$C$17:$C$300,'Beladung des Speichers'!$A$17:$A$300,A139)*C139*SUMIF($A$17:$A$300,A139,'Beladung des Speichers'!$F$17:$F$300))</f>
        <v/>
      </c>
      <c r="F139" s="162" t="str">
        <f>IF(ISBLANK('Beladung des Speichers'!A139),"",IF(C139=0,"0,00",D139/C139*E139))</f>
        <v/>
      </c>
      <c r="G139" s="120" t="str">
        <f>IF(ISBLANK('Beladung des Speichers'!A139),"",SUMIFS('Beladung des Speichers'!$C$17:$C$300,'Beladung des Speichers'!$A$17:$A$300,A139))</f>
        <v/>
      </c>
      <c r="H139" s="120" t="str">
        <f>IF(ISBLANK('Beladung des Speichers'!A139),"",'Beladung des Speichers'!C139)</f>
        <v/>
      </c>
      <c r="I139" s="121" t="str">
        <f>IF(ISBLANK('Beladung des Speichers'!A139),"",SUMIFS('Beladung des Speichers'!$F$17:$F$1001,'Beladung des Speichers'!$A$17:$A$1001,'Ergebnis (detailliert)'!A139))</f>
        <v/>
      </c>
      <c r="J139" s="122" t="str">
        <f>IF(ISBLANK('Beladung des Speichers'!A139),"",'Beladung des Speichers'!F139)</f>
        <v/>
      </c>
      <c r="K139" s="121" t="str">
        <f>IF(ISBLANK('Beladung des Speichers'!A139),"",SUMIFS('Entladung des Speichers'!$C$17:$C$1001,'Entladung des Speichers'!$A$17:$A$1001,'Ergebnis (detailliert)'!A139))</f>
        <v/>
      </c>
      <c r="L139" s="123" t="str">
        <f t="shared" si="7"/>
        <v/>
      </c>
      <c r="M139" s="123" t="str">
        <f>IF(ISBLANK('Entladung des Speichers'!A139),"",'Entladung des Speichers'!C139)</f>
        <v/>
      </c>
      <c r="N139" s="121" t="str">
        <f>IF(ISBLANK('Beladung des Speichers'!A139),"",SUMIFS('Entladung des Speichers'!$F$17:$F$1001,'Entladung des Speichers'!$A$17:$A$1001,'Ergebnis (detailliert)'!$A$17:$A$300))</f>
        <v/>
      </c>
      <c r="O139" s="122" t="str">
        <f t="shared" si="8"/>
        <v/>
      </c>
      <c r="P139" s="124" t="str">
        <f>IF(A139="","",N139*'Ergebnis (detailliert)'!J139/'Ergebnis (detailliert)'!I139)</f>
        <v/>
      </c>
      <c r="Q139" s="122" t="str">
        <f t="shared" si="9"/>
        <v/>
      </c>
      <c r="R139" s="125" t="str">
        <f t="shared" si="10"/>
        <v/>
      </c>
      <c r="S139" s="126" t="str">
        <f>IF(A139="","",IF(LOOKUP(A139,Stammdaten!$A$17:$A$1001,Stammdaten!$G$17:$G$1001)="Nein",0,IF(ISBLANK('Beladung des Speichers'!A139),"",-1*ROUND(MIN(J139,Q139),2))))</f>
        <v/>
      </c>
    </row>
    <row r="140" spans="1:19" x14ac:dyDescent="0.2">
      <c r="A140" s="119" t="str">
        <f>IF('Beladung des Speichers'!A140="","",'Beladung des Speichers'!A140)</f>
        <v/>
      </c>
      <c r="B140" s="182" t="str">
        <f>IF('Beladung des Speichers'!B140="","",'Beladung des Speichers'!B140)</f>
        <v/>
      </c>
      <c r="C140" s="161" t="str">
        <f>IF(ISBLANK('Beladung des Speichers'!A140),"",SUMIFS('Beladung des Speichers'!$C$17:$C$300,'Beladung des Speichers'!$A$17:$A$300,A140)-SUMIFS('Entladung des Speichers'!$C$17:$C$300,'Entladung des Speichers'!$A$17:$A$300,A140)+SUMIFS(Füllstände!$B$17:$B$299,Füllstände!$A$17:$A$299,A140)-SUMIFS(Füllstände!$C$17:$C$299,Füllstände!$A$17:$A$299,A140))</f>
        <v/>
      </c>
      <c r="D140" s="160" t="str">
        <f>IF(ISBLANK('Beladung des Speichers'!A140),"",C140*'Beladung des Speichers'!C140/SUMIFS('Beladung des Speichers'!$C$17:$C$300,'Beladung des Speichers'!$A$17:$A$300,A140))</f>
        <v/>
      </c>
      <c r="E140" s="166" t="str">
        <f>IF(ISBLANK('Beladung des Speichers'!A140),"",1/SUMIFS('Beladung des Speichers'!$C$17:$C$300,'Beladung des Speichers'!$A$17:$A$300,A140)*C140*SUMIF($A$17:$A$300,A140,'Beladung des Speichers'!$F$17:$F$300))</f>
        <v/>
      </c>
      <c r="F140" s="162" t="str">
        <f>IF(ISBLANK('Beladung des Speichers'!A140),"",IF(C140=0,"0,00",D140/C140*E140))</f>
        <v/>
      </c>
      <c r="G140" s="120" t="str">
        <f>IF(ISBLANK('Beladung des Speichers'!A140),"",SUMIFS('Beladung des Speichers'!$C$17:$C$300,'Beladung des Speichers'!$A$17:$A$300,A140))</f>
        <v/>
      </c>
      <c r="H140" s="120" t="str">
        <f>IF(ISBLANK('Beladung des Speichers'!A140),"",'Beladung des Speichers'!C140)</f>
        <v/>
      </c>
      <c r="I140" s="121" t="str">
        <f>IF(ISBLANK('Beladung des Speichers'!A140),"",SUMIFS('Beladung des Speichers'!$F$17:$F$1001,'Beladung des Speichers'!$A$17:$A$1001,'Ergebnis (detailliert)'!A140))</f>
        <v/>
      </c>
      <c r="J140" s="122" t="str">
        <f>IF(ISBLANK('Beladung des Speichers'!A140),"",'Beladung des Speichers'!F140)</f>
        <v/>
      </c>
      <c r="K140" s="121" t="str">
        <f>IF(ISBLANK('Beladung des Speichers'!A140),"",SUMIFS('Entladung des Speichers'!$C$17:$C$1001,'Entladung des Speichers'!$A$17:$A$1001,'Ergebnis (detailliert)'!A140))</f>
        <v/>
      </c>
      <c r="L140" s="123" t="str">
        <f t="shared" si="7"/>
        <v/>
      </c>
      <c r="M140" s="123" t="str">
        <f>IF(ISBLANK('Entladung des Speichers'!A140),"",'Entladung des Speichers'!C140)</f>
        <v/>
      </c>
      <c r="N140" s="121" t="str">
        <f>IF(ISBLANK('Beladung des Speichers'!A140),"",SUMIFS('Entladung des Speichers'!$F$17:$F$1001,'Entladung des Speichers'!$A$17:$A$1001,'Ergebnis (detailliert)'!$A$17:$A$300))</f>
        <v/>
      </c>
      <c r="O140" s="122" t="str">
        <f t="shared" si="8"/>
        <v/>
      </c>
      <c r="P140" s="124" t="str">
        <f>IF(A140="","",N140*'Ergebnis (detailliert)'!J140/'Ergebnis (detailliert)'!I140)</f>
        <v/>
      </c>
      <c r="Q140" s="122" t="str">
        <f t="shared" si="9"/>
        <v/>
      </c>
      <c r="R140" s="125" t="str">
        <f t="shared" si="10"/>
        <v/>
      </c>
      <c r="S140" s="126" t="str">
        <f>IF(A140="","",IF(LOOKUP(A140,Stammdaten!$A$17:$A$1001,Stammdaten!$G$17:$G$1001)="Nein",0,IF(ISBLANK('Beladung des Speichers'!A140),"",-1*ROUND(MIN(J140,Q140),2))))</f>
        <v/>
      </c>
    </row>
    <row r="141" spans="1:19" x14ac:dyDescent="0.2">
      <c r="A141" s="119" t="str">
        <f>IF('Beladung des Speichers'!A141="","",'Beladung des Speichers'!A141)</f>
        <v/>
      </c>
      <c r="B141" s="182" t="str">
        <f>IF('Beladung des Speichers'!B141="","",'Beladung des Speichers'!B141)</f>
        <v/>
      </c>
      <c r="C141" s="161" t="str">
        <f>IF(ISBLANK('Beladung des Speichers'!A141),"",SUMIFS('Beladung des Speichers'!$C$17:$C$300,'Beladung des Speichers'!$A$17:$A$300,A141)-SUMIFS('Entladung des Speichers'!$C$17:$C$300,'Entladung des Speichers'!$A$17:$A$300,A141)+SUMIFS(Füllstände!$B$17:$B$299,Füllstände!$A$17:$A$299,A141)-SUMIFS(Füllstände!$C$17:$C$299,Füllstände!$A$17:$A$299,A141))</f>
        <v/>
      </c>
      <c r="D141" s="160" t="str">
        <f>IF(ISBLANK('Beladung des Speichers'!A141),"",C141*'Beladung des Speichers'!C141/SUMIFS('Beladung des Speichers'!$C$17:$C$300,'Beladung des Speichers'!$A$17:$A$300,A141))</f>
        <v/>
      </c>
      <c r="E141" s="166" t="str">
        <f>IF(ISBLANK('Beladung des Speichers'!A141),"",1/SUMIFS('Beladung des Speichers'!$C$17:$C$300,'Beladung des Speichers'!$A$17:$A$300,A141)*C141*SUMIF($A$17:$A$300,A141,'Beladung des Speichers'!$F$17:$F$300))</f>
        <v/>
      </c>
      <c r="F141" s="162" t="str">
        <f>IF(ISBLANK('Beladung des Speichers'!A141),"",IF(C141=0,"0,00",D141/C141*E141))</f>
        <v/>
      </c>
      <c r="G141" s="120" t="str">
        <f>IF(ISBLANK('Beladung des Speichers'!A141),"",SUMIFS('Beladung des Speichers'!$C$17:$C$300,'Beladung des Speichers'!$A$17:$A$300,A141))</f>
        <v/>
      </c>
      <c r="H141" s="120" t="str">
        <f>IF(ISBLANK('Beladung des Speichers'!A141),"",'Beladung des Speichers'!C141)</f>
        <v/>
      </c>
      <c r="I141" s="121" t="str">
        <f>IF(ISBLANK('Beladung des Speichers'!A141),"",SUMIFS('Beladung des Speichers'!$F$17:$F$1001,'Beladung des Speichers'!$A$17:$A$1001,'Ergebnis (detailliert)'!A141))</f>
        <v/>
      </c>
      <c r="J141" s="122" t="str">
        <f>IF(ISBLANK('Beladung des Speichers'!A141),"",'Beladung des Speichers'!F141)</f>
        <v/>
      </c>
      <c r="K141" s="121" t="str">
        <f>IF(ISBLANK('Beladung des Speichers'!A141),"",SUMIFS('Entladung des Speichers'!$C$17:$C$1001,'Entladung des Speichers'!$A$17:$A$1001,'Ergebnis (detailliert)'!A141))</f>
        <v/>
      </c>
      <c r="L141" s="123" t="str">
        <f t="shared" si="7"/>
        <v/>
      </c>
      <c r="M141" s="123" t="str">
        <f>IF(ISBLANK('Entladung des Speichers'!A141),"",'Entladung des Speichers'!C141)</f>
        <v/>
      </c>
      <c r="N141" s="121" t="str">
        <f>IF(ISBLANK('Beladung des Speichers'!A141),"",SUMIFS('Entladung des Speichers'!$F$17:$F$1001,'Entladung des Speichers'!$A$17:$A$1001,'Ergebnis (detailliert)'!$A$17:$A$300))</f>
        <v/>
      </c>
      <c r="O141" s="122" t="str">
        <f t="shared" si="8"/>
        <v/>
      </c>
      <c r="P141" s="124" t="str">
        <f>IF(A141="","",N141*'Ergebnis (detailliert)'!J141/'Ergebnis (detailliert)'!I141)</f>
        <v/>
      </c>
      <c r="Q141" s="122" t="str">
        <f t="shared" si="9"/>
        <v/>
      </c>
      <c r="R141" s="125" t="str">
        <f t="shared" si="10"/>
        <v/>
      </c>
      <c r="S141" s="126" t="str">
        <f>IF(A141="","",IF(LOOKUP(A141,Stammdaten!$A$17:$A$1001,Stammdaten!$G$17:$G$1001)="Nein",0,IF(ISBLANK('Beladung des Speichers'!A141),"",-1*ROUND(MIN(J141,Q141),2))))</f>
        <v/>
      </c>
    </row>
    <row r="142" spans="1:19" x14ac:dyDescent="0.2">
      <c r="A142" s="119" t="str">
        <f>IF('Beladung des Speichers'!A142="","",'Beladung des Speichers'!A142)</f>
        <v/>
      </c>
      <c r="B142" s="182" t="str">
        <f>IF('Beladung des Speichers'!B142="","",'Beladung des Speichers'!B142)</f>
        <v/>
      </c>
      <c r="C142" s="161" t="str">
        <f>IF(ISBLANK('Beladung des Speichers'!A142),"",SUMIFS('Beladung des Speichers'!$C$17:$C$300,'Beladung des Speichers'!$A$17:$A$300,A142)-SUMIFS('Entladung des Speichers'!$C$17:$C$300,'Entladung des Speichers'!$A$17:$A$300,A142)+SUMIFS(Füllstände!$B$17:$B$299,Füllstände!$A$17:$A$299,A142)-SUMIFS(Füllstände!$C$17:$C$299,Füllstände!$A$17:$A$299,A142))</f>
        <v/>
      </c>
      <c r="D142" s="160" t="str">
        <f>IF(ISBLANK('Beladung des Speichers'!A142),"",C142*'Beladung des Speichers'!C142/SUMIFS('Beladung des Speichers'!$C$17:$C$300,'Beladung des Speichers'!$A$17:$A$300,A142))</f>
        <v/>
      </c>
      <c r="E142" s="166" t="str">
        <f>IF(ISBLANK('Beladung des Speichers'!A142),"",1/SUMIFS('Beladung des Speichers'!$C$17:$C$300,'Beladung des Speichers'!$A$17:$A$300,A142)*C142*SUMIF($A$17:$A$300,A142,'Beladung des Speichers'!$F$17:$F$300))</f>
        <v/>
      </c>
      <c r="F142" s="162" t="str">
        <f>IF(ISBLANK('Beladung des Speichers'!A142),"",IF(C142=0,"0,00",D142/C142*E142))</f>
        <v/>
      </c>
      <c r="G142" s="120" t="str">
        <f>IF(ISBLANK('Beladung des Speichers'!A142),"",SUMIFS('Beladung des Speichers'!$C$17:$C$300,'Beladung des Speichers'!$A$17:$A$300,A142))</f>
        <v/>
      </c>
      <c r="H142" s="120" t="str">
        <f>IF(ISBLANK('Beladung des Speichers'!A142),"",'Beladung des Speichers'!C142)</f>
        <v/>
      </c>
      <c r="I142" s="121" t="str">
        <f>IF(ISBLANK('Beladung des Speichers'!A142),"",SUMIFS('Beladung des Speichers'!$F$17:$F$1001,'Beladung des Speichers'!$A$17:$A$1001,'Ergebnis (detailliert)'!A142))</f>
        <v/>
      </c>
      <c r="J142" s="122" t="str">
        <f>IF(ISBLANK('Beladung des Speichers'!A142),"",'Beladung des Speichers'!F142)</f>
        <v/>
      </c>
      <c r="K142" s="121" t="str">
        <f>IF(ISBLANK('Beladung des Speichers'!A142),"",SUMIFS('Entladung des Speichers'!$C$17:$C$1001,'Entladung des Speichers'!$A$17:$A$1001,'Ergebnis (detailliert)'!A142))</f>
        <v/>
      </c>
      <c r="L142" s="123" t="str">
        <f t="shared" si="7"/>
        <v/>
      </c>
      <c r="M142" s="123" t="str">
        <f>IF(ISBLANK('Entladung des Speichers'!A142),"",'Entladung des Speichers'!C142)</f>
        <v/>
      </c>
      <c r="N142" s="121" t="str">
        <f>IF(ISBLANK('Beladung des Speichers'!A142),"",SUMIFS('Entladung des Speichers'!$F$17:$F$1001,'Entladung des Speichers'!$A$17:$A$1001,'Ergebnis (detailliert)'!$A$17:$A$300))</f>
        <v/>
      </c>
      <c r="O142" s="122" t="str">
        <f t="shared" si="8"/>
        <v/>
      </c>
      <c r="P142" s="124" t="str">
        <f>IF(A142="","",N142*'Ergebnis (detailliert)'!J142/'Ergebnis (detailliert)'!I142)</f>
        <v/>
      </c>
      <c r="Q142" s="122" t="str">
        <f t="shared" si="9"/>
        <v/>
      </c>
      <c r="R142" s="125" t="str">
        <f t="shared" si="10"/>
        <v/>
      </c>
      <c r="S142" s="126" t="str">
        <f>IF(A142="","",IF(LOOKUP(A142,Stammdaten!$A$17:$A$1001,Stammdaten!$G$17:$G$1001)="Nein",0,IF(ISBLANK('Beladung des Speichers'!A142),"",-1*ROUND(MIN(J142,Q142),2))))</f>
        <v/>
      </c>
    </row>
    <row r="143" spans="1:19" x14ac:dyDescent="0.2">
      <c r="A143" s="119" t="str">
        <f>IF('Beladung des Speichers'!A143="","",'Beladung des Speichers'!A143)</f>
        <v/>
      </c>
      <c r="B143" s="182" t="str">
        <f>IF('Beladung des Speichers'!B143="","",'Beladung des Speichers'!B143)</f>
        <v/>
      </c>
      <c r="C143" s="161" t="str">
        <f>IF(ISBLANK('Beladung des Speichers'!A143),"",SUMIFS('Beladung des Speichers'!$C$17:$C$300,'Beladung des Speichers'!$A$17:$A$300,A143)-SUMIFS('Entladung des Speichers'!$C$17:$C$300,'Entladung des Speichers'!$A$17:$A$300,A143)+SUMIFS(Füllstände!$B$17:$B$299,Füllstände!$A$17:$A$299,A143)-SUMIFS(Füllstände!$C$17:$C$299,Füllstände!$A$17:$A$299,A143))</f>
        <v/>
      </c>
      <c r="D143" s="160" t="str">
        <f>IF(ISBLANK('Beladung des Speichers'!A143),"",C143*'Beladung des Speichers'!C143/SUMIFS('Beladung des Speichers'!$C$17:$C$300,'Beladung des Speichers'!$A$17:$A$300,A143))</f>
        <v/>
      </c>
      <c r="E143" s="166" t="str">
        <f>IF(ISBLANK('Beladung des Speichers'!A143),"",1/SUMIFS('Beladung des Speichers'!$C$17:$C$300,'Beladung des Speichers'!$A$17:$A$300,A143)*C143*SUMIF($A$17:$A$300,A143,'Beladung des Speichers'!$F$17:$F$300))</f>
        <v/>
      </c>
      <c r="F143" s="162" t="str">
        <f>IF(ISBLANK('Beladung des Speichers'!A143),"",IF(C143=0,"0,00",D143/C143*E143))</f>
        <v/>
      </c>
      <c r="G143" s="120" t="str">
        <f>IF(ISBLANK('Beladung des Speichers'!A143),"",SUMIFS('Beladung des Speichers'!$C$17:$C$300,'Beladung des Speichers'!$A$17:$A$300,A143))</f>
        <v/>
      </c>
      <c r="H143" s="120" t="str">
        <f>IF(ISBLANK('Beladung des Speichers'!A143),"",'Beladung des Speichers'!C143)</f>
        <v/>
      </c>
      <c r="I143" s="121" t="str">
        <f>IF(ISBLANK('Beladung des Speichers'!A143),"",SUMIFS('Beladung des Speichers'!$F$17:$F$1001,'Beladung des Speichers'!$A$17:$A$1001,'Ergebnis (detailliert)'!A143))</f>
        <v/>
      </c>
      <c r="J143" s="122" t="str">
        <f>IF(ISBLANK('Beladung des Speichers'!A143),"",'Beladung des Speichers'!F143)</f>
        <v/>
      </c>
      <c r="K143" s="121" t="str">
        <f>IF(ISBLANK('Beladung des Speichers'!A143),"",SUMIFS('Entladung des Speichers'!$C$17:$C$1001,'Entladung des Speichers'!$A$17:$A$1001,'Ergebnis (detailliert)'!A143))</f>
        <v/>
      </c>
      <c r="L143" s="123" t="str">
        <f t="shared" si="7"/>
        <v/>
      </c>
      <c r="M143" s="123" t="str">
        <f>IF(ISBLANK('Entladung des Speichers'!A143),"",'Entladung des Speichers'!C143)</f>
        <v/>
      </c>
      <c r="N143" s="121" t="str">
        <f>IF(ISBLANK('Beladung des Speichers'!A143),"",SUMIFS('Entladung des Speichers'!$F$17:$F$1001,'Entladung des Speichers'!$A$17:$A$1001,'Ergebnis (detailliert)'!$A$17:$A$300))</f>
        <v/>
      </c>
      <c r="O143" s="122" t="str">
        <f t="shared" si="8"/>
        <v/>
      </c>
      <c r="P143" s="124" t="str">
        <f>IF(A143="","",N143*'Ergebnis (detailliert)'!J143/'Ergebnis (detailliert)'!I143)</f>
        <v/>
      </c>
      <c r="Q143" s="122" t="str">
        <f t="shared" si="9"/>
        <v/>
      </c>
      <c r="R143" s="125" t="str">
        <f t="shared" si="10"/>
        <v/>
      </c>
      <c r="S143" s="126" t="str">
        <f>IF(A143="","",IF(LOOKUP(A143,Stammdaten!$A$17:$A$1001,Stammdaten!$G$17:$G$1001)="Nein",0,IF(ISBLANK('Beladung des Speichers'!A143),"",-1*ROUND(MIN(J143,Q143),2))))</f>
        <v/>
      </c>
    </row>
    <row r="144" spans="1:19" x14ac:dyDescent="0.2">
      <c r="A144" s="119" t="str">
        <f>IF('Beladung des Speichers'!A144="","",'Beladung des Speichers'!A144)</f>
        <v/>
      </c>
      <c r="B144" s="182" t="str">
        <f>IF('Beladung des Speichers'!B144="","",'Beladung des Speichers'!B144)</f>
        <v/>
      </c>
      <c r="C144" s="161" t="str">
        <f>IF(ISBLANK('Beladung des Speichers'!A144),"",SUMIFS('Beladung des Speichers'!$C$17:$C$300,'Beladung des Speichers'!$A$17:$A$300,A144)-SUMIFS('Entladung des Speichers'!$C$17:$C$300,'Entladung des Speichers'!$A$17:$A$300,A144)+SUMIFS(Füllstände!$B$17:$B$299,Füllstände!$A$17:$A$299,A144)-SUMIFS(Füllstände!$C$17:$C$299,Füllstände!$A$17:$A$299,A144))</f>
        <v/>
      </c>
      <c r="D144" s="160" t="str">
        <f>IF(ISBLANK('Beladung des Speichers'!A144),"",C144*'Beladung des Speichers'!C144/SUMIFS('Beladung des Speichers'!$C$17:$C$300,'Beladung des Speichers'!$A$17:$A$300,A144))</f>
        <v/>
      </c>
      <c r="E144" s="166" t="str">
        <f>IF(ISBLANK('Beladung des Speichers'!A144),"",1/SUMIFS('Beladung des Speichers'!$C$17:$C$300,'Beladung des Speichers'!$A$17:$A$300,A144)*C144*SUMIF($A$17:$A$300,A144,'Beladung des Speichers'!$F$17:$F$300))</f>
        <v/>
      </c>
      <c r="F144" s="162" t="str">
        <f>IF(ISBLANK('Beladung des Speichers'!A144),"",IF(C144=0,"0,00",D144/C144*E144))</f>
        <v/>
      </c>
      <c r="G144" s="120" t="str">
        <f>IF(ISBLANK('Beladung des Speichers'!A144),"",SUMIFS('Beladung des Speichers'!$C$17:$C$300,'Beladung des Speichers'!$A$17:$A$300,A144))</f>
        <v/>
      </c>
      <c r="H144" s="120" t="str">
        <f>IF(ISBLANK('Beladung des Speichers'!A144),"",'Beladung des Speichers'!C144)</f>
        <v/>
      </c>
      <c r="I144" s="121" t="str">
        <f>IF(ISBLANK('Beladung des Speichers'!A144),"",SUMIFS('Beladung des Speichers'!$F$17:$F$1001,'Beladung des Speichers'!$A$17:$A$1001,'Ergebnis (detailliert)'!A144))</f>
        <v/>
      </c>
      <c r="J144" s="122" t="str">
        <f>IF(ISBLANK('Beladung des Speichers'!A144),"",'Beladung des Speichers'!F144)</f>
        <v/>
      </c>
      <c r="K144" s="121" t="str">
        <f>IF(ISBLANK('Beladung des Speichers'!A144),"",SUMIFS('Entladung des Speichers'!$C$17:$C$1001,'Entladung des Speichers'!$A$17:$A$1001,'Ergebnis (detailliert)'!A144))</f>
        <v/>
      </c>
      <c r="L144" s="123" t="str">
        <f t="shared" si="7"/>
        <v/>
      </c>
      <c r="M144" s="123" t="str">
        <f>IF(ISBLANK('Entladung des Speichers'!A144),"",'Entladung des Speichers'!C144)</f>
        <v/>
      </c>
      <c r="N144" s="121" t="str">
        <f>IF(ISBLANK('Beladung des Speichers'!A144),"",SUMIFS('Entladung des Speichers'!$F$17:$F$1001,'Entladung des Speichers'!$A$17:$A$1001,'Ergebnis (detailliert)'!$A$17:$A$300))</f>
        <v/>
      </c>
      <c r="O144" s="122" t="str">
        <f t="shared" si="8"/>
        <v/>
      </c>
      <c r="P144" s="124" t="str">
        <f>IF(A144="","",N144*'Ergebnis (detailliert)'!J144/'Ergebnis (detailliert)'!I144)</f>
        <v/>
      </c>
      <c r="Q144" s="122" t="str">
        <f t="shared" si="9"/>
        <v/>
      </c>
      <c r="R144" s="125" t="str">
        <f t="shared" si="10"/>
        <v/>
      </c>
      <c r="S144" s="126" t="str">
        <f>IF(A144="","",IF(LOOKUP(A144,Stammdaten!$A$17:$A$1001,Stammdaten!$G$17:$G$1001)="Nein",0,IF(ISBLANK('Beladung des Speichers'!A144),"",-1*ROUND(MIN(J144,Q144),2))))</f>
        <v/>
      </c>
    </row>
    <row r="145" spans="1:19" x14ac:dyDescent="0.2">
      <c r="A145" s="119" t="str">
        <f>IF('Beladung des Speichers'!A145="","",'Beladung des Speichers'!A145)</f>
        <v/>
      </c>
      <c r="B145" s="182" t="str">
        <f>IF('Beladung des Speichers'!B145="","",'Beladung des Speichers'!B145)</f>
        <v/>
      </c>
      <c r="C145" s="161" t="str">
        <f>IF(ISBLANK('Beladung des Speichers'!A145),"",SUMIFS('Beladung des Speichers'!$C$17:$C$300,'Beladung des Speichers'!$A$17:$A$300,A145)-SUMIFS('Entladung des Speichers'!$C$17:$C$300,'Entladung des Speichers'!$A$17:$A$300,A145)+SUMIFS(Füllstände!$B$17:$B$299,Füllstände!$A$17:$A$299,A145)-SUMIFS(Füllstände!$C$17:$C$299,Füllstände!$A$17:$A$299,A145))</f>
        <v/>
      </c>
      <c r="D145" s="160" t="str">
        <f>IF(ISBLANK('Beladung des Speichers'!A145),"",C145*'Beladung des Speichers'!C145/SUMIFS('Beladung des Speichers'!$C$17:$C$300,'Beladung des Speichers'!$A$17:$A$300,A145))</f>
        <v/>
      </c>
      <c r="E145" s="166" t="str">
        <f>IF(ISBLANK('Beladung des Speichers'!A145),"",1/SUMIFS('Beladung des Speichers'!$C$17:$C$300,'Beladung des Speichers'!$A$17:$A$300,A145)*C145*SUMIF($A$17:$A$300,A145,'Beladung des Speichers'!$F$17:$F$300))</f>
        <v/>
      </c>
      <c r="F145" s="162" t="str">
        <f>IF(ISBLANK('Beladung des Speichers'!A145),"",IF(C145=0,"0,00",D145/C145*E145))</f>
        <v/>
      </c>
      <c r="G145" s="120" t="str">
        <f>IF(ISBLANK('Beladung des Speichers'!A145),"",SUMIFS('Beladung des Speichers'!$C$17:$C$300,'Beladung des Speichers'!$A$17:$A$300,A145))</f>
        <v/>
      </c>
      <c r="H145" s="120" t="str">
        <f>IF(ISBLANK('Beladung des Speichers'!A145),"",'Beladung des Speichers'!C145)</f>
        <v/>
      </c>
      <c r="I145" s="121" t="str">
        <f>IF(ISBLANK('Beladung des Speichers'!A145),"",SUMIFS('Beladung des Speichers'!$F$17:$F$1001,'Beladung des Speichers'!$A$17:$A$1001,'Ergebnis (detailliert)'!A145))</f>
        <v/>
      </c>
      <c r="J145" s="122" t="str">
        <f>IF(ISBLANK('Beladung des Speichers'!A145),"",'Beladung des Speichers'!F145)</f>
        <v/>
      </c>
      <c r="K145" s="121" t="str">
        <f>IF(ISBLANK('Beladung des Speichers'!A145),"",SUMIFS('Entladung des Speichers'!$C$17:$C$1001,'Entladung des Speichers'!$A$17:$A$1001,'Ergebnis (detailliert)'!A145))</f>
        <v/>
      </c>
      <c r="L145" s="123" t="str">
        <f t="shared" si="7"/>
        <v/>
      </c>
      <c r="M145" s="123" t="str">
        <f>IF(ISBLANK('Entladung des Speichers'!A145),"",'Entladung des Speichers'!C145)</f>
        <v/>
      </c>
      <c r="N145" s="121" t="str">
        <f>IF(ISBLANK('Beladung des Speichers'!A145),"",SUMIFS('Entladung des Speichers'!$F$17:$F$1001,'Entladung des Speichers'!$A$17:$A$1001,'Ergebnis (detailliert)'!$A$17:$A$300))</f>
        <v/>
      </c>
      <c r="O145" s="122" t="str">
        <f t="shared" si="8"/>
        <v/>
      </c>
      <c r="P145" s="124" t="str">
        <f>IF(A145="","",N145*'Ergebnis (detailliert)'!J145/'Ergebnis (detailliert)'!I145)</f>
        <v/>
      </c>
      <c r="Q145" s="122" t="str">
        <f t="shared" si="9"/>
        <v/>
      </c>
      <c r="R145" s="125" t="str">
        <f t="shared" si="10"/>
        <v/>
      </c>
      <c r="S145" s="126" t="str">
        <f>IF(A145="","",IF(LOOKUP(A145,Stammdaten!$A$17:$A$1001,Stammdaten!$G$17:$G$1001)="Nein",0,IF(ISBLANK('Beladung des Speichers'!A145),"",-1*ROUND(MIN(J145,Q145),2))))</f>
        <v/>
      </c>
    </row>
    <row r="146" spans="1:19" x14ac:dyDescent="0.2">
      <c r="A146" s="119" t="str">
        <f>IF('Beladung des Speichers'!A146="","",'Beladung des Speichers'!A146)</f>
        <v/>
      </c>
      <c r="B146" s="182" t="str">
        <f>IF('Beladung des Speichers'!B146="","",'Beladung des Speichers'!B146)</f>
        <v/>
      </c>
      <c r="C146" s="161" t="str">
        <f>IF(ISBLANK('Beladung des Speichers'!A146),"",SUMIFS('Beladung des Speichers'!$C$17:$C$300,'Beladung des Speichers'!$A$17:$A$300,A146)-SUMIFS('Entladung des Speichers'!$C$17:$C$300,'Entladung des Speichers'!$A$17:$A$300,A146)+SUMIFS(Füllstände!$B$17:$B$299,Füllstände!$A$17:$A$299,A146)-SUMIFS(Füllstände!$C$17:$C$299,Füllstände!$A$17:$A$299,A146))</f>
        <v/>
      </c>
      <c r="D146" s="160" t="str">
        <f>IF(ISBLANK('Beladung des Speichers'!A146),"",C146*'Beladung des Speichers'!C146/SUMIFS('Beladung des Speichers'!$C$17:$C$300,'Beladung des Speichers'!$A$17:$A$300,A146))</f>
        <v/>
      </c>
      <c r="E146" s="166" t="str">
        <f>IF(ISBLANK('Beladung des Speichers'!A146),"",1/SUMIFS('Beladung des Speichers'!$C$17:$C$300,'Beladung des Speichers'!$A$17:$A$300,A146)*C146*SUMIF($A$17:$A$300,A146,'Beladung des Speichers'!$F$17:$F$300))</f>
        <v/>
      </c>
      <c r="F146" s="162" t="str">
        <f>IF(ISBLANK('Beladung des Speichers'!A146),"",IF(C146=0,"0,00",D146/C146*E146))</f>
        <v/>
      </c>
      <c r="G146" s="120" t="str">
        <f>IF(ISBLANK('Beladung des Speichers'!A146),"",SUMIFS('Beladung des Speichers'!$C$17:$C$300,'Beladung des Speichers'!$A$17:$A$300,A146))</f>
        <v/>
      </c>
      <c r="H146" s="120" t="str">
        <f>IF(ISBLANK('Beladung des Speichers'!A146),"",'Beladung des Speichers'!C146)</f>
        <v/>
      </c>
      <c r="I146" s="121" t="str">
        <f>IF(ISBLANK('Beladung des Speichers'!A146),"",SUMIFS('Beladung des Speichers'!$F$17:$F$1001,'Beladung des Speichers'!$A$17:$A$1001,'Ergebnis (detailliert)'!A146))</f>
        <v/>
      </c>
      <c r="J146" s="122" t="str">
        <f>IF(ISBLANK('Beladung des Speichers'!A146),"",'Beladung des Speichers'!F146)</f>
        <v/>
      </c>
      <c r="K146" s="121" t="str">
        <f>IF(ISBLANK('Beladung des Speichers'!A146),"",SUMIFS('Entladung des Speichers'!$C$17:$C$1001,'Entladung des Speichers'!$A$17:$A$1001,'Ergebnis (detailliert)'!A146))</f>
        <v/>
      </c>
      <c r="L146" s="123" t="str">
        <f t="shared" ref="L146:L209" si="11">IF(A146="","",K146+C146)</f>
        <v/>
      </c>
      <c r="M146" s="123" t="str">
        <f>IF(ISBLANK('Entladung des Speichers'!A146),"",'Entladung des Speichers'!C146)</f>
        <v/>
      </c>
      <c r="N146" s="121" t="str">
        <f>IF(ISBLANK('Beladung des Speichers'!A146),"",SUMIFS('Entladung des Speichers'!$F$17:$F$1001,'Entladung des Speichers'!$A$17:$A$1001,'Ergebnis (detailliert)'!$A$17:$A$300))</f>
        <v/>
      </c>
      <c r="O146" s="122" t="str">
        <f t="shared" ref="O146:O209" si="12">IF(A146="","",N146+E146)</f>
        <v/>
      </c>
      <c r="P146" s="124" t="str">
        <f>IF(A146="","",N146*'Ergebnis (detailliert)'!J146/'Ergebnis (detailliert)'!I146)</f>
        <v/>
      </c>
      <c r="Q146" s="122" t="str">
        <f t="shared" ref="Q146:Q209" si="13">IF(A146="","",P146+E146*H146/G146)</f>
        <v/>
      </c>
      <c r="R146" s="125" t="str">
        <f t="shared" ref="R146:R209" si="14">H146</f>
        <v/>
      </c>
      <c r="S146" s="126" t="str">
        <f>IF(A146="","",IF(LOOKUP(A146,Stammdaten!$A$17:$A$1001,Stammdaten!$G$17:$G$1001)="Nein",0,IF(ISBLANK('Beladung des Speichers'!A146),"",-1*ROUND(MIN(J146,Q146),2))))</f>
        <v/>
      </c>
    </row>
    <row r="147" spans="1:19" x14ac:dyDescent="0.2">
      <c r="A147" s="119" t="str">
        <f>IF('Beladung des Speichers'!A147="","",'Beladung des Speichers'!A147)</f>
        <v/>
      </c>
      <c r="B147" s="182" t="str">
        <f>IF('Beladung des Speichers'!B147="","",'Beladung des Speichers'!B147)</f>
        <v/>
      </c>
      <c r="C147" s="161" t="str">
        <f>IF(ISBLANK('Beladung des Speichers'!A147),"",SUMIFS('Beladung des Speichers'!$C$17:$C$300,'Beladung des Speichers'!$A$17:$A$300,A147)-SUMIFS('Entladung des Speichers'!$C$17:$C$300,'Entladung des Speichers'!$A$17:$A$300,A147)+SUMIFS(Füllstände!$B$17:$B$299,Füllstände!$A$17:$A$299,A147)-SUMIFS(Füllstände!$C$17:$C$299,Füllstände!$A$17:$A$299,A147))</f>
        <v/>
      </c>
      <c r="D147" s="160" t="str">
        <f>IF(ISBLANK('Beladung des Speichers'!A147),"",C147*'Beladung des Speichers'!C147/SUMIFS('Beladung des Speichers'!$C$17:$C$300,'Beladung des Speichers'!$A$17:$A$300,A147))</f>
        <v/>
      </c>
      <c r="E147" s="166" t="str">
        <f>IF(ISBLANK('Beladung des Speichers'!A147),"",1/SUMIFS('Beladung des Speichers'!$C$17:$C$300,'Beladung des Speichers'!$A$17:$A$300,A147)*C147*SUMIF($A$17:$A$300,A147,'Beladung des Speichers'!$F$17:$F$300))</f>
        <v/>
      </c>
      <c r="F147" s="162" t="str">
        <f>IF(ISBLANK('Beladung des Speichers'!A147),"",IF(C147=0,"0,00",D147/C147*E147))</f>
        <v/>
      </c>
      <c r="G147" s="120" t="str">
        <f>IF(ISBLANK('Beladung des Speichers'!A147),"",SUMIFS('Beladung des Speichers'!$C$17:$C$300,'Beladung des Speichers'!$A$17:$A$300,A147))</f>
        <v/>
      </c>
      <c r="H147" s="120" t="str">
        <f>IF(ISBLANK('Beladung des Speichers'!A147),"",'Beladung des Speichers'!C147)</f>
        <v/>
      </c>
      <c r="I147" s="121" t="str">
        <f>IF(ISBLANK('Beladung des Speichers'!A147),"",SUMIFS('Beladung des Speichers'!$F$17:$F$1001,'Beladung des Speichers'!$A$17:$A$1001,'Ergebnis (detailliert)'!A147))</f>
        <v/>
      </c>
      <c r="J147" s="122" t="str">
        <f>IF(ISBLANK('Beladung des Speichers'!A147),"",'Beladung des Speichers'!F147)</f>
        <v/>
      </c>
      <c r="K147" s="121" t="str">
        <f>IF(ISBLANK('Beladung des Speichers'!A147),"",SUMIFS('Entladung des Speichers'!$C$17:$C$1001,'Entladung des Speichers'!$A$17:$A$1001,'Ergebnis (detailliert)'!A147))</f>
        <v/>
      </c>
      <c r="L147" s="123" t="str">
        <f t="shared" si="11"/>
        <v/>
      </c>
      <c r="M147" s="123" t="str">
        <f>IF(ISBLANK('Entladung des Speichers'!A147),"",'Entladung des Speichers'!C147)</f>
        <v/>
      </c>
      <c r="N147" s="121" t="str">
        <f>IF(ISBLANK('Beladung des Speichers'!A147),"",SUMIFS('Entladung des Speichers'!$F$17:$F$1001,'Entladung des Speichers'!$A$17:$A$1001,'Ergebnis (detailliert)'!$A$17:$A$300))</f>
        <v/>
      </c>
      <c r="O147" s="122" t="str">
        <f t="shared" si="12"/>
        <v/>
      </c>
      <c r="P147" s="124" t="str">
        <f>IF(A147="","",N147*'Ergebnis (detailliert)'!J147/'Ergebnis (detailliert)'!I147)</f>
        <v/>
      </c>
      <c r="Q147" s="122" t="str">
        <f t="shared" si="13"/>
        <v/>
      </c>
      <c r="R147" s="125" t="str">
        <f t="shared" si="14"/>
        <v/>
      </c>
      <c r="S147" s="126" t="str">
        <f>IF(A147="","",IF(LOOKUP(A147,Stammdaten!$A$17:$A$1001,Stammdaten!$G$17:$G$1001)="Nein",0,IF(ISBLANK('Beladung des Speichers'!A147),"",-1*ROUND(MIN(J147,Q147),2))))</f>
        <v/>
      </c>
    </row>
    <row r="148" spans="1:19" x14ac:dyDescent="0.2">
      <c r="A148" s="119" t="str">
        <f>IF('Beladung des Speichers'!A148="","",'Beladung des Speichers'!A148)</f>
        <v/>
      </c>
      <c r="B148" s="182" t="str">
        <f>IF('Beladung des Speichers'!B148="","",'Beladung des Speichers'!B148)</f>
        <v/>
      </c>
      <c r="C148" s="161" t="str">
        <f>IF(ISBLANK('Beladung des Speichers'!A148),"",SUMIFS('Beladung des Speichers'!$C$17:$C$300,'Beladung des Speichers'!$A$17:$A$300,A148)-SUMIFS('Entladung des Speichers'!$C$17:$C$300,'Entladung des Speichers'!$A$17:$A$300,A148)+SUMIFS(Füllstände!$B$17:$B$299,Füllstände!$A$17:$A$299,A148)-SUMIFS(Füllstände!$C$17:$C$299,Füllstände!$A$17:$A$299,A148))</f>
        <v/>
      </c>
      <c r="D148" s="160" t="str">
        <f>IF(ISBLANK('Beladung des Speichers'!A148),"",C148*'Beladung des Speichers'!C148/SUMIFS('Beladung des Speichers'!$C$17:$C$300,'Beladung des Speichers'!$A$17:$A$300,A148))</f>
        <v/>
      </c>
      <c r="E148" s="166" t="str">
        <f>IF(ISBLANK('Beladung des Speichers'!A148),"",1/SUMIFS('Beladung des Speichers'!$C$17:$C$300,'Beladung des Speichers'!$A$17:$A$300,A148)*C148*SUMIF($A$17:$A$300,A148,'Beladung des Speichers'!$F$17:$F$300))</f>
        <v/>
      </c>
      <c r="F148" s="162" t="str">
        <f>IF(ISBLANK('Beladung des Speichers'!A148),"",IF(C148=0,"0,00",D148/C148*E148))</f>
        <v/>
      </c>
      <c r="G148" s="120" t="str">
        <f>IF(ISBLANK('Beladung des Speichers'!A148),"",SUMIFS('Beladung des Speichers'!$C$17:$C$300,'Beladung des Speichers'!$A$17:$A$300,A148))</f>
        <v/>
      </c>
      <c r="H148" s="120" t="str">
        <f>IF(ISBLANK('Beladung des Speichers'!A148),"",'Beladung des Speichers'!C148)</f>
        <v/>
      </c>
      <c r="I148" s="121" t="str">
        <f>IF(ISBLANK('Beladung des Speichers'!A148),"",SUMIFS('Beladung des Speichers'!$F$17:$F$1001,'Beladung des Speichers'!$A$17:$A$1001,'Ergebnis (detailliert)'!A148))</f>
        <v/>
      </c>
      <c r="J148" s="122" t="str">
        <f>IF(ISBLANK('Beladung des Speichers'!A148),"",'Beladung des Speichers'!F148)</f>
        <v/>
      </c>
      <c r="K148" s="121" t="str">
        <f>IF(ISBLANK('Beladung des Speichers'!A148),"",SUMIFS('Entladung des Speichers'!$C$17:$C$1001,'Entladung des Speichers'!$A$17:$A$1001,'Ergebnis (detailliert)'!A148))</f>
        <v/>
      </c>
      <c r="L148" s="123" t="str">
        <f t="shared" si="11"/>
        <v/>
      </c>
      <c r="M148" s="123" t="str">
        <f>IF(ISBLANK('Entladung des Speichers'!A148),"",'Entladung des Speichers'!C148)</f>
        <v/>
      </c>
      <c r="N148" s="121" t="str">
        <f>IF(ISBLANK('Beladung des Speichers'!A148),"",SUMIFS('Entladung des Speichers'!$F$17:$F$1001,'Entladung des Speichers'!$A$17:$A$1001,'Ergebnis (detailliert)'!$A$17:$A$300))</f>
        <v/>
      </c>
      <c r="O148" s="122" t="str">
        <f t="shared" si="12"/>
        <v/>
      </c>
      <c r="P148" s="124" t="str">
        <f>IF(A148="","",N148*'Ergebnis (detailliert)'!J148/'Ergebnis (detailliert)'!I148)</f>
        <v/>
      </c>
      <c r="Q148" s="122" t="str">
        <f t="shared" si="13"/>
        <v/>
      </c>
      <c r="R148" s="125" t="str">
        <f t="shared" si="14"/>
        <v/>
      </c>
      <c r="S148" s="126" t="str">
        <f>IF(A148="","",IF(LOOKUP(A148,Stammdaten!$A$17:$A$1001,Stammdaten!$G$17:$G$1001)="Nein",0,IF(ISBLANK('Beladung des Speichers'!A148),"",-1*ROUND(MIN(J148,Q148),2))))</f>
        <v/>
      </c>
    </row>
    <row r="149" spans="1:19" x14ac:dyDescent="0.2">
      <c r="A149" s="119" t="str">
        <f>IF('Beladung des Speichers'!A149="","",'Beladung des Speichers'!A149)</f>
        <v/>
      </c>
      <c r="B149" s="182" t="str">
        <f>IF('Beladung des Speichers'!B149="","",'Beladung des Speichers'!B149)</f>
        <v/>
      </c>
      <c r="C149" s="161" t="str">
        <f>IF(ISBLANK('Beladung des Speichers'!A149),"",SUMIFS('Beladung des Speichers'!$C$17:$C$300,'Beladung des Speichers'!$A$17:$A$300,A149)-SUMIFS('Entladung des Speichers'!$C$17:$C$300,'Entladung des Speichers'!$A$17:$A$300,A149)+SUMIFS(Füllstände!$B$17:$B$299,Füllstände!$A$17:$A$299,A149)-SUMIFS(Füllstände!$C$17:$C$299,Füllstände!$A$17:$A$299,A149))</f>
        <v/>
      </c>
      <c r="D149" s="160" t="str">
        <f>IF(ISBLANK('Beladung des Speichers'!A149),"",C149*'Beladung des Speichers'!C149/SUMIFS('Beladung des Speichers'!$C$17:$C$300,'Beladung des Speichers'!$A$17:$A$300,A149))</f>
        <v/>
      </c>
      <c r="E149" s="166" t="str">
        <f>IF(ISBLANK('Beladung des Speichers'!A149),"",1/SUMIFS('Beladung des Speichers'!$C$17:$C$300,'Beladung des Speichers'!$A$17:$A$300,A149)*C149*SUMIF($A$17:$A$300,A149,'Beladung des Speichers'!$F$17:$F$300))</f>
        <v/>
      </c>
      <c r="F149" s="162" t="str">
        <f>IF(ISBLANK('Beladung des Speichers'!A149),"",IF(C149=0,"0,00",D149/C149*E149))</f>
        <v/>
      </c>
      <c r="G149" s="120" t="str">
        <f>IF(ISBLANK('Beladung des Speichers'!A149),"",SUMIFS('Beladung des Speichers'!$C$17:$C$300,'Beladung des Speichers'!$A$17:$A$300,A149))</f>
        <v/>
      </c>
      <c r="H149" s="120" t="str">
        <f>IF(ISBLANK('Beladung des Speichers'!A149),"",'Beladung des Speichers'!C149)</f>
        <v/>
      </c>
      <c r="I149" s="121" t="str">
        <f>IF(ISBLANK('Beladung des Speichers'!A149),"",SUMIFS('Beladung des Speichers'!$F$17:$F$1001,'Beladung des Speichers'!$A$17:$A$1001,'Ergebnis (detailliert)'!A149))</f>
        <v/>
      </c>
      <c r="J149" s="122" t="str">
        <f>IF(ISBLANK('Beladung des Speichers'!A149),"",'Beladung des Speichers'!F149)</f>
        <v/>
      </c>
      <c r="K149" s="121" t="str">
        <f>IF(ISBLANK('Beladung des Speichers'!A149),"",SUMIFS('Entladung des Speichers'!$C$17:$C$1001,'Entladung des Speichers'!$A$17:$A$1001,'Ergebnis (detailliert)'!A149))</f>
        <v/>
      </c>
      <c r="L149" s="123" t="str">
        <f t="shared" si="11"/>
        <v/>
      </c>
      <c r="M149" s="123" t="str">
        <f>IF(ISBLANK('Entladung des Speichers'!A149),"",'Entladung des Speichers'!C149)</f>
        <v/>
      </c>
      <c r="N149" s="121" t="str">
        <f>IF(ISBLANK('Beladung des Speichers'!A149),"",SUMIFS('Entladung des Speichers'!$F$17:$F$1001,'Entladung des Speichers'!$A$17:$A$1001,'Ergebnis (detailliert)'!$A$17:$A$300))</f>
        <v/>
      </c>
      <c r="O149" s="122" t="str">
        <f t="shared" si="12"/>
        <v/>
      </c>
      <c r="P149" s="124" t="str">
        <f>IF(A149="","",N149*'Ergebnis (detailliert)'!J149/'Ergebnis (detailliert)'!I149)</f>
        <v/>
      </c>
      <c r="Q149" s="122" t="str">
        <f t="shared" si="13"/>
        <v/>
      </c>
      <c r="R149" s="125" t="str">
        <f t="shared" si="14"/>
        <v/>
      </c>
      <c r="S149" s="126" t="str">
        <f>IF(A149="","",IF(LOOKUP(A149,Stammdaten!$A$17:$A$1001,Stammdaten!$G$17:$G$1001)="Nein",0,IF(ISBLANK('Beladung des Speichers'!A149),"",-1*ROUND(MIN(J149,Q149),2))))</f>
        <v/>
      </c>
    </row>
    <row r="150" spans="1:19" x14ac:dyDescent="0.2">
      <c r="A150" s="119" t="str">
        <f>IF('Beladung des Speichers'!A150="","",'Beladung des Speichers'!A150)</f>
        <v/>
      </c>
      <c r="B150" s="182" t="str">
        <f>IF('Beladung des Speichers'!B150="","",'Beladung des Speichers'!B150)</f>
        <v/>
      </c>
      <c r="C150" s="161" t="str">
        <f>IF(ISBLANK('Beladung des Speichers'!A150),"",SUMIFS('Beladung des Speichers'!$C$17:$C$300,'Beladung des Speichers'!$A$17:$A$300,A150)-SUMIFS('Entladung des Speichers'!$C$17:$C$300,'Entladung des Speichers'!$A$17:$A$300,A150)+SUMIFS(Füllstände!$B$17:$B$299,Füllstände!$A$17:$A$299,A150)-SUMIFS(Füllstände!$C$17:$C$299,Füllstände!$A$17:$A$299,A150))</f>
        <v/>
      </c>
      <c r="D150" s="160" t="str">
        <f>IF(ISBLANK('Beladung des Speichers'!A150),"",C150*'Beladung des Speichers'!C150/SUMIFS('Beladung des Speichers'!$C$17:$C$300,'Beladung des Speichers'!$A$17:$A$300,A150))</f>
        <v/>
      </c>
      <c r="E150" s="166" t="str">
        <f>IF(ISBLANK('Beladung des Speichers'!A150),"",1/SUMIFS('Beladung des Speichers'!$C$17:$C$300,'Beladung des Speichers'!$A$17:$A$300,A150)*C150*SUMIF($A$17:$A$300,A150,'Beladung des Speichers'!$F$17:$F$300))</f>
        <v/>
      </c>
      <c r="F150" s="162" t="str">
        <f>IF(ISBLANK('Beladung des Speichers'!A150),"",IF(C150=0,"0,00",D150/C150*E150))</f>
        <v/>
      </c>
      <c r="G150" s="120" t="str">
        <f>IF(ISBLANK('Beladung des Speichers'!A150),"",SUMIFS('Beladung des Speichers'!$C$17:$C$300,'Beladung des Speichers'!$A$17:$A$300,A150))</f>
        <v/>
      </c>
      <c r="H150" s="120" t="str">
        <f>IF(ISBLANK('Beladung des Speichers'!A150),"",'Beladung des Speichers'!C150)</f>
        <v/>
      </c>
      <c r="I150" s="121" t="str">
        <f>IF(ISBLANK('Beladung des Speichers'!A150),"",SUMIFS('Beladung des Speichers'!$F$17:$F$1001,'Beladung des Speichers'!$A$17:$A$1001,'Ergebnis (detailliert)'!A150))</f>
        <v/>
      </c>
      <c r="J150" s="122" t="str">
        <f>IF(ISBLANK('Beladung des Speichers'!A150),"",'Beladung des Speichers'!F150)</f>
        <v/>
      </c>
      <c r="K150" s="121" t="str">
        <f>IF(ISBLANK('Beladung des Speichers'!A150),"",SUMIFS('Entladung des Speichers'!$C$17:$C$1001,'Entladung des Speichers'!$A$17:$A$1001,'Ergebnis (detailliert)'!A150))</f>
        <v/>
      </c>
      <c r="L150" s="123" t="str">
        <f t="shared" si="11"/>
        <v/>
      </c>
      <c r="M150" s="123" t="str">
        <f>IF(ISBLANK('Entladung des Speichers'!A150),"",'Entladung des Speichers'!C150)</f>
        <v/>
      </c>
      <c r="N150" s="121" t="str">
        <f>IF(ISBLANK('Beladung des Speichers'!A150),"",SUMIFS('Entladung des Speichers'!$F$17:$F$1001,'Entladung des Speichers'!$A$17:$A$1001,'Ergebnis (detailliert)'!$A$17:$A$300))</f>
        <v/>
      </c>
      <c r="O150" s="122" t="str">
        <f t="shared" si="12"/>
        <v/>
      </c>
      <c r="P150" s="124" t="str">
        <f>IF(A150="","",N150*'Ergebnis (detailliert)'!J150/'Ergebnis (detailliert)'!I150)</f>
        <v/>
      </c>
      <c r="Q150" s="122" t="str">
        <f t="shared" si="13"/>
        <v/>
      </c>
      <c r="R150" s="125" t="str">
        <f t="shared" si="14"/>
        <v/>
      </c>
      <c r="S150" s="126" t="str">
        <f>IF(A150="","",IF(LOOKUP(A150,Stammdaten!$A$17:$A$1001,Stammdaten!$G$17:$G$1001)="Nein",0,IF(ISBLANK('Beladung des Speichers'!A150),"",-1*ROUND(MIN(J150,Q150),2))))</f>
        <v/>
      </c>
    </row>
    <row r="151" spans="1:19" x14ac:dyDescent="0.2">
      <c r="A151" s="119" t="str">
        <f>IF('Beladung des Speichers'!A151="","",'Beladung des Speichers'!A151)</f>
        <v/>
      </c>
      <c r="B151" s="182" t="str">
        <f>IF('Beladung des Speichers'!B151="","",'Beladung des Speichers'!B151)</f>
        <v/>
      </c>
      <c r="C151" s="161" t="str">
        <f>IF(ISBLANK('Beladung des Speichers'!A151),"",SUMIFS('Beladung des Speichers'!$C$17:$C$300,'Beladung des Speichers'!$A$17:$A$300,A151)-SUMIFS('Entladung des Speichers'!$C$17:$C$300,'Entladung des Speichers'!$A$17:$A$300,A151)+SUMIFS(Füllstände!$B$17:$B$299,Füllstände!$A$17:$A$299,A151)-SUMIFS(Füllstände!$C$17:$C$299,Füllstände!$A$17:$A$299,A151))</f>
        <v/>
      </c>
      <c r="D151" s="160" t="str">
        <f>IF(ISBLANK('Beladung des Speichers'!A151),"",C151*'Beladung des Speichers'!C151/SUMIFS('Beladung des Speichers'!$C$17:$C$300,'Beladung des Speichers'!$A$17:$A$300,A151))</f>
        <v/>
      </c>
      <c r="E151" s="166" t="str">
        <f>IF(ISBLANK('Beladung des Speichers'!A151),"",1/SUMIFS('Beladung des Speichers'!$C$17:$C$300,'Beladung des Speichers'!$A$17:$A$300,A151)*C151*SUMIF($A$17:$A$300,A151,'Beladung des Speichers'!$F$17:$F$300))</f>
        <v/>
      </c>
      <c r="F151" s="162" t="str">
        <f>IF(ISBLANK('Beladung des Speichers'!A151),"",IF(C151=0,"0,00",D151/C151*E151))</f>
        <v/>
      </c>
      <c r="G151" s="120" t="str">
        <f>IF(ISBLANK('Beladung des Speichers'!A151),"",SUMIFS('Beladung des Speichers'!$C$17:$C$300,'Beladung des Speichers'!$A$17:$A$300,A151))</f>
        <v/>
      </c>
      <c r="H151" s="120" t="str">
        <f>IF(ISBLANK('Beladung des Speichers'!A151),"",'Beladung des Speichers'!C151)</f>
        <v/>
      </c>
      <c r="I151" s="121" t="str">
        <f>IF(ISBLANK('Beladung des Speichers'!A151),"",SUMIFS('Beladung des Speichers'!$F$17:$F$1001,'Beladung des Speichers'!$A$17:$A$1001,'Ergebnis (detailliert)'!A151))</f>
        <v/>
      </c>
      <c r="J151" s="122" t="str">
        <f>IF(ISBLANK('Beladung des Speichers'!A151),"",'Beladung des Speichers'!F151)</f>
        <v/>
      </c>
      <c r="K151" s="121" t="str">
        <f>IF(ISBLANK('Beladung des Speichers'!A151),"",SUMIFS('Entladung des Speichers'!$C$17:$C$1001,'Entladung des Speichers'!$A$17:$A$1001,'Ergebnis (detailliert)'!A151))</f>
        <v/>
      </c>
      <c r="L151" s="123" t="str">
        <f t="shared" si="11"/>
        <v/>
      </c>
      <c r="M151" s="123" t="str">
        <f>IF(ISBLANK('Entladung des Speichers'!A151),"",'Entladung des Speichers'!C151)</f>
        <v/>
      </c>
      <c r="N151" s="121" t="str">
        <f>IF(ISBLANK('Beladung des Speichers'!A151),"",SUMIFS('Entladung des Speichers'!$F$17:$F$1001,'Entladung des Speichers'!$A$17:$A$1001,'Ergebnis (detailliert)'!$A$17:$A$300))</f>
        <v/>
      </c>
      <c r="O151" s="122" t="str">
        <f t="shared" si="12"/>
        <v/>
      </c>
      <c r="P151" s="124" t="str">
        <f>IF(A151="","",N151*'Ergebnis (detailliert)'!J151/'Ergebnis (detailliert)'!I151)</f>
        <v/>
      </c>
      <c r="Q151" s="122" t="str">
        <f t="shared" si="13"/>
        <v/>
      </c>
      <c r="R151" s="125" t="str">
        <f t="shared" si="14"/>
        <v/>
      </c>
      <c r="S151" s="126" t="str">
        <f>IF(A151="","",IF(LOOKUP(A151,Stammdaten!$A$17:$A$1001,Stammdaten!$G$17:$G$1001)="Nein",0,IF(ISBLANK('Beladung des Speichers'!A151),"",-1*ROUND(MIN(J151,Q151),2))))</f>
        <v/>
      </c>
    </row>
    <row r="152" spans="1:19" x14ac:dyDescent="0.2">
      <c r="A152" s="119" t="str">
        <f>IF('Beladung des Speichers'!A152="","",'Beladung des Speichers'!A152)</f>
        <v/>
      </c>
      <c r="B152" s="182" t="str">
        <f>IF('Beladung des Speichers'!B152="","",'Beladung des Speichers'!B152)</f>
        <v/>
      </c>
      <c r="C152" s="161" t="str">
        <f>IF(ISBLANK('Beladung des Speichers'!A152),"",SUMIFS('Beladung des Speichers'!$C$17:$C$300,'Beladung des Speichers'!$A$17:$A$300,A152)-SUMIFS('Entladung des Speichers'!$C$17:$C$300,'Entladung des Speichers'!$A$17:$A$300,A152)+SUMIFS(Füllstände!$B$17:$B$299,Füllstände!$A$17:$A$299,A152)-SUMIFS(Füllstände!$C$17:$C$299,Füllstände!$A$17:$A$299,A152))</f>
        <v/>
      </c>
      <c r="D152" s="160" t="str">
        <f>IF(ISBLANK('Beladung des Speichers'!A152),"",C152*'Beladung des Speichers'!C152/SUMIFS('Beladung des Speichers'!$C$17:$C$300,'Beladung des Speichers'!$A$17:$A$300,A152))</f>
        <v/>
      </c>
      <c r="E152" s="166" t="str">
        <f>IF(ISBLANK('Beladung des Speichers'!A152),"",1/SUMIFS('Beladung des Speichers'!$C$17:$C$300,'Beladung des Speichers'!$A$17:$A$300,A152)*C152*SUMIF($A$17:$A$300,A152,'Beladung des Speichers'!$F$17:$F$300))</f>
        <v/>
      </c>
      <c r="F152" s="162" t="str">
        <f>IF(ISBLANK('Beladung des Speichers'!A152),"",IF(C152=0,"0,00",D152/C152*E152))</f>
        <v/>
      </c>
      <c r="G152" s="120" t="str">
        <f>IF(ISBLANK('Beladung des Speichers'!A152),"",SUMIFS('Beladung des Speichers'!$C$17:$C$300,'Beladung des Speichers'!$A$17:$A$300,A152))</f>
        <v/>
      </c>
      <c r="H152" s="120" t="str">
        <f>IF(ISBLANK('Beladung des Speichers'!A152),"",'Beladung des Speichers'!C152)</f>
        <v/>
      </c>
      <c r="I152" s="121" t="str">
        <f>IF(ISBLANK('Beladung des Speichers'!A152),"",SUMIFS('Beladung des Speichers'!$F$17:$F$1001,'Beladung des Speichers'!$A$17:$A$1001,'Ergebnis (detailliert)'!A152))</f>
        <v/>
      </c>
      <c r="J152" s="122" t="str">
        <f>IF(ISBLANK('Beladung des Speichers'!A152),"",'Beladung des Speichers'!F152)</f>
        <v/>
      </c>
      <c r="K152" s="121" t="str">
        <f>IF(ISBLANK('Beladung des Speichers'!A152),"",SUMIFS('Entladung des Speichers'!$C$17:$C$1001,'Entladung des Speichers'!$A$17:$A$1001,'Ergebnis (detailliert)'!A152))</f>
        <v/>
      </c>
      <c r="L152" s="123" t="str">
        <f t="shared" si="11"/>
        <v/>
      </c>
      <c r="M152" s="123" t="str">
        <f>IF(ISBLANK('Entladung des Speichers'!A152),"",'Entladung des Speichers'!C152)</f>
        <v/>
      </c>
      <c r="N152" s="121" t="str">
        <f>IF(ISBLANK('Beladung des Speichers'!A152),"",SUMIFS('Entladung des Speichers'!$F$17:$F$1001,'Entladung des Speichers'!$A$17:$A$1001,'Ergebnis (detailliert)'!$A$17:$A$300))</f>
        <v/>
      </c>
      <c r="O152" s="122" t="str">
        <f t="shared" si="12"/>
        <v/>
      </c>
      <c r="P152" s="124" t="str">
        <f>IF(A152="","",N152*'Ergebnis (detailliert)'!J152/'Ergebnis (detailliert)'!I152)</f>
        <v/>
      </c>
      <c r="Q152" s="122" t="str">
        <f t="shared" si="13"/>
        <v/>
      </c>
      <c r="R152" s="125" t="str">
        <f t="shared" si="14"/>
        <v/>
      </c>
      <c r="S152" s="126" t="str">
        <f>IF(A152="","",IF(LOOKUP(A152,Stammdaten!$A$17:$A$1001,Stammdaten!$G$17:$G$1001)="Nein",0,IF(ISBLANK('Beladung des Speichers'!A152),"",-1*ROUND(MIN(J152,Q152),2))))</f>
        <v/>
      </c>
    </row>
    <row r="153" spans="1:19" x14ac:dyDescent="0.2">
      <c r="A153" s="119" t="str">
        <f>IF('Beladung des Speichers'!A153="","",'Beladung des Speichers'!A153)</f>
        <v/>
      </c>
      <c r="B153" s="182" t="str">
        <f>IF('Beladung des Speichers'!B153="","",'Beladung des Speichers'!B153)</f>
        <v/>
      </c>
      <c r="C153" s="161" t="str">
        <f>IF(ISBLANK('Beladung des Speichers'!A153),"",SUMIFS('Beladung des Speichers'!$C$17:$C$300,'Beladung des Speichers'!$A$17:$A$300,A153)-SUMIFS('Entladung des Speichers'!$C$17:$C$300,'Entladung des Speichers'!$A$17:$A$300,A153)+SUMIFS(Füllstände!$B$17:$B$299,Füllstände!$A$17:$A$299,A153)-SUMIFS(Füllstände!$C$17:$C$299,Füllstände!$A$17:$A$299,A153))</f>
        <v/>
      </c>
      <c r="D153" s="160" t="str">
        <f>IF(ISBLANK('Beladung des Speichers'!A153),"",C153*'Beladung des Speichers'!C153/SUMIFS('Beladung des Speichers'!$C$17:$C$300,'Beladung des Speichers'!$A$17:$A$300,A153))</f>
        <v/>
      </c>
      <c r="E153" s="166" t="str">
        <f>IF(ISBLANK('Beladung des Speichers'!A153),"",1/SUMIFS('Beladung des Speichers'!$C$17:$C$300,'Beladung des Speichers'!$A$17:$A$300,A153)*C153*SUMIF($A$17:$A$300,A153,'Beladung des Speichers'!$F$17:$F$300))</f>
        <v/>
      </c>
      <c r="F153" s="162" t="str">
        <f>IF(ISBLANK('Beladung des Speichers'!A153),"",IF(C153=0,"0,00",D153/C153*E153))</f>
        <v/>
      </c>
      <c r="G153" s="120" t="str">
        <f>IF(ISBLANK('Beladung des Speichers'!A153),"",SUMIFS('Beladung des Speichers'!$C$17:$C$300,'Beladung des Speichers'!$A$17:$A$300,A153))</f>
        <v/>
      </c>
      <c r="H153" s="120" t="str">
        <f>IF(ISBLANK('Beladung des Speichers'!A153),"",'Beladung des Speichers'!C153)</f>
        <v/>
      </c>
      <c r="I153" s="121" t="str">
        <f>IF(ISBLANK('Beladung des Speichers'!A153),"",SUMIFS('Beladung des Speichers'!$F$17:$F$1001,'Beladung des Speichers'!$A$17:$A$1001,'Ergebnis (detailliert)'!A153))</f>
        <v/>
      </c>
      <c r="J153" s="122" t="str">
        <f>IF(ISBLANK('Beladung des Speichers'!A153),"",'Beladung des Speichers'!F153)</f>
        <v/>
      </c>
      <c r="K153" s="121" t="str">
        <f>IF(ISBLANK('Beladung des Speichers'!A153),"",SUMIFS('Entladung des Speichers'!$C$17:$C$1001,'Entladung des Speichers'!$A$17:$A$1001,'Ergebnis (detailliert)'!A153))</f>
        <v/>
      </c>
      <c r="L153" s="123" t="str">
        <f t="shared" si="11"/>
        <v/>
      </c>
      <c r="M153" s="123" t="str">
        <f>IF(ISBLANK('Entladung des Speichers'!A153),"",'Entladung des Speichers'!C153)</f>
        <v/>
      </c>
      <c r="N153" s="121" t="str">
        <f>IF(ISBLANK('Beladung des Speichers'!A153),"",SUMIFS('Entladung des Speichers'!$F$17:$F$1001,'Entladung des Speichers'!$A$17:$A$1001,'Ergebnis (detailliert)'!$A$17:$A$300))</f>
        <v/>
      </c>
      <c r="O153" s="122" t="str">
        <f t="shared" si="12"/>
        <v/>
      </c>
      <c r="P153" s="124" t="str">
        <f>IF(A153="","",N153*'Ergebnis (detailliert)'!J153/'Ergebnis (detailliert)'!I153)</f>
        <v/>
      </c>
      <c r="Q153" s="122" t="str">
        <f t="shared" si="13"/>
        <v/>
      </c>
      <c r="R153" s="125" t="str">
        <f t="shared" si="14"/>
        <v/>
      </c>
      <c r="S153" s="126" t="str">
        <f>IF(A153="","",IF(LOOKUP(A153,Stammdaten!$A$17:$A$1001,Stammdaten!$G$17:$G$1001)="Nein",0,IF(ISBLANK('Beladung des Speichers'!A153),"",-1*ROUND(MIN(J153,Q153),2))))</f>
        <v/>
      </c>
    </row>
    <row r="154" spans="1:19" x14ac:dyDescent="0.2">
      <c r="A154" s="119" t="str">
        <f>IF('Beladung des Speichers'!A154="","",'Beladung des Speichers'!A154)</f>
        <v/>
      </c>
      <c r="B154" s="182" t="str">
        <f>IF('Beladung des Speichers'!B154="","",'Beladung des Speichers'!B154)</f>
        <v/>
      </c>
      <c r="C154" s="161" t="str">
        <f>IF(ISBLANK('Beladung des Speichers'!A154),"",SUMIFS('Beladung des Speichers'!$C$17:$C$300,'Beladung des Speichers'!$A$17:$A$300,A154)-SUMIFS('Entladung des Speichers'!$C$17:$C$300,'Entladung des Speichers'!$A$17:$A$300,A154)+SUMIFS(Füllstände!$B$17:$B$299,Füllstände!$A$17:$A$299,A154)-SUMIFS(Füllstände!$C$17:$C$299,Füllstände!$A$17:$A$299,A154))</f>
        <v/>
      </c>
      <c r="D154" s="160" t="str">
        <f>IF(ISBLANK('Beladung des Speichers'!A154),"",C154*'Beladung des Speichers'!C154/SUMIFS('Beladung des Speichers'!$C$17:$C$300,'Beladung des Speichers'!$A$17:$A$300,A154))</f>
        <v/>
      </c>
      <c r="E154" s="166" t="str">
        <f>IF(ISBLANK('Beladung des Speichers'!A154),"",1/SUMIFS('Beladung des Speichers'!$C$17:$C$300,'Beladung des Speichers'!$A$17:$A$300,A154)*C154*SUMIF($A$17:$A$300,A154,'Beladung des Speichers'!$F$17:$F$300))</f>
        <v/>
      </c>
      <c r="F154" s="162" t="str">
        <f>IF(ISBLANK('Beladung des Speichers'!A154),"",IF(C154=0,"0,00",D154/C154*E154))</f>
        <v/>
      </c>
      <c r="G154" s="120" t="str">
        <f>IF(ISBLANK('Beladung des Speichers'!A154),"",SUMIFS('Beladung des Speichers'!$C$17:$C$300,'Beladung des Speichers'!$A$17:$A$300,A154))</f>
        <v/>
      </c>
      <c r="H154" s="120" t="str">
        <f>IF(ISBLANK('Beladung des Speichers'!A154),"",'Beladung des Speichers'!C154)</f>
        <v/>
      </c>
      <c r="I154" s="121" t="str">
        <f>IF(ISBLANK('Beladung des Speichers'!A154),"",SUMIFS('Beladung des Speichers'!$F$17:$F$1001,'Beladung des Speichers'!$A$17:$A$1001,'Ergebnis (detailliert)'!A154))</f>
        <v/>
      </c>
      <c r="J154" s="122" t="str">
        <f>IF(ISBLANK('Beladung des Speichers'!A154),"",'Beladung des Speichers'!F154)</f>
        <v/>
      </c>
      <c r="K154" s="121" t="str">
        <f>IF(ISBLANK('Beladung des Speichers'!A154),"",SUMIFS('Entladung des Speichers'!$C$17:$C$1001,'Entladung des Speichers'!$A$17:$A$1001,'Ergebnis (detailliert)'!A154))</f>
        <v/>
      </c>
      <c r="L154" s="123" t="str">
        <f t="shared" si="11"/>
        <v/>
      </c>
      <c r="M154" s="123" t="str">
        <f>IF(ISBLANK('Entladung des Speichers'!A154),"",'Entladung des Speichers'!C154)</f>
        <v/>
      </c>
      <c r="N154" s="121" t="str">
        <f>IF(ISBLANK('Beladung des Speichers'!A154),"",SUMIFS('Entladung des Speichers'!$F$17:$F$1001,'Entladung des Speichers'!$A$17:$A$1001,'Ergebnis (detailliert)'!$A$17:$A$300))</f>
        <v/>
      </c>
      <c r="O154" s="122" t="str">
        <f t="shared" si="12"/>
        <v/>
      </c>
      <c r="P154" s="124" t="str">
        <f>IF(A154="","",N154*'Ergebnis (detailliert)'!J154/'Ergebnis (detailliert)'!I154)</f>
        <v/>
      </c>
      <c r="Q154" s="122" t="str">
        <f t="shared" si="13"/>
        <v/>
      </c>
      <c r="R154" s="125" t="str">
        <f t="shared" si="14"/>
        <v/>
      </c>
      <c r="S154" s="126" t="str">
        <f>IF(A154="","",IF(LOOKUP(A154,Stammdaten!$A$17:$A$1001,Stammdaten!$G$17:$G$1001)="Nein",0,IF(ISBLANK('Beladung des Speichers'!A154),"",-1*ROUND(MIN(J154,Q154),2))))</f>
        <v/>
      </c>
    </row>
    <row r="155" spans="1:19" x14ac:dyDescent="0.2">
      <c r="A155" s="119" t="str">
        <f>IF('Beladung des Speichers'!A155="","",'Beladung des Speichers'!A155)</f>
        <v/>
      </c>
      <c r="B155" s="182" t="str">
        <f>IF('Beladung des Speichers'!B155="","",'Beladung des Speichers'!B155)</f>
        <v/>
      </c>
      <c r="C155" s="161" t="str">
        <f>IF(ISBLANK('Beladung des Speichers'!A155),"",SUMIFS('Beladung des Speichers'!$C$17:$C$300,'Beladung des Speichers'!$A$17:$A$300,A155)-SUMIFS('Entladung des Speichers'!$C$17:$C$300,'Entladung des Speichers'!$A$17:$A$300,A155)+SUMIFS(Füllstände!$B$17:$B$299,Füllstände!$A$17:$A$299,A155)-SUMIFS(Füllstände!$C$17:$C$299,Füllstände!$A$17:$A$299,A155))</f>
        <v/>
      </c>
      <c r="D155" s="160" t="str">
        <f>IF(ISBLANK('Beladung des Speichers'!A155),"",C155*'Beladung des Speichers'!C155/SUMIFS('Beladung des Speichers'!$C$17:$C$300,'Beladung des Speichers'!$A$17:$A$300,A155))</f>
        <v/>
      </c>
      <c r="E155" s="166" t="str">
        <f>IF(ISBLANK('Beladung des Speichers'!A155),"",1/SUMIFS('Beladung des Speichers'!$C$17:$C$300,'Beladung des Speichers'!$A$17:$A$300,A155)*C155*SUMIF($A$17:$A$300,A155,'Beladung des Speichers'!$F$17:$F$300))</f>
        <v/>
      </c>
      <c r="F155" s="162" t="str">
        <f>IF(ISBLANK('Beladung des Speichers'!A155),"",IF(C155=0,"0,00",D155/C155*E155))</f>
        <v/>
      </c>
      <c r="G155" s="120" t="str">
        <f>IF(ISBLANK('Beladung des Speichers'!A155),"",SUMIFS('Beladung des Speichers'!$C$17:$C$300,'Beladung des Speichers'!$A$17:$A$300,A155))</f>
        <v/>
      </c>
      <c r="H155" s="120" t="str">
        <f>IF(ISBLANK('Beladung des Speichers'!A155),"",'Beladung des Speichers'!C155)</f>
        <v/>
      </c>
      <c r="I155" s="121" t="str">
        <f>IF(ISBLANK('Beladung des Speichers'!A155),"",SUMIFS('Beladung des Speichers'!$F$17:$F$1001,'Beladung des Speichers'!$A$17:$A$1001,'Ergebnis (detailliert)'!A155))</f>
        <v/>
      </c>
      <c r="J155" s="122" t="str">
        <f>IF(ISBLANK('Beladung des Speichers'!A155),"",'Beladung des Speichers'!F155)</f>
        <v/>
      </c>
      <c r="K155" s="121" t="str">
        <f>IF(ISBLANK('Beladung des Speichers'!A155),"",SUMIFS('Entladung des Speichers'!$C$17:$C$1001,'Entladung des Speichers'!$A$17:$A$1001,'Ergebnis (detailliert)'!A155))</f>
        <v/>
      </c>
      <c r="L155" s="123" t="str">
        <f t="shared" si="11"/>
        <v/>
      </c>
      <c r="M155" s="123" t="str">
        <f>IF(ISBLANK('Entladung des Speichers'!A155),"",'Entladung des Speichers'!C155)</f>
        <v/>
      </c>
      <c r="N155" s="121" t="str">
        <f>IF(ISBLANK('Beladung des Speichers'!A155),"",SUMIFS('Entladung des Speichers'!$F$17:$F$1001,'Entladung des Speichers'!$A$17:$A$1001,'Ergebnis (detailliert)'!$A$17:$A$300))</f>
        <v/>
      </c>
      <c r="O155" s="122" t="str">
        <f t="shared" si="12"/>
        <v/>
      </c>
      <c r="P155" s="124" t="str">
        <f>IF(A155="","",N155*'Ergebnis (detailliert)'!J155/'Ergebnis (detailliert)'!I155)</f>
        <v/>
      </c>
      <c r="Q155" s="122" t="str">
        <f t="shared" si="13"/>
        <v/>
      </c>
      <c r="R155" s="125" t="str">
        <f t="shared" si="14"/>
        <v/>
      </c>
      <c r="S155" s="126" t="str">
        <f>IF(A155="","",IF(LOOKUP(A155,Stammdaten!$A$17:$A$1001,Stammdaten!$G$17:$G$1001)="Nein",0,IF(ISBLANK('Beladung des Speichers'!A155),"",-1*ROUND(MIN(J155,Q155),2))))</f>
        <v/>
      </c>
    </row>
    <row r="156" spans="1:19" x14ac:dyDescent="0.2">
      <c r="A156" s="119" t="str">
        <f>IF('Beladung des Speichers'!A156="","",'Beladung des Speichers'!A156)</f>
        <v/>
      </c>
      <c r="B156" s="182" t="str">
        <f>IF('Beladung des Speichers'!B156="","",'Beladung des Speichers'!B156)</f>
        <v/>
      </c>
      <c r="C156" s="161" t="str">
        <f>IF(ISBLANK('Beladung des Speichers'!A156),"",SUMIFS('Beladung des Speichers'!$C$17:$C$300,'Beladung des Speichers'!$A$17:$A$300,A156)-SUMIFS('Entladung des Speichers'!$C$17:$C$300,'Entladung des Speichers'!$A$17:$A$300,A156)+SUMIFS(Füllstände!$B$17:$B$299,Füllstände!$A$17:$A$299,A156)-SUMIFS(Füllstände!$C$17:$C$299,Füllstände!$A$17:$A$299,A156))</f>
        <v/>
      </c>
      <c r="D156" s="160" t="str">
        <f>IF(ISBLANK('Beladung des Speichers'!A156),"",C156*'Beladung des Speichers'!C156/SUMIFS('Beladung des Speichers'!$C$17:$C$300,'Beladung des Speichers'!$A$17:$A$300,A156))</f>
        <v/>
      </c>
      <c r="E156" s="166" t="str">
        <f>IF(ISBLANK('Beladung des Speichers'!A156),"",1/SUMIFS('Beladung des Speichers'!$C$17:$C$300,'Beladung des Speichers'!$A$17:$A$300,A156)*C156*SUMIF($A$17:$A$300,A156,'Beladung des Speichers'!$F$17:$F$300))</f>
        <v/>
      </c>
      <c r="F156" s="162" t="str">
        <f>IF(ISBLANK('Beladung des Speichers'!A156),"",IF(C156=0,"0,00",D156/C156*E156))</f>
        <v/>
      </c>
      <c r="G156" s="120" t="str">
        <f>IF(ISBLANK('Beladung des Speichers'!A156),"",SUMIFS('Beladung des Speichers'!$C$17:$C$300,'Beladung des Speichers'!$A$17:$A$300,A156))</f>
        <v/>
      </c>
      <c r="H156" s="120" t="str">
        <f>IF(ISBLANK('Beladung des Speichers'!A156),"",'Beladung des Speichers'!C156)</f>
        <v/>
      </c>
      <c r="I156" s="121" t="str">
        <f>IF(ISBLANK('Beladung des Speichers'!A156),"",SUMIFS('Beladung des Speichers'!$F$17:$F$1001,'Beladung des Speichers'!$A$17:$A$1001,'Ergebnis (detailliert)'!A156))</f>
        <v/>
      </c>
      <c r="J156" s="122" t="str">
        <f>IF(ISBLANK('Beladung des Speichers'!A156),"",'Beladung des Speichers'!F156)</f>
        <v/>
      </c>
      <c r="K156" s="121" t="str">
        <f>IF(ISBLANK('Beladung des Speichers'!A156),"",SUMIFS('Entladung des Speichers'!$C$17:$C$1001,'Entladung des Speichers'!$A$17:$A$1001,'Ergebnis (detailliert)'!A156))</f>
        <v/>
      </c>
      <c r="L156" s="123" t="str">
        <f t="shared" si="11"/>
        <v/>
      </c>
      <c r="M156" s="123" t="str">
        <f>IF(ISBLANK('Entladung des Speichers'!A156),"",'Entladung des Speichers'!C156)</f>
        <v/>
      </c>
      <c r="N156" s="121" t="str">
        <f>IF(ISBLANK('Beladung des Speichers'!A156),"",SUMIFS('Entladung des Speichers'!$F$17:$F$1001,'Entladung des Speichers'!$A$17:$A$1001,'Ergebnis (detailliert)'!$A$17:$A$300))</f>
        <v/>
      </c>
      <c r="O156" s="122" t="str">
        <f t="shared" si="12"/>
        <v/>
      </c>
      <c r="P156" s="124" t="str">
        <f>IF(A156="","",N156*'Ergebnis (detailliert)'!J156/'Ergebnis (detailliert)'!I156)</f>
        <v/>
      </c>
      <c r="Q156" s="122" t="str">
        <f t="shared" si="13"/>
        <v/>
      </c>
      <c r="R156" s="125" t="str">
        <f t="shared" si="14"/>
        <v/>
      </c>
      <c r="S156" s="126" t="str">
        <f>IF(A156="","",IF(LOOKUP(A156,Stammdaten!$A$17:$A$1001,Stammdaten!$G$17:$G$1001)="Nein",0,IF(ISBLANK('Beladung des Speichers'!A156),"",-1*ROUND(MIN(J156,Q156),2))))</f>
        <v/>
      </c>
    </row>
    <row r="157" spans="1:19" x14ac:dyDescent="0.2">
      <c r="A157" s="119" t="str">
        <f>IF('Beladung des Speichers'!A157="","",'Beladung des Speichers'!A157)</f>
        <v/>
      </c>
      <c r="B157" s="182" t="str">
        <f>IF('Beladung des Speichers'!B157="","",'Beladung des Speichers'!B157)</f>
        <v/>
      </c>
      <c r="C157" s="161" t="str">
        <f>IF(ISBLANK('Beladung des Speichers'!A157),"",SUMIFS('Beladung des Speichers'!$C$17:$C$300,'Beladung des Speichers'!$A$17:$A$300,A157)-SUMIFS('Entladung des Speichers'!$C$17:$C$300,'Entladung des Speichers'!$A$17:$A$300,A157)+SUMIFS(Füllstände!$B$17:$B$299,Füllstände!$A$17:$A$299,A157)-SUMIFS(Füllstände!$C$17:$C$299,Füllstände!$A$17:$A$299,A157))</f>
        <v/>
      </c>
      <c r="D157" s="160" t="str">
        <f>IF(ISBLANK('Beladung des Speichers'!A157),"",C157*'Beladung des Speichers'!C157/SUMIFS('Beladung des Speichers'!$C$17:$C$300,'Beladung des Speichers'!$A$17:$A$300,A157))</f>
        <v/>
      </c>
      <c r="E157" s="166" t="str">
        <f>IF(ISBLANK('Beladung des Speichers'!A157),"",1/SUMIFS('Beladung des Speichers'!$C$17:$C$300,'Beladung des Speichers'!$A$17:$A$300,A157)*C157*SUMIF($A$17:$A$300,A157,'Beladung des Speichers'!$F$17:$F$300))</f>
        <v/>
      </c>
      <c r="F157" s="162" t="str">
        <f>IF(ISBLANK('Beladung des Speichers'!A157),"",IF(C157=0,"0,00",D157/C157*E157))</f>
        <v/>
      </c>
      <c r="G157" s="120" t="str">
        <f>IF(ISBLANK('Beladung des Speichers'!A157),"",SUMIFS('Beladung des Speichers'!$C$17:$C$300,'Beladung des Speichers'!$A$17:$A$300,A157))</f>
        <v/>
      </c>
      <c r="H157" s="120" t="str">
        <f>IF(ISBLANK('Beladung des Speichers'!A157),"",'Beladung des Speichers'!C157)</f>
        <v/>
      </c>
      <c r="I157" s="121" t="str">
        <f>IF(ISBLANK('Beladung des Speichers'!A157),"",SUMIFS('Beladung des Speichers'!$F$17:$F$1001,'Beladung des Speichers'!$A$17:$A$1001,'Ergebnis (detailliert)'!A157))</f>
        <v/>
      </c>
      <c r="J157" s="122" t="str">
        <f>IF(ISBLANK('Beladung des Speichers'!A157),"",'Beladung des Speichers'!F157)</f>
        <v/>
      </c>
      <c r="K157" s="121" t="str">
        <f>IF(ISBLANK('Beladung des Speichers'!A157),"",SUMIFS('Entladung des Speichers'!$C$17:$C$1001,'Entladung des Speichers'!$A$17:$A$1001,'Ergebnis (detailliert)'!A157))</f>
        <v/>
      </c>
      <c r="L157" s="123" t="str">
        <f t="shared" si="11"/>
        <v/>
      </c>
      <c r="M157" s="123" t="str">
        <f>IF(ISBLANK('Entladung des Speichers'!A157),"",'Entladung des Speichers'!C157)</f>
        <v/>
      </c>
      <c r="N157" s="121" t="str">
        <f>IF(ISBLANK('Beladung des Speichers'!A157),"",SUMIFS('Entladung des Speichers'!$F$17:$F$1001,'Entladung des Speichers'!$A$17:$A$1001,'Ergebnis (detailliert)'!$A$17:$A$300))</f>
        <v/>
      </c>
      <c r="O157" s="122" t="str">
        <f t="shared" si="12"/>
        <v/>
      </c>
      <c r="P157" s="124" t="str">
        <f>IF(A157="","",N157*'Ergebnis (detailliert)'!J157/'Ergebnis (detailliert)'!I157)</f>
        <v/>
      </c>
      <c r="Q157" s="122" t="str">
        <f t="shared" si="13"/>
        <v/>
      </c>
      <c r="R157" s="125" t="str">
        <f t="shared" si="14"/>
        <v/>
      </c>
      <c r="S157" s="126" t="str">
        <f>IF(A157="","",IF(LOOKUP(A157,Stammdaten!$A$17:$A$1001,Stammdaten!$G$17:$G$1001)="Nein",0,IF(ISBLANK('Beladung des Speichers'!A157),"",-1*ROUND(MIN(J157,Q157),2))))</f>
        <v/>
      </c>
    </row>
    <row r="158" spans="1:19" x14ac:dyDescent="0.2">
      <c r="A158" s="119" t="str">
        <f>IF('Beladung des Speichers'!A158="","",'Beladung des Speichers'!A158)</f>
        <v/>
      </c>
      <c r="B158" s="182" t="str">
        <f>IF('Beladung des Speichers'!B158="","",'Beladung des Speichers'!B158)</f>
        <v/>
      </c>
      <c r="C158" s="161" t="str">
        <f>IF(ISBLANK('Beladung des Speichers'!A158),"",SUMIFS('Beladung des Speichers'!$C$17:$C$300,'Beladung des Speichers'!$A$17:$A$300,A158)-SUMIFS('Entladung des Speichers'!$C$17:$C$300,'Entladung des Speichers'!$A$17:$A$300,A158)+SUMIFS(Füllstände!$B$17:$B$299,Füllstände!$A$17:$A$299,A158)-SUMIFS(Füllstände!$C$17:$C$299,Füllstände!$A$17:$A$299,A158))</f>
        <v/>
      </c>
      <c r="D158" s="160" t="str">
        <f>IF(ISBLANK('Beladung des Speichers'!A158),"",C158*'Beladung des Speichers'!C158/SUMIFS('Beladung des Speichers'!$C$17:$C$300,'Beladung des Speichers'!$A$17:$A$300,A158))</f>
        <v/>
      </c>
      <c r="E158" s="166" t="str">
        <f>IF(ISBLANK('Beladung des Speichers'!A158),"",1/SUMIFS('Beladung des Speichers'!$C$17:$C$300,'Beladung des Speichers'!$A$17:$A$300,A158)*C158*SUMIF($A$17:$A$300,A158,'Beladung des Speichers'!$F$17:$F$300))</f>
        <v/>
      </c>
      <c r="F158" s="162" t="str">
        <f>IF(ISBLANK('Beladung des Speichers'!A158),"",IF(C158=0,"0,00",D158/C158*E158))</f>
        <v/>
      </c>
      <c r="G158" s="120" t="str">
        <f>IF(ISBLANK('Beladung des Speichers'!A158),"",SUMIFS('Beladung des Speichers'!$C$17:$C$300,'Beladung des Speichers'!$A$17:$A$300,A158))</f>
        <v/>
      </c>
      <c r="H158" s="120" t="str">
        <f>IF(ISBLANK('Beladung des Speichers'!A158),"",'Beladung des Speichers'!C158)</f>
        <v/>
      </c>
      <c r="I158" s="121" t="str">
        <f>IF(ISBLANK('Beladung des Speichers'!A158),"",SUMIFS('Beladung des Speichers'!$F$17:$F$1001,'Beladung des Speichers'!$A$17:$A$1001,'Ergebnis (detailliert)'!A158))</f>
        <v/>
      </c>
      <c r="J158" s="122" t="str">
        <f>IF(ISBLANK('Beladung des Speichers'!A158),"",'Beladung des Speichers'!F158)</f>
        <v/>
      </c>
      <c r="K158" s="121" t="str">
        <f>IF(ISBLANK('Beladung des Speichers'!A158),"",SUMIFS('Entladung des Speichers'!$C$17:$C$1001,'Entladung des Speichers'!$A$17:$A$1001,'Ergebnis (detailliert)'!A158))</f>
        <v/>
      </c>
      <c r="L158" s="123" t="str">
        <f t="shared" si="11"/>
        <v/>
      </c>
      <c r="M158" s="123" t="str">
        <f>IF(ISBLANK('Entladung des Speichers'!A158),"",'Entladung des Speichers'!C158)</f>
        <v/>
      </c>
      <c r="N158" s="121" t="str">
        <f>IF(ISBLANK('Beladung des Speichers'!A158),"",SUMIFS('Entladung des Speichers'!$F$17:$F$1001,'Entladung des Speichers'!$A$17:$A$1001,'Ergebnis (detailliert)'!$A$17:$A$300))</f>
        <v/>
      </c>
      <c r="O158" s="122" t="str">
        <f t="shared" si="12"/>
        <v/>
      </c>
      <c r="P158" s="124" t="str">
        <f>IF(A158="","",N158*'Ergebnis (detailliert)'!J158/'Ergebnis (detailliert)'!I158)</f>
        <v/>
      </c>
      <c r="Q158" s="122" t="str">
        <f t="shared" si="13"/>
        <v/>
      </c>
      <c r="R158" s="125" t="str">
        <f t="shared" si="14"/>
        <v/>
      </c>
      <c r="S158" s="126" t="str">
        <f>IF(A158="","",IF(LOOKUP(A158,Stammdaten!$A$17:$A$1001,Stammdaten!$G$17:$G$1001)="Nein",0,IF(ISBLANK('Beladung des Speichers'!A158),"",-1*ROUND(MIN(J158,Q158),2))))</f>
        <v/>
      </c>
    </row>
    <row r="159" spans="1:19" x14ac:dyDescent="0.2">
      <c r="A159" s="119" t="str">
        <f>IF('Beladung des Speichers'!A159="","",'Beladung des Speichers'!A159)</f>
        <v/>
      </c>
      <c r="B159" s="182" t="str">
        <f>IF('Beladung des Speichers'!B159="","",'Beladung des Speichers'!B159)</f>
        <v/>
      </c>
      <c r="C159" s="161" t="str">
        <f>IF(ISBLANK('Beladung des Speichers'!A159),"",SUMIFS('Beladung des Speichers'!$C$17:$C$300,'Beladung des Speichers'!$A$17:$A$300,A159)-SUMIFS('Entladung des Speichers'!$C$17:$C$300,'Entladung des Speichers'!$A$17:$A$300,A159)+SUMIFS(Füllstände!$B$17:$B$299,Füllstände!$A$17:$A$299,A159)-SUMIFS(Füllstände!$C$17:$C$299,Füllstände!$A$17:$A$299,A159))</f>
        <v/>
      </c>
      <c r="D159" s="160" t="str">
        <f>IF(ISBLANK('Beladung des Speichers'!A159),"",C159*'Beladung des Speichers'!C159/SUMIFS('Beladung des Speichers'!$C$17:$C$300,'Beladung des Speichers'!$A$17:$A$300,A159))</f>
        <v/>
      </c>
      <c r="E159" s="166" t="str">
        <f>IF(ISBLANK('Beladung des Speichers'!A159),"",1/SUMIFS('Beladung des Speichers'!$C$17:$C$300,'Beladung des Speichers'!$A$17:$A$300,A159)*C159*SUMIF($A$17:$A$300,A159,'Beladung des Speichers'!$F$17:$F$300))</f>
        <v/>
      </c>
      <c r="F159" s="162" t="str">
        <f>IF(ISBLANK('Beladung des Speichers'!A159),"",IF(C159=0,"0,00",D159/C159*E159))</f>
        <v/>
      </c>
      <c r="G159" s="120" t="str">
        <f>IF(ISBLANK('Beladung des Speichers'!A159),"",SUMIFS('Beladung des Speichers'!$C$17:$C$300,'Beladung des Speichers'!$A$17:$A$300,A159))</f>
        <v/>
      </c>
      <c r="H159" s="120" t="str">
        <f>IF(ISBLANK('Beladung des Speichers'!A159),"",'Beladung des Speichers'!C159)</f>
        <v/>
      </c>
      <c r="I159" s="121" t="str">
        <f>IF(ISBLANK('Beladung des Speichers'!A159),"",SUMIFS('Beladung des Speichers'!$F$17:$F$1001,'Beladung des Speichers'!$A$17:$A$1001,'Ergebnis (detailliert)'!A159))</f>
        <v/>
      </c>
      <c r="J159" s="122" t="str">
        <f>IF(ISBLANK('Beladung des Speichers'!A159),"",'Beladung des Speichers'!F159)</f>
        <v/>
      </c>
      <c r="K159" s="121" t="str">
        <f>IF(ISBLANK('Beladung des Speichers'!A159),"",SUMIFS('Entladung des Speichers'!$C$17:$C$1001,'Entladung des Speichers'!$A$17:$A$1001,'Ergebnis (detailliert)'!A159))</f>
        <v/>
      </c>
      <c r="L159" s="123" t="str">
        <f t="shared" si="11"/>
        <v/>
      </c>
      <c r="M159" s="123" t="str">
        <f>IF(ISBLANK('Entladung des Speichers'!A159),"",'Entladung des Speichers'!C159)</f>
        <v/>
      </c>
      <c r="N159" s="121" t="str">
        <f>IF(ISBLANK('Beladung des Speichers'!A159),"",SUMIFS('Entladung des Speichers'!$F$17:$F$1001,'Entladung des Speichers'!$A$17:$A$1001,'Ergebnis (detailliert)'!$A$17:$A$300))</f>
        <v/>
      </c>
      <c r="O159" s="122" t="str">
        <f t="shared" si="12"/>
        <v/>
      </c>
      <c r="P159" s="124" t="str">
        <f>IF(A159="","",N159*'Ergebnis (detailliert)'!J159/'Ergebnis (detailliert)'!I159)</f>
        <v/>
      </c>
      <c r="Q159" s="122" t="str">
        <f t="shared" si="13"/>
        <v/>
      </c>
      <c r="R159" s="125" t="str">
        <f t="shared" si="14"/>
        <v/>
      </c>
      <c r="S159" s="126" t="str">
        <f>IF(A159="","",IF(LOOKUP(A159,Stammdaten!$A$17:$A$1001,Stammdaten!$G$17:$G$1001)="Nein",0,IF(ISBLANK('Beladung des Speichers'!A159),"",-1*ROUND(MIN(J159,Q159),2))))</f>
        <v/>
      </c>
    </row>
    <row r="160" spans="1:19" x14ac:dyDescent="0.2">
      <c r="A160" s="119" t="str">
        <f>IF('Beladung des Speichers'!A160="","",'Beladung des Speichers'!A160)</f>
        <v/>
      </c>
      <c r="B160" s="182" t="str">
        <f>IF('Beladung des Speichers'!B160="","",'Beladung des Speichers'!B160)</f>
        <v/>
      </c>
      <c r="C160" s="161" t="str">
        <f>IF(ISBLANK('Beladung des Speichers'!A160),"",SUMIFS('Beladung des Speichers'!$C$17:$C$300,'Beladung des Speichers'!$A$17:$A$300,A160)-SUMIFS('Entladung des Speichers'!$C$17:$C$300,'Entladung des Speichers'!$A$17:$A$300,A160)+SUMIFS(Füllstände!$B$17:$B$299,Füllstände!$A$17:$A$299,A160)-SUMIFS(Füllstände!$C$17:$C$299,Füllstände!$A$17:$A$299,A160))</f>
        <v/>
      </c>
      <c r="D160" s="160" t="str">
        <f>IF(ISBLANK('Beladung des Speichers'!A160),"",C160*'Beladung des Speichers'!C160/SUMIFS('Beladung des Speichers'!$C$17:$C$300,'Beladung des Speichers'!$A$17:$A$300,A160))</f>
        <v/>
      </c>
      <c r="E160" s="166" t="str">
        <f>IF(ISBLANK('Beladung des Speichers'!A160),"",1/SUMIFS('Beladung des Speichers'!$C$17:$C$300,'Beladung des Speichers'!$A$17:$A$300,A160)*C160*SUMIF($A$17:$A$300,A160,'Beladung des Speichers'!$F$17:$F$300))</f>
        <v/>
      </c>
      <c r="F160" s="162" t="str">
        <f>IF(ISBLANK('Beladung des Speichers'!A160),"",IF(C160=0,"0,00",D160/C160*E160))</f>
        <v/>
      </c>
      <c r="G160" s="120" t="str">
        <f>IF(ISBLANK('Beladung des Speichers'!A160),"",SUMIFS('Beladung des Speichers'!$C$17:$C$300,'Beladung des Speichers'!$A$17:$A$300,A160))</f>
        <v/>
      </c>
      <c r="H160" s="120" t="str">
        <f>IF(ISBLANK('Beladung des Speichers'!A160),"",'Beladung des Speichers'!C160)</f>
        <v/>
      </c>
      <c r="I160" s="121" t="str">
        <f>IF(ISBLANK('Beladung des Speichers'!A160),"",SUMIFS('Beladung des Speichers'!$F$17:$F$1001,'Beladung des Speichers'!$A$17:$A$1001,'Ergebnis (detailliert)'!A160))</f>
        <v/>
      </c>
      <c r="J160" s="122" t="str">
        <f>IF(ISBLANK('Beladung des Speichers'!A160),"",'Beladung des Speichers'!F160)</f>
        <v/>
      </c>
      <c r="K160" s="121" t="str">
        <f>IF(ISBLANK('Beladung des Speichers'!A160),"",SUMIFS('Entladung des Speichers'!$C$17:$C$1001,'Entladung des Speichers'!$A$17:$A$1001,'Ergebnis (detailliert)'!A160))</f>
        <v/>
      </c>
      <c r="L160" s="123" t="str">
        <f t="shared" si="11"/>
        <v/>
      </c>
      <c r="M160" s="123" t="str">
        <f>IF(ISBLANK('Entladung des Speichers'!A160),"",'Entladung des Speichers'!C160)</f>
        <v/>
      </c>
      <c r="N160" s="121" t="str">
        <f>IF(ISBLANK('Beladung des Speichers'!A160),"",SUMIFS('Entladung des Speichers'!$F$17:$F$1001,'Entladung des Speichers'!$A$17:$A$1001,'Ergebnis (detailliert)'!$A$17:$A$300))</f>
        <v/>
      </c>
      <c r="O160" s="122" t="str">
        <f t="shared" si="12"/>
        <v/>
      </c>
      <c r="P160" s="124" t="str">
        <f>IF(A160="","",N160*'Ergebnis (detailliert)'!J160/'Ergebnis (detailliert)'!I160)</f>
        <v/>
      </c>
      <c r="Q160" s="122" t="str">
        <f t="shared" si="13"/>
        <v/>
      </c>
      <c r="R160" s="125" t="str">
        <f t="shared" si="14"/>
        <v/>
      </c>
      <c r="S160" s="126" t="str">
        <f>IF(A160="","",IF(LOOKUP(A160,Stammdaten!$A$17:$A$1001,Stammdaten!$G$17:$G$1001)="Nein",0,IF(ISBLANK('Beladung des Speichers'!A160),"",-1*ROUND(MIN(J160,Q160),2))))</f>
        <v/>
      </c>
    </row>
    <row r="161" spans="1:19" x14ac:dyDescent="0.2">
      <c r="A161" s="119" t="str">
        <f>IF('Beladung des Speichers'!A161="","",'Beladung des Speichers'!A161)</f>
        <v/>
      </c>
      <c r="B161" s="182" t="str">
        <f>IF('Beladung des Speichers'!B161="","",'Beladung des Speichers'!B161)</f>
        <v/>
      </c>
      <c r="C161" s="161" t="str">
        <f>IF(ISBLANK('Beladung des Speichers'!A161),"",SUMIFS('Beladung des Speichers'!$C$17:$C$300,'Beladung des Speichers'!$A$17:$A$300,A161)-SUMIFS('Entladung des Speichers'!$C$17:$C$300,'Entladung des Speichers'!$A$17:$A$300,A161)+SUMIFS(Füllstände!$B$17:$B$299,Füllstände!$A$17:$A$299,A161)-SUMIFS(Füllstände!$C$17:$C$299,Füllstände!$A$17:$A$299,A161))</f>
        <v/>
      </c>
      <c r="D161" s="160" t="str">
        <f>IF(ISBLANK('Beladung des Speichers'!A161),"",C161*'Beladung des Speichers'!C161/SUMIFS('Beladung des Speichers'!$C$17:$C$300,'Beladung des Speichers'!$A$17:$A$300,A161))</f>
        <v/>
      </c>
      <c r="E161" s="166" t="str">
        <f>IF(ISBLANK('Beladung des Speichers'!A161),"",1/SUMIFS('Beladung des Speichers'!$C$17:$C$300,'Beladung des Speichers'!$A$17:$A$300,A161)*C161*SUMIF($A$17:$A$300,A161,'Beladung des Speichers'!$F$17:$F$300))</f>
        <v/>
      </c>
      <c r="F161" s="162" t="str">
        <f>IF(ISBLANK('Beladung des Speichers'!A161),"",IF(C161=0,"0,00",D161/C161*E161))</f>
        <v/>
      </c>
      <c r="G161" s="120" t="str">
        <f>IF(ISBLANK('Beladung des Speichers'!A161),"",SUMIFS('Beladung des Speichers'!$C$17:$C$300,'Beladung des Speichers'!$A$17:$A$300,A161))</f>
        <v/>
      </c>
      <c r="H161" s="120" t="str">
        <f>IF(ISBLANK('Beladung des Speichers'!A161),"",'Beladung des Speichers'!C161)</f>
        <v/>
      </c>
      <c r="I161" s="121" t="str">
        <f>IF(ISBLANK('Beladung des Speichers'!A161),"",SUMIFS('Beladung des Speichers'!$F$17:$F$1001,'Beladung des Speichers'!$A$17:$A$1001,'Ergebnis (detailliert)'!A161))</f>
        <v/>
      </c>
      <c r="J161" s="122" t="str">
        <f>IF(ISBLANK('Beladung des Speichers'!A161),"",'Beladung des Speichers'!F161)</f>
        <v/>
      </c>
      <c r="K161" s="121" t="str">
        <f>IF(ISBLANK('Beladung des Speichers'!A161),"",SUMIFS('Entladung des Speichers'!$C$17:$C$1001,'Entladung des Speichers'!$A$17:$A$1001,'Ergebnis (detailliert)'!A161))</f>
        <v/>
      </c>
      <c r="L161" s="123" t="str">
        <f t="shared" si="11"/>
        <v/>
      </c>
      <c r="M161" s="123" t="str">
        <f>IF(ISBLANK('Entladung des Speichers'!A161),"",'Entladung des Speichers'!C161)</f>
        <v/>
      </c>
      <c r="N161" s="121" t="str">
        <f>IF(ISBLANK('Beladung des Speichers'!A161),"",SUMIFS('Entladung des Speichers'!$F$17:$F$1001,'Entladung des Speichers'!$A$17:$A$1001,'Ergebnis (detailliert)'!$A$17:$A$300))</f>
        <v/>
      </c>
      <c r="O161" s="122" t="str">
        <f t="shared" si="12"/>
        <v/>
      </c>
      <c r="P161" s="124" t="str">
        <f>IF(A161="","",N161*'Ergebnis (detailliert)'!J161/'Ergebnis (detailliert)'!I161)</f>
        <v/>
      </c>
      <c r="Q161" s="122" t="str">
        <f t="shared" si="13"/>
        <v/>
      </c>
      <c r="R161" s="125" t="str">
        <f t="shared" si="14"/>
        <v/>
      </c>
      <c r="S161" s="126" t="str">
        <f>IF(A161="","",IF(LOOKUP(A161,Stammdaten!$A$17:$A$1001,Stammdaten!$G$17:$G$1001)="Nein",0,IF(ISBLANK('Beladung des Speichers'!A161),"",-1*ROUND(MIN(J161,Q161),2))))</f>
        <v/>
      </c>
    </row>
    <row r="162" spans="1:19" x14ac:dyDescent="0.2">
      <c r="A162" s="119" t="str">
        <f>IF('Beladung des Speichers'!A162="","",'Beladung des Speichers'!A162)</f>
        <v/>
      </c>
      <c r="B162" s="182" t="str">
        <f>IF('Beladung des Speichers'!B162="","",'Beladung des Speichers'!B162)</f>
        <v/>
      </c>
      <c r="C162" s="161" t="str">
        <f>IF(ISBLANK('Beladung des Speichers'!A162),"",SUMIFS('Beladung des Speichers'!$C$17:$C$300,'Beladung des Speichers'!$A$17:$A$300,A162)-SUMIFS('Entladung des Speichers'!$C$17:$C$300,'Entladung des Speichers'!$A$17:$A$300,A162)+SUMIFS(Füllstände!$B$17:$B$299,Füllstände!$A$17:$A$299,A162)-SUMIFS(Füllstände!$C$17:$C$299,Füllstände!$A$17:$A$299,A162))</f>
        <v/>
      </c>
      <c r="D162" s="160" t="str">
        <f>IF(ISBLANK('Beladung des Speichers'!A162),"",C162*'Beladung des Speichers'!C162/SUMIFS('Beladung des Speichers'!$C$17:$C$300,'Beladung des Speichers'!$A$17:$A$300,A162))</f>
        <v/>
      </c>
      <c r="E162" s="166" t="str">
        <f>IF(ISBLANK('Beladung des Speichers'!A162),"",1/SUMIFS('Beladung des Speichers'!$C$17:$C$300,'Beladung des Speichers'!$A$17:$A$300,A162)*C162*SUMIF($A$17:$A$300,A162,'Beladung des Speichers'!$F$17:$F$300))</f>
        <v/>
      </c>
      <c r="F162" s="162" t="str">
        <f>IF(ISBLANK('Beladung des Speichers'!A162),"",IF(C162=0,"0,00",D162/C162*E162))</f>
        <v/>
      </c>
      <c r="G162" s="120" t="str">
        <f>IF(ISBLANK('Beladung des Speichers'!A162),"",SUMIFS('Beladung des Speichers'!$C$17:$C$300,'Beladung des Speichers'!$A$17:$A$300,A162))</f>
        <v/>
      </c>
      <c r="H162" s="120" t="str">
        <f>IF(ISBLANK('Beladung des Speichers'!A162),"",'Beladung des Speichers'!C162)</f>
        <v/>
      </c>
      <c r="I162" s="121" t="str">
        <f>IF(ISBLANK('Beladung des Speichers'!A162),"",SUMIFS('Beladung des Speichers'!$F$17:$F$1001,'Beladung des Speichers'!$A$17:$A$1001,'Ergebnis (detailliert)'!A162))</f>
        <v/>
      </c>
      <c r="J162" s="122" t="str">
        <f>IF(ISBLANK('Beladung des Speichers'!A162),"",'Beladung des Speichers'!F162)</f>
        <v/>
      </c>
      <c r="K162" s="121" t="str">
        <f>IF(ISBLANK('Beladung des Speichers'!A162),"",SUMIFS('Entladung des Speichers'!$C$17:$C$1001,'Entladung des Speichers'!$A$17:$A$1001,'Ergebnis (detailliert)'!A162))</f>
        <v/>
      </c>
      <c r="L162" s="123" t="str">
        <f t="shared" si="11"/>
        <v/>
      </c>
      <c r="M162" s="123" t="str">
        <f>IF(ISBLANK('Entladung des Speichers'!A162),"",'Entladung des Speichers'!C162)</f>
        <v/>
      </c>
      <c r="N162" s="121" t="str">
        <f>IF(ISBLANK('Beladung des Speichers'!A162),"",SUMIFS('Entladung des Speichers'!$F$17:$F$1001,'Entladung des Speichers'!$A$17:$A$1001,'Ergebnis (detailliert)'!$A$17:$A$300))</f>
        <v/>
      </c>
      <c r="O162" s="122" t="str">
        <f t="shared" si="12"/>
        <v/>
      </c>
      <c r="P162" s="124" t="str">
        <f>IF(A162="","",N162*'Ergebnis (detailliert)'!J162/'Ergebnis (detailliert)'!I162)</f>
        <v/>
      </c>
      <c r="Q162" s="122" t="str">
        <f t="shared" si="13"/>
        <v/>
      </c>
      <c r="R162" s="125" t="str">
        <f t="shared" si="14"/>
        <v/>
      </c>
      <c r="S162" s="126" t="str">
        <f>IF(A162="","",IF(LOOKUP(A162,Stammdaten!$A$17:$A$1001,Stammdaten!$G$17:$G$1001)="Nein",0,IF(ISBLANK('Beladung des Speichers'!A162),"",-1*ROUND(MIN(J162,Q162),2))))</f>
        <v/>
      </c>
    </row>
    <row r="163" spans="1:19" x14ac:dyDescent="0.2">
      <c r="A163" s="119" t="str">
        <f>IF('Beladung des Speichers'!A163="","",'Beladung des Speichers'!A163)</f>
        <v/>
      </c>
      <c r="B163" s="182" t="str">
        <f>IF('Beladung des Speichers'!B163="","",'Beladung des Speichers'!B163)</f>
        <v/>
      </c>
      <c r="C163" s="161" t="str">
        <f>IF(ISBLANK('Beladung des Speichers'!A163),"",SUMIFS('Beladung des Speichers'!$C$17:$C$300,'Beladung des Speichers'!$A$17:$A$300,A163)-SUMIFS('Entladung des Speichers'!$C$17:$C$300,'Entladung des Speichers'!$A$17:$A$300,A163)+SUMIFS(Füllstände!$B$17:$B$299,Füllstände!$A$17:$A$299,A163)-SUMIFS(Füllstände!$C$17:$C$299,Füllstände!$A$17:$A$299,A163))</f>
        <v/>
      </c>
      <c r="D163" s="160" t="str">
        <f>IF(ISBLANK('Beladung des Speichers'!A163),"",C163*'Beladung des Speichers'!C163/SUMIFS('Beladung des Speichers'!$C$17:$C$300,'Beladung des Speichers'!$A$17:$A$300,A163))</f>
        <v/>
      </c>
      <c r="E163" s="166" t="str">
        <f>IF(ISBLANK('Beladung des Speichers'!A163),"",1/SUMIFS('Beladung des Speichers'!$C$17:$C$300,'Beladung des Speichers'!$A$17:$A$300,A163)*C163*SUMIF($A$17:$A$300,A163,'Beladung des Speichers'!$F$17:$F$300))</f>
        <v/>
      </c>
      <c r="F163" s="162" t="str">
        <f>IF(ISBLANK('Beladung des Speichers'!A163),"",IF(C163=0,"0,00",D163/C163*E163))</f>
        <v/>
      </c>
      <c r="G163" s="120" t="str">
        <f>IF(ISBLANK('Beladung des Speichers'!A163),"",SUMIFS('Beladung des Speichers'!$C$17:$C$300,'Beladung des Speichers'!$A$17:$A$300,A163))</f>
        <v/>
      </c>
      <c r="H163" s="120" t="str">
        <f>IF(ISBLANK('Beladung des Speichers'!A163),"",'Beladung des Speichers'!C163)</f>
        <v/>
      </c>
      <c r="I163" s="121" t="str">
        <f>IF(ISBLANK('Beladung des Speichers'!A163),"",SUMIFS('Beladung des Speichers'!$F$17:$F$1001,'Beladung des Speichers'!$A$17:$A$1001,'Ergebnis (detailliert)'!A163))</f>
        <v/>
      </c>
      <c r="J163" s="122" t="str">
        <f>IF(ISBLANK('Beladung des Speichers'!A163),"",'Beladung des Speichers'!F163)</f>
        <v/>
      </c>
      <c r="K163" s="121" t="str">
        <f>IF(ISBLANK('Beladung des Speichers'!A163),"",SUMIFS('Entladung des Speichers'!$C$17:$C$1001,'Entladung des Speichers'!$A$17:$A$1001,'Ergebnis (detailliert)'!A163))</f>
        <v/>
      </c>
      <c r="L163" s="123" t="str">
        <f t="shared" si="11"/>
        <v/>
      </c>
      <c r="M163" s="123" t="str">
        <f>IF(ISBLANK('Entladung des Speichers'!A163),"",'Entladung des Speichers'!C163)</f>
        <v/>
      </c>
      <c r="N163" s="121" t="str">
        <f>IF(ISBLANK('Beladung des Speichers'!A163),"",SUMIFS('Entladung des Speichers'!$F$17:$F$1001,'Entladung des Speichers'!$A$17:$A$1001,'Ergebnis (detailliert)'!$A$17:$A$300))</f>
        <v/>
      </c>
      <c r="O163" s="122" t="str">
        <f t="shared" si="12"/>
        <v/>
      </c>
      <c r="P163" s="124" t="str">
        <f>IF(A163="","",N163*'Ergebnis (detailliert)'!J163/'Ergebnis (detailliert)'!I163)</f>
        <v/>
      </c>
      <c r="Q163" s="122" t="str">
        <f t="shared" si="13"/>
        <v/>
      </c>
      <c r="R163" s="125" t="str">
        <f t="shared" si="14"/>
        <v/>
      </c>
      <c r="S163" s="126" t="str">
        <f>IF(A163="","",IF(LOOKUP(A163,Stammdaten!$A$17:$A$1001,Stammdaten!$G$17:$G$1001)="Nein",0,IF(ISBLANK('Beladung des Speichers'!A163),"",-1*ROUND(MIN(J163,Q163),2))))</f>
        <v/>
      </c>
    </row>
    <row r="164" spans="1:19" x14ac:dyDescent="0.2">
      <c r="A164" s="119" t="str">
        <f>IF('Beladung des Speichers'!A164="","",'Beladung des Speichers'!A164)</f>
        <v/>
      </c>
      <c r="B164" s="182" t="str">
        <f>IF('Beladung des Speichers'!B164="","",'Beladung des Speichers'!B164)</f>
        <v/>
      </c>
      <c r="C164" s="161" t="str">
        <f>IF(ISBLANK('Beladung des Speichers'!A164),"",SUMIFS('Beladung des Speichers'!$C$17:$C$300,'Beladung des Speichers'!$A$17:$A$300,A164)-SUMIFS('Entladung des Speichers'!$C$17:$C$300,'Entladung des Speichers'!$A$17:$A$300,A164)+SUMIFS(Füllstände!$B$17:$B$299,Füllstände!$A$17:$A$299,A164)-SUMIFS(Füllstände!$C$17:$C$299,Füllstände!$A$17:$A$299,A164))</f>
        <v/>
      </c>
      <c r="D164" s="160" t="str">
        <f>IF(ISBLANK('Beladung des Speichers'!A164),"",C164*'Beladung des Speichers'!C164/SUMIFS('Beladung des Speichers'!$C$17:$C$300,'Beladung des Speichers'!$A$17:$A$300,A164))</f>
        <v/>
      </c>
      <c r="E164" s="166" t="str">
        <f>IF(ISBLANK('Beladung des Speichers'!A164),"",1/SUMIFS('Beladung des Speichers'!$C$17:$C$300,'Beladung des Speichers'!$A$17:$A$300,A164)*C164*SUMIF($A$17:$A$300,A164,'Beladung des Speichers'!$F$17:$F$300))</f>
        <v/>
      </c>
      <c r="F164" s="162" t="str">
        <f>IF(ISBLANK('Beladung des Speichers'!A164),"",IF(C164=0,"0,00",D164/C164*E164))</f>
        <v/>
      </c>
      <c r="G164" s="120" t="str">
        <f>IF(ISBLANK('Beladung des Speichers'!A164),"",SUMIFS('Beladung des Speichers'!$C$17:$C$300,'Beladung des Speichers'!$A$17:$A$300,A164))</f>
        <v/>
      </c>
      <c r="H164" s="120" t="str">
        <f>IF(ISBLANK('Beladung des Speichers'!A164),"",'Beladung des Speichers'!C164)</f>
        <v/>
      </c>
      <c r="I164" s="121" t="str">
        <f>IF(ISBLANK('Beladung des Speichers'!A164),"",SUMIFS('Beladung des Speichers'!$F$17:$F$1001,'Beladung des Speichers'!$A$17:$A$1001,'Ergebnis (detailliert)'!A164))</f>
        <v/>
      </c>
      <c r="J164" s="122" t="str">
        <f>IF(ISBLANK('Beladung des Speichers'!A164),"",'Beladung des Speichers'!F164)</f>
        <v/>
      </c>
      <c r="K164" s="121" t="str">
        <f>IF(ISBLANK('Beladung des Speichers'!A164),"",SUMIFS('Entladung des Speichers'!$C$17:$C$1001,'Entladung des Speichers'!$A$17:$A$1001,'Ergebnis (detailliert)'!A164))</f>
        <v/>
      </c>
      <c r="L164" s="123" t="str">
        <f t="shared" si="11"/>
        <v/>
      </c>
      <c r="M164" s="123" t="str">
        <f>IF(ISBLANK('Entladung des Speichers'!A164),"",'Entladung des Speichers'!C164)</f>
        <v/>
      </c>
      <c r="N164" s="121" t="str">
        <f>IF(ISBLANK('Beladung des Speichers'!A164),"",SUMIFS('Entladung des Speichers'!$F$17:$F$1001,'Entladung des Speichers'!$A$17:$A$1001,'Ergebnis (detailliert)'!$A$17:$A$300))</f>
        <v/>
      </c>
      <c r="O164" s="122" t="str">
        <f t="shared" si="12"/>
        <v/>
      </c>
      <c r="P164" s="124" t="str">
        <f>IF(A164="","",N164*'Ergebnis (detailliert)'!J164/'Ergebnis (detailliert)'!I164)</f>
        <v/>
      </c>
      <c r="Q164" s="122" t="str">
        <f t="shared" si="13"/>
        <v/>
      </c>
      <c r="R164" s="125" t="str">
        <f t="shared" si="14"/>
        <v/>
      </c>
      <c r="S164" s="126" t="str">
        <f>IF(A164="","",IF(LOOKUP(A164,Stammdaten!$A$17:$A$1001,Stammdaten!$G$17:$G$1001)="Nein",0,IF(ISBLANK('Beladung des Speichers'!A164),"",-1*ROUND(MIN(J164,Q164),2))))</f>
        <v/>
      </c>
    </row>
    <row r="165" spans="1:19" x14ac:dyDescent="0.2">
      <c r="A165" s="119" t="str">
        <f>IF('Beladung des Speichers'!A165="","",'Beladung des Speichers'!A165)</f>
        <v/>
      </c>
      <c r="B165" s="182" t="str">
        <f>IF('Beladung des Speichers'!B165="","",'Beladung des Speichers'!B165)</f>
        <v/>
      </c>
      <c r="C165" s="161" t="str">
        <f>IF(ISBLANK('Beladung des Speichers'!A165),"",SUMIFS('Beladung des Speichers'!$C$17:$C$300,'Beladung des Speichers'!$A$17:$A$300,A165)-SUMIFS('Entladung des Speichers'!$C$17:$C$300,'Entladung des Speichers'!$A$17:$A$300,A165)+SUMIFS(Füllstände!$B$17:$B$299,Füllstände!$A$17:$A$299,A165)-SUMIFS(Füllstände!$C$17:$C$299,Füllstände!$A$17:$A$299,A165))</f>
        <v/>
      </c>
      <c r="D165" s="160" t="str">
        <f>IF(ISBLANK('Beladung des Speichers'!A165),"",C165*'Beladung des Speichers'!C165/SUMIFS('Beladung des Speichers'!$C$17:$C$300,'Beladung des Speichers'!$A$17:$A$300,A165))</f>
        <v/>
      </c>
      <c r="E165" s="166" t="str">
        <f>IF(ISBLANK('Beladung des Speichers'!A165),"",1/SUMIFS('Beladung des Speichers'!$C$17:$C$300,'Beladung des Speichers'!$A$17:$A$300,A165)*C165*SUMIF($A$17:$A$300,A165,'Beladung des Speichers'!$F$17:$F$300))</f>
        <v/>
      </c>
      <c r="F165" s="162" t="str">
        <f>IF(ISBLANK('Beladung des Speichers'!A165),"",IF(C165=0,"0,00",D165/C165*E165))</f>
        <v/>
      </c>
      <c r="G165" s="120" t="str">
        <f>IF(ISBLANK('Beladung des Speichers'!A165),"",SUMIFS('Beladung des Speichers'!$C$17:$C$300,'Beladung des Speichers'!$A$17:$A$300,A165))</f>
        <v/>
      </c>
      <c r="H165" s="120" t="str">
        <f>IF(ISBLANK('Beladung des Speichers'!A165),"",'Beladung des Speichers'!C165)</f>
        <v/>
      </c>
      <c r="I165" s="121" t="str">
        <f>IF(ISBLANK('Beladung des Speichers'!A165),"",SUMIFS('Beladung des Speichers'!$F$17:$F$1001,'Beladung des Speichers'!$A$17:$A$1001,'Ergebnis (detailliert)'!A165))</f>
        <v/>
      </c>
      <c r="J165" s="122" t="str">
        <f>IF(ISBLANK('Beladung des Speichers'!A165),"",'Beladung des Speichers'!F165)</f>
        <v/>
      </c>
      <c r="K165" s="121" t="str">
        <f>IF(ISBLANK('Beladung des Speichers'!A165),"",SUMIFS('Entladung des Speichers'!$C$17:$C$1001,'Entladung des Speichers'!$A$17:$A$1001,'Ergebnis (detailliert)'!A165))</f>
        <v/>
      </c>
      <c r="L165" s="123" t="str">
        <f t="shared" si="11"/>
        <v/>
      </c>
      <c r="M165" s="123" t="str">
        <f>IF(ISBLANK('Entladung des Speichers'!A165),"",'Entladung des Speichers'!C165)</f>
        <v/>
      </c>
      <c r="N165" s="121" t="str">
        <f>IF(ISBLANK('Beladung des Speichers'!A165),"",SUMIFS('Entladung des Speichers'!$F$17:$F$1001,'Entladung des Speichers'!$A$17:$A$1001,'Ergebnis (detailliert)'!$A$17:$A$300))</f>
        <v/>
      </c>
      <c r="O165" s="122" t="str">
        <f t="shared" si="12"/>
        <v/>
      </c>
      <c r="P165" s="124" t="str">
        <f>IF(A165="","",N165*'Ergebnis (detailliert)'!J165/'Ergebnis (detailliert)'!I165)</f>
        <v/>
      </c>
      <c r="Q165" s="122" t="str">
        <f t="shared" si="13"/>
        <v/>
      </c>
      <c r="R165" s="125" t="str">
        <f t="shared" si="14"/>
        <v/>
      </c>
      <c r="S165" s="126" t="str">
        <f>IF(A165="","",IF(LOOKUP(A165,Stammdaten!$A$17:$A$1001,Stammdaten!$G$17:$G$1001)="Nein",0,IF(ISBLANK('Beladung des Speichers'!A165),"",-1*ROUND(MIN(J165,Q165),2))))</f>
        <v/>
      </c>
    </row>
    <row r="166" spans="1:19" x14ac:dyDescent="0.2">
      <c r="A166" s="119" t="str">
        <f>IF('Beladung des Speichers'!A166="","",'Beladung des Speichers'!A166)</f>
        <v/>
      </c>
      <c r="B166" s="182" t="str">
        <f>IF('Beladung des Speichers'!B166="","",'Beladung des Speichers'!B166)</f>
        <v/>
      </c>
      <c r="C166" s="161" t="str">
        <f>IF(ISBLANK('Beladung des Speichers'!A166),"",SUMIFS('Beladung des Speichers'!$C$17:$C$300,'Beladung des Speichers'!$A$17:$A$300,A166)-SUMIFS('Entladung des Speichers'!$C$17:$C$300,'Entladung des Speichers'!$A$17:$A$300,A166)+SUMIFS(Füllstände!$B$17:$B$299,Füllstände!$A$17:$A$299,A166)-SUMIFS(Füllstände!$C$17:$C$299,Füllstände!$A$17:$A$299,A166))</f>
        <v/>
      </c>
      <c r="D166" s="160" t="str">
        <f>IF(ISBLANK('Beladung des Speichers'!A166),"",C166*'Beladung des Speichers'!C166/SUMIFS('Beladung des Speichers'!$C$17:$C$300,'Beladung des Speichers'!$A$17:$A$300,A166))</f>
        <v/>
      </c>
      <c r="E166" s="166" t="str">
        <f>IF(ISBLANK('Beladung des Speichers'!A166),"",1/SUMIFS('Beladung des Speichers'!$C$17:$C$300,'Beladung des Speichers'!$A$17:$A$300,A166)*C166*SUMIF($A$17:$A$300,A166,'Beladung des Speichers'!$F$17:$F$300))</f>
        <v/>
      </c>
      <c r="F166" s="162" t="str">
        <f>IF(ISBLANK('Beladung des Speichers'!A166),"",IF(C166=0,"0,00",D166/C166*E166))</f>
        <v/>
      </c>
      <c r="G166" s="120" t="str">
        <f>IF(ISBLANK('Beladung des Speichers'!A166),"",SUMIFS('Beladung des Speichers'!$C$17:$C$300,'Beladung des Speichers'!$A$17:$A$300,A166))</f>
        <v/>
      </c>
      <c r="H166" s="120" t="str">
        <f>IF(ISBLANK('Beladung des Speichers'!A166),"",'Beladung des Speichers'!C166)</f>
        <v/>
      </c>
      <c r="I166" s="121" t="str">
        <f>IF(ISBLANK('Beladung des Speichers'!A166),"",SUMIFS('Beladung des Speichers'!$F$17:$F$1001,'Beladung des Speichers'!$A$17:$A$1001,'Ergebnis (detailliert)'!A166))</f>
        <v/>
      </c>
      <c r="J166" s="122" t="str">
        <f>IF(ISBLANK('Beladung des Speichers'!A166),"",'Beladung des Speichers'!F166)</f>
        <v/>
      </c>
      <c r="K166" s="121" t="str">
        <f>IF(ISBLANK('Beladung des Speichers'!A166),"",SUMIFS('Entladung des Speichers'!$C$17:$C$1001,'Entladung des Speichers'!$A$17:$A$1001,'Ergebnis (detailliert)'!A166))</f>
        <v/>
      </c>
      <c r="L166" s="123" t="str">
        <f t="shared" si="11"/>
        <v/>
      </c>
      <c r="M166" s="123" t="str">
        <f>IF(ISBLANK('Entladung des Speichers'!A166),"",'Entladung des Speichers'!C166)</f>
        <v/>
      </c>
      <c r="N166" s="121" t="str">
        <f>IF(ISBLANK('Beladung des Speichers'!A166),"",SUMIFS('Entladung des Speichers'!$F$17:$F$1001,'Entladung des Speichers'!$A$17:$A$1001,'Ergebnis (detailliert)'!$A$17:$A$300))</f>
        <v/>
      </c>
      <c r="O166" s="122" t="str">
        <f t="shared" si="12"/>
        <v/>
      </c>
      <c r="P166" s="124" t="str">
        <f>IF(A166="","",N166*'Ergebnis (detailliert)'!J166/'Ergebnis (detailliert)'!I166)</f>
        <v/>
      </c>
      <c r="Q166" s="122" t="str">
        <f t="shared" si="13"/>
        <v/>
      </c>
      <c r="R166" s="125" t="str">
        <f t="shared" si="14"/>
        <v/>
      </c>
      <c r="S166" s="126" t="str">
        <f>IF(A166="","",IF(LOOKUP(A166,Stammdaten!$A$17:$A$1001,Stammdaten!$G$17:$G$1001)="Nein",0,IF(ISBLANK('Beladung des Speichers'!A166),"",-1*ROUND(MIN(J166,Q166),2))))</f>
        <v/>
      </c>
    </row>
    <row r="167" spans="1:19" x14ac:dyDescent="0.2">
      <c r="A167" s="119" t="str">
        <f>IF('Beladung des Speichers'!A167="","",'Beladung des Speichers'!A167)</f>
        <v/>
      </c>
      <c r="B167" s="182" t="str">
        <f>IF('Beladung des Speichers'!B167="","",'Beladung des Speichers'!B167)</f>
        <v/>
      </c>
      <c r="C167" s="161" t="str">
        <f>IF(ISBLANK('Beladung des Speichers'!A167),"",SUMIFS('Beladung des Speichers'!$C$17:$C$300,'Beladung des Speichers'!$A$17:$A$300,A167)-SUMIFS('Entladung des Speichers'!$C$17:$C$300,'Entladung des Speichers'!$A$17:$A$300,A167)+SUMIFS(Füllstände!$B$17:$B$299,Füllstände!$A$17:$A$299,A167)-SUMIFS(Füllstände!$C$17:$C$299,Füllstände!$A$17:$A$299,A167))</f>
        <v/>
      </c>
      <c r="D167" s="160" t="str">
        <f>IF(ISBLANK('Beladung des Speichers'!A167),"",C167*'Beladung des Speichers'!C167/SUMIFS('Beladung des Speichers'!$C$17:$C$300,'Beladung des Speichers'!$A$17:$A$300,A167))</f>
        <v/>
      </c>
      <c r="E167" s="166" t="str">
        <f>IF(ISBLANK('Beladung des Speichers'!A167),"",1/SUMIFS('Beladung des Speichers'!$C$17:$C$300,'Beladung des Speichers'!$A$17:$A$300,A167)*C167*SUMIF($A$17:$A$300,A167,'Beladung des Speichers'!$F$17:$F$300))</f>
        <v/>
      </c>
      <c r="F167" s="162" t="str">
        <f>IF(ISBLANK('Beladung des Speichers'!A167),"",IF(C167=0,"0,00",D167/C167*E167))</f>
        <v/>
      </c>
      <c r="G167" s="120" t="str">
        <f>IF(ISBLANK('Beladung des Speichers'!A167),"",SUMIFS('Beladung des Speichers'!$C$17:$C$300,'Beladung des Speichers'!$A$17:$A$300,A167))</f>
        <v/>
      </c>
      <c r="H167" s="120" t="str">
        <f>IF(ISBLANK('Beladung des Speichers'!A167),"",'Beladung des Speichers'!C167)</f>
        <v/>
      </c>
      <c r="I167" s="121" t="str">
        <f>IF(ISBLANK('Beladung des Speichers'!A167),"",SUMIFS('Beladung des Speichers'!$F$17:$F$1001,'Beladung des Speichers'!$A$17:$A$1001,'Ergebnis (detailliert)'!A167))</f>
        <v/>
      </c>
      <c r="J167" s="122" t="str">
        <f>IF(ISBLANK('Beladung des Speichers'!A167),"",'Beladung des Speichers'!F167)</f>
        <v/>
      </c>
      <c r="K167" s="121" t="str">
        <f>IF(ISBLANK('Beladung des Speichers'!A167),"",SUMIFS('Entladung des Speichers'!$C$17:$C$1001,'Entladung des Speichers'!$A$17:$A$1001,'Ergebnis (detailliert)'!A167))</f>
        <v/>
      </c>
      <c r="L167" s="123" t="str">
        <f t="shared" si="11"/>
        <v/>
      </c>
      <c r="M167" s="123" t="str">
        <f>IF(ISBLANK('Entladung des Speichers'!A167),"",'Entladung des Speichers'!C167)</f>
        <v/>
      </c>
      <c r="N167" s="121" t="str">
        <f>IF(ISBLANK('Beladung des Speichers'!A167),"",SUMIFS('Entladung des Speichers'!$F$17:$F$1001,'Entladung des Speichers'!$A$17:$A$1001,'Ergebnis (detailliert)'!$A$17:$A$300))</f>
        <v/>
      </c>
      <c r="O167" s="122" t="str">
        <f t="shared" si="12"/>
        <v/>
      </c>
      <c r="P167" s="124" t="str">
        <f>IF(A167="","",N167*'Ergebnis (detailliert)'!J167/'Ergebnis (detailliert)'!I167)</f>
        <v/>
      </c>
      <c r="Q167" s="122" t="str">
        <f t="shared" si="13"/>
        <v/>
      </c>
      <c r="R167" s="125" t="str">
        <f t="shared" si="14"/>
        <v/>
      </c>
      <c r="S167" s="126" t="str">
        <f>IF(A167="","",IF(LOOKUP(A167,Stammdaten!$A$17:$A$1001,Stammdaten!$G$17:$G$1001)="Nein",0,IF(ISBLANK('Beladung des Speichers'!A167),"",-1*ROUND(MIN(J167,Q167),2))))</f>
        <v/>
      </c>
    </row>
    <row r="168" spans="1:19" x14ac:dyDescent="0.2">
      <c r="A168" s="119" t="str">
        <f>IF('Beladung des Speichers'!A168="","",'Beladung des Speichers'!A168)</f>
        <v/>
      </c>
      <c r="B168" s="182" t="str">
        <f>IF('Beladung des Speichers'!B168="","",'Beladung des Speichers'!B168)</f>
        <v/>
      </c>
      <c r="C168" s="161" t="str">
        <f>IF(ISBLANK('Beladung des Speichers'!A168),"",SUMIFS('Beladung des Speichers'!$C$17:$C$300,'Beladung des Speichers'!$A$17:$A$300,A168)-SUMIFS('Entladung des Speichers'!$C$17:$C$300,'Entladung des Speichers'!$A$17:$A$300,A168)+SUMIFS(Füllstände!$B$17:$B$299,Füllstände!$A$17:$A$299,A168)-SUMIFS(Füllstände!$C$17:$C$299,Füllstände!$A$17:$A$299,A168))</f>
        <v/>
      </c>
      <c r="D168" s="160" t="str">
        <f>IF(ISBLANK('Beladung des Speichers'!A168),"",C168*'Beladung des Speichers'!C168/SUMIFS('Beladung des Speichers'!$C$17:$C$300,'Beladung des Speichers'!$A$17:$A$300,A168))</f>
        <v/>
      </c>
      <c r="E168" s="166" t="str">
        <f>IF(ISBLANK('Beladung des Speichers'!A168),"",1/SUMIFS('Beladung des Speichers'!$C$17:$C$300,'Beladung des Speichers'!$A$17:$A$300,A168)*C168*SUMIF($A$17:$A$300,A168,'Beladung des Speichers'!$F$17:$F$300))</f>
        <v/>
      </c>
      <c r="F168" s="162" t="str">
        <f>IF(ISBLANK('Beladung des Speichers'!A168),"",IF(C168=0,"0,00",D168/C168*E168))</f>
        <v/>
      </c>
      <c r="G168" s="120" t="str">
        <f>IF(ISBLANK('Beladung des Speichers'!A168),"",SUMIFS('Beladung des Speichers'!$C$17:$C$300,'Beladung des Speichers'!$A$17:$A$300,A168))</f>
        <v/>
      </c>
      <c r="H168" s="120" t="str">
        <f>IF(ISBLANK('Beladung des Speichers'!A168),"",'Beladung des Speichers'!C168)</f>
        <v/>
      </c>
      <c r="I168" s="121" t="str">
        <f>IF(ISBLANK('Beladung des Speichers'!A168),"",SUMIFS('Beladung des Speichers'!$F$17:$F$1001,'Beladung des Speichers'!$A$17:$A$1001,'Ergebnis (detailliert)'!A168))</f>
        <v/>
      </c>
      <c r="J168" s="122" t="str">
        <f>IF(ISBLANK('Beladung des Speichers'!A168),"",'Beladung des Speichers'!F168)</f>
        <v/>
      </c>
      <c r="K168" s="121" t="str">
        <f>IF(ISBLANK('Beladung des Speichers'!A168),"",SUMIFS('Entladung des Speichers'!$C$17:$C$1001,'Entladung des Speichers'!$A$17:$A$1001,'Ergebnis (detailliert)'!A168))</f>
        <v/>
      </c>
      <c r="L168" s="123" t="str">
        <f t="shared" si="11"/>
        <v/>
      </c>
      <c r="M168" s="123" t="str">
        <f>IF(ISBLANK('Entladung des Speichers'!A168),"",'Entladung des Speichers'!C168)</f>
        <v/>
      </c>
      <c r="N168" s="121" t="str">
        <f>IF(ISBLANK('Beladung des Speichers'!A168),"",SUMIFS('Entladung des Speichers'!$F$17:$F$1001,'Entladung des Speichers'!$A$17:$A$1001,'Ergebnis (detailliert)'!$A$17:$A$300))</f>
        <v/>
      </c>
      <c r="O168" s="122" t="str">
        <f t="shared" si="12"/>
        <v/>
      </c>
      <c r="P168" s="124" t="str">
        <f>IF(A168="","",N168*'Ergebnis (detailliert)'!J168/'Ergebnis (detailliert)'!I168)</f>
        <v/>
      </c>
      <c r="Q168" s="122" t="str">
        <f t="shared" si="13"/>
        <v/>
      </c>
      <c r="R168" s="125" t="str">
        <f t="shared" si="14"/>
        <v/>
      </c>
      <c r="S168" s="126" t="str">
        <f>IF(A168="","",IF(LOOKUP(A168,Stammdaten!$A$17:$A$1001,Stammdaten!$G$17:$G$1001)="Nein",0,IF(ISBLANK('Beladung des Speichers'!A168),"",-1*ROUND(MIN(J168,Q168),2))))</f>
        <v/>
      </c>
    </row>
    <row r="169" spans="1:19" x14ac:dyDescent="0.2">
      <c r="A169" s="119" t="str">
        <f>IF('Beladung des Speichers'!A169="","",'Beladung des Speichers'!A169)</f>
        <v/>
      </c>
      <c r="B169" s="182" t="str">
        <f>IF('Beladung des Speichers'!B169="","",'Beladung des Speichers'!B169)</f>
        <v/>
      </c>
      <c r="C169" s="161" t="str">
        <f>IF(ISBLANK('Beladung des Speichers'!A169),"",SUMIFS('Beladung des Speichers'!$C$17:$C$300,'Beladung des Speichers'!$A$17:$A$300,A169)-SUMIFS('Entladung des Speichers'!$C$17:$C$300,'Entladung des Speichers'!$A$17:$A$300,A169)+SUMIFS(Füllstände!$B$17:$B$299,Füllstände!$A$17:$A$299,A169)-SUMIFS(Füllstände!$C$17:$C$299,Füllstände!$A$17:$A$299,A169))</f>
        <v/>
      </c>
      <c r="D169" s="160" t="str">
        <f>IF(ISBLANK('Beladung des Speichers'!A169),"",C169*'Beladung des Speichers'!C169/SUMIFS('Beladung des Speichers'!$C$17:$C$300,'Beladung des Speichers'!$A$17:$A$300,A169))</f>
        <v/>
      </c>
      <c r="E169" s="166" t="str">
        <f>IF(ISBLANK('Beladung des Speichers'!A169),"",1/SUMIFS('Beladung des Speichers'!$C$17:$C$300,'Beladung des Speichers'!$A$17:$A$300,A169)*C169*SUMIF($A$17:$A$300,A169,'Beladung des Speichers'!$F$17:$F$300))</f>
        <v/>
      </c>
      <c r="F169" s="162" t="str">
        <f>IF(ISBLANK('Beladung des Speichers'!A169),"",IF(C169=0,"0,00",D169/C169*E169))</f>
        <v/>
      </c>
      <c r="G169" s="120" t="str">
        <f>IF(ISBLANK('Beladung des Speichers'!A169),"",SUMIFS('Beladung des Speichers'!$C$17:$C$300,'Beladung des Speichers'!$A$17:$A$300,A169))</f>
        <v/>
      </c>
      <c r="H169" s="120" t="str">
        <f>IF(ISBLANK('Beladung des Speichers'!A169),"",'Beladung des Speichers'!C169)</f>
        <v/>
      </c>
      <c r="I169" s="121" t="str">
        <f>IF(ISBLANK('Beladung des Speichers'!A169),"",SUMIFS('Beladung des Speichers'!$F$17:$F$1001,'Beladung des Speichers'!$A$17:$A$1001,'Ergebnis (detailliert)'!A169))</f>
        <v/>
      </c>
      <c r="J169" s="122" t="str">
        <f>IF(ISBLANK('Beladung des Speichers'!A169),"",'Beladung des Speichers'!F169)</f>
        <v/>
      </c>
      <c r="K169" s="121" t="str">
        <f>IF(ISBLANK('Beladung des Speichers'!A169),"",SUMIFS('Entladung des Speichers'!$C$17:$C$1001,'Entladung des Speichers'!$A$17:$A$1001,'Ergebnis (detailliert)'!A169))</f>
        <v/>
      </c>
      <c r="L169" s="123" t="str">
        <f t="shared" si="11"/>
        <v/>
      </c>
      <c r="M169" s="123" t="str">
        <f>IF(ISBLANK('Entladung des Speichers'!A169),"",'Entladung des Speichers'!C169)</f>
        <v/>
      </c>
      <c r="N169" s="121" t="str">
        <f>IF(ISBLANK('Beladung des Speichers'!A169),"",SUMIFS('Entladung des Speichers'!$F$17:$F$1001,'Entladung des Speichers'!$A$17:$A$1001,'Ergebnis (detailliert)'!$A$17:$A$300))</f>
        <v/>
      </c>
      <c r="O169" s="122" t="str">
        <f t="shared" si="12"/>
        <v/>
      </c>
      <c r="P169" s="124" t="str">
        <f>IF(A169="","",N169*'Ergebnis (detailliert)'!J169/'Ergebnis (detailliert)'!I169)</f>
        <v/>
      </c>
      <c r="Q169" s="122" t="str">
        <f t="shared" si="13"/>
        <v/>
      </c>
      <c r="R169" s="125" t="str">
        <f t="shared" si="14"/>
        <v/>
      </c>
      <c r="S169" s="126" t="str">
        <f>IF(A169="","",IF(LOOKUP(A169,Stammdaten!$A$17:$A$1001,Stammdaten!$G$17:$G$1001)="Nein",0,IF(ISBLANK('Beladung des Speichers'!A169),"",-1*ROUND(MIN(J169,Q169),2))))</f>
        <v/>
      </c>
    </row>
    <row r="170" spans="1:19" x14ac:dyDescent="0.2">
      <c r="A170" s="119" t="str">
        <f>IF('Beladung des Speichers'!A170="","",'Beladung des Speichers'!A170)</f>
        <v/>
      </c>
      <c r="B170" s="182" t="str">
        <f>IF('Beladung des Speichers'!B170="","",'Beladung des Speichers'!B170)</f>
        <v/>
      </c>
      <c r="C170" s="161" t="str">
        <f>IF(ISBLANK('Beladung des Speichers'!A170),"",SUMIFS('Beladung des Speichers'!$C$17:$C$300,'Beladung des Speichers'!$A$17:$A$300,A170)-SUMIFS('Entladung des Speichers'!$C$17:$C$300,'Entladung des Speichers'!$A$17:$A$300,A170)+SUMIFS(Füllstände!$B$17:$B$299,Füllstände!$A$17:$A$299,A170)-SUMIFS(Füllstände!$C$17:$C$299,Füllstände!$A$17:$A$299,A170))</f>
        <v/>
      </c>
      <c r="D170" s="160" t="str">
        <f>IF(ISBLANK('Beladung des Speichers'!A170),"",C170*'Beladung des Speichers'!C170/SUMIFS('Beladung des Speichers'!$C$17:$C$300,'Beladung des Speichers'!$A$17:$A$300,A170))</f>
        <v/>
      </c>
      <c r="E170" s="166" t="str">
        <f>IF(ISBLANK('Beladung des Speichers'!A170),"",1/SUMIFS('Beladung des Speichers'!$C$17:$C$300,'Beladung des Speichers'!$A$17:$A$300,A170)*C170*SUMIF($A$17:$A$300,A170,'Beladung des Speichers'!$F$17:$F$300))</f>
        <v/>
      </c>
      <c r="F170" s="162" t="str">
        <f>IF(ISBLANK('Beladung des Speichers'!A170),"",IF(C170=0,"0,00",D170/C170*E170))</f>
        <v/>
      </c>
      <c r="G170" s="120" t="str">
        <f>IF(ISBLANK('Beladung des Speichers'!A170),"",SUMIFS('Beladung des Speichers'!$C$17:$C$300,'Beladung des Speichers'!$A$17:$A$300,A170))</f>
        <v/>
      </c>
      <c r="H170" s="120" t="str">
        <f>IF(ISBLANK('Beladung des Speichers'!A170),"",'Beladung des Speichers'!C170)</f>
        <v/>
      </c>
      <c r="I170" s="121" t="str">
        <f>IF(ISBLANK('Beladung des Speichers'!A170),"",SUMIFS('Beladung des Speichers'!$F$17:$F$1001,'Beladung des Speichers'!$A$17:$A$1001,'Ergebnis (detailliert)'!A170))</f>
        <v/>
      </c>
      <c r="J170" s="122" t="str">
        <f>IF(ISBLANK('Beladung des Speichers'!A170),"",'Beladung des Speichers'!F170)</f>
        <v/>
      </c>
      <c r="K170" s="121" t="str">
        <f>IF(ISBLANK('Beladung des Speichers'!A170),"",SUMIFS('Entladung des Speichers'!$C$17:$C$1001,'Entladung des Speichers'!$A$17:$A$1001,'Ergebnis (detailliert)'!A170))</f>
        <v/>
      </c>
      <c r="L170" s="123" t="str">
        <f t="shared" si="11"/>
        <v/>
      </c>
      <c r="M170" s="123" t="str">
        <f>IF(ISBLANK('Entladung des Speichers'!A170),"",'Entladung des Speichers'!C170)</f>
        <v/>
      </c>
      <c r="N170" s="121" t="str">
        <f>IF(ISBLANK('Beladung des Speichers'!A170),"",SUMIFS('Entladung des Speichers'!$F$17:$F$1001,'Entladung des Speichers'!$A$17:$A$1001,'Ergebnis (detailliert)'!$A$17:$A$300))</f>
        <v/>
      </c>
      <c r="O170" s="122" t="str">
        <f t="shared" si="12"/>
        <v/>
      </c>
      <c r="P170" s="124" t="str">
        <f>IF(A170="","",N170*'Ergebnis (detailliert)'!J170/'Ergebnis (detailliert)'!I170)</f>
        <v/>
      </c>
      <c r="Q170" s="122" t="str">
        <f t="shared" si="13"/>
        <v/>
      </c>
      <c r="R170" s="125" t="str">
        <f t="shared" si="14"/>
        <v/>
      </c>
      <c r="S170" s="126" t="str">
        <f>IF(A170="","",IF(LOOKUP(A170,Stammdaten!$A$17:$A$1001,Stammdaten!$G$17:$G$1001)="Nein",0,IF(ISBLANK('Beladung des Speichers'!A170),"",-1*ROUND(MIN(J170,Q170),2))))</f>
        <v/>
      </c>
    </row>
    <row r="171" spans="1:19" x14ac:dyDescent="0.2">
      <c r="A171" s="119" t="str">
        <f>IF('Beladung des Speichers'!A171="","",'Beladung des Speichers'!A171)</f>
        <v/>
      </c>
      <c r="B171" s="182" t="str">
        <f>IF('Beladung des Speichers'!B171="","",'Beladung des Speichers'!B171)</f>
        <v/>
      </c>
      <c r="C171" s="161" t="str">
        <f>IF(ISBLANK('Beladung des Speichers'!A171),"",SUMIFS('Beladung des Speichers'!$C$17:$C$300,'Beladung des Speichers'!$A$17:$A$300,A171)-SUMIFS('Entladung des Speichers'!$C$17:$C$300,'Entladung des Speichers'!$A$17:$A$300,A171)+SUMIFS(Füllstände!$B$17:$B$299,Füllstände!$A$17:$A$299,A171)-SUMIFS(Füllstände!$C$17:$C$299,Füllstände!$A$17:$A$299,A171))</f>
        <v/>
      </c>
      <c r="D171" s="160" t="str">
        <f>IF(ISBLANK('Beladung des Speichers'!A171),"",C171*'Beladung des Speichers'!C171/SUMIFS('Beladung des Speichers'!$C$17:$C$300,'Beladung des Speichers'!$A$17:$A$300,A171))</f>
        <v/>
      </c>
      <c r="E171" s="166" t="str">
        <f>IF(ISBLANK('Beladung des Speichers'!A171),"",1/SUMIFS('Beladung des Speichers'!$C$17:$C$300,'Beladung des Speichers'!$A$17:$A$300,A171)*C171*SUMIF($A$17:$A$300,A171,'Beladung des Speichers'!$F$17:$F$300))</f>
        <v/>
      </c>
      <c r="F171" s="162" t="str">
        <f>IF(ISBLANK('Beladung des Speichers'!A171),"",IF(C171=0,"0,00",D171/C171*E171))</f>
        <v/>
      </c>
      <c r="G171" s="120" t="str">
        <f>IF(ISBLANK('Beladung des Speichers'!A171),"",SUMIFS('Beladung des Speichers'!$C$17:$C$300,'Beladung des Speichers'!$A$17:$A$300,A171))</f>
        <v/>
      </c>
      <c r="H171" s="120" t="str">
        <f>IF(ISBLANK('Beladung des Speichers'!A171),"",'Beladung des Speichers'!C171)</f>
        <v/>
      </c>
      <c r="I171" s="121" t="str">
        <f>IF(ISBLANK('Beladung des Speichers'!A171),"",SUMIFS('Beladung des Speichers'!$F$17:$F$1001,'Beladung des Speichers'!$A$17:$A$1001,'Ergebnis (detailliert)'!A171))</f>
        <v/>
      </c>
      <c r="J171" s="122" t="str">
        <f>IF(ISBLANK('Beladung des Speichers'!A171),"",'Beladung des Speichers'!F171)</f>
        <v/>
      </c>
      <c r="K171" s="121" t="str">
        <f>IF(ISBLANK('Beladung des Speichers'!A171),"",SUMIFS('Entladung des Speichers'!$C$17:$C$1001,'Entladung des Speichers'!$A$17:$A$1001,'Ergebnis (detailliert)'!A171))</f>
        <v/>
      </c>
      <c r="L171" s="123" t="str">
        <f t="shared" si="11"/>
        <v/>
      </c>
      <c r="M171" s="123" t="str">
        <f>IF(ISBLANK('Entladung des Speichers'!A171),"",'Entladung des Speichers'!C171)</f>
        <v/>
      </c>
      <c r="N171" s="121" t="str">
        <f>IF(ISBLANK('Beladung des Speichers'!A171),"",SUMIFS('Entladung des Speichers'!$F$17:$F$1001,'Entladung des Speichers'!$A$17:$A$1001,'Ergebnis (detailliert)'!$A$17:$A$300))</f>
        <v/>
      </c>
      <c r="O171" s="122" t="str">
        <f t="shared" si="12"/>
        <v/>
      </c>
      <c r="P171" s="124" t="str">
        <f>IF(A171="","",N171*'Ergebnis (detailliert)'!J171/'Ergebnis (detailliert)'!I171)</f>
        <v/>
      </c>
      <c r="Q171" s="122" t="str">
        <f t="shared" si="13"/>
        <v/>
      </c>
      <c r="R171" s="125" t="str">
        <f t="shared" si="14"/>
        <v/>
      </c>
      <c r="S171" s="126" t="str">
        <f>IF(A171="","",IF(LOOKUP(A171,Stammdaten!$A$17:$A$1001,Stammdaten!$G$17:$G$1001)="Nein",0,IF(ISBLANK('Beladung des Speichers'!A171),"",-1*ROUND(MIN(J171,Q171),2))))</f>
        <v/>
      </c>
    </row>
    <row r="172" spans="1:19" x14ac:dyDescent="0.2">
      <c r="A172" s="119" t="str">
        <f>IF('Beladung des Speichers'!A172="","",'Beladung des Speichers'!A172)</f>
        <v/>
      </c>
      <c r="B172" s="182" t="str">
        <f>IF('Beladung des Speichers'!B172="","",'Beladung des Speichers'!B172)</f>
        <v/>
      </c>
      <c r="C172" s="161" t="str">
        <f>IF(ISBLANK('Beladung des Speichers'!A172),"",SUMIFS('Beladung des Speichers'!$C$17:$C$300,'Beladung des Speichers'!$A$17:$A$300,A172)-SUMIFS('Entladung des Speichers'!$C$17:$C$300,'Entladung des Speichers'!$A$17:$A$300,A172)+SUMIFS(Füllstände!$B$17:$B$299,Füllstände!$A$17:$A$299,A172)-SUMIFS(Füllstände!$C$17:$C$299,Füllstände!$A$17:$A$299,A172))</f>
        <v/>
      </c>
      <c r="D172" s="160" t="str">
        <f>IF(ISBLANK('Beladung des Speichers'!A172),"",C172*'Beladung des Speichers'!C172/SUMIFS('Beladung des Speichers'!$C$17:$C$300,'Beladung des Speichers'!$A$17:$A$300,A172))</f>
        <v/>
      </c>
      <c r="E172" s="166" t="str">
        <f>IF(ISBLANK('Beladung des Speichers'!A172),"",1/SUMIFS('Beladung des Speichers'!$C$17:$C$300,'Beladung des Speichers'!$A$17:$A$300,A172)*C172*SUMIF($A$17:$A$300,A172,'Beladung des Speichers'!$F$17:$F$300))</f>
        <v/>
      </c>
      <c r="F172" s="162" t="str">
        <f>IF(ISBLANK('Beladung des Speichers'!A172),"",IF(C172=0,"0,00",D172/C172*E172))</f>
        <v/>
      </c>
      <c r="G172" s="120" t="str">
        <f>IF(ISBLANK('Beladung des Speichers'!A172),"",SUMIFS('Beladung des Speichers'!$C$17:$C$300,'Beladung des Speichers'!$A$17:$A$300,A172))</f>
        <v/>
      </c>
      <c r="H172" s="120" t="str">
        <f>IF(ISBLANK('Beladung des Speichers'!A172),"",'Beladung des Speichers'!C172)</f>
        <v/>
      </c>
      <c r="I172" s="121" t="str">
        <f>IF(ISBLANK('Beladung des Speichers'!A172),"",SUMIFS('Beladung des Speichers'!$F$17:$F$1001,'Beladung des Speichers'!$A$17:$A$1001,'Ergebnis (detailliert)'!A172))</f>
        <v/>
      </c>
      <c r="J172" s="122" t="str">
        <f>IF(ISBLANK('Beladung des Speichers'!A172),"",'Beladung des Speichers'!F172)</f>
        <v/>
      </c>
      <c r="K172" s="121" t="str">
        <f>IF(ISBLANK('Beladung des Speichers'!A172),"",SUMIFS('Entladung des Speichers'!$C$17:$C$1001,'Entladung des Speichers'!$A$17:$A$1001,'Ergebnis (detailliert)'!A172))</f>
        <v/>
      </c>
      <c r="L172" s="123" t="str">
        <f t="shared" si="11"/>
        <v/>
      </c>
      <c r="M172" s="123" t="str">
        <f>IF(ISBLANK('Entladung des Speichers'!A172),"",'Entladung des Speichers'!C172)</f>
        <v/>
      </c>
      <c r="N172" s="121" t="str">
        <f>IF(ISBLANK('Beladung des Speichers'!A172),"",SUMIFS('Entladung des Speichers'!$F$17:$F$1001,'Entladung des Speichers'!$A$17:$A$1001,'Ergebnis (detailliert)'!$A$17:$A$300))</f>
        <v/>
      </c>
      <c r="O172" s="122" t="str">
        <f t="shared" si="12"/>
        <v/>
      </c>
      <c r="P172" s="124" t="str">
        <f>IF(A172="","",N172*'Ergebnis (detailliert)'!J172/'Ergebnis (detailliert)'!I172)</f>
        <v/>
      </c>
      <c r="Q172" s="122" t="str">
        <f t="shared" si="13"/>
        <v/>
      </c>
      <c r="R172" s="125" t="str">
        <f t="shared" si="14"/>
        <v/>
      </c>
      <c r="S172" s="126" t="str">
        <f>IF(A172="","",IF(LOOKUP(A172,Stammdaten!$A$17:$A$1001,Stammdaten!$G$17:$G$1001)="Nein",0,IF(ISBLANK('Beladung des Speichers'!A172),"",-1*ROUND(MIN(J172,Q172),2))))</f>
        <v/>
      </c>
    </row>
    <row r="173" spans="1:19" x14ac:dyDescent="0.2">
      <c r="A173" s="119" t="str">
        <f>IF('Beladung des Speichers'!A173="","",'Beladung des Speichers'!A173)</f>
        <v/>
      </c>
      <c r="B173" s="182" t="str">
        <f>IF('Beladung des Speichers'!B173="","",'Beladung des Speichers'!B173)</f>
        <v/>
      </c>
      <c r="C173" s="161" t="str">
        <f>IF(ISBLANK('Beladung des Speichers'!A173),"",SUMIFS('Beladung des Speichers'!$C$17:$C$300,'Beladung des Speichers'!$A$17:$A$300,A173)-SUMIFS('Entladung des Speichers'!$C$17:$C$300,'Entladung des Speichers'!$A$17:$A$300,A173)+SUMIFS(Füllstände!$B$17:$B$299,Füllstände!$A$17:$A$299,A173)-SUMIFS(Füllstände!$C$17:$C$299,Füllstände!$A$17:$A$299,A173))</f>
        <v/>
      </c>
      <c r="D173" s="160" t="str">
        <f>IF(ISBLANK('Beladung des Speichers'!A173),"",C173*'Beladung des Speichers'!C173/SUMIFS('Beladung des Speichers'!$C$17:$C$300,'Beladung des Speichers'!$A$17:$A$300,A173))</f>
        <v/>
      </c>
      <c r="E173" s="166" t="str">
        <f>IF(ISBLANK('Beladung des Speichers'!A173),"",1/SUMIFS('Beladung des Speichers'!$C$17:$C$300,'Beladung des Speichers'!$A$17:$A$300,A173)*C173*SUMIF($A$17:$A$300,A173,'Beladung des Speichers'!$F$17:$F$300))</f>
        <v/>
      </c>
      <c r="F173" s="162" t="str">
        <f>IF(ISBLANK('Beladung des Speichers'!A173),"",IF(C173=0,"0,00",D173/C173*E173))</f>
        <v/>
      </c>
      <c r="G173" s="120" t="str">
        <f>IF(ISBLANK('Beladung des Speichers'!A173),"",SUMIFS('Beladung des Speichers'!$C$17:$C$300,'Beladung des Speichers'!$A$17:$A$300,A173))</f>
        <v/>
      </c>
      <c r="H173" s="120" t="str">
        <f>IF(ISBLANK('Beladung des Speichers'!A173),"",'Beladung des Speichers'!C173)</f>
        <v/>
      </c>
      <c r="I173" s="121" t="str">
        <f>IF(ISBLANK('Beladung des Speichers'!A173),"",SUMIFS('Beladung des Speichers'!$F$17:$F$1001,'Beladung des Speichers'!$A$17:$A$1001,'Ergebnis (detailliert)'!A173))</f>
        <v/>
      </c>
      <c r="J173" s="122" t="str">
        <f>IF(ISBLANK('Beladung des Speichers'!A173),"",'Beladung des Speichers'!F173)</f>
        <v/>
      </c>
      <c r="K173" s="121" t="str">
        <f>IF(ISBLANK('Beladung des Speichers'!A173),"",SUMIFS('Entladung des Speichers'!$C$17:$C$1001,'Entladung des Speichers'!$A$17:$A$1001,'Ergebnis (detailliert)'!A173))</f>
        <v/>
      </c>
      <c r="L173" s="123" t="str">
        <f t="shared" si="11"/>
        <v/>
      </c>
      <c r="M173" s="123" t="str">
        <f>IF(ISBLANK('Entladung des Speichers'!A173),"",'Entladung des Speichers'!C173)</f>
        <v/>
      </c>
      <c r="N173" s="121" t="str">
        <f>IF(ISBLANK('Beladung des Speichers'!A173),"",SUMIFS('Entladung des Speichers'!$F$17:$F$1001,'Entladung des Speichers'!$A$17:$A$1001,'Ergebnis (detailliert)'!$A$17:$A$300))</f>
        <v/>
      </c>
      <c r="O173" s="122" t="str">
        <f t="shared" si="12"/>
        <v/>
      </c>
      <c r="P173" s="124" t="str">
        <f>IF(A173="","",N173*'Ergebnis (detailliert)'!J173/'Ergebnis (detailliert)'!I173)</f>
        <v/>
      </c>
      <c r="Q173" s="122" t="str">
        <f t="shared" si="13"/>
        <v/>
      </c>
      <c r="R173" s="125" t="str">
        <f t="shared" si="14"/>
        <v/>
      </c>
      <c r="S173" s="126" t="str">
        <f>IF(A173="","",IF(LOOKUP(A173,Stammdaten!$A$17:$A$1001,Stammdaten!$G$17:$G$1001)="Nein",0,IF(ISBLANK('Beladung des Speichers'!A173),"",-1*ROUND(MIN(J173,Q173),2))))</f>
        <v/>
      </c>
    </row>
    <row r="174" spans="1:19" x14ac:dyDescent="0.2">
      <c r="A174" s="119" t="str">
        <f>IF('Beladung des Speichers'!A174="","",'Beladung des Speichers'!A174)</f>
        <v/>
      </c>
      <c r="B174" s="182" t="str">
        <f>IF('Beladung des Speichers'!B174="","",'Beladung des Speichers'!B174)</f>
        <v/>
      </c>
      <c r="C174" s="161" t="str">
        <f>IF(ISBLANK('Beladung des Speichers'!A174),"",SUMIFS('Beladung des Speichers'!$C$17:$C$300,'Beladung des Speichers'!$A$17:$A$300,A174)-SUMIFS('Entladung des Speichers'!$C$17:$C$300,'Entladung des Speichers'!$A$17:$A$300,A174)+SUMIFS(Füllstände!$B$17:$B$299,Füllstände!$A$17:$A$299,A174)-SUMIFS(Füllstände!$C$17:$C$299,Füllstände!$A$17:$A$299,A174))</f>
        <v/>
      </c>
      <c r="D174" s="160" t="str">
        <f>IF(ISBLANK('Beladung des Speichers'!A174),"",C174*'Beladung des Speichers'!C174/SUMIFS('Beladung des Speichers'!$C$17:$C$300,'Beladung des Speichers'!$A$17:$A$300,A174))</f>
        <v/>
      </c>
      <c r="E174" s="166" t="str">
        <f>IF(ISBLANK('Beladung des Speichers'!A174),"",1/SUMIFS('Beladung des Speichers'!$C$17:$C$300,'Beladung des Speichers'!$A$17:$A$300,A174)*C174*SUMIF($A$17:$A$300,A174,'Beladung des Speichers'!$F$17:$F$300))</f>
        <v/>
      </c>
      <c r="F174" s="162" t="str">
        <f>IF(ISBLANK('Beladung des Speichers'!A174),"",IF(C174=0,"0,00",D174/C174*E174))</f>
        <v/>
      </c>
      <c r="G174" s="120" t="str">
        <f>IF(ISBLANK('Beladung des Speichers'!A174),"",SUMIFS('Beladung des Speichers'!$C$17:$C$300,'Beladung des Speichers'!$A$17:$A$300,A174))</f>
        <v/>
      </c>
      <c r="H174" s="120" t="str">
        <f>IF(ISBLANK('Beladung des Speichers'!A174),"",'Beladung des Speichers'!C174)</f>
        <v/>
      </c>
      <c r="I174" s="121" t="str">
        <f>IF(ISBLANK('Beladung des Speichers'!A174),"",SUMIFS('Beladung des Speichers'!$F$17:$F$1001,'Beladung des Speichers'!$A$17:$A$1001,'Ergebnis (detailliert)'!A174))</f>
        <v/>
      </c>
      <c r="J174" s="122" t="str">
        <f>IF(ISBLANK('Beladung des Speichers'!A174),"",'Beladung des Speichers'!F174)</f>
        <v/>
      </c>
      <c r="K174" s="121" t="str">
        <f>IF(ISBLANK('Beladung des Speichers'!A174),"",SUMIFS('Entladung des Speichers'!$C$17:$C$1001,'Entladung des Speichers'!$A$17:$A$1001,'Ergebnis (detailliert)'!A174))</f>
        <v/>
      </c>
      <c r="L174" s="123" t="str">
        <f t="shared" si="11"/>
        <v/>
      </c>
      <c r="M174" s="123" t="str">
        <f>IF(ISBLANK('Entladung des Speichers'!A174),"",'Entladung des Speichers'!C174)</f>
        <v/>
      </c>
      <c r="N174" s="121" t="str">
        <f>IF(ISBLANK('Beladung des Speichers'!A174),"",SUMIFS('Entladung des Speichers'!$F$17:$F$1001,'Entladung des Speichers'!$A$17:$A$1001,'Ergebnis (detailliert)'!$A$17:$A$300))</f>
        <v/>
      </c>
      <c r="O174" s="122" t="str">
        <f t="shared" si="12"/>
        <v/>
      </c>
      <c r="P174" s="124" t="str">
        <f>IF(A174="","",N174*'Ergebnis (detailliert)'!J174/'Ergebnis (detailliert)'!I174)</f>
        <v/>
      </c>
      <c r="Q174" s="122" t="str">
        <f t="shared" si="13"/>
        <v/>
      </c>
      <c r="R174" s="125" t="str">
        <f t="shared" si="14"/>
        <v/>
      </c>
      <c r="S174" s="126" t="str">
        <f>IF(A174="","",IF(LOOKUP(A174,Stammdaten!$A$17:$A$1001,Stammdaten!$G$17:$G$1001)="Nein",0,IF(ISBLANK('Beladung des Speichers'!A174),"",-1*ROUND(MIN(J174,Q174),2))))</f>
        <v/>
      </c>
    </row>
    <row r="175" spans="1:19" x14ac:dyDescent="0.2">
      <c r="A175" s="119" t="str">
        <f>IF('Beladung des Speichers'!A175="","",'Beladung des Speichers'!A175)</f>
        <v/>
      </c>
      <c r="B175" s="182" t="str">
        <f>IF('Beladung des Speichers'!B175="","",'Beladung des Speichers'!B175)</f>
        <v/>
      </c>
      <c r="C175" s="161" t="str">
        <f>IF(ISBLANK('Beladung des Speichers'!A175),"",SUMIFS('Beladung des Speichers'!$C$17:$C$300,'Beladung des Speichers'!$A$17:$A$300,A175)-SUMIFS('Entladung des Speichers'!$C$17:$C$300,'Entladung des Speichers'!$A$17:$A$300,A175)+SUMIFS(Füllstände!$B$17:$B$299,Füllstände!$A$17:$A$299,A175)-SUMIFS(Füllstände!$C$17:$C$299,Füllstände!$A$17:$A$299,A175))</f>
        <v/>
      </c>
      <c r="D175" s="160" t="str">
        <f>IF(ISBLANK('Beladung des Speichers'!A175),"",C175*'Beladung des Speichers'!C175/SUMIFS('Beladung des Speichers'!$C$17:$C$300,'Beladung des Speichers'!$A$17:$A$300,A175))</f>
        <v/>
      </c>
      <c r="E175" s="166" t="str">
        <f>IF(ISBLANK('Beladung des Speichers'!A175),"",1/SUMIFS('Beladung des Speichers'!$C$17:$C$300,'Beladung des Speichers'!$A$17:$A$300,A175)*C175*SUMIF($A$17:$A$300,A175,'Beladung des Speichers'!$F$17:$F$300))</f>
        <v/>
      </c>
      <c r="F175" s="162" t="str">
        <f>IF(ISBLANK('Beladung des Speichers'!A175),"",IF(C175=0,"0,00",D175/C175*E175))</f>
        <v/>
      </c>
      <c r="G175" s="120" t="str">
        <f>IF(ISBLANK('Beladung des Speichers'!A175),"",SUMIFS('Beladung des Speichers'!$C$17:$C$300,'Beladung des Speichers'!$A$17:$A$300,A175))</f>
        <v/>
      </c>
      <c r="H175" s="120" t="str">
        <f>IF(ISBLANK('Beladung des Speichers'!A175),"",'Beladung des Speichers'!C175)</f>
        <v/>
      </c>
      <c r="I175" s="121" t="str">
        <f>IF(ISBLANK('Beladung des Speichers'!A175),"",SUMIFS('Beladung des Speichers'!$F$17:$F$1001,'Beladung des Speichers'!$A$17:$A$1001,'Ergebnis (detailliert)'!A175))</f>
        <v/>
      </c>
      <c r="J175" s="122" t="str">
        <f>IF(ISBLANK('Beladung des Speichers'!A175),"",'Beladung des Speichers'!F175)</f>
        <v/>
      </c>
      <c r="K175" s="121" t="str">
        <f>IF(ISBLANK('Beladung des Speichers'!A175),"",SUMIFS('Entladung des Speichers'!$C$17:$C$1001,'Entladung des Speichers'!$A$17:$A$1001,'Ergebnis (detailliert)'!A175))</f>
        <v/>
      </c>
      <c r="L175" s="123" t="str">
        <f t="shared" si="11"/>
        <v/>
      </c>
      <c r="M175" s="123" t="str">
        <f>IF(ISBLANK('Entladung des Speichers'!A175),"",'Entladung des Speichers'!C175)</f>
        <v/>
      </c>
      <c r="N175" s="121" t="str">
        <f>IF(ISBLANK('Beladung des Speichers'!A175),"",SUMIFS('Entladung des Speichers'!$F$17:$F$1001,'Entladung des Speichers'!$A$17:$A$1001,'Ergebnis (detailliert)'!$A$17:$A$300))</f>
        <v/>
      </c>
      <c r="O175" s="122" t="str">
        <f t="shared" si="12"/>
        <v/>
      </c>
      <c r="P175" s="124" t="str">
        <f>IF(A175="","",N175*'Ergebnis (detailliert)'!J175/'Ergebnis (detailliert)'!I175)</f>
        <v/>
      </c>
      <c r="Q175" s="122" t="str">
        <f t="shared" si="13"/>
        <v/>
      </c>
      <c r="R175" s="125" t="str">
        <f t="shared" si="14"/>
        <v/>
      </c>
      <c r="S175" s="126" t="str">
        <f>IF(A175="","",IF(LOOKUP(A175,Stammdaten!$A$17:$A$1001,Stammdaten!$G$17:$G$1001)="Nein",0,IF(ISBLANK('Beladung des Speichers'!A175),"",-1*ROUND(MIN(J175,Q175),2))))</f>
        <v/>
      </c>
    </row>
    <row r="176" spans="1:19" x14ac:dyDescent="0.2">
      <c r="A176" s="119" t="str">
        <f>IF('Beladung des Speichers'!A176="","",'Beladung des Speichers'!A176)</f>
        <v/>
      </c>
      <c r="B176" s="182" t="str">
        <f>IF('Beladung des Speichers'!B176="","",'Beladung des Speichers'!B176)</f>
        <v/>
      </c>
      <c r="C176" s="161" t="str">
        <f>IF(ISBLANK('Beladung des Speichers'!A176),"",SUMIFS('Beladung des Speichers'!$C$17:$C$300,'Beladung des Speichers'!$A$17:$A$300,A176)-SUMIFS('Entladung des Speichers'!$C$17:$C$300,'Entladung des Speichers'!$A$17:$A$300,A176)+SUMIFS(Füllstände!$B$17:$B$299,Füllstände!$A$17:$A$299,A176)-SUMIFS(Füllstände!$C$17:$C$299,Füllstände!$A$17:$A$299,A176))</f>
        <v/>
      </c>
      <c r="D176" s="160" t="str">
        <f>IF(ISBLANK('Beladung des Speichers'!A176),"",C176*'Beladung des Speichers'!C176/SUMIFS('Beladung des Speichers'!$C$17:$C$300,'Beladung des Speichers'!$A$17:$A$300,A176))</f>
        <v/>
      </c>
      <c r="E176" s="166" t="str">
        <f>IF(ISBLANK('Beladung des Speichers'!A176),"",1/SUMIFS('Beladung des Speichers'!$C$17:$C$300,'Beladung des Speichers'!$A$17:$A$300,A176)*C176*SUMIF($A$17:$A$300,A176,'Beladung des Speichers'!$F$17:$F$300))</f>
        <v/>
      </c>
      <c r="F176" s="162" t="str">
        <f>IF(ISBLANK('Beladung des Speichers'!A176),"",IF(C176=0,"0,00",D176/C176*E176))</f>
        <v/>
      </c>
      <c r="G176" s="120" t="str">
        <f>IF(ISBLANK('Beladung des Speichers'!A176),"",SUMIFS('Beladung des Speichers'!$C$17:$C$300,'Beladung des Speichers'!$A$17:$A$300,A176))</f>
        <v/>
      </c>
      <c r="H176" s="120" t="str">
        <f>IF(ISBLANK('Beladung des Speichers'!A176),"",'Beladung des Speichers'!C176)</f>
        <v/>
      </c>
      <c r="I176" s="121" t="str">
        <f>IF(ISBLANK('Beladung des Speichers'!A176),"",SUMIFS('Beladung des Speichers'!$F$17:$F$1001,'Beladung des Speichers'!$A$17:$A$1001,'Ergebnis (detailliert)'!A176))</f>
        <v/>
      </c>
      <c r="J176" s="122" t="str">
        <f>IF(ISBLANK('Beladung des Speichers'!A176),"",'Beladung des Speichers'!F176)</f>
        <v/>
      </c>
      <c r="K176" s="121" t="str">
        <f>IF(ISBLANK('Beladung des Speichers'!A176),"",SUMIFS('Entladung des Speichers'!$C$17:$C$1001,'Entladung des Speichers'!$A$17:$A$1001,'Ergebnis (detailliert)'!A176))</f>
        <v/>
      </c>
      <c r="L176" s="123" t="str">
        <f t="shared" si="11"/>
        <v/>
      </c>
      <c r="M176" s="123" t="str">
        <f>IF(ISBLANK('Entladung des Speichers'!A176),"",'Entladung des Speichers'!C176)</f>
        <v/>
      </c>
      <c r="N176" s="121" t="str">
        <f>IF(ISBLANK('Beladung des Speichers'!A176),"",SUMIFS('Entladung des Speichers'!$F$17:$F$1001,'Entladung des Speichers'!$A$17:$A$1001,'Ergebnis (detailliert)'!$A$17:$A$300))</f>
        <v/>
      </c>
      <c r="O176" s="122" t="str">
        <f t="shared" si="12"/>
        <v/>
      </c>
      <c r="P176" s="124" t="str">
        <f>IF(A176="","",N176*'Ergebnis (detailliert)'!J176/'Ergebnis (detailliert)'!I176)</f>
        <v/>
      </c>
      <c r="Q176" s="122" t="str">
        <f t="shared" si="13"/>
        <v/>
      </c>
      <c r="R176" s="125" t="str">
        <f t="shared" si="14"/>
        <v/>
      </c>
      <c r="S176" s="126" t="str">
        <f>IF(A176="","",IF(LOOKUP(A176,Stammdaten!$A$17:$A$1001,Stammdaten!$G$17:$G$1001)="Nein",0,IF(ISBLANK('Beladung des Speichers'!A176),"",-1*ROUND(MIN(J176,Q176),2))))</f>
        <v/>
      </c>
    </row>
    <row r="177" spans="1:19" x14ac:dyDescent="0.2">
      <c r="A177" s="119" t="str">
        <f>IF('Beladung des Speichers'!A177="","",'Beladung des Speichers'!A177)</f>
        <v/>
      </c>
      <c r="B177" s="182" t="str">
        <f>IF('Beladung des Speichers'!B177="","",'Beladung des Speichers'!B177)</f>
        <v/>
      </c>
      <c r="C177" s="161" t="str">
        <f>IF(ISBLANK('Beladung des Speichers'!A177),"",SUMIFS('Beladung des Speichers'!$C$17:$C$300,'Beladung des Speichers'!$A$17:$A$300,A177)-SUMIFS('Entladung des Speichers'!$C$17:$C$300,'Entladung des Speichers'!$A$17:$A$300,A177)+SUMIFS(Füllstände!$B$17:$B$299,Füllstände!$A$17:$A$299,A177)-SUMIFS(Füllstände!$C$17:$C$299,Füllstände!$A$17:$A$299,A177))</f>
        <v/>
      </c>
      <c r="D177" s="160" t="str">
        <f>IF(ISBLANK('Beladung des Speichers'!A177),"",C177*'Beladung des Speichers'!C177/SUMIFS('Beladung des Speichers'!$C$17:$C$300,'Beladung des Speichers'!$A$17:$A$300,A177))</f>
        <v/>
      </c>
      <c r="E177" s="166" t="str">
        <f>IF(ISBLANK('Beladung des Speichers'!A177),"",1/SUMIFS('Beladung des Speichers'!$C$17:$C$300,'Beladung des Speichers'!$A$17:$A$300,A177)*C177*SUMIF($A$17:$A$300,A177,'Beladung des Speichers'!$F$17:$F$300))</f>
        <v/>
      </c>
      <c r="F177" s="162" t="str">
        <f>IF(ISBLANK('Beladung des Speichers'!A177),"",IF(C177=0,"0,00",D177/C177*E177))</f>
        <v/>
      </c>
      <c r="G177" s="120" t="str">
        <f>IF(ISBLANK('Beladung des Speichers'!A177),"",SUMIFS('Beladung des Speichers'!$C$17:$C$300,'Beladung des Speichers'!$A$17:$A$300,A177))</f>
        <v/>
      </c>
      <c r="H177" s="120" t="str">
        <f>IF(ISBLANK('Beladung des Speichers'!A177),"",'Beladung des Speichers'!C177)</f>
        <v/>
      </c>
      <c r="I177" s="121" t="str">
        <f>IF(ISBLANK('Beladung des Speichers'!A177),"",SUMIFS('Beladung des Speichers'!$F$17:$F$1001,'Beladung des Speichers'!$A$17:$A$1001,'Ergebnis (detailliert)'!A177))</f>
        <v/>
      </c>
      <c r="J177" s="122" t="str">
        <f>IF(ISBLANK('Beladung des Speichers'!A177),"",'Beladung des Speichers'!F177)</f>
        <v/>
      </c>
      <c r="K177" s="121" t="str">
        <f>IF(ISBLANK('Beladung des Speichers'!A177),"",SUMIFS('Entladung des Speichers'!$C$17:$C$1001,'Entladung des Speichers'!$A$17:$A$1001,'Ergebnis (detailliert)'!A177))</f>
        <v/>
      </c>
      <c r="L177" s="123" t="str">
        <f t="shared" si="11"/>
        <v/>
      </c>
      <c r="M177" s="123" t="str">
        <f>IF(ISBLANK('Entladung des Speichers'!A177),"",'Entladung des Speichers'!C177)</f>
        <v/>
      </c>
      <c r="N177" s="121" t="str">
        <f>IF(ISBLANK('Beladung des Speichers'!A177),"",SUMIFS('Entladung des Speichers'!$F$17:$F$1001,'Entladung des Speichers'!$A$17:$A$1001,'Ergebnis (detailliert)'!$A$17:$A$300))</f>
        <v/>
      </c>
      <c r="O177" s="122" t="str">
        <f t="shared" si="12"/>
        <v/>
      </c>
      <c r="P177" s="124" t="str">
        <f>IF(A177="","",N177*'Ergebnis (detailliert)'!J177/'Ergebnis (detailliert)'!I177)</f>
        <v/>
      </c>
      <c r="Q177" s="122" t="str">
        <f t="shared" si="13"/>
        <v/>
      </c>
      <c r="R177" s="125" t="str">
        <f t="shared" si="14"/>
        <v/>
      </c>
      <c r="S177" s="126" t="str">
        <f>IF(A177="","",IF(LOOKUP(A177,Stammdaten!$A$17:$A$1001,Stammdaten!$G$17:$G$1001)="Nein",0,IF(ISBLANK('Beladung des Speichers'!A177),"",-1*ROUND(MIN(J177,Q177),2))))</f>
        <v/>
      </c>
    </row>
    <row r="178" spans="1:19" x14ac:dyDescent="0.2">
      <c r="A178" s="119" t="str">
        <f>IF('Beladung des Speichers'!A178="","",'Beladung des Speichers'!A178)</f>
        <v/>
      </c>
      <c r="B178" s="182" t="str">
        <f>IF('Beladung des Speichers'!B178="","",'Beladung des Speichers'!B178)</f>
        <v/>
      </c>
      <c r="C178" s="161" t="str">
        <f>IF(ISBLANK('Beladung des Speichers'!A178),"",SUMIFS('Beladung des Speichers'!$C$17:$C$300,'Beladung des Speichers'!$A$17:$A$300,A178)-SUMIFS('Entladung des Speichers'!$C$17:$C$300,'Entladung des Speichers'!$A$17:$A$300,A178)+SUMIFS(Füllstände!$B$17:$B$299,Füllstände!$A$17:$A$299,A178)-SUMIFS(Füllstände!$C$17:$C$299,Füllstände!$A$17:$A$299,A178))</f>
        <v/>
      </c>
      <c r="D178" s="160" t="str">
        <f>IF(ISBLANK('Beladung des Speichers'!A178),"",C178*'Beladung des Speichers'!C178/SUMIFS('Beladung des Speichers'!$C$17:$C$300,'Beladung des Speichers'!$A$17:$A$300,A178))</f>
        <v/>
      </c>
      <c r="E178" s="166" t="str">
        <f>IF(ISBLANK('Beladung des Speichers'!A178),"",1/SUMIFS('Beladung des Speichers'!$C$17:$C$300,'Beladung des Speichers'!$A$17:$A$300,A178)*C178*SUMIF($A$17:$A$300,A178,'Beladung des Speichers'!$F$17:$F$300))</f>
        <v/>
      </c>
      <c r="F178" s="162" t="str">
        <f>IF(ISBLANK('Beladung des Speichers'!A178),"",IF(C178=0,"0,00",D178/C178*E178))</f>
        <v/>
      </c>
      <c r="G178" s="120" t="str">
        <f>IF(ISBLANK('Beladung des Speichers'!A178),"",SUMIFS('Beladung des Speichers'!$C$17:$C$300,'Beladung des Speichers'!$A$17:$A$300,A178))</f>
        <v/>
      </c>
      <c r="H178" s="120" t="str">
        <f>IF(ISBLANK('Beladung des Speichers'!A178),"",'Beladung des Speichers'!C178)</f>
        <v/>
      </c>
      <c r="I178" s="121" t="str">
        <f>IF(ISBLANK('Beladung des Speichers'!A178),"",SUMIFS('Beladung des Speichers'!$F$17:$F$1001,'Beladung des Speichers'!$A$17:$A$1001,'Ergebnis (detailliert)'!A178))</f>
        <v/>
      </c>
      <c r="J178" s="122" t="str">
        <f>IF(ISBLANK('Beladung des Speichers'!A178),"",'Beladung des Speichers'!F178)</f>
        <v/>
      </c>
      <c r="K178" s="121" t="str">
        <f>IF(ISBLANK('Beladung des Speichers'!A178),"",SUMIFS('Entladung des Speichers'!$C$17:$C$1001,'Entladung des Speichers'!$A$17:$A$1001,'Ergebnis (detailliert)'!A178))</f>
        <v/>
      </c>
      <c r="L178" s="123" t="str">
        <f t="shared" si="11"/>
        <v/>
      </c>
      <c r="M178" s="123" t="str">
        <f>IF(ISBLANK('Entladung des Speichers'!A178),"",'Entladung des Speichers'!C178)</f>
        <v/>
      </c>
      <c r="N178" s="121" t="str">
        <f>IF(ISBLANK('Beladung des Speichers'!A178),"",SUMIFS('Entladung des Speichers'!$F$17:$F$1001,'Entladung des Speichers'!$A$17:$A$1001,'Ergebnis (detailliert)'!$A$17:$A$300))</f>
        <v/>
      </c>
      <c r="O178" s="122" t="str">
        <f t="shared" si="12"/>
        <v/>
      </c>
      <c r="P178" s="124" t="str">
        <f>IF(A178="","",N178*'Ergebnis (detailliert)'!J178/'Ergebnis (detailliert)'!I178)</f>
        <v/>
      </c>
      <c r="Q178" s="122" t="str">
        <f t="shared" si="13"/>
        <v/>
      </c>
      <c r="R178" s="125" t="str">
        <f t="shared" si="14"/>
        <v/>
      </c>
      <c r="S178" s="126" t="str">
        <f>IF(A178="","",IF(LOOKUP(A178,Stammdaten!$A$17:$A$1001,Stammdaten!$G$17:$G$1001)="Nein",0,IF(ISBLANK('Beladung des Speichers'!A178),"",-1*ROUND(MIN(J178,Q178),2))))</f>
        <v/>
      </c>
    </row>
    <row r="179" spans="1:19" x14ac:dyDescent="0.2">
      <c r="A179" s="119" t="str">
        <f>IF('Beladung des Speichers'!A179="","",'Beladung des Speichers'!A179)</f>
        <v/>
      </c>
      <c r="B179" s="182" t="str">
        <f>IF('Beladung des Speichers'!B179="","",'Beladung des Speichers'!B179)</f>
        <v/>
      </c>
      <c r="C179" s="161" t="str">
        <f>IF(ISBLANK('Beladung des Speichers'!A179),"",SUMIFS('Beladung des Speichers'!$C$17:$C$300,'Beladung des Speichers'!$A$17:$A$300,A179)-SUMIFS('Entladung des Speichers'!$C$17:$C$300,'Entladung des Speichers'!$A$17:$A$300,A179)+SUMIFS(Füllstände!$B$17:$B$299,Füllstände!$A$17:$A$299,A179)-SUMIFS(Füllstände!$C$17:$C$299,Füllstände!$A$17:$A$299,A179))</f>
        <v/>
      </c>
      <c r="D179" s="160" t="str">
        <f>IF(ISBLANK('Beladung des Speichers'!A179),"",C179*'Beladung des Speichers'!C179/SUMIFS('Beladung des Speichers'!$C$17:$C$300,'Beladung des Speichers'!$A$17:$A$300,A179))</f>
        <v/>
      </c>
      <c r="E179" s="166" t="str">
        <f>IF(ISBLANK('Beladung des Speichers'!A179),"",1/SUMIFS('Beladung des Speichers'!$C$17:$C$300,'Beladung des Speichers'!$A$17:$A$300,A179)*C179*SUMIF($A$17:$A$300,A179,'Beladung des Speichers'!$F$17:$F$300))</f>
        <v/>
      </c>
      <c r="F179" s="162" t="str">
        <f>IF(ISBLANK('Beladung des Speichers'!A179),"",IF(C179=0,"0,00",D179/C179*E179))</f>
        <v/>
      </c>
      <c r="G179" s="120" t="str">
        <f>IF(ISBLANK('Beladung des Speichers'!A179),"",SUMIFS('Beladung des Speichers'!$C$17:$C$300,'Beladung des Speichers'!$A$17:$A$300,A179))</f>
        <v/>
      </c>
      <c r="H179" s="120" t="str">
        <f>IF(ISBLANK('Beladung des Speichers'!A179),"",'Beladung des Speichers'!C179)</f>
        <v/>
      </c>
      <c r="I179" s="121" t="str">
        <f>IF(ISBLANK('Beladung des Speichers'!A179),"",SUMIFS('Beladung des Speichers'!$F$17:$F$1001,'Beladung des Speichers'!$A$17:$A$1001,'Ergebnis (detailliert)'!A179))</f>
        <v/>
      </c>
      <c r="J179" s="122" t="str">
        <f>IF(ISBLANK('Beladung des Speichers'!A179),"",'Beladung des Speichers'!F179)</f>
        <v/>
      </c>
      <c r="K179" s="121" t="str">
        <f>IF(ISBLANK('Beladung des Speichers'!A179),"",SUMIFS('Entladung des Speichers'!$C$17:$C$1001,'Entladung des Speichers'!$A$17:$A$1001,'Ergebnis (detailliert)'!A179))</f>
        <v/>
      </c>
      <c r="L179" s="123" t="str">
        <f t="shared" si="11"/>
        <v/>
      </c>
      <c r="M179" s="123" t="str">
        <f>IF(ISBLANK('Entladung des Speichers'!A179),"",'Entladung des Speichers'!C179)</f>
        <v/>
      </c>
      <c r="N179" s="121" t="str">
        <f>IF(ISBLANK('Beladung des Speichers'!A179),"",SUMIFS('Entladung des Speichers'!$F$17:$F$1001,'Entladung des Speichers'!$A$17:$A$1001,'Ergebnis (detailliert)'!$A$17:$A$300))</f>
        <v/>
      </c>
      <c r="O179" s="122" t="str">
        <f t="shared" si="12"/>
        <v/>
      </c>
      <c r="P179" s="124" t="str">
        <f>IF(A179="","",N179*'Ergebnis (detailliert)'!J179/'Ergebnis (detailliert)'!I179)</f>
        <v/>
      </c>
      <c r="Q179" s="122" t="str">
        <f t="shared" si="13"/>
        <v/>
      </c>
      <c r="R179" s="125" t="str">
        <f t="shared" si="14"/>
        <v/>
      </c>
      <c r="S179" s="126" t="str">
        <f>IF(A179="","",IF(LOOKUP(A179,Stammdaten!$A$17:$A$1001,Stammdaten!$G$17:$G$1001)="Nein",0,IF(ISBLANK('Beladung des Speichers'!A179),"",-1*ROUND(MIN(J179,Q179),2))))</f>
        <v/>
      </c>
    </row>
    <row r="180" spans="1:19" x14ac:dyDescent="0.2">
      <c r="A180" s="119" t="str">
        <f>IF('Beladung des Speichers'!A180="","",'Beladung des Speichers'!A180)</f>
        <v/>
      </c>
      <c r="B180" s="182" t="str">
        <f>IF('Beladung des Speichers'!B180="","",'Beladung des Speichers'!B180)</f>
        <v/>
      </c>
      <c r="C180" s="161" t="str">
        <f>IF(ISBLANK('Beladung des Speichers'!A180),"",SUMIFS('Beladung des Speichers'!$C$17:$C$300,'Beladung des Speichers'!$A$17:$A$300,A180)-SUMIFS('Entladung des Speichers'!$C$17:$C$300,'Entladung des Speichers'!$A$17:$A$300,A180)+SUMIFS(Füllstände!$B$17:$B$299,Füllstände!$A$17:$A$299,A180)-SUMIFS(Füllstände!$C$17:$C$299,Füllstände!$A$17:$A$299,A180))</f>
        <v/>
      </c>
      <c r="D180" s="160" t="str">
        <f>IF(ISBLANK('Beladung des Speichers'!A180),"",C180*'Beladung des Speichers'!C180/SUMIFS('Beladung des Speichers'!$C$17:$C$300,'Beladung des Speichers'!$A$17:$A$300,A180))</f>
        <v/>
      </c>
      <c r="E180" s="166" t="str">
        <f>IF(ISBLANK('Beladung des Speichers'!A180),"",1/SUMIFS('Beladung des Speichers'!$C$17:$C$300,'Beladung des Speichers'!$A$17:$A$300,A180)*C180*SUMIF($A$17:$A$300,A180,'Beladung des Speichers'!$F$17:$F$300))</f>
        <v/>
      </c>
      <c r="F180" s="162" t="str">
        <f>IF(ISBLANK('Beladung des Speichers'!A180),"",IF(C180=0,"0,00",D180/C180*E180))</f>
        <v/>
      </c>
      <c r="G180" s="120" t="str">
        <f>IF(ISBLANK('Beladung des Speichers'!A180),"",SUMIFS('Beladung des Speichers'!$C$17:$C$300,'Beladung des Speichers'!$A$17:$A$300,A180))</f>
        <v/>
      </c>
      <c r="H180" s="120" t="str">
        <f>IF(ISBLANK('Beladung des Speichers'!A180),"",'Beladung des Speichers'!C180)</f>
        <v/>
      </c>
      <c r="I180" s="121" t="str">
        <f>IF(ISBLANK('Beladung des Speichers'!A180),"",SUMIFS('Beladung des Speichers'!$F$17:$F$1001,'Beladung des Speichers'!$A$17:$A$1001,'Ergebnis (detailliert)'!A180))</f>
        <v/>
      </c>
      <c r="J180" s="122" t="str">
        <f>IF(ISBLANK('Beladung des Speichers'!A180),"",'Beladung des Speichers'!F180)</f>
        <v/>
      </c>
      <c r="K180" s="121" t="str">
        <f>IF(ISBLANK('Beladung des Speichers'!A180),"",SUMIFS('Entladung des Speichers'!$C$17:$C$1001,'Entladung des Speichers'!$A$17:$A$1001,'Ergebnis (detailliert)'!A180))</f>
        <v/>
      </c>
      <c r="L180" s="123" t="str">
        <f t="shared" si="11"/>
        <v/>
      </c>
      <c r="M180" s="123" t="str">
        <f>IF(ISBLANK('Entladung des Speichers'!A180),"",'Entladung des Speichers'!C180)</f>
        <v/>
      </c>
      <c r="N180" s="121" t="str">
        <f>IF(ISBLANK('Beladung des Speichers'!A180),"",SUMIFS('Entladung des Speichers'!$F$17:$F$1001,'Entladung des Speichers'!$A$17:$A$1001,'Ergebnis (detailliert)'!$A$17:$A$300))</f>
        <v/>
      </c>
      <c r="O180" s="122" t="str">
        <f t="shared" si="12"/>
        <v/>
      </c>
      <c r="P180" s="124" t="str">
        <f>IF(A180="","",N180*'Ergebnis (detailliert)'!J180/'Ergebnis (detailliert)'!I180)</f>
        <v/>
      </c>
      <c r="Q180" s="122" t="str">
        <f t="shared" si="13"/>
        <v/>
      </c>
      <c r="R180" s="125" t="str">
        <f t="shared" si="14"/>
        <v/>
      </c>
      <c r="S180" s="126" t="str">
        <f>IF(A180="","",IF(LOOKUP(A180,Stammdaten!$A$17:$A$1001,Stammdaten!$G$17:$G$1001)="Nein",0,IF(ISBLANK('Beladung des Speichers'!A180),"",-1*ROUND(MIN(J180,Q180),2))))</f>
        <v/>
      </c>
    </row>
    <row r="181" spans="1:19" x14ac:dyDescent="0.2">
      <c r="A181" s="119" t="str">
        <f>IF('Beladung des Speichers'!A181="","",'Beladung des Speichers'!A181)</f>
        <v/>
      </c>
      <c r="B181" s="182" t="str">
        <f>IF('Beladung des Speichers'!B181="","",'Beladung des Speichers'!B181)</f>
        <v/>
      </c>
      <c r="C181" s="161" t="str">
        <f>IF(ISBLANK('Beladung des Speichers'!A181),"",SUMIFS('Beladung des Speichers'!$C$17:$C$300,'Beladung des Speichers'!$A$17:$A$300,A181)-SUMIFS('Entladung des Speichers'!$C$17:$C$300,'Entladung des Speichers'!$A$17:$A$300,A181)+SUMIFS(Füllstände!$B$17:$B$299,Füllstände!$A$17:$A$299,A181)-SUMIFS(Füllstände!$C$17:$C$299,Füllstände!$A$17:$A$299,A181))</f>
        <v/>
      </c>
      <c r="D181" s="160" t="str">
        <f>IF(ISBLANK('Beladung des Speichers'!A181),"",C181*'Beladung des Speichers'!C181/SUMIFS('Beladung des Speichers'!$C$17:$C$300,'Beladung des Speichers'!$A$17:$A$300,A181))</f>
        <v/>
      </c>
      <c r="E181" s="166" t="str">
        <f>IF(ISBLANK('Beladung des Speichers'!A181),"",1/SUMIFS('Beladung des Speichers'!$C$17:$C$300,'Beladung des Speichers'!$A$17:$A$300,A181)*C181*SUMIF($A$17:$A$300,A181,'Beladung des Speichers'!$F$17:$F$300))</f>
        <v/>
      </c>
      <c r="F181" s="162" t="str">
        <f>IF(ISBLANK('Beladung des Speichers'!A181),"",IF(C181=0,"0,00",D181/C181*E181))</f>
        <v/>
      </c>
      <c r="G181" s="120" t="str">
        <f>IF(ISBLANK('Beladung des Speichers'!A181),"",SUMIFS('Beladung des Speichers'!$C$17:$C$300,'Beladung des Speichers'!$A$17:$A$300,A181))</f>
        <v/>
      </c>
      <c r="H181" s="120" t="str">
        <f>IF(ISBLANK('Beladung des Speichers'!A181),"",'Beladung des Speichers'!C181)</f>
        <v/>
      </c>
      <c r="I181" s="121" t="str">
        <f>IF(ISBLANK('Beladung des Speichers'!A181),"",SUMIFS('Beladung des Speichers'!$F$17:$F$1001,'Beladung des Speichers'!$A$17:$A$1001,'Ergebnis (detailliert)'!A181))</f>
        <v/>
      </c>
      <c r="J181" s="122" t="str">
        <f>IF(ISBLANK('Beladung des Speichers'!A181),"",'Beladung des Speichers'!F181)</f>
        <v/>
      </c>
      <c r="K181" s="121" t="str">
        <f>IF(ISBLANK('Beladung des Speichers'!A181),"",SUMIFS('Entladung des Speichers'!$C$17:$C$1001,'Entladung des Speichers'!$A$17:$A$1001,'Ergebnis (detailliert)'!A181))</f>
        <v/>
      </c>
      <c r="L181" s="123" t="str">
        <f t="shared" si="11"/>
        <v/>
      </c>
      <c r="M181" s="123" t="str">
        <f>IF(ISBLANK('Entladung des Speichers'!A181),"",'Entladung des Speichers'!C181)</f>
        <v/>
      </c>
      <c r="N181" s="121" t="str">
        <f>IF(ISBLANK('Beladung des Speichers'!A181),"",SUMIFS('Entladung des Speichers'!$F$17:$F$1001,'Entladung des Speichers'!$A$17:$A$1001,'Ergebnis (detailliert)'!$A$17:$A$300))</f>
        <v/>
      </c>
      <c r="O181" s="122" t="str">
        <f t="shared" si="12"/>
        <v/>
      </c>
      <c r="P181" s="124" t="str">
        <f>IF(A181="","",N181*'Ergebnis (detailliert)'!J181/'Ergebnis (detailliert)'!I181)</f>
        <v/>
      </c>
      <c r="Q181" s="122" t="str">
        <f t="shared" si="13"/>
        <v/>
      </c>
      <c r="R181" s="125" t="str">
        <f t="shared" si="14"/>
        <v/>
      </c>
      <c r="S181" s="126" t="str">
        <f>IF(A181="","",IF(LOOKUP(A181,Stammdaten!$A$17:$A$1001,Stammdaten!$G$17:$G$1001)="Nein",0,IF(ISBLANK('Beladung des Speichers'!A181),"",-1*ROUND(MIN(J181,Q181),2))))</f>
        <v/>
      </c>
    </row>
    <row r="182" spans="1:19" x14ac:dyDescent="0.2">
      <c r="A182" s="119" t="str">
        <f>IF('Beladung des Speichers'!A182="","",'Beladung des Speichers'!A182)</f>
        <v/>
      </c>
      <c r="B182" s="182" t="str">
        <f>IF('Beladung des Speichers'!B182="","",'Beladung des Speichers'!B182)</f>
        <v/>
      </c>
      <c r="C182" s="161" t="str">
        <f>IF(ISBLANK('Beladung des Speichers'!A182),"",SUMIFS('Beladung des Speichers'!$C$17:$C$300,'Beladung des Speichers'!$A$17:$A$300,A182)-SUMIFS('Entladung des Speichers'!$C$17:$C$300,'Entladung des Speichers'!$A$17:$A$300,A182)+SUMIFS(Füllstände!$B$17:$B$299,Füllstände!$A$17:$A$299,A182)-SUMIFS(Füllstände!$C$17:$C$299,Füllstände!$A$17:$A$299,A182))</f>
        <v/>
      </c>
      <c r="D182" s="160" t="str">
        <f>IF(ISBLANK('Beladung des Speichers'!A182),"",C182*'Beladung des Speichers'!C182/SUMIFS('Beladung des Speichers'!$C$17:$C$300,'Beladung des Speichers'!$A$17:$A$300,A182))</f>
        <v/>
      </c>
      <c r="E182" s="166" t="str">
        <f>IF(ISBLANK('Beladung des Speichers'!A182),"",1/SUMIFS('Beladung des Speichers'!$C$17:$C$300,'Beladung des Speichers'!$A$17:$A$300,A182)*C182*SUMIF($A$17:$A$300,A182,'Beladung des Speichers'!$F$17:$F$300))</f>
        <v/>
      </c>
      <c r="F182" s="162" t="str">
        <f>IF(ISBLANK('Beladung des Speichers'!A182),"",IF(C182=0,"0,00",D182/C182*E182))</f>
        <v/>
      </c>
      <c r="G182" s="120" t="str">
        <f>IF(ISBLANK('Beladung des Speichers'!A182),"",SUMIFS('Beladung des Speichers'!$C$17:$C$300,'Beladung des Speichers'!$A$17:$A$300,A182))</f>
        <v/>
      </c>
      <c r="H182" s="120" t="str">
        <f>IF(ISBLANK('Beladung des Speichers'!A182),"",'Beladung des Speichers'!C182)</f>
        <v/>
      </c>
      <c r="I182" s="121" t="str">
        <f>IF(ISBLANK('Beladung des Speichers'!A182),"",SUMIFS('Beladung des Speichers'!$F$17:$F$1001,'Beladung des Speichers'!$A$17:$A$1001,'Ergebnis (detailliert)'!A182))</f>
        <v/>
      </c>
      <c r="J182" s="122" t="str">
        <f>IF(ISBLANK('Beladung des Speichers'!A182),"",'Beladung des Speichers'!F182)</f>
        <v/>
      </c>
      <c r="K182" s="121" t="str">
        <f>IF(ISBLANK('Beladung des Speichers'!A182),"",SUMIFS('Entladung des Speichers'!$C$17:$C$1001,'Entladung des Speichers'!$A$17:$A$1001,'Ergebnis (detailliert)'!A182))</f>
        <v/>
      </c>
      <c r="L182" s="123" t="str">
        <f t="shared" si="11"/>
        <v/>
      </c>
      <c r="M182" s="123" t="str">
        <f>IF(ISBLANK('Entladung des Speichers'!A182),"",'Entladung des Speichers'!C182)</f>
        <v/>
      </c>
      <c r="N182" s="121" t="str">
        <f>IF(ISBLANK('Beladung des Speichers'!A182),"",SUMIFS('Entladung des Speichers'!$F$17:$F$1001,'Entladung des Speichers'!$A$17:$A$1001,'Ergebnis (detailliert)'!$A$17:$A$300))</f>
        <v/>
      </c>
      <c r="O182" s="122" t="str">
        <f t="shared" si="12"/>
        <v/>
      </c>
      <c r="P182" s="124" t="str">
        <f>IF(A182="","",N182*'Ergebnis (detailliert)'!J182/'Ergebnis (detailliert)'!I182)</f>
        <v/>
      </c>
      <c r="Q182" s="122" t="str">
        <f t="shared" si="13"/>
        <v/>
      </c>
      <c r="R182" s="125" t="str">
        <f t="shared" si="14"/>
        <v/>
      </c>
      <c r="S182" s="126" t="str">
        <f>IF(A182="","",IF(LOOKUP(A182,Stammdaten!$A$17:$A$1001,Stammdaten!$G$17:$G$1001)="Nein",0,IF(ISBLANK('Beladung des Speichers'!A182),"",-1*ROUND(MIN(J182,Q182),2))))</f>
        <v/>
      </c>
    </row>
    <row r="183" spans="1:19" x14ac:dyDescent="0.2">
      <c r="A183" s="119" t="str">
        <f>IF('Beladung des Speichers'!A183="","",'Beladung des Speichers'!A183)</f>
        <v/>
      </c>
      <c r="B183" s="182" t="str">
        <f>IF('Beladung des Speichers'!B183="","",'Beladung des Speichers'!B183)</f>
        <v/>
      </c>
      <c r="C183" s="161" t="str">
        <f>IF(ISBLANK('Beladung des Speichers'!A183),"",SUMIFS('Beladung des Speichers'!$C$17:$C$300,'Beladung des Speichers'!$A$17:$A$300,A183)-SUMIFS('Entladung des Speichers'!$C$17:$C$300,'Entladung des Speichers'!$A$17:$A$300,A183)+SUMIFS(Füllstände!$B$17:$B$299,Füllstände!$A$17:$A$299,A183)-SUMIFS(Füllstände!$C$17:$C$299,Füllstände!$A$17:$A$299,A183))</f>
        <v/>
      </c>
      <c r="D183" s="160" t="str">
        <f>IF(ISBLANK('Beladung des Speichers'!A183),"",C183*'Beladung des Speichers'!C183/SUMIFS('Beladung des Speichers'!$C$17:$C$300,'Beladung des Speichers'!$A$17:$A$300,A183))</f>
        <v/>
      </c>
      <c r="E183" s="166" t="str">
        <f>IF(ISBLANK('Beladung des Speichers'!A183),"",1/SUMIFS('Beladung des Speichers'!$C$17:$C$300,'Beladung des Speichers'!$A$17:$A$300,A183)*C183*SUMIF($A$17:$A$300,A183,'Beladung des Speichers'!$F$17:$F$300))</f>
        <v/>
      </c>
      <c r="F183" s="162" t="str">
        <f>IF(ISBLANK('Beladung des Speichers'!A183),"",IF(C183=0,"0,00",D183/C183*E183))</f>
        <v/>
      </c>
      <c r="G183" s="120" t="str">
        <f>IF(ISBLANK('Beladung des Speichers'!A183),"",SUMIFS('Beladung des Speichers'!$C$17:$C$300,'Beladung des Speichers'!$A$17:$A$300,A183))</f>
        <v/>
      </c>
      <c r="H183" s="120" t="str">
        <f>IF(ISBLANK('Beladung des Speichers'!A183),"",'Beladung des Speichers'!C183)</f>
        <v/>
      </c>
      <c r="I183" s="121" t="str">
        <f>IF(ISBLANK('Beladung des Speichers'!A183),"",SUMIFS('Beladung des Speichers'!$F$17:$F$1001,'Beladung des Speichers'!$A$17:$A$1001,'Ergebnis (detailliert)'!A183))</f>
        <v/>
      </c>
      <c r="J183" s="122" t="str">
        <f>IF(ISBLANK('Beladung des Speichers'!A183),"",'Beladung des Speichers'!F183)</f>
        <v/>
      </c>
      <c r="K183" s="121" t="str">
        <f>IF(ISBLANK('Beladung des Speichers'!A183),"",SUMIFS('Entladung des Speichers'!$C$17:$C$1001,'Entladung des Speichers'!$A$17:$A$1001,'Ergebnis (detailliert)'!A183))</f>
        <v/>
      </c>
      <c r="L183" s="123" t="str">
        <f t="shared" si="11"/>
        <v/>
      </c>
      <c r="M183" s="123" t="str">
        <f>IF(ISBLANK('Entladung des Speichers'!A183),"",'Entladung des Speichers'!C183)</f>
        <v/>
      </c>
      <c r="N183" s="121" t="str">
        <f>IF(ISBLANK('Beladung des Speichers'!A183),"",SUMIFS('Entladung des Speichers'!$F$17:$F$1001,'Entladung des Speichers'!$A$17:$A$1001,'Ergebnis (detailliert)'!$A$17:$A$300))</f>
        <v/>
      </c>
      <c r="O183" s="122" t="str">
        <f t="shared" si="12"/>
        <v/>
      </c>
      <c r="P183" s="124" t="str">
        <f>IF(A183="","",N183*'Ergebnis (detailliert)'!J183/'Ergebnis (detailliert)'!I183)</f>
        <v/>
      </c>
      <c r="Q183" s="122" t="str">
        <f t="shared" si="13"/>
        <v/>
      </c>
      <c r="R183" s="125" t="str">
        <f t="shared" si="14"/>
        <v/>
      </c>
      <c r="S183" s="126" t="str">
        <f>IF(A183="","",IF(LOOKUP(A183,Stammdaten!$A$17:$A$1001,Stammdaten!$G$17:$G$1001)="Nein",0,IF(ISBLANK('Beladung des Speichers'!A183),"",-1*ROUND(MIN(J183,Q183),2))))</f>
        <v/>
      </c>
    </row>
    <row r="184" spans="1:19" x14ac:dyDescent="0.2">
      <c r="A184" s="119" t="str">
        <f>IF('Beladung des Speichers'!A184="","",'Beladung des Speichers'!A184)</f>
        <v/>
      </c>
      <c r="B184" s="182" t="str">
        <f>IF('Beladung des Speichers'!B184="","",'Beladung des Speichers'!B184)</f>
        <v/>
      </c>
      <c r="C184" s="161" t="str">
        <f>IF(ISBLANK('Beladung des Speichers'!A184),"",SUMIFS('Beladung des Speichers'!$C$17:$C$300,'Beladung des Speichers'!$A$17:$A$300,A184)-SUMIFS('Entladung des Speichers'!$C$17:$C$300,'Entladung des Speichers'!$A$17:$A$300,A184)+SUMIFS(Füllstände!$B$17:$B$299,Füllstände!$A$17:$A$299,A184)-SUMIFS(Füllstände!$C$17:$C$299,Füllstände!$A$17:$A$299,A184))</f>
        <v/>
      </c>
      <c r="D184" s="160" t="str">
        <f>IF(ISBLANK('Beladung des Speichers'!A184),"",C184*'Beladung des Speichers'!C184/SUMIFS('Beladung des Speichers'!$C$17:$C$300,'Beladung des Speichers'!$A$17:$A$300,A184))</f>
        <v/>
      </c>
      <c r="E184" s="166" t="str">
        <f>IF(ISBLANK('Beladung des Speichers'!A184),"",1/SUMIFS('Beladung des Speichers'!$C$17:$C$300,'Beladung des Speichers'!$A$17:$A$300,A184)*C184*SUMIF($A$17:$A$300,A184,'Beladung des Speichers'!$F$17:$F$300))</f>
        <v/>
      </c>
      <c r="F184" s="162" t="str">
        <f>IF(ISBLANK('Beladung des Speichers'!A184),"",IF(C184=0,"0,00",D184/C184*E184))</f>
        <v/>
      </c>
      <c r="G184" s="120" t="str">
        <f>IF(ISBLANK('Beladung des Speichers'!A184),"",SUMIFS('Beladung des Speichers'!$C$17:$C$300,'Beladung des Speichers'!$A$17:$A$300,A184))</f>
        <v/>
      </c>
      <c r="H184" s="120" t="str">
        <f>IF(ISBLANK('Beladung des Speichers'!A184),"",'Beladung des Speichers'!C184)</f>
        <v/>
      </c>
      <c r="I184" s="121" t="str">
        <f>IF(ISBLANK('Beladung des Speichers'!A184),"",SUMIFS('Beladung des Speichers'!$F$17:$F$1001,'Beladung des Speichers'!$A$17:$A$1001,'Ergebnis (detailliert)'!A184))</f>
        <v/>
      </c>
      <c r="J184" s="122" t="str">
        <f>IF(ISBLANK('Beladung des Speichers'!A184),"",'Beladung des Speichers'!F184)</f>
        <v/>
      </c>
      <c r="K184" s="121" t="str">
        <f>IF(ISBLANK('Beladung des Speichers'!A184),"",SUMIFS('Entladung des Speichers'!$C$17:$C$1001,'Entladung des Speichers'!$A$17:$A$1001,'Ergebnis (detailliert)'!A184))</f>
        <v/>
      </c>
      <c r="L184" s="123" t="str">
        <f t="shared" si="11"/>
        <v/>
      </c>
      <c r="M184" s="123" t="str">
        <f>IF(ISBLANK('Entladung des Speichers'!A184),"",'Entladung des Speichers'!C184)</f>
        <v/>
      </c>
      <c r="N184" s="121" t="str">
        <f>IF(ISBLANK('Beladung des Speichers'!A184),"",SUMIFS('Entladung des Speichers'!$F$17:$F$1001,'Entladung des Speichers'!$A$17:$A$1001,'Ergebnis (detailliert)'!$A$17:$A$300))</f>
        <v/>
      </c>
      <c r="O184" s="122" t="str">
        <f t="shared" si="12"/>
        <v/>
      </c>
      <c r="P184" s="124" t="str">
        <f>IF(A184="","",N184*'Ergebnis (detailliert)'!J184/'Ergebnis (detailliert)'!I184)</f>
        <v/>
      </c>
      <c r="Q184" s="122" t="str">
        <f t="shared" si="13"/>
        <v/>
      </c>
      <c r="R184" s="125" t="str">
        <f t="shared" si="14"/>
        <v/>
      </c>
      <c r="S184" s="126" t="str">
        <f>IF(A184="","",IF(LOOKUP(A184,Stammdaten!$A$17:$A$1001,Stammdaten!$G$17:$G$1001)="Nein",0,IF(ISBLANK('Beladung des Speichers'!A184),"",-1*ROUND(MIN(J184,Q184),2))))</f>
        <v/>
      </c>
    </row>
    <row r="185" spans="1:19" x14ac:dyDescent="0.2">
      <c r="A185" s="119" t="str">
        <f>IF('Beladung des Speichers'!A185="","",'Beladung des Speichers'!A185)</f>
        <v/>
      </c>
      <c r="B185" s="182" t="str">
        <f>IF('Beladung des Speichers'!B185="","",'Beladung des Speichers'!B185)</f>
        <v/>
      </c>
      <c r="C185" s="161" t="str">
        <f>IF(ISBLANK('Beladung des Speichers'!A185),"",SUMIFS('Beladung des Speichers'!$C$17:$C$300,'Beladung des Speichers'!$A$17:$A$300,A185)-SUMIFS('Entladung des Speichers'!$C$17:$C$300,'Entladung des Speichers'!$A$17:$A$300,A185)+SUMIFS(Füllstände!$B$17:$B$299,Füllstände!$A$17:$A$299,A185)-SUMIFS(Füllstände!$C$17:$C$299,Füllstände!$A$17:$A$299,A185))</f>
        <v/>
      </c>
      <c r="D185" s="160" t="str">
        <f>IF(ISBLANK('Beladung des Speichers'!A185),"",C185*'Beladung des Speichers'!C185/SUMIFS('Beladung des Speichers'!$C$17:$C$300,'Beladung des Speichers'!$A$17:$A$300,A185))</f>
        <v/>
      </c>
      <c r="E185" s="166" t="str">
        <f>IF(ISBLANK('Beladung des Speichers'!A185),"",1/SUMIFS('Beladung des Speichers'!$C$17:$C$300,'Beladung des Speichers'!$A$17:$A$300,A185)*C185*SUMIF($A$17:$A$300,A185,'Beladung des Speichers'!$F$17:$F$300))</f>
        <v/>
      </c>
      <c r="F185" s="162" t="str">
        <f>IF(ISBLANK('Beladung des Speichers'!A185),"",IF(C185=0,"0,00",D185/C185*E185))</f>
        <v/>
      </c>
      <c r="G185" s="120" t="str">
        <f>IF(ISBLANK('Beladung des Speichers'!A185),"",SUMIFS('Beladung des Speichers'!$C$17:$C$300,'Beladung des Speichers'!$A$17:$A$300,A185))</f>
        <v/>
      </c>
      <c r="H185" s="120" t="str">
        <f>IF(ISBLANK('Beladung des Speichers'!A185),"",'Beladung des Speichers'!C185)</f>
        <v/>
      </c>
      <c r="I185" s="121" t="str">
        <f>IF(ISBLANK('Beladung des Speichers'!A185),"",SUMIFS('Beladung des Speichers'!$F$17:$F$1001,'Beladung des Speichers'!$A$17:$A$1001,'Ergebnis (detailliert)'!A185))</f>
        <v/>
      </c>
      <c r="J185" s="122" t="str">
        <f>IF(ISBLANK('Beladung des Speichers'!A185),"",'Beladung des Speichers'!F185)</f>
        <v/>
      </c>
      <c r="K185" s="121" t="str">
        <f>IF(ISBLANK('Beladung des Speichers'!A185),"",SUMIFS('Entladung des Speichers'!$C$17:$C$1001,'Entladung des Speichers'!$A$17:$A$1001,'Ergebnis (detailliert)'!A185))</f>
        <v/>
      </c>
      <c r="L185" s="123" t="str">
        <f t="shared" si="11"/>
        <v/>
      </c>
      <c r="M185" s="123" t="str">
        <f>IF(ISBLANK('Entladung des Speichers'!A185),"",'Entladung des Speichers'!C185)</f>
        <v/>
      </c>
      <c r="N185" s="121" t="str">
        <f>IF(ISBLANK('Beladung des Speichers'!A185),"",SUMIFS('Entladung des Speichers'!$F$17:$F$1001,'Entladung des Speichers'!$A$17:$A$1001,'Ergebnis (detailliert)'!$A$17:$A$300))</f>
        <v/>
      </c>
      <c r="O185" s="122" t="str">
        <f t="shared" si="12"/>
        <v/>
      </c>
      <c r="P185" s="124" t="str">
        <f>IF(A185="","",N185*'Ergebnis (detailliert)'!J185/'Ergebnis (detailliert)'!I185)</f>
        <v/>
      </c>
      <c r="Q185" s="122" t="str">
        <f t="shared" si="13"/>
        <v/>
      </c>
      <c r="R185" s="125" t="str">
        <f t="shared" si="14"/>
        <v/>
      </c>
      <c r="S185" s="126" t="str">
        <f>IF(A185="","",IF(LOOKUP(A185,Stammdaten!$A$17:$A$1001,Stammdaten!$G$17:$G$1001)="Nein",0,IF(ISBLANK('Beladung des Speichers'!A185),"",-1*ROUND(MIN(J185,Q185),2))))</f>
        <v/>
      </c>
    </row>
    <row r="186" spans="1:19" x14ac:dyDescent="0.2">
      <c r="A186" s="119" t="str">
        <f>IF('Beladung des Speichers'!A186="","",'Beladung des Speichers'!A186)</f>
        <v/>
      </c>
      <c r="B186" s="182" t="str">
        <f>IF('Beladung des Speichers'!B186="","",'Beladung des Speichers'!B186)</f>
        <v/>
      </c>
      <c r="C186" s="161" t="str">
        <f>IF(ISBLANK('Beladung des Speichers'!A186),"",SUMIFS('Beladung des Speichers'!$C$17:$C$300,'Beladung des Speichers'!$A$17:$A$300,A186)-SUMIFS('Entladung des Speichers'!$C$17:$C$300,'Entladung des Speichers'!$A$17:$A$300,A186)+SUMIFS(Füllstände!$B$17:$B$299,Füllstände!$A$17:$A$299,A186)-SUMIFS(Füllstände!$C$17:$C$299,Füllstände!$A$17:$A$299,A186))</f>
        <v/>
      </c>
      <c r="D186" s="160" t="str">
        <f>IF(ISBLANK('Beladung des Speichers'!A186),"",C186*'Beladung des Speichers'!C186/SUMIFS('Beladung des Speichers'!$C$17:$C$300,'Beladung des Speichers'!$A$17:$A$300,A186))</f>
        <v/>
      </c>
      <c r="E186" s="166" t="str">
        <f>IF(ISBLANK('Beladung des Speichers'!A186),"",1/SUMIFS('Beladung des Speichers'!$C$17:$C$300,'Beladung des Speichers'!$A$17:$A$300,A186)*C186*SUMIF($A$17:$A$300,A186,'Beladung des Speichers'!$F$17:$F$300))</f>
        <v/>
      </c>
      <c r="F186" s="162" t="str">
        <f>IF(ISBLANK('Beladung des Speichers'!A186),"",IF(C186=0,"0,00",D186/C186*E186))</f>
        <v/>
      </c>
      <c r="G186" s="120" t="str">
        <f>IF(ISBLANK('Beladung des Speichers'!A186),"",SUMIFS('Beladung des Speichers'!$C$17:$C$300,'Beladung des Speichers'!$A$17:$A$300,A186))</f>
        <v/>
      </c>
      <c r="H186" s="120" t="str">
        <f>IF(ISBLANK('Beladung des Speichers'!A186),"",'Beladung des Speichers'!C186)</f>
        <v/>
      </c>
      <c r="I186" s="121" t="str">
        <f>IF(ISBLANK('Beladung des Speichers'!A186),"",SUMIFS('Beladung des Speichers'!$F$17:$F$1001,'Beladung des Speichers'!$A$17:$A$1001,'Ergebnis (detailliert)'!A186))</f>
        <v/>
      </c>
      <c r="J186" s="122" t="str">
        <f>IF(ISBLANK('Beladung des Speichers'!A186),"",'Beladung des Speichers'!F186)</f>
        <v/>
      </c>
      <c r="K186" s="121" t="str">
        <f>IF(ISBLANK('Beladung des Speichers'!A186),"",SUMIFS('Entladung des Speichers'!$C$17:$C$1001,'Entladung des Speichers'!$A$17:$A$1001,'Ergebnis (detailliert)'!A186))</f>
        <v/>
      </c>
      <c r="L186" s="123" t="str">
        <f t="shared" si="11"/>
        <v/>
      </c>
      <c r="M186" s="123" t="str">
        <f>IF(ISBLANK('Entladung des Speichers'!A186),"",'Entladung des Speichers'!C186)</f>
        <v/>
      </c>
      <c r="N186" s="121" t="str">
        <f>IF(ISBLANK('Beladung des Speichers'!A186),"",SUMIFS('Entladung des Speichers'!$F$17:$F$1001,'Entladung des Speichers'!$A$17:$A$1001,'Ergebnis (detailliert)'!$A$17:$A$300))</f>
        <v/>
      </c>
      <c r="O186" s="122" t="str">
        <f t="shared" si="12"/>
        <v/>
      </c>
      <c r="P186" s="124" t="str">
        <f>IF(A186="","",N186*'Ergebnis (detailliert)'!J186/'Ergebnis (detailliert)'!I186)</f>
        <v/>
      </c>
      <c r="Q186" s="122" t="str">
        <f t="shared" si="13"/>
        <v/>
      </c>
      <c r="R186" s="125" t="str">
        <f t="shared" si="14"/>
        <v/>
      </c>
      <c r="S186" s="126" t="str">
        <f>IF(A186="","",IF(LOOKUP(A186,Stammdaten!$A$17:$A$1001,Stammdaten!$G$17:$G$1001)="Nein",0,IF(ISBLANK('Beladung des Speichers'!A186),"",-1*ROUND(MIN(J186,Q186),2))))</f>
        <v/>
      </c>
    </row>
    <row r="187" spans="1:19" x14ac:dyDescent="0.2">
      <c r="A187" s="119" t="str">
        <f>IF('Beladung des Speichers'!A187="","",'Beladung des Speichers'!A187)</f>
        <v/>
      </c>
      <c r="B187" s="182" t="str">
        <f>IF('Beladung des Speichers'!B187="","",'Beladung des Speichers'!B187)</f>
        <v/>
      </c>
      <c r="C187" s="161" t="str">
        <f>IF(ISBLANK('Beladung des Speichers'!A187),"",SUMIFS('Beladung des Speichers'!$C$17:$C$300,'Beladung des Speichers'!$A$17:$A$300,A187)-SUMIFS('Entladung des Speichers'!$C$17:$C$300,'Entladung des Speichers'!$A$17:$A$300,A187)+SUMIFS(Füllstände!$B$17:$B$299,Füllstände!$A$17:$A$299,A187)-SUMIFS(Füllstände!$C$17:$C$299,Füllstände!$A$17:$A$299,A187))</f>
        <v/>
      </c>
      <c r="D187" s="160" t="str">
        <f>IF(ISBLANK('Beladung des Speichers'!A187),"",C187*'Beladung des Speichers'!C187/SUMIFS('Beladung des Speichers'!$C$17:$C$300,'Beladung des Speichers'!$A$17:$A$300,A187))</f>
        <v/>
      </c>
      <c r="E187" s="166" t="str">
        <f>IF(ISBLANK('Beladung des Speichers'!A187),"",1/SUMIFS('Beladung des Speichers'!$C$17:$C$300,'Beladung des Speichers'!$A$17:$A$300,A187)*C187*SUMIF($A$17:$A$300,A187,'Beladung des Speichers'!$F$17:$F$300))</f>
        <v/>
      </c>
      <c r="F187" s="162" t="str">
        <f>IF(ISBLANK('Beladung des Speichers'!A187),"",IF(C187=0,"0,00",D187/C187*E187))</f>
        <v/>
      </c>
      <c r="G187" s="120" t="str">
        <f>IF(ISBLANK('Beladung des Speichers'!A187),"",SUMIFS('Beladung des Speichers'!$C$17:$C$300,'Beladung des Speichers'!$A$17:$A$300,A187))</f>
        <v/>
      </c>
      <c r="H187" s="120" t="str">
        <f>IF(ISBLANK('Beladung des Speichers'!A187),"",'Beladung des Speichers'!C187)</f>
        <v/>
      </c>
      <c r="I187" s="121" t="str">
        <f>IF(ISBLANK('Beladung des Speichers'!A187),"",SUMIFS('Beladung des Speichers'!$F$17:$F$1001,'Beladung des Speichers'!$A$17:$A$1001,'Ergebnis (detailliert)'!A187))</f>
        <v/>
      </c>
      <c r="J187" s="122" t="str">
        <f>IF(ISBLANK('Beladung des Speichers'!A187),"",'Beladung des Speichers'!F187)</f>
        <v/>
      </c>
      <c r="K187" s="121" t="str">
        <f>IF(ISBLANK('Beladung des Speichers'!A187),"",SUMIFS('Entladung des Speichers'!$C$17:$C$1001,'Entladung des Speichers'!$A$17:$A$1001,'Ergebnis (detailliert)'!A187))</f>
        <v/>
      </c>
      <c r="L187" s="123" t="str">
        <f t="shared" si="11"/>
        <v/>
      </c>
      <c r="M187" s="123" t="str">
        <f>IF(ISBLANK('Entladung des Speichers'!A187),"",'Entladung des Speichers'!C187)</f>
        <v/>
      </c>
      <c r="N187" s="121" t="str">
        <f>IF(ISBLANK('Beladung des Speichers'!A187),"",SUMIFS('Entladung des Speichers'!$F$17:$F$1001,'Entladung des Speichers'!$A$17:$A$1001,'Ergebnis (detailliert)'!$A$17:$A$300))</f>
        <v/>
      </c>
      <c r="O187" s="122" t="str">
        <f t="shared" si="12"/>
        <v/>
      </c>
      <c r="P187" s="124" t="str">
        <f>IF(A187="","",N187*'Ergebnis (detailliert)'!J187/'Ergebnis (detailliert)'!I187)</f>
        <v/>
      </c>
      <c r="Q187" s="122" t="str">
        <f t="shared" si="13"/>
        <v/>
      </c>
      <c r="R187" s="125" t="str">
        <f t="shared" si="14"/>
        <v/>
      </c>
      <c r="S187" s="126" t="str">
        <f>IF(A187="","",IF(LOOKUP(A187,Stammdaten!$A$17:$A$1001,Stammdaten!$G$17:$G$1001)="Nein",0,IF(ISBLANK('Beladung des Speichers'!A187),"",-1*ROUND(MIN(J187,Q187),2))))</f>
        <v/>
      </c>
    </row>
    <row r="188" spans="1:19" x14ac:dyDescent="0.2">
      <c r="A188" s="119" t="str">
        <f>IF('Beladung des Speichers'!A188="","",'Beladung des Speichers'!A188)</f>
        <v/>
      </c>
      <c r="B188" s="182" t="str">
        <f>IF('Beladung des Speichers'!B188="","",'Beladung des Speichers'!B188)</f>
        <v/>
      </c>
      <c r="C188" s="161" t="str">
        <f>IF(ISBLANK('Beladung des Speichers'!A188),"",SUMIFS('Beladung des Speichers'!$C$17:$C$300,'Beladung des Speichers'!$A$17:$A$300,A188)-SUMIFS('Entladung des Speichers'!$C$17:$C$300,'Entladung des Speichers'!$A$17:$A$300,A188)+SUMIFS(Füllstände!$B$17:$B$299,Füllstände!$A$17:$A$299,A188)-SUMIFS(Füllstände!$C$17:$C$299,Füllstände!$A$17:$A$299,A188))</f>
        <v/>
      </c>
      <c r="D188" s="160" t="str">
        <f>IF(ISBLANK('Beladung des Speichers'!A188),"",C188*'Beladung des Speichers'!C188/SUMIFS('Beladung des Speichers'!$C$17:$C$300,'Beladung des Speichers'!$A$17:$A$300,A188))</f>
        <v/>
      </c>
      <c r="E188" s="166" t="str">
        <f>IF(ISBLANK('Beladung des Speichers'!A188),"",1/SUMIFS('Beladung des Speichers'!$C$17:$C$300,'Beladung des Speichers'!$A$17:$A$300,A188)*C188*SUMIF($A$17:$A$300,A188,'Beladung des Speichers'!$F$17:$F$300))</f>
        <v/>
      </c>
      <c r="F188" s="162" t="str">
        <f>IF(ISBLANK('Beladung des Speichers'!A188),"",IF(C188=0,"0,00",D188/C188*E188))</f>
        <v/>
      </c>
      <c r="G188" s="120" t="str">
        <f>IF(ISBLANK('Beladung des Speichers'!A188),"",SUMIFS('Beladung des Speichers'!$C$17:$C$300,'Beladung des Speichers'!$A$17:$A$300,A188))</f>
        <v/>
      </c>
      <c r="H188" s="120" t="str">
        <f>IF(ISBLANK('Beladung des Speichers'!A188),"",'Beladung des Speichers'!C188)</f>
        <v/>
      </c>
      <c r="I188" s="121" t="str">
        <f>IF(ISBLANK('Beladung des Speichers'!A188),"",SUMIFS('Beladung des Speichers'!$F$17:$F$1001,'Beladung des Speichers'!$A$17:$A$1001,'Ergebnis (detailliert)'!A188))</f>
        <v/>
      </c>
      <c r="J188" s="122" t="str">
        <f>IF(ISBLANK('Beladung des Speichers'!A188),"",'Beladung des Speichers'!F188)</f>
        <v/>
      </c>
      <c r="K188" s="121" t="str">
        <f>IF(ISBLANK('Beladung des Speichers'!A188),"",SUMIFS('Entladung des Speichers'!$C$17:$C$1001,'Entladung des Speichers'!$A$17:$A$1001,'Ergebnis (detailliert)'!A188))</f>
        <v/>
      </c>
      <c r="L188" s="123" t="str">
        <f t="shared" si="11"/>
        <v/>
      </c>
      <c r="M188" s="123" t="str">
        <f>IF(ISBLANK('Entladung des Speichers'!A188),"",'Entladung des Speichers'!C188)</f>
        <v/>
      </c>
      <c r="N188" s="121" t="str">
        <f>IF(ISBLANK('Beladung des Speichers'!A188),"",SUMIFS('Entladung des Speichers'!$F$17:$F$1001,'Entladung des Speichers'!$A$17:$A$1001,'Ergebnis (detailliert)'!$A$17:$A$300))</f>
        <v/>
      </c>
      <c r="O188" s="122" t="str">
        <f t="shared" si="12"/>
        <v/>
      </c>
      <c r="P188" s="124" t="str">
        <f>IF(A188="","",N188*'Ergebnis (detailliert)'!J188/'Ergebnis (detailliert)'!I188)</f>
        <v/>
      </c>
      <c r="Q188" s="122" t="str">
        <f t="shared" si="13"/>
        <v/>
      </c>
      <c r="R188" s="125" t="str">
        <f t="shared" si="14"/>
        <v/>
      </c>
      <c r="S188" s="126" t="str">
        <f>IF(A188="","",IF(LOOKUP(A188,Stammdaten!$A$17:$A$1001,Stammdaten!$G$17:$G$1001)="Nein",0,IF(ISBLANK('Beladung des Speichers'!A188),"",-1*ROUND(MIN(J188,Q188),2))))</f>
        <v/>
      </c>
    </row>
    <row r="189" spans="1:19" x14ac:dyDescent="0.2">
      <c r="A189" s="119" t="str">
        <f>IF('Beladung des Speichers'!A189="","",'Beladung des Speichers'!A189)</f>
        <v/>
      </c>
      <c r="B189" s="182" t="str">
        <f>IF('Beladung des Speichers'!B189="","",'Beladung des Speichers'!B189)</f>
        <v/>
      </c>
      <c r="C189" s="161" t="str">
        <f>IF(ISBLANK('Beladung des Speichers'!A189),"",SUMIFS('Beladung des Speichers'!$C$17:$C$300,'Beladung des Speichers'!$A$17:$A$300,A189)-SUMIFS('Entladung des Speichers'!$C$17:$C$300,'Entladung des Speichers'!$A$17:$A$300,A189)+SUMIFS(Füllstände!$B$17:$B$299,Füllstände!$A$17:$A$299,A189)-SUMIFS(Füllstände!$C$17:$C$299,Füllstände!$A$17:$A$299,A189))</f>
        <v/>
      </c>
      <c r="D189" s="160" t="str">
        <f>IF(ISBLANK('Beladung des Speichers'!A189),"",C189*'Beladung des Speichers'!C189/SUMIFS('Beladung des Speichers'!$C$17:$C$300,'Beladung des Speichers'!$A$17:$A$300,A189))</f>
        <v/>
      </c>
      <c r="E189" s="166" t="str">
        <f>IF(ISBLANK('Beladung des Speichers'!A189),"",1/SUMIFS('Beladung des Speichers'!$C$17:$C$300,'Beladung des Speichers'!$A$17:$A$300,A189)*C189*SUMIF($A$17:$A$300,A189,'Beladung des Speichers'!$F$17:$F$300))</f>
        <v/>
      </c>
      <c r="F189" s="162" t="str">
        <f>IF(ISBLANK('Beladung des Speichers'!A189),"",IF(C189=0,"0,00",D189/C189*E189))</f>
        <v/>
      </c>
      <c r="G189" s="120" t="str">
        <f>IF(ISBLANK('Beladung des Speichers'!A189),"",SUMIFS('Beladung des Speichers'!$C$17:$C$300,'Beladung des Speichers'!$A$17:$A$300,A189))</f>
        <v/>
      </c>
      <c r="H189" s="120" t="str">
        <f>IF(ISBLANK('Beladung des Speichers'!A189),"",'Beladung des Speichers'!C189)</f>
        <v/>
      </c>
      <c r="I189" s="121" t="str">
        <f>IF(ISBLANK('Beladung des Speichers'!A189),"",SUMIFS('Beladung des Speichers'!$F$17:$F$1001,'Beladung des Speichers'!$A$17:$A$1001,'Ergebnis (detailliert)'!A189))</f>
        <v/>
      </c>
      <c r="J189" s="122" t="str">
        <f>IF(ISBLANK('Beladung des Speichers'!A189),"",'Beladung des Speichers'!F189)</f>
        <v/>
      </c>
      <c r="K189" s="121" t="str">
        <f>IF(ISBLANK('Beladung des Speichers'!A189),"",SUMIFS('Entladung des Speichers'!$C$17:$C$1001,'Entladung des Speichers'!$A$17:$A$1001,'Ergebnis (detailliert)'!A189))</f>
        <v/>
      </c>
      <c r="L189" s="123" t="str">
        <f t="shared" si="11"/>
        <v/>
      </c>
      <c r="M189" s="123" t="str">
        <f>IF(ISBLANK('Entladung des Speichers'!A189),"",'Entladung des Speichers'!C189)</f>
        <v/>
      </c>
      <c r="N189" s="121" t="str">
        <f>IF(ISBLANK('Beladung des Speichers'!A189),"",SUMIFS('Entladung des Speichers'!$F$17:$F$1001,'Entladung des Speichers'!$A$17:$A$1001,'Ergebnis (detailliert)'!$A$17:$A$300))</f>
        <v/>
      </c>
      <c r="O189" s="122" t="str">
        <f t="shared" si="12"/>
        <v/>
      </c>
      <c r="P189" s="124" t="str">
        <f>IF(A189="","",N189*'Ergebnis (detailliert)'!J189/'Ergebnis (detailliert)'!I189)</f>
        <v/>
      </c>
      <c r="Q189" s="122" t="str">
        <f t="shared" si="13"/>
        <v/>
      </c>
      <c r="R189" s="125" t="str">
        <f t="shared" si="14"/>
        <v/>
      </c>
      <c r="S189" s="126" t="str">
        <f>IF(A189="","",IF(LOOKUP(A189,Stammdaten!$A$17:$A$1001,Stammdaten!$G$17:$G$1001)="Nein",0,IF(ISBLANK('Beladung des Speichers'!A189),"",-1*ROUND(MIN(J189,Q189),2))))</f>
        <v/>
      </c>
    </row>
    <row r="190" spans="1:19" x14ac:dyDescent="0.2">
      <c r="A190" s="119" t="str">
        <f>IF('Beladung des Speichers'!A190="","",'Beladung des Speichers'!A190)</f>
        <v/>
      </c>
      <c r="B190" s="182" t="str">
        <f>IF('Beladung des Speichers'!B190="","",'Beladung des Speichers'!B190)</f>
        <v/>
      </c>
      <c r="C190" s="161" t="str">
        <f>IF(ISBLANK('Beladung des Speichers'!A190),"",SUMIFS('Beladung des Speichers'!$C$17:$C$300,'Beladung des Speichers'!$A$17:$A$300,A190)-SUMIFS('Entladung des Speichers'!$C$17:$C$300,'Entladung des Speichers'!$A$17:$A$300,A190)+SUMIFS(Füllstände!$B$17:$B$299,Füllstände!$A$17:$A$299,A190)-SUMIFS(Füllstände!$C$17:$C$299,Füllstände!$A$17:$A$299,A190))</f>
        <v/>
      </c>
      <c r="D190" s="160" t="str">
        <f>IF(ISBLANK('Beladung des Speichers'!A190),"",C190*'Beladung des Speichers'!C190/SUMIFS('Beladung des Speichers'!$C$17:$C$300,'Beladung des Speichers'!$A$17:$A$300,A190))</f>
        <v/>
      </c>
      <c r="E190" s="166" t="str">
        <f>IF(ISBLANK('Beladung des Speichers'!A190),"",1/SUMIFS('Beladung des Speichers'!$C$17:$C$300,'Beladung des Speichers'!$A$17:$A$300,A190)*C190*SUMIF($A$17:$A$300,A190,'Beladung des Speichers'!$F$17:$F$300))</f>
        <v/>
      </c>
      <c r="F190" s="162" t="str">
        <f>IF(ISBLANK('Beladung des Speichers'!A190),"",IF(C190=0,"0,00",D190/C190*E190))</f>
        <v/>
      </c>
      <c r="G190" s="120" t="str">
        <f>IF(ISBLANK('Beladung des Speichers'!A190),"",SUMIFS('Beladung des Speichers'!$C$17:$C$300,'Beladung des Speichers'!$A$17:$A$300,A190))</f>
        <v/>
      </c>
      <c r="H190" s="120" t="str">
        <f>IF(ISBLANK('Beladung des Speichers'!A190),"",'Beladung des Speichers'!C190)</f>
        <v/>
      </c>
      <c r="I190" s="121" t="str">
        <f>IF(ISBLANK('Beladung des Speichers'!A190),"",SUMIFS('Beladung des Speichers'!$F$17:$F$1001,'Beladung des Speichers'!$A$17:$A$1001,'Ergebnis (detailliert)'!A190))</f>
        <v/>
      </c>
      <c r="J190" s="122" t="str">
        <f>IF(ISBLANK('Beladung des Speichers'!A190),"",'Beladung des Speichers'!F190)</f>
        <v/>
      </c>
      <c r="K190" s="121" t="str">
        <f>IF(ISBLANK('Beladung des Speichers'!A190),"",SUMIFS('Entladung des Speichers'!$C$17:$C$1001,'Entladung des Speichers'!$A$17:$A$1001,'Ergebnis (detailliert)'!A190))</f>
        <v/>
      </c>
      <c r="L190" s="123" t="str">
        <f t="shared" si="11"/>
        <v/>
      </c>
      <c r="M190" s="123" t="str">
        <f>IF(ISBLANK('Entladung des Speichers'!A190),"",'Entladung des Speichers'!C190)</f>
        <v/>
      </c>
      <c r="N190" s="121" t="str">
        <f>IF(ISBLANK('Beladung des Speichers'!A190),"",SUMIFS('Entladung des Speichers'!$F$17:$F$1001,'Entladung des Speichers'!$A$17:$A$1001,'Ergebnis (detailliert)'!$A$17:$A$300))</f>
        <v/>
      </c>
      <c r="O190" s="122" t="str">
        <f t="shared" si="12"/>
        <v/>
      </c>
      <c r="P190" s="124" t="str">
        <f>IF(A190="","",N190*'Ergebnis (detailliert)'!J190/'Ergebnis (detailliert)'!I190)</f>
        <v/>
      </c>
      <c r="Q190" s="122" t="str">
        <f t="shared" si="13"/>
        <v/>
      </c>
      <c r="R190" s="125" t="str">
        <f t="shared" si="14"/>
        <v/>
      </c>
      <c r="S190" s="126" t="str">
        <f>IF(A190="","",IF(LOOKUP(A190,Stammdaten!$A$17:$A$1001,Stammdaten!$G$17:$G$1001)="Nein",0,IF(ISBLANK('Beladung des Speichers'!A190),"",-1*ROUND(MIN(J190,Q190),2))))</f>
        <v/>
      </c>
    </row>
    <row r="191" spans="1:19" x14ac:dyDescent="0.2">
      <c r="A191" s="119" t="str">
        <f>IF('Beladung des Speichers'!A191="","",'Beladung des Speichers'!A191)</f>
        <v/>
      </c>
      <c r="B191" s="182" t="str">
        <f>IF('Beladung des Speichers'!B191="","",'Beladung des Speichers'!B191)</f>
        <v/>
      </c>
      <c r="C191" s="161" t="str">
        <f>IF(ISBLANK('Beladung des Speichers'!A191),"",SUMIFS('Beladung des Speichers'!$C$17:$C$300,'Beladung des Speichers'!$A$17:$A$300,A191)-SUMIFS('Entladung des Speichers'!$C$17:$C$300,'Entladung des Speichers'!$A$17:$A$300,A191)+SUMIFS(Füllstände!$B$17:$B$299,Füllstände!$A$17:$A$299,A191)-SUMIFS(Füllstände!$C$17:$C$299,Füllstände!$A$17:$A$299,A191))</f>
        <v/>
      </c>
      <c r="D191" s="160" t="str">
        <f>IF(ISBLANK('Beladung des Speichers'!A191),"",C191*'Beladung des Speichers'!C191/SUMIFS('Beladung des Speichers'!$C$17:$C$300,'Beladung des Speichers'!$A$17:$A$300,A191))</f>
        <v/>
      </c>
      <c r="E191" s="166" t="str">
        <f>IF(ISBLANK('Beladung des Speichers'!A191),"",1/SUMIFS('Beladung des Speichers'!$C$17:$C$300,'Beladung des Speichers'!$A$17:$A$300,A191)*C191*SUMIF($A$17:$A$300,A191,'Beladung des Speichers'!$F$17:$F$300))</f>
        <v/>
      </c>
      <c r="F191" s="162" t="str">
        <f>IF(ISBLANK('Beladung des Speichers'!A191),"",IF(C191=0,"0,00",D191/C191*E191))</f>
        <v/>
      </c>
      <c r="G191" s="120" t="str">
        <f>IF(ISBLANK('Beladung des Speichers'!A191),"",SUMIFS('Beladung des Speichers'!$C$17:$C$300,'Beladung des Speichers'!$A$17:$A$300,A191))</f>
        <v/>
      </c>
      <c r="H191" s="120" t="str">
        <f>IF(ISBLANK('Beladung des Speichers'!A191),"",'Beladung des Speichers'!C191)</f>
        <v/>
      </c>
      <c r="I191" s="121" t="str">
        <f>IF(ISBLANK('Beladung des Speichers'!A191),"",SUMIFS('Beladung des Speichers'!$F$17:$F$1001,'Beladung des Speichers'!$A$17:$A$1001,'Ergebnis (detailliert)'!A191))</f>
        <v/>
      </c>
      <c r="J191" s="122" t="str">
        <f>IF(ISBLANK('Beladung des Speichers'!A191),"",'Beladung des Speichers'!F191)</f>
        <v/>
      </c>
      <c r="K191" s="121" t="str">
        <f>IF(ISBLANK('Beladung des Speichers'!A191),"",SUMIFS('Entladung des Speichers'!$C$17:$C$1001,'Entladung des Speichers'!$A$17:$A$1001,'Ergebnis (detailliert)'!A191))</f>
        <v/>
      </c>
      <c r="L191" s="123" t="str">
        <f t="shared" si="11"/>
        <v/>
      </c>
      <c r="M191" s="123" t="str">
        <f>IF(ISBLANK('Entladung des Speichers'!A191),"",'Entladung des Speichers'!C191)</f>
        <v/>
      </c>
      <c r="N191" s="121" t="str">
        <f>IF(ISBLANK('Beladung des Speichers'!A191),"",SUMIFS('Entladung des Speichers'!$F$17:$F$1001,'Entladung des Speichers'!$A$17:$A$1001,'Ergebnis (detailliert)'!$A$17:$A$300))</f>
        <v/>
      </c>
      <c r="O191" s="122" t="str">
        <f t="shared" si="12"/>
        <v/>
      </c>
      <c r="P191" s="124" t="str">
        <f>IF(A191="","",N191*'Ergebnis (detailliert)'!J191/'Ergebnis (detailliert)'!I191)</f>
        <v/>
      </c>
      <c r="Q191" s="122" t="str">
        <f t="shared" si="13"/>
        <v/>
      </c>
      <c r="R191" s="125" t="str">
        <f t="shared" si="14"/>
        <v/>
      </c>
      <c r="S191" s="126" t="str">
        <f>IF(A191="","",IF(LOOKUP(A191,Stammdaten!$A$17:$A$1001,Stammdaten!$G$17:$G$1001)="Nein",0,IF(ISBLANK('Beladung des Speichers'!A191),"",-1*ROUND(MIN(J191,Q191),2))))</f>
        <v/>
      </c>
    </row>
    <row r="192" spans="1:19" x14ac:dyDescent="0.2">
      <c r="A192" s="119" t="str">
        <f>IF('Beladung des Speichers'!A192="","",'Beladung des Speichers'!A192)</f>
        <v/>
      </c>
      <c r="B192" s="182" t="str">
        <f>IF('Beladung des Speichers'!B192="","",'Beladung des Speichers'!B192)</f>
        <v/>
      </c>
      <c r="C192" s="161" t="str">
        <f>IF(ISBLANK('Beladung des Speichers'!A192),"",SUMIFS('Beladung des Speichers'!$C$17:$C$300,'Beladung des Speichers'!$A$17:$A$300,A192)-SUMIFS('Entladung des Speichers'!$C$17:$C$300,'Entladung des Speichers'!$A$17:$A$300,A192)+SUMIFS(Füllstände!$B$17:$B$299,Füllstände!$A$17:$A$299,A192)-SUMIFS(Füllstände!$C$17:$C$299,Füllstände!$A$17:$A$299,A192))</f>
        <v/>
      </c>
      <c r="D192" s="160" t="str">
        <f>IF(ISBLANK('Beladung des Speichers'!A192),"",C192*'Beladung des Speichers'!C192/SUMIFS('Beladung des Speichers'!$C$17:$C$300,'Beladung des Speichers'!$A$17:$A$300,A192))</f>
        <v/>
      </c>
      <c r="E192" s="166" t="str">
        <f>IF(ISBLANK('Beladung des Speichers'!A192),"",1/SUMIFS('Beladung des Speichers'!$C$17:$C$300,'Beladung des Speichers'!$A$17:$A$300,A192)*C192*SUMIF($A$17:$A$300,A192,'Beladung des Speichers'!$F$17:$F$300))</f>
        <v/>
      </c>
      <c r="F192" s="162" t="str">
        <f>IF(ISBLANK('Beladung des Speichers'!A192),"",IF(C192=0,"0,00",D192/C192*E192))</f>
        <v/>
      </c>
      <c r="G192" s="120" t="str">
        <f>IF(ISBLANK('Beladung des Speichers'!A192),"",SUMIFS('Beladung des Speichers'!$C$17:$C$300,'Beladung des Speichers'!$A$17:$A$300,A192))</f>
        <v/>
      </c>
      <c r="H192" s="120" t="str">
        <f>IF(ISBLANK('Beladung des Speichers'!A192),"",'Beladung des Speichers'!C192)</f>
        <v/>
      </c>
      <c r="I192" s="121" t="str">
        <f>IF(ISBLANK('Beladung des Speichers'!A192),"",SUMIFS('Beladung des Speichers'!$F$17:$F$1001,'Beladung des Speichers'!$A$17:$A$1001,'Ergebnis (detailliert)'!A192))</f>
        <v/>
      </c>
      <c r="J192" s="122" t="str">
        <f>IF(ISBLANK('Beladung des Speichers'!A192),"",'Beladung des Speichers'!F192)</f>
        <v/>
      </c>
      <c r="K192" s="121" t="str">
        <f>IF(ISBLANK('Beladung des Speichers'!A192),"",SUMIFS('Entladung des Speichers'!$C$17:$C$1001,'Entladung des Speichers'!$A$17:$A$1001,'Ergebnis (detailliert)'!A192))</f>
        <v/>
      </c>
      <c r="L192" s="123" t="str">
        <f t="shared" si="11"/>
        <v/>
      </c>
      <c r="M192" s="123" t="str">
        <f>IF(ISBLANK('Entladung des Speichers'!A192),"",'Entladung des Speichers'!C192)</f>
        <v/>
      </c>
      <c r="N192" s="121" t="str">
        <f>IF(ISBLANK('Beladung des Speichers'!A192),"",SUMIFS('Entladung des Speichers'!$F$17:$F$1001,'Entladung des Speichers'!$A$17:$A$1001,'Ergebnis (detailliert)'!$A$17:$A$300))</f>
        <v/>
      </c>
      <c r="O192" s="122" t="str">
        <f t="shared" si="12"/>
        <v/>
      </c>
      <c r="P192" s="124" t="str">
        <f>IF(A192="","",N192*'Ergebnis (detailliert)'!J192/'Ergebnis (detailliert)'!I192)</f>
        <v/>
      </c>
      <c r="Q192" s="122" t="str">
        <f t="shared" si="13"/>
        <v/>
      </c>
      <c r="R192" s="125" t="str">
        <f t="shared" si="14"/>
        <v/>
      </c>
      <c r="S192" s="126" t="str">
        <f>IF(A192="","",IF(LOOKUP(A192,Stammdaten!$A$17:$A$1001,Stammdaten!$G$17:$G$1001)="Nein",0,IF(ISBLANK('Beladung des Speichers'!A192),"",-1*ROUND(MIN(J192,Q192),2))))</f>
        <v/>
      </c>
    </row>
    <row r="193" spans="1:19" x14ac:dyDescent="0.2">
      <c r="A193" s="119" t="str">
        <f>IF('Beladung des Speichers'!A193="","",'Beladung des Speichers'!A193)</f>
        <v/>
      </c>
      <c r="B193" s="182" t="str">
        <f>IF('Beladung des Speichers'!B193="","",'Beladung des Speichers'!B193)</f>
        <v/>
      </c>
      <c r="C193" s="161" t="str">
        <f>IF(ISBLANK('Beladung des Speichers'!A193),"",SUMIFS('Beladung des Speichers'!$C$17:$C$300,'Beladung des Speichers'!$A$17:$A$300,A193)-SUMIFS('Entladung des Speichers'!$C$17:$C$300,'Entladung des Speichers'!$A$17:$A$300,A193)+SUMIFS(Füllstände!$B$17:$B$299,Füllstände!$A$17:$A$299,A193)-SUMIFS(Füllstände!$C$17:$C$299,Füllstände!$A$17:$A$299,A193))</f>
        <v/>
      </c>
      <c r="D193" s="160" t="str">
        <f>IF(ISBLANK('Beladung des Speichers'!A193),"",C193*'Beladung des Speichers'!C193/SUMIFS('Beladung des Speichers'!$C$17:$C$300,'Beladung des Speichers'!$A$17:$A$300,A193))</f>
        <v/>
      </c>
      <c r="E193" s="166" t="str">
        <f>IF(ISBLANK('Beladung des Speichers'!A193),"",1/SUMIFS('Beladung des Speichers'!$C$17:$C$300,'Beladung des Speichers'!$A$17:$A$300,A193)*C193*SUMIF($A$17:$A$300,A193,'Beladung des Speichers'!$F$17:$F$300))</f>
        <v/>
      </c>
      <c r="F193" s="162" t="str">
        <f>IF(ISBLANK('Beladung des Speichers'!A193),"",IF(C193=0,"0,00",D193/C193*E193))</f>
        <v/>
      </c>
      <c r="G193" s="120" t="str">
        <f>IF(ISBLANK('Beladung des Speichers'!A193),"",SUMIFS('Beladung des Speichers'!$C$17:$C$300,'Beladung des Speichers'!$A$17:$A$300,A193))</f>
        <v/>
      </c>
      <c r="H193" s="120" t="str">
        <f>IF(ISBLANK('Beladung des Speichers'!A193),"",'Beladung des Speichers'!C193)</f>
        <v/>
      </c>
      <c r="I193" s="121" t="str">
        <f>IF(ISBLANK('Beladung des Speichers'!A193),"",SUMIFS('Beladung des Speichers'!$F$17:$F$1001,'Beladung des Speichers'!$A$17:$A$1001,'Ergebnis (detailliert)'!A193))</f>
        <v/>
      </c>
      <c r="J193" s="122" t="str">
        <f>IF(ISBLANK('Beladung des Speichers'!A193),"",'Beladung des Speichers'!F193)</f>
        <v/>
      </c>
      <c r="K193" s="121" t="str">
        <f>IF(ISBLANK('Beladung des Speichers'!A193),"",SUMIFS('Entladung des Speichers'!$C$17:$C$1001,'Entladung des Speichers'!$A$17:$A$1001,'Ergebnis (detailliert)'!A193))</f>
        <v/>
      </c>
      <c r="L193" s="123" t="str">
        <f t="shared" si="11"/>
        <v/>
      </c>
      <c r="M193" s="123" t="str">
        <f>IF(ISBLANK('Entladung des Speichers'!A193),"",'Entladung des Speichers'!C193)</f>
        <v/>
      </c>
      <c r="N193" s="121" t="str">
        <f>IF(ISBLANK('Beladung des Speichers'!A193),"",SUMIFS('Entladung des Speichers'!$F$17:$F$1001,'Entladung des Speichers'!$A$17:$A$1001,'Ergebnis (detailliert)'!$A$17:$A$300))</f>
        <v/>
      </c>
      <c r="O193" s="122" t="str">
        <f t="shared" si="12"/>
        <v/>
      </c>
      <c r="P193" s="124" t="str">
        <f>IF(A193="","",N193*'Ergebnis (detailliert)'!J193/'Ergebnis (detailliert)'!I193)</f>
        <v/>
      </c>
      <c r="Q193" s="122" t="str">
        <f t="shared" si="13"/>
        <v/>
      </c>
      <c r="R193" s="125" t="str">
        <f t="shared" si="14"/>
        <v/>
      </c>
      <c r="S193" s="126" t="str">
        <f>IF(A193="","",IF(LOOKUP(A193,Stammdaten!$A$17:$A$1001,Stammdaten!$G$17:$G$1001)="Nein",0,IF(ISBLANK('Beladung des Speichers'!A193),"",-1*ROUND(MIN(J193,Q193),2))))</f>
        <v/>
      </c>
    </row>
    <row r="194" spans="1:19" x14ac:dyDescent="0.2">
      <c r="A194" s="119" t="str">
        <f>IF('Beladung des Speichers'!A194="","",'Beladung des Speichers'!A194)</f>
        <v/>
      </c>
      <c r="B194" s="182" t="str">
        <f>IF('Beladung des Speichers'!B194="","",'Beladung des Speichers'!B194)</f>
        <v/>
      </c>
      <c r="C194" s="161" t="str">
        <f>IF(ISBLANK('Beladung des Speichers'!A194),"",SUMIFS('Beladung des Speichers'!$C$17:$C$300,'Beladung des Speichers'!$A$17:$A$300,A194)-SUMIFS('Entladung des Speichers'!$C$17:$C$300,'Entladung des Speichers'!$A$17:$A$300,A194)+SUMIFS(Füllstände!$B$17:$B$299,Füllstände!$A$17:$A$299,A194)-SUMIFS(Füllstände!$C$17:$C$299,Füllstände!$A$17:$A$299,A194))</f>
        <v/>
      </c>
      <c r="D194" s="160" t="str">
        <f>IF(ISBLANK('Beladung des Speichers'!A194),"",C194*'Beladung des Speichers'!C194/SUMIFS('Beladung des Speichers'!$C$17:$C$300,'Beladung des Speichers'!$A$17:$A$300,A194))</f>
        <v/>
      </c>
      <c r="E194" s="166" t="str">
        <f>IF(ISBLANK('Beladung des Speichers'!A194),"",1/SUMIFS('Beladung des Speichers'!$C$17:$C$300,'Beladung des Speichers'!$A$17:$A$300,A194)*C194*SUMIF($A$17:$A$300,A194,'Beladung des Speichers'!$F$17:$F$300))</f>
        <v/>
      </c>
      <c r="F194" s="162" t="str">
        <f>IF(ISBLANK('Beladung des Speichers'!A194),"",IF(C194=0,"0,00",D194/C194*E194))</f>
        <v/>
      </c>
      <c r="G194" s="120" t="str">
        <f>IF(ISBLANK('Beladung des Speichers'!A194),"",SUMIFS('Beladung des Speichers'!$C$17:$C$300,'Beladung des Speichers'!$A$17:$A$300,A194))</f>
        <v/>
      </c>
      <c r="H194" s="120" t="str">
        <f>IF(ISBLANK('Beladung des Speichers'!A194),"",'Beladung des Speichers'!C194)</f>
        <v/>
      </c>
      <c r="I194" s="121" t="str">
        <f>IF(ISBLANK('Beladung des Speichers'!A194),"",SUMIFS('Beladung des Speichers'!$F$17:$F$1001,'Beladung des Speichers'!$A$17:$A$1001,'Ergebnis (detailliert)'!A194))</f>
        <v/>
      </c>
      <c r="J194" s="122" t="str">
        <f>IF(ISBLANK('Beladung des Speichers'!A194),"",'Beladung des Speichers'!F194)</f>
        <v/>
      </c>
      <c r="K194" s="121" t="str">
        <f>IF(ISBLANK('Beladung des Speichers'!A194),"",SUMIFS('Entladung des Speichers'!$C$17:$C$1001,'Entladung des Speichers'!$A$17:$A$1001,'Ergebnis (detailliert)'!A194))</f>
        <v/>
      </c>
      <c r="L194" s="123" t="str">
        <f t="shared" si="11"/>
        <v/>
      </c>
      <c r="M194" s="123" t="str">
        <f>IF(ISBLANK('Entladung des Speichers'!A194),"",'Entladung des Speichers'!C194)</f>
        <v/>
      </c>
      <c r="N194" s="121" t="str">
        <f>IF(ISBLANK('Beladung des Speichers'!A194),"",SUMIFS('Entladung des Speichers'!$F$17:$F$1001,'Entladung des Speichers'!$A$17:$A$1001,'Ergebnis (detailliert)'!$A$17:$A$300))</f>
        <v/>
      </c>
      <c r="O194" s="122" t="str">
        <f t="shared" si="12"/>
        <v/>
      </c>
      <c r="P194" s="124" t="str">
        <f>IF(A194="","",N194*'Ergebnis (detailliert)'!J194/'Ergebnis (detailliert)'!I194)</f>
        <v/>
      </c>
      <c r="Q194" s="122" t="str">
        <f t="shared" si="13"/>
        <v/>
      </c>
      <c r="R194" s="125" t="str">
        <f t="shared" si="14"/>
        <v/>
      </c>
      <c r="S194" s="126" t="str">
        <f>IF(A194="","",IF(LOOKUP(A194,Stammdaten!$A$17:$A$1001,Stammdaten!$G$17:$G$1001)="Nein",0,IF(ISBLANK('Beladung des Speichers'!A194),"",-1*ROUND(MIN(J194,Q194),2))))</f>
        <v/>
      </c>
    </row>
    <row r="195" spans="1:19" x14ac:dyDescent="0.2">
      <c r="A195" s="119" t="str">
        <f>IF('Beladung des Speichers'!A195="","",'Beladung des Speichers'!A195)</f>
        <v/>
      </c>
      <c r="B195" s="182" t="str">
        <f>IF('Beladung des Speichers'!B195="","",'Beladung des Speichers'!B195)</f>
        <v/>
      </c>
      <c r="C195" s="161" t="str">
        <f>IF(ISBLANK('Beladung des Speichers'!A195),"",SUMIFS('Beladung des Speichers'!$C$17:$C$300,'Beladung des Speichers'!$A$17:$A$300,A195)-SUMIFS('Entladung des Speichers'!$C$17:$C$300,'Entladung des Speichers'!$A$17:$A$300,A195)+SUMIFS(Füllstände!$B$17:$B$299,Füllstände!$A$17:$A$299,A195)-SUMIFS(Füllstände!$C$17:$C$299,Füllstände!$A$17:$A$299,A195))</f>
        <v/>
      </c>
      <c r="D195" s="160" t="str">
        <f>IF(ISBLANK('Beladung des Speichers'!A195),"",C195*'Beladung des Speichers'!C195/SUMIFS('Beladung des Speichers'!$C$17:$C$300,'Beladung des Speichers'!$A$17:$A$300,A195))</f>
        <v/>
      </c>
      <c r="E195" s="166" t="str">
        <f>IF(ISBLANK('Beladung des Speichers'!A195),"",1/SUMIFS('Beladung des Speichers'!$C$17:$C$300,'Beladung des Speichers'!$A$17:$A$300,A195)*C195*SUMIF($A$17:$A$300,A195,'Beladung des Speichers'!$F$17:$F$300))</f>
        <v/>
      </c>
      <c r="F195" s="162" t="str">
        <f>IF(ISBLANK('Beladung des Speichers'!A195),"",IF(C195=0,"0,00",D195/C195*E195))</f>
        <v/>
      </c>
      <c r="G195" s="120" t="str">
        <f>IF(ISBLANK('Beladung des Speichers'!A195),"",SUMIFS('Beladung des Speichers'!$C$17:$C$300,'Beladung des Speichers'!$A$17:$A$300,A195))</f>
        <v/>
      </c>
      <c r="H195" s="120" t="str">
        <f>IF(ISBLANK('Beladung des Speichers'!A195),"",'Beladung des Speichers'!C195)</f>
        <v/>
      </c>
      <c r="I195" s="121" t="str">
        <f>IF(ISBLANK('Beladung des Speichers'!A195),"",SUMIFS('Beladung des Speichers'!$F$17:$F$1001,'Beladung des Speichers'!$A$17:$A$1001,'Ergebnis (detailliert)'!A195))</f>
        <v/>
      </c>
      <c r="J195" s="122" t="str">
        <f>IF(ISBLANK('Beladung des Speichers'!A195),"",'Beladung des Speichers'!F195)</f>
        <v/>
      </c>
      <c r="K195" s="121" t="str">
        <f>IF(ISBLANK('Beladung des Speichers'!A195),"",SUMIFS('Entladung des Speichers'!$C$17:$C$1001,'Entladung des Speichers'!$A$17:$A$1001,'Ergebnis (detailliert)'!A195))</f>
        <v/>
      </c>
      <c r="L195" s="123" t="str">
        <f t="shared" si="11"/>
        <v/>
      </c>
      <c r="M195" s="123" t="str">
        <f>IF(ISBLANK('Entladung des Speichers'!A195),"",'Entladung des Speichers'!C195)</f>
        <v/>
      </c>
      <c r="N195" s="121" t="str">
        <f>IF(ISBLANK('Beladung des Speichers'!A195),"",SUMIFS('Entladung des Speichers'!$F$17:$F$1001,'Entladung des Speichers'!$A$17:$A$1001,'Ergebnis (detailliert)'!$A$17:$A$300))</f>
        <v/>
      </c>
      <c r="O195" s="122" t="str">
        <f t="shared" si="12"/>
        <v/>
      </c>
      <c r="P195" s="124" t="str">
        <f>IF(A195="","",N195*'Ergebnis (detailliert)'!J195/'Ergebnis (detailliert)'!I195)</f>
        <v/>
      </c>
      <c r="Q195" s="122" t="str">
        <f t="shared" si="13"/>
        <v/>
      </c>
      <c r="R195" s="125" t="str">
        <f t="shared" si="14"/>
        <v/>
      </c>
      <c r="S195" s="126" t="str">
        <f>IF(A195="","",IF(LOOKUP(A195,Stammdaten!$A$17:$A$1001,Stammdaten!$G$17:$G$1001)="Nein",0,IF(ISBLANK('Beladung des Speichers'!A195),"",-1*ROUND(MIN(J195,Q195),2))))</f>
        <v/>
      </c>
    </row>
    <row r="196" spans="1:19" x14ac:dyDescent="0.2">
      <c r="A196" s="119" t="str">
        <f>IF('Beladung des Speichers'!A196="","",'Beladung des Speichers'!A196)</f>
        <v/>
      </c>
      <c r="B196" s="182" t="str">
        <f>IF('Beladung des Speichers'!B196="","",'Beladung des Speichers'!B196)</f>
        <v/>
      </c>
      <c r="C196" s="161" t="str">
        <f>IF(ISBLANK('Beladung des Speichers'!A196),"",SUMIFS('Beladung des Speichers'!$C$17:$C$300,'Beladung des Speichers'!$A$17:$A$300,A196)-SUMIFS('Entladung des Speichers'!$C$17:$C$300,'Entladung des Speichers'!$A$17:$A$300,A196)+SUMIFS(Füllstände!$B$17:$B$299,Füllstände!$A$17:$A$299,A196)-SUMIFS(Füllstände!$C$17:$C$299,Füllstände!$A$17:$A$299,A196))</f>
        <v/>
      </c>
      <c r="D196" s="160" t="str">
        <f>IF(ISBLANK('Beladung des Speichers'!A196),"",C196*'Beladung des Speichers'!C196/SUMIFS('Beladung des Speichers'!$C$17:$C$300,'Beladung des Speichers'!$A$17:$A$300,A196))</f>
        <v/>
      </c>
      <c r="E196" s="166" t="str">
        <f>IF(ISBLANK('Beladung des Speichers'!A196),"",1/SUMIFS('Beladung des Speichers'!$C$17:$C$300,'Beladung des Speichers'!$A$17:$A$300,A196)*C196*SUMIF($A$17:$A$300,A196,'Beladung des Speichers'!$F$17:$F$300))</f>
        <v/>
      </c>
      <c r="F196" s="162" t="str">
        <f>IF(ISBLANK('Beladung des Speichers'!A196),"",IF(C196=0,"0,00",D196/C196*E196))</f>
        <v/>
      </c>
      <c r="G196" s="120" t="str">
        <f>IF(ISBLANK('Beladung des Speichers'!A196),"",SUMIFS('Beladung des Speichers'!$C$17:$C$300,'Beladung des Speichers'!$A$17:$A$300,A196))</f>
        <v/>
      </c>
      <c r="H196" s="120" t="str">
        <f>IF(ISBLANK('Beladung des Speichers'!A196),"",'Beladung des Speichers'!C196)</f>
        <v/>
      </c>
      <c r="I196" s="121" t="str">
        <f>IF(ISBLANK('Beladung des Speichers'!A196),"",SUMIFS('Beladung des Speichers'!$F$17:$F$1001,'Beladung des Speichers'!$A$17:$A$1001,'Ergebnis (detailliert)'!A196))</f>
        <v/>
      </c>
      <c r="J196" s="122" t="str">
        <f>IF(ISBLANK('Beladung des Speichers'!A196),"",'Beladung des Speichers'!F196)</f>
        <v/>
      </c>
      <c r="K196" s="121" t="str">
        <f>IF(ISBLANK('Beladung des Speichers'!A196),"",SUMIFS('Entladung des Speichers'!$C$17:$C$1001,'Entladung des Speichers'!$A$17:$A$1001,'Ergebnis (detailliert)'!A196))</f>
        <v/>
      </c>
      <c r="L196" s="123" t="str">
        <f t="shared" si="11"/>
        <v/>
      </c>
      <c r="M196" s="123" t="str">
        <f>IF(ISBLANK('Entladung des Speichers'!A196),"",'Entladung des Speichers'!C196)</f>
        <v/>
      </c>
      <c r="N196" s="121" t="str">
        <f>IF(ISBLANK('Beladung des Speichers'!A196),"",SUMIFS('Entladung des Speichers'!$F$17:$F$1001,'Entladung des Speichers'!$A$17:$A$1001,'Ergebnis (detailliert)'!$A$17:$A$300))</f>
        <v/>
      </c>
      <c r="O196" s="122" t="str">
        <f t="shared" si="12"/>
        <v/>
      </c>
      <c r="P196" s="124" t="str">
        <f>IF(A196="","",N196*'Ergebnis (detailliert)'!J196/'Ergebnis (detailliert)'!I196)</f>
        <v/>
      </c>
      <c r="Q196" s="122" t="str">
        <f t="shared" si="13"/>
        <v/>
      </c>
      <c r="R196" s="125" t="str">
        <f t="shared" si="14"/>
        <v/>
      </c>
      <c r="S196" s="126" t="str">
        <f>IF(A196="","",IF(LOOKUP(A196,Stammdaten!$A$17:$A$1001,Stammdaten!$G$17:$G$1001)="Nein",0,IF(ISBLANK('Beladung des Speichers'!A196),"",-1*ROUND(MIN(J196,Q196),2))))</f>
        <v/>
      </c>
    </row>
    <row r="197" spans="1:19" x14ac:dyDescent="0.2">
      <c r="A197" s="119" t="str">
        <f>IF('Beladung des Speichers'!A197="","",'Beladung des Speichers'!A197)</f>
        <v/>
      </c>
      <c r="B197" s="182" t="str">
        <f>IF('Beladung des Speichers'!B197="","",'Beladung des Speichers'!B197)</f>
        <v/>
      </c>
      <c r="C197" s="161" t="str">
        <f>IF(ISBLANK('Beladung des Speichers'!A197),"",SUMIFS('Beladung des Speichers'!$C$17:$C$300,'Beladung des Speichers'!$A$17:$A$300,A197)-SUMIFS('Entladung des Speichers'!$C$17:$C$300,'Entladung des Speichers'!$A$17:$A$300,A197)+SUMIFS(Füllstände!$B$17:$B$299,Füllstände!$A$17:$A$299,A197)-SUMIFS(Füllstände!$C$17:$C$299,Füllstände!$A$17:$A$299,A197))</f>
        <v/>
      </c>
      <c r="D197" s="160" t="str">
        <f>IF(ISBLANK('Beladung des Speichers'!A197),"",C197*'Beladung des Speichers'!C197/SUMIFS('Beladung des Speichers'!$C$17:$C$300,'Beladung des Speichers'!$A$17:$A$300,A197))</f>
        <v/>
      </c>
      <c r="E197" s="166" t="str">
        <f>IF(ISBLANK('Beladung des Speichers'!A197),"",1/SUMIFS('Beladung des Speichers'!$C$17:$C$300,'Beladung des Speichers'!$A$17:$A$300,A197)*C197*SUMIF($A$17:$A$300,A197,'Beladung des Speichers'!$F$17:$F$300))</f>
        <v/>
      </c>
      <c r="F197" s="162" t="str">
        <f>IF(ISBLANK('Beladung des Speichers'!A197),"",IF(C197=0,"0,00",D197/C197*E197))</f>
        <v/>
      </c>
      <c r="G197" s="120" t="str">
        <f>IF(ISBLANK('Beladung des Speichers'!A197),"",SUMIFS('Beladung des Speichers'!$C$17:$C$300,'Beladung des Speichers'!$A$17:$A$300,A197))</f>
        <v/>
      </c>
      <c r="H197" s="120" t="str">
        <f>IF(ISBLANK('Beladung des Speichers'!A197),"",'Beladung des Speichers'!C197)</f>
        <v/>
      </c>
      <c r="I197" s="121" t="str">
        <f>IF(ISBLANK('Beladung des Speichers'!A197),"",SUMIFS('Beladung des Speichers'!$F$17:$F$1001,'Beladung des Speichers'!$A$17:$A$1001,'Ergebnis (detailliert)'!A197))</f>
        <v/>
      </c>
      <c r="J197" s="122" t="str">
        <f>IF(ISBLANK('Beladung des Speichers'!A197),"",'Beladung des Speichers'!F197)</f>
        <v/>
      </c>
      <c r="K197" s="121" t="str">
        <f>IF(ISBLANK('Beladung des Speichers'!A197),"",SUMIFS('Entladung des Speichers'!$C$17:$C$1001,'Entladung des Speichers'!$A$17:$A$1001,'Ergebnis (detailliert)'!A197))</f>
        <v/>
      </c>
      <c r="L197" s="123" t="str">
        <f t="shared" si="11"/>
        <v/>
      </c>
      <c r="M197" s="123" t="str">
        <f>IF(ISBLANK('Entladung des Speichers'!A197),"",'Entladung des Speichers'!C197)</f>
        <v/>
      </c>
      <c r="N197" s="121" t="str">
        <f>IF(ISBLANK('Beladung des Speichers'!A197),"",SUMIFS('Entladung des Speichers'!$F$17:$F$1001,'Entladung des Speichers'!$A$17:$A$1001,'Ergebnis (detailliert)'!$A$17:$A$300))</f>
        <v/>
      </c>
      <c r="O197" s="122" t="str">
        <f t="shared" si="12"/>
        <v/>
      </c>
      <c r="P197" s="124" t="str">
        <f>IF(A197="","",N197*'Ergebnis (detailliert)'!J197/'Ergebnis (detailliert)'!I197)</f>
        <v/>
      </c>
      <c r="Q197" s="122" t="str">
        <f t="shared" si="13"/>
        <v/>
      </c>
      <c r="R197" s="125" t="str">
        <f t="shared" si="14"/>
        <v/>
      </c>
      <c r="S197" s="126" t="str">
        <f>IF(A197="","",IF(LOOKUP(A197,Stammdaten!$A$17:$A$1001,Stammdaten!$G$17:$G$1001)="Nein",0,IF(ISBLANK('Beladung des Speichers'!A197),"",-1*ROUND(MIN(J197,Q197),2))))</f>
        <v/>
      </c>
    </row>
    <row r="198" spans="1:19" x14ac:dyDescent="0.2">
      <c r="A198" s="119" t="str">
        <f>IF('Beladung des Speichers'!A198="","",'Beladung des Speichers'!A198)</f>
        <v/>
      </c>
      <c r="B198" s="182" t="str">
        <f>IF('Beladung des Speichers'!B198="","",'Beladung des Speichers'!B198)</f>
        <v/>
      </c>
      <c r="C198" s="161" t="str">
        <f>IF(ISBLANK('Beladung des Speichers'!A198),"",SUMIFS('Beladung des Speichers'!$C$17:$C$300,'Beladung des Speichers'!$A$17:$A$300,A198)-SUMIFS('Entladung des Speichers'!$C$17:$C$300,'Entladung des Speichers'!$A$17:$A$300,A198)+SUMIFS(Füllstände!$B$17:$B$299,Füllstände!$A$17:$A$299,A198)-SUMIFS(Füllstände!$C$17:$C$299,Füllstände!$A$17:$A$299,A198))</f>
        <v/>
      </c>
      <c r="D198" s="160" t="str">
        <f>IF(ISBLANK('Beladung des Speichers'!A198),"",C198*'Beladung des Speichers'!C198/SUMIFS('Beladung des Speichers'!$C$17:$C$300,'Beladung des Speichers'!$A$17:$A$300,A198))</f>
        <v/>
      </c>
      <c r="E198" s="166" t="str">
        <f>IF(ISBLANK('Beladung des Speichers'!A198),"",1/SUMIFS('Beladung des Speichers'!$C$17:$C$300,'Beladung des Speichers'!$A$17:$A$300,A198)*C198*SUMIF($A$17:$A$300,A198,'Beladung des Speichers'!$F$17:$F$300))</f>
        <v/>
      </c>
      <c r="F198" s="162" t="str">
        <f>IF(ISBLANK('Beladung des Speichers'!A198),"",IF(C198=0,"0,00",D198/C198*E198))</f>
        <v/>
      </c>
      <c r="G198" s="120" t="str">
        <f>IF(ISBLANK('Beladung des Speichers'!A198),"",SUMIFS('Beladung des Speichers'!$C$17:$C$300,'Beladung des Speichers'!$A$17:$A$300,A198))</f>
        <v/>
      </c>
      <c r="H198" s="120" t="str">
        <f>IF(ISBLANK('Beladung des Speichers'!A198),"",'Beladung des Speichers'!C198)</f>
        <v/>
      </c>
      <c r="I198" s="121" t="str">
        <f>IF(ISBLANK('Beladung des Speichers'!A198),"",SUMIFS('Beladung des Speichers'!$F$17:$F$1001,'Beladung des Speichers'!$A$17:$A$1001,'Ergebnis (detailliert)'!A198))</f>
        <v/>
      </c>
      <c r="J198" s="122" t="str">
        <f>IF(ISBLANK('Beladung des Speichers'!A198),"",'Beladung des Speichers'!F198)</f>
        <v/>
      </c>
      <c r="K198" s="121" t="str">
        <f>IF(ISBLANK('Beladung des Speichers'!A198),"",SUMIFS('Entladung des Speichers'!$C$17:$C$1001,'Entladung des Speichers'!$A$17:$A$1001,'Ergebnis (detailliert)'!A198))</f>
        <v/>
      </c>
      <c r="L198" s="123" t="str">
        <f t="shared" si="11"/>
        <v/>
      </c>
      <c r="M198" s="123" t="str">
        <f>IF(ISBLANK('Entladung des Speichers'!A198),"",'Entladung des Speichers'!C198)</f>
        <v/>
      </c>
      <c r="N198" s="121" t="str">
        <f>IF(ISBLANK('Beladung des Speichers'!A198),"",SUMIFS('Entladung des Speichers'!$F$17:$F$1001,'Entladung des Speichers'!$A$17:$A$1001,'Ergebnis (detailliert)'!$A$17:$A$300))</f>
        <v/>
      </c>
      <c r="O198" s="122" t="str">
        <f t="shared" si="12"/>
        <v/>
      </c>
      <c r="P198" s="124" t="str">
        <f>IF(A198="","",N198*'Ergebnis (detailliert)'!J198/'Ergebnis (detailliert)'!I198)</f>
        <v/>
      </c>
      <c r="Q198" s="122" t="str">
        <f t="shared" si="13"/>
        <v/>
      </c>
      <c r="R198" s="125" t="str">
        <f t="shared" si="14"/>
        <v/>
      </c>
      <c r="S198" s="126" t="str">
        <f>IF(A198="","",IF(LOOKUP(A198,Stammdaten!$A$17:$A$1001,Stammdaten!$G$17:$G$1001)="Nein",0,IF(ISBLANK('Beladung des Speichers'!A198),"",-1*ROUND(MIN(J198,Q198),2))))</f>
        <v/>
      </c>
    </row>
    <row r="199" spans="1:19" x14ac:dyDescent="0.2">
      <c r="A199" s="119" t="str">
        <f>IF('Beladung des Speichers'!A199="","",'Beladung des Speichers'!A199)</f>
        <v/>
      </c>
      <c r="B199" s="182" t="str">
        <f>IF('Beladung des Speichers'!B199="","",'Beladung des Speichers'!B199)</f>
        <v/>
      </c>
      <c r="C199" s="161" t="str">
        <f>IF(ISBLANK('Beladung des Speichers'!A199),"",SUMIFS('Beladung des Speichers'!$C$17:$C$300,'Beladung des Speichers'!$A$17:$A$300,A199)-SUMIFS('Entladung des Speichers'!$C$17:$C$300,'Entladung des Speichers'!$A$17:$A$300,A199)+SUMIFS(Füllstände!$B$17:$B$299,Füllstände!$A$17:$A$299,A199)-SUMIFS(Füllstände!$C$17:$C$299,Füllstände!$A$17:$A$299,A199))</f>
        <v/>
      </c>
      <c r="D199" s="160" t="str">
        <f>IF(ISBLANK('Beladung des Speichers'!A199),"",C199*'Beladung des Speichers'!C199/SUMIFS('Beladung des Speichers'!$C$17:$C$300,'Beladung des Speichers'!$A$17:$A$300,A199))</f>
        <v/>
      </c>
      <c r="E199" s="166" t="str">
        <f>IF(ISBLANK('Beladung des Speichers'!A199),"",1/SUMIFS('Beladung des Speichers'!$C$17:$C$300,'Beladung des Speichers'!$A$17:$A$300,A199)*C199*SUMIF($A$17:$A$300,A199,'Beladung des Speichers'!$F$17:$F$300))</f>
        <v/>
      </c>
      <c r="F199" s="162" t="str">
        <f>IF(ISBLANK('Beladung des Speichers'!A199),"",IF(C199=0,"0,00",D199/C199*E199))</f>
        <v/>
      </c>
      <c r="G199" s="120" t="str">
        <f>IF(ISBLANK('Beladung des Speichers'!A199),"",SUMIFS('Beladung des Speichers'!$C$17:$C$300,'Beladung des Speichers'!$A$17:$A$300,A199))</f>
        <v/>
      </c>
      <c r="H199" s="120" t="str">
        <f>IF(ISBLANK('Beladung des Speichers'!A199),"",'Beladung des Speichers'!C199)</f>
        <v/>
      </c>
      <c r="I199" s="121" t="str">
        <f>IF(ISBLANK('Beladung des Speichers'!A199),"",SUMIFS('Beladung des Speichers'!$F$17:$F$1001,'Beladung des Speichers'!$A$17:$A$1001,'Ergebnis (detailliert)'!A199))</f>
        <v/>
      </c>
      <c r="J199" s="122" t="str">
        <f>IF(ISBLANK('Beladung des Speichers'!A199),"",'Beladung des Speichers'!F199)</f>
        <v/>
      </c>
      <c r="K199" s="121" t="str">
        <f>IF(ISBLANK('Beladung des Speichers'!A199),"",SUMIFS('Entladung des Speichers'!$C$17:$C$1001,'Entladung des Speichers'!$A$17:$A$1001,'Ergebnis (detailliert)'!A199))</f>
        <v/>
      </c>
      <c r="L199" s="123" t="str">
        <f t="shared" si="11"/>
        <v/>
      </c>
      <c r="M199" s="123" t="str">
        <f>IF(ISBLANK('Entladung des Speichers'!A199),"",'Entladung des Speichers'!C199)</f>
        <v/>
      </c>
      <c r="N199" s="121" t="str">
        <f>IF(ISBLANK('Beladung des Speichers'!A199),"",SUMIFS('Entladung des Speichers'!$F$17:$F$1001,'Entladung des Speichers'!$A$17:$A$1001,'Ergebnis (detailliert)'!$A$17:$A$300))</f>
        <v/>
      </c>
      <c r="O199" s="122" t="str">
        <f t="shared" si="12"/>
        <v/>
      </c>
      <c r="P199" s="124" t="str">
        <f>IF(A199="","",N199*'Ergebnis (detailliert)'!J199/'Ergebnis (detailliert)'!I199)</f>
        <v/>
      </c>
      <c r="Q199" s="122" t="str">
        <f t="shared" si="13"/>
        <v/>
      </c>
      <c r="R199" s="125" t="str">
        <f t="shared" si="14"/>
        <v/>
      </c>
      <c r="S199" s="126" t="str">
        <f>IF(A199="","",IF(LOOKUP(A199,Stammdaten!$A$17:$A$1001,Stammdaten!$G$17:$G$1001)="Nein",0,IF(ISBLANK('Beladung des Speichers'!A199),"",-1*ROUND(MIN(J199,Q199),2))))</f>
        <v/>
      </c>
    </row>
    <row r="200" spans="1:19" x14ac:dyDescent="0.2">
      <c r="A200" s="119" t="str">
        <f>IF('Beladung des Speichers'!A200="","",'Beladung des Speichers'!A200)</f>
        <v/>
      </c>
      <c r="B200" s="182" t="str">
        <f>IF('Beladung des Speichers'!B200="","",'Beladung des Speichers'!B200)</f>
        <v/>
      </c>
      <c r="C200" s="161" t="str">
        <f>IF(ISBLANK('Beladung des Speichers'!A200),"",SUMIFS('Beladung des Speichers'!$C$17:$C$300,'Beladung des Speichers'!$A$17:$A$300,A200)-SUMIFS('Entladung des Speichers'!$C$17:$C$300,'Entladung des Speichers'!$A$17:$A$300,A200)+SUMIFS(Füllstände!$B$17:$B$299,Füllstände!$A$17:$A$299,A200)-SUMIFS(Füllstände!$C$17:$C$299,Füllstände!$A$17:$A$299,A200))</f>
        <v/>
      </c>
      <c r="D200" s="160" t="str">
        <f>IF(ISBLANK('Beladung des Speichers'!A200),"",C200*'Beladung des Speichers'!C200/SUMIFS('Beladung des Speichers'!$C$17:$C$300,'Beladung des Speichers'!$A$17:$A$300,A200))</f>
        <v/>
      </c>
      <c r="E200" s="166" t="str">
        <f>IF(ISBLANK('Beladung des Speichers'!A200),"",1/SUMIFS('Beladung des Speichers'!$C$17:$C$300,'Beladung des Speichers'!$A$17:$A$300,A200)*C200*SUMIF($A$17:$A$300,A200,'Beladung des Speichers'!$F$17:$F$300))</f>
        <v/>
      </c>
      <c r="F200" s="162" t="str">
        <f>IF(ISBLANK('Beladung des Speichers'!A200),"",IF(C200=0,"0,00",D200/C200*E200))</f>
        <v/>
      </c>
      <c r="G200" s="120" t="str">
        <f>IF(ISBLANK('Beladung des Speichers'!A200),"",SUMIFS('Beladung des Speichers'!$C$17:$C$300,'Beladung des Speichers'!$A$17:$A$300,A200))</f>
        <v/>
      </c>
      <c r="H200" s="120" t="str">
        <f>IF(ISBLANK('Beladung des Speichers'!A200),"",'Beladung des Speichers'!C200)</f>
        <v/>
      </c>
      <c r="I200" s="121" t="str">
        <f>IF(ISBLANK('Beladung des Speichers'!A200),"",SUMIFS('Beladung des Speichers'!$F$17:$F$1001,'Beladung des Speichers'!$A$17:$A$1001,'Ergebnis (detailliert)'!A200))</f>
        <v/>
      </c>
      <c r="J200" s="122" t="str">
        <f>IF(ISBLANK('Beladung des Speichers'!A200),"",'Beladung des Speichers'!F200)</f>
        <v/>
      </c>
      <c r="K200" s="121" t="str">
        <f>IF(ISBLANK('Beladung des Speichers'!A200),"",SUMIFS('Entladung des Speichers'!$C$17:$C$1001,'Entladung des Speichers'!$A$17:$A$1001,'Ergebnis (detailliert)'!A200))</f>
        <v/>
      </c>
      <c r="L200" s="123" t="str">
        <f t="shared" si="11"/>
        <v/>
      </c>
      <c r="M200" s="123" t="str">
        <f>IF(ISBLANK('Entladung des Speichers'!A200),"",'Entladung des Speichers'!C200)</f>
        <v/>
      </c>
      <c r="N200" s="121" t="str">
        <f>IF(ISBLANK('Beladung des Speichers'!A200),"",SUMIFS('Entladung des Speichers'!$F$17:$F$1001,'Entladung des Speichers'!$A$17:$A$1001,'Ergebnis (detailliert)'!$A$17:$A$300))</f>
        <v/>
      </c>
      <c r="O200" s="122" t="str">
        <f t="shared" si="12"/>
        <v/>
      </c>
      <c r="P200" s="124" t="str">
        <f>IF(A200="","",N200*'Ergebnis (detailliert)'!J200/'Ergebnis (detailliert)'!I200)</f>
        <v/>
      </c>
      <c r="Q200" s="122" t="str">
        <f t="shared" si="13"/>
        <v/>
      </c>
      <c r="R200" s="125" t="str">
        <f t="shared" si="14"/>
        <v/>
      </c>
      <c r="S200" s="126" t="str">
        <f>IF(A200="","",IF(LOOKUP(A200,Stammdaten!$A$17:$A$1001,Stammdaten!$G$17:$G$1001)="Nein",0,IF(ISBLANK('Beladung des Speichers'!A200),"",-1*ROUND(MIN(J200,Q200),2))))</f>
        <v/>
      </c>
    </row>
    <row r="201" spans="1:19" x14ac:dyDescent="0.2">
      <c r="A201" s="119" t="str">
        <f>IF('Beladung des Speichers'!A201="","",'Beladung des Speichers'!A201)</f>
        <v/>
      </c>
      <c r="B201" s="182" t="str">
        <f>IF('Beladung des Speichers'!B201="","",'Beladung des Speichers'!B201)</f>
        <v/>
      </c>
      <c r="C201" s="161" t="str">
        <f>IF(ISBLANK('Beladung des Speichers'!A201),"",SUMIFS('Beladung des Speichers'!$C$17:$C$300,'Beladung des Speichers'!$A$17:$A$300,A201)-SUMIFS('Entladung des Speichers'!$C$17:$C$300,'Entladung des Speichers'!$A$17:$A$300,A201)+SUMIFS(Füllstände!$B$17:$B$299,Füllstände!$A$17:$A$299,A201)-SUMIFS(Füllstände!$C$17:$C$299,Füllstände!$A$17:$A$299,A201))</f>
        <v/>
      </c>
      <c r="D201" s="160" t="str">
        <f>IF(ISBLANK('Beladung des Speichers'!A201),"",C201*'Beladung des Speichers'!C201/SUMIFS('Beladung des Speichers'!$C$17:$C$300,'Beladung des Speichers'!$A$17:$A$300,A201))</f>
        <v/>
      </c>
      <c r="E201" s="166" t="str">
        <f>IF(ISBLANK('Beladung des Speichers'!A201),"",1/SUMIFS('Beladung des Speichers'!$C$17:$C$300,'Beladung des Speichers'!$A$17:$A$300,A201)*C201*SUMIF($A$17:$A$300,A201,'Beladung des Speichers'!$F$17:$F$300))</f>
        <v/>
      </c>
      <c r="F201" s="162" t="str">
        <f>IF(ISBLANK('Beladung des Speichers'!A201),"",IF(C201=0,"0,00",D201/C201*E201))</f>
        <v/>
      </c>
      <c r="G201" s="120" t="str">
        <f>IF(ISBLANK('Beladung des Speichers'!A201),"",SUMIFS('Beladung des Speichers'!$C$17:$C$300,'Beladung des Speichers'!$A$17:$A$300,A201))</f>
        <v/>
      </c>
      <c r="H201" s="120" t="str">
        <f>IF(ISBLANK('Beladung des Speichers'!A201),"",'Beladung des Speichers'!C201)</f>
        <v/>
      </c>
      <c r="I201" s="121" t="str">
        <f>IF(ISBLANK('Beladung des Speichers'!A201),"",SUMIFS('Beladung des Speichers'!$F$17:$F$1001,'Beladung des Speichers'!$A$17:$A$1001,'Ergebnis (detailliert)'!A201))</f>
        <v/>
      </c>
      <c r="J201" s="122" t="str">
        <f>IF(ISBLANK('Beladung des Speichers'!A201),"",'Beladung des Speichers'!F201)</f>
        <v/>
      </c>
      <c r="K201" s="121" t="str">
        <f>IF(ISBLANK('Beladung des Speichers'!A201),"",SUMIFS('Entladung des Speichers'!$C$17:$C$1001,'Entladung des Speichers'!$A$17:$A$1001,'Ergebnis (detailliert)'!A201))</f>
        <v/>
      </c>
      <c r="L201" s="123" t="str">
        <f t="shared" si="11"/>
        <v/>
      </c>
      <c r="M201" s="123" t="str">
        <f>IF(ISBLANK('Entladung des Speichers'!A201),"",'Entladung des Speichers'!C201)</f>
        <v/>
      </c>
      <c r="N201" s="121" t="str">
        <f>IF(ISBLANK('Beladung des Speichers'!A201),"",SUMIFS('Entladung des Speichers'!$F$17:$F$1001,'Entladung des Speichers'!$A$17:$A$1001,'Ergebnis (detailliert)'!$A$17:$A$300))</f>
        <v/>
      </c>
      <c r="O201" s="122" t="str">
        <f t="shared" si="12"/>
        <v/>
      </c>
      <c r="P201" s="124" t="str">
        <f>IF(A201="","",N201*'Ergebnis (detailliert)'!J201/'Ergebnis (detailliert)'!I201)</f>
        <v/>
      </c>
      <c r="Q201" s="122" t="str">
        <f t="shared" si="13"/>
        <v/>
      </c>
      <c r="R201" s="125" t="str">
        <f t="shared" si="14"/>
        <v/>
      </c>
      <c r="S201" s="126" t="str">
        <f>IF(A201="","",IF(LOOKUP(A201,Stammdaten!$A$17:$A$1001,Stammdaten!$G$17:$G$1001)="Nein",0,IF(ISBLANK('Beladung des Speichers'!A201),"",-1*ROUND(MIN(J201,Q201),2))))</f>
        <v/>
      </c>
    </row>
    <row r="202" spans="1:19" x14ac:dyDescent="0.2">
      <c r="A202" s="119" t="str">
        <f>IF('Beladung des Speichers'!A202="","",'Beladung des Speichers'!A202)</f>
        <v/>
      </c>
      <c r="B202" s="182" t="str">
        <f>IF('Beladung des Speichers'!B202="","",'Beladung des Speichers'!B202)</f>
        <v/>
      </c>
      <c r="C202" s="161" t="str">
        <f>IF(ISBLANK('Beladung des Speichers'!A202),"",SUMIFS('Beladung des Speichers'!$C$17:$C$300,'Beladung des Speichers'!$A$17:$A$300,A202)-SUMIFS('Entladung des Speichers'!$C$17:$C$300,'Entladung des Speichers'!$A$17:$A$300,A202)+SUMIFS(Füllstände!$B$17:$B$299,Füllstände!$A$17:$A$299,A202)-SUMIFS(Füllstände!$C$17:$C$299,Füllstände!$A$17:$A$299,A202))</f>
        <v/>
      </c>
      <c r="D202" s="160" t="str">
        <f>IF(ISBLANK('Beladung des Speichers'!A202),"",C202*'Beladung des Speichers'!C202/SUMIFS('Beladung des Speichers'!$C$17:$C$300,'Beladung des Speichers'!$A$17:$A$300,A202))</f>
        <v/>
      </c>
      <c r="E202" s="166" t="str">
        <f>IF(ISBLANK('Beladung des Speichers'!A202),"",1/SUMIFS('Beladung des Speichers'!$C$17:$C$300,'Beladung des Speichers'!$A$17:$A$300,A202)*C202*SUMIF($A$17:$A$300,A202,'Beladung des Speichers'!$F$17:$F$300))</f>
        <v/>
      </c>
      <c r="F202" s="162" t="str">
        <f>IF(ISBLANK('Beladung des Speichers'!A202),"",IF(C202=0,"0,00",D202/C202*E202))</f>
        <v/>
      </c>
      <c r="G202" s="120" t="str">
        <f>IF(ISBLANK('Beladung des Speichers'!A202),"",SUMIFS('Beladung des Speichers'!$C$17:$C$300,'Beladung des Speichers'!$A$17:$A$300,A202))</f>
        <v/>
      </c>
      <c r="H202" s="120" t="str">
        <f>IF(ISBLANK('Beladung des Speichers'!A202),"",'Beladung des Speichers'!C202)</f>
        <v/>
      </c>
      <c r="I202" s="121" t="str">
        <f>IF(ISBLANK('Beladung des Speichers'!A202),"",SUMIFS('Beladung des Speichers'!$F$17:$F$1001,'Beladung des Speichers'!$A$17:$A$1001,'Ergebnis (detailliert)'!A202))</f>
        <v/>
      </c>
      <c r="J202" s="122" t="str">
        <f>IF(ISBLANK('Beladung des Speichers'!A202),"",'Beladung des Speichers'!F202)</f>
        <v/>
      </c>
      <c r="K202" s="121" t="str">
        <f>IF(ISBLANK('Beladung des Speichers'!A202),"",SUMIFS('Entladung des Speichers'!$C$17:$C$1001,'Entladung des Speichers'!$A$17:$A$1001,'Ergebnis (detailliert)'!A202))</f>
        <v/>
      </c>
      <c r="L202" s="123" t="str">
        <f t="shared" si="11"/>
        <v/>
      </c>
      <c r="M202" s="123" t="str">
        <f>IF(ISBLANK('Entladung des Speichers'!A202),"",'Entladung des Speichers'!C202)</f>
        <v/>
      </c>
      <c r="N202" s="121" t="str">
        <f>IF(ISBLANK('Beladung des Speichers'!A202),"",SUMIFS('Entladung des Speichers'!$F$17:$F$1001,'Entladung des Speichers'!$A$17:$A$1001,'Ergebnis (detailliert)'!$A$17:$A$300))</f>
        <v/>
      </c>
      <c r="O202" s="122" t="str">
        <f t="shared" si="12"/>
        <v/>
      </c>
      <c r="P202" s="124" t="str">
        <f>IF(A202="","",N202*'Ergebnis (detailliert)'!J202/'Ergebnis (detailliert)'!I202)</f>
        <v/>
      </c>
      <c r="Q202" s="122" t="str">
        <f t="shared" si="13"/>
        <v/>
      </c>
      <c r="R202" s="125" t="str">
        <f t="shared" si="14"/>
        <v/>
      </c>
      <c r="S202" s="126" t="str">
        <f>IF(A202="","",IF(LOOKUP(A202,Stammdaten!$A$17:$A$1001,Stammdaten!$G$17:$G$1001)="Nein",0,IF(ISBLANK('Beladung des Speichers'!A202),"",-1*ROUND(MIN(J202,Q202),2))))</f>
        <v/>
      </c>
    </row>
    <row r="203" spans="1:19" x14ac:dyDescent="0.2">
      <c r="A203" s="119" t="str">
        <f>IF('Beladung des Speichers'!A203="","",'Beladung des Speichers'!A203)</f>
        <v/>
      </c>
      <c r="B203" s="182" t="str">
        <f>IF('Beladung des Speichers'!B203="","",'Beladung des Speichers'!B203)</f>
        <v/>
      </c>
      <c r="C203" s="161" t="str">
        <f>IF(ISBLANK('Beladung des Speichers'!A203),"",SUMIFS('Beladung des Speichers'!$C$17:$C$300,'Beladung des Speichers'!$A$17:$A$300,A203)-SUMIFS('Entladung des Speichers'!$C$17:$C$300,'Entladung des Speichers'!$A$17:$A$300,A203)+SUMIFS(Füllstände!$B$17:$B$299,Füllstände!$A$17:$A$299,A203)-SUMIFS(Füllstände!$C$17:$C$299,Füllstände!$A$17:$A$299,A203))</f>
        <v/>
      </c>
      <c r="D203" s="160" t="str">
        <f>IF(ISBLANK('Beladung des Speichers'!A203),"",C203*'Beladung des Speichers'!C203/SUMIFS('Beladung des Speichers'!$C$17:$C$300,'Beladung des Speichers'!$A$17:$A$300,A203))</f>
        <v/>
      </c>
      <c r="E203" s="166" t="str">
        <f>IF(ISBLANK('Beladung des Speichers'!A203),"",1/SUMIFS('Beladung des Speichers'!$C$17:$C$300,'Beladung des Speichers'!$A$17:$A$300,A203)*C203*SUMIF($A$17:$A$300,A203,'Beladung des Speichers'!$F$17:$F$300))</f>
        <v/>
      </c>
      <c r="F203" s="162" t="str">
        <f>IF(ISBLANK('Beladung des Speichers'!A203),"",IF(C203=0,"0,00",D203/C203*E203))</f>
        <v/>
      </c>
      <c r="G203" s="120" t="str">
        <f>IF(ISBLANK('Beladung des Speichers'!A203),"",SUMIFS('Beladung des Speichers'!$C$17:$C$300,'Beladung des Speichers'!$A$17:$A$300,A203))</f>
        <v/>
      </c>
      <c r="H203" s="120" t="str">
        <f>IF(ISBLANK('Beladung des Speichers'!A203),"",'Beladung des Speichers'!C203)</f>
        <v/>
      </c>
      <c r="I203" s="121" t="str">
        <f>IF(ISBLANK('Beladung des Speichers'!A203),"",SUMIFS('Beladung des Speichers'!$F$17:$F$1001,'Beladung des Speichers'!$A$17:$A$1001,'Ergebnis (detailliert)'!A203))</f>
        <v/>
      </c>
      <c r="J203" s="122" t="str">
        <f>IF(ISBLANK('Beladung des Speichers'!A203),"",'Beladung des Speichers'!F203)</f>
        <v/>
      </c>
      <c r="K203" s="121" t="str">
        <f>IF(ISBLANK('Beladung des Speichers'!A203),"",SUMIFS('Entladung des Speichers'!$C$17:$C$1001,'Entladung des Speichers'!$A$17:$A$1001,'Ergebnis (detailliert)'!A203))</f>
        <v/>
      </c>
      <c r="L203" s="123" t="str">
        <f t="shared" si="11"/>
        <v/>
      </c>
      <c r="M203" s="123" t="str">
        <f>IF(ISBLANK('Entladung des Speichers'!A203),"",'Entladung des Speichers'!C203)</f>
        <v/>
      </c>
      <c r="N203" s="121" t="str">
        <f>IF(ISBLANK('Beladung des Speichers'!A203),"",SUMIFS('Entladung des Speichers'!$F$17:$F$1001,'Entladung des Speichers'!$A$17:$A$1001,'Ergebnis (detailliert)'!$A$17:$A$300))</f>
        <v/>
      </c>
      <c r="O203" s="122" t="str">
        <f t="shared" si="12"/>
        <v/>
      </c>
      <c r="P203" s="124" t="str">
        <f>IF(A203="","",N203*'Ergebnis (detailliert)'!J203/'Ergebnis (detailliert)'!I203)</f>
        <v/>
      </c>
      <c r="Q203" s="122" t="str">
        <f t="shared" si="13"/>
        <v/>
      </c>
      <c r="R203" s="125" t="str">
        <f t="shared" si="14"/>
        <v/>
      </c>
      <c r="S203" s="126" t="str">
        <f>IF(A203="","",IF(LOOKUP(A203,Stammdaten!$A$17:$A$1001,Stammdaten!$G$17:$G$1001)="Nein",0,IF(ISBLANK('Beladung des Speichers'!A203),"",-1*ROUND(MIN(J203,Q203),2))))</f>
        <v/>
      </c>
    </row>
    <row r="204" spans="1:19" x14ac:dyDescent="0.2">
      <c r="A204" s="119" t="str">
        <f>IF('Beladung des Speichers'!A204="","",'Beladung des Speichers'!A204)</f>
        <v/>
      </c>
      <c r="B204" s="182" t="str">
        <f>IF('Beladung des Speichers'!B204="","",'Beladung des Speichers'!B204)</f>
        <v/>
      </c>
      <c r="C204" s="161" t="str">
        <f>IF(ISBLANK('Beladung des Speichers'!A204),"",SUMIFS('Beladung des Speichers'!$C$17:$C$300,'Beladung des Speichers'!$A$17:$A$300,A204)-SUMIFS('Entladung des Speichers'!$C$17:$C$300,'Entladung des Speichers'!$A$17:$A$300,A204)+SUMIFS(Füllstände!$B$17:$B$299,Füllstände!$A$17:$A$299,A204)-SUMIFS(Füllstände!$C$17:$C$299,Füllstände!$A$17:$A$299,A204))</f>
        <v/>
      </c>
      <c r="D204" s="160" t="str">
        <f>IF(ISBLANK('Beladung des Speichers'!A204),"",C204*'Beladung des Speichers'!C204/SUMIFS('Beladung des Speichers'!$C$17:$C$300,'Beladung des Speichers'!$A$17:$A$300,A204))</f>
        <v/>
      </c>
      <c r="E204" s="166" t="str">
        <f>IF(ISBLANK('Beladung des Speichers'!A204),"",1/SUMIFS('Beladung des Speichers'!$C$17:$C$300,'Beladung des Speichers'!$A$17:$A$300,A204)*C204*SUMIF($A$17:$A$300,A204,'Beladung des Speichers'!$F$17:$F$300))</f>
        <v/>
      </c>
      <c r="F204" s="162" t="str">
        <f>IF(ISBLANK('Beladung des Speichers'!A204),"",IF(C204=0,"0,00",D204/C204*E204))</f>
        <v/>
      </c>
      <c r="G204" s="120" t="str">
        <f>IF(ISBLANK('Beladung des Speichers'!A204),"",SUMIFS('Beladung des Speichers'!$C$17:$C$300,'Beladung des Speichers'!$A$17:$A$300,A204))</f>
        <v/>
      </c>
      <c r="H204" s="120" t="str">
        <f>IF(ISBLANK('Beladung des Speichers'!A204),"",'Beladung des Speichers'!C204)</f>
        <v/>
      </c>
      <c r="I204" s="121" t="str">
        <f>IF(ISBLANK('Beladung des Speichers'!A204),"",SUMIFS('Beladung des Speichers'!$F$17:$F$1001,'Beladung des Speichers'!$A$17:$A$1001,'Ergebnis (detailliert)'!A204))</f>
        <v/>
      </c>
      <c r="J204" s="122" t="str">
        <f>IF(ISBLANK('Beladung des Speichers'!A204),"",'Beladung des Speichers'!F204)</f>
        <v/>
      </c>
      <c r="K204" s="121" t="str">
        <f>IF(ISBLANK('Beladung des Speichers'!A204),"",SUMIFS('Entladung des Speichers'!$C$17:$C$1001,'Entladung des Speichers'!$A$17:$A$1001,'Ergebnis (detailliert)'!A204))</f>
        <v/>
      </c>
      <c r="L204" s="123" t="str">
        <f t="shared" si="11"/>
        <v/>
      </c>
      <c r="M204" s="123" t="str">
        <f>IF(ISBLANK('Entladung des Speichers'!A204),"",'Entladung des Speichers'!C204)</f>
        <v/>
      </c>
      <c r="N204" s="121" t="str">
        <f>IF(ISBLANK('Beladung des Speichers'!A204),"",SUMIFS('Entladung des Speichers'!$F$17:$F$1001,'Entladung des Speichers'!$A$17:$A$1001,'Ergebnis (detailliert)'!$A$17:$A$300))</f>
        <v/>
      </c>
      <c r="O204" s="122" t="str">
        <f t="shared" si="12"/>
        <v/>
      </c>
      <c r="P204" s="124" t="str">
        <f>IF(A204="","",N204*'Ergebnis (detailliert)'!J204/'Ergebnis (detailliert)'!I204)</f>
        <v/>
      </c>
      <c r="Q204" s="122" t="str">
        <f t="shared" si="13"/>
        <v/>
      </c>
      <c r="R204" s="125" t="str">
        <f t="shared" si="14"/>
        <v/>
      </c>
      <c r="S204" s="126" t="str">
        <f>IF(A204="","",IF(LOOKUP(A204,Stammdaten!$A$17:$A$1001,Stammdaten!$G$17:$G$1001)="Nein",0,IF(ISBLANK('Beladung des Speichers'!A204),"",-1*ROUND(MIN(J204,Q204),2))))</f>
        <v/>
      </c>
    </row>
    <row r="205" spans="1:19" x14ac:dyDescent="0.2">
      <c r="A205" s="119" t="str">
        <f>IF('Beladung des Speichers'!A205="","",'Beladung des Speichers'!A205)</f>
        <v/>
      </c>
      <c r="B205" s="182" t="str">
        <f>IF('Beladung des Speichers'!B205="","",'Beladung des Speichers'!B205)</f>
        <v/>
      </c>
      <c r="C205" s="161" t="str">
        <f>IF(ISBLANK('Beladung des Speichers'!A205),"",SUMIFS('Beladung des Speichers'!$C$17:$C$300,'Beladung des Speichers'!$A$17:$A$300,A205)-SUMIFS('Entladung des Speichers'!$C$17:$C$300,'Entladung des Speichers'!$A$17:$A$300,A205)+SUMIFS(Füllstände!$B$17:$B$299,Füllstände!$A$17:$A$299,A205)-SUMIFS(Füllstände!$C$17:$C$299,Füllstände!$A$17:$A$299,A205))</f>
        <v/>
      </c>
      <c r="D205" s="160" t="str">
        <f>IF(ISBLANK('Beladung des Speichers'!A205),"",C205*'Beladung des Speichers'!C205/SUMIFS('Beladung des Speichers'!$C$17:$C$300,'Beladung des Speichers'!$A$17:$A$300,A205))</f>
        <v/>
      </c>
      <c r="E205" s="166" t="str">
        <f>IF(ISBLANK('Beladung des Speichers'!A205),"",1/SUMIFS('Beladung des Speichers'!$C$17:$C$300,'Beladung des Speichers'!$A$17:$A$300,A205)*C205*SUMIF($A$17:$A$300,A205,'Beladung des Speichers'!$F$17:$F$300))</f>
        <v/>
      </c>
      <c r="F205" s="162" t="str">
        <f>IF(ISBLANK('Beladung des Speichers'!A205),"",IF(C205=0,"0,00",D205/C205*E205))</f>
        <v/>
      </c>
      <c r="G205" s="120" t="str">
        <f>IF(ISBLANK('Beladung des Speichers'!A205),"",SUMIFS('Beladung des Speichers'!$C$17:$C$300,'Beladung des Speichers'!$A$17:$A$300,A205))</f>
        <v/>
      </c>
      <c r="H205" s="120" t="str">
        <f>IF(ISBLANK('Beladung des Speichers'!A205),"",'Beladung des Speichers'!C205)</f>
        <v/>
      </c>
      <c r="I205" s="121" t="str">
        <f>IF(ISBLANK('Beladung des Speichers'!A205),"",SUMIFS('Beladung des Speichers'!$F$17:$F$1001,'Beladung des Speichers'!$A$17:$A$1001,'Ergebnis (detailliert)'!A205))</f>
        <v/>
      </c>
      <c r="J205" s="122" t="str">
        <f>IF(ISBLANK('Beladung des Speichers'!A205),"",'Beladung des Speichers'!F205)</f>
        <v/>
      </c>
      <c r="K205" s="121" t="str">
        <f>IF(ISBLANK('Beladung des Speichers'!A205),"",SUMIFS('Entladung des Speichers'!$C$17:$C$1001,'Entladung des Speichers'!$A$17:$A$1001,'Ergebnis (detailliert)'!A205))</f>
        <v/>
      </c>
      <c r="L205" s="123" t="str">
        <f t="shared" si="11"/>
        <v/>
      </c>
      <c r="M205" s="123" t="str">
        <f>IF(ISBLANK('Entladung des Speichers'!A205),"",'Entladung des Speichers'!C205)</f>
        <v/>
      </c>
      <c r="N205" s="121" t="str">
        <f>IF(ISBLANK('Beladung des Speichers'!A205),"",SUMIFS('Entladung des Speichers'!$F$17:$F$1001,'Entladung des Speichers'!$A$17:$A$1001,'Ergebnis (detailliert)'!$A$17:$A$300))</f>
        <v/>
      </c>
      <c r="O205" s="122" t="str">
        <f t="shared" si="12"/>
        <v/>
      </c>
      <c r="P205" s="124" t="str">
        <f>IF(A205="","",N205*'Ergebnis (detailliert)'!J205/'Ergebnis (detailliert)'!I205)</f>
        <v/>
      </c>
      <c r="Q205" s="122" t="str">
        <f t="shared" si="13"/>
        <v/>
      </c>
      <c r="R205" s="125" t="str">
        <f t="shared" si="14"/>
        <v/>
      </c>
      <c r="S205" s="126" t="str">
        <f>IF(A205="","",IF(LOOKUP(A205,Stammdaten!$A$17:$A$1001,Stammdaten!$G$17:$G$1001)="Nein",0,IF(ISBLANK('Beladung des Speichers'!A205),"",-1*ROUND(MIN(J205,Q205),2))))</f>
        <v/>
      </c>
    </row>
    <row r="206" spans="1:19" x14ac:dyDescent="0.2">
      <c r="A206" s="119" t="str">
        <f>IF('Beladung des Speichers'!A206="","",'Beladung des Speichers'!A206)</f>
        <v/>
      </c>
      <c r="B206" s="182" t="str">
        <f>IF('Beladung des Speichers'!B206="","",'Beladung des Speichers'!B206)</f>
        <v/>
      </c>
      <c r="C206" s="161" t="str">
        <f>IF(ISBLANK('Beladung des Speichers'!A206),"",SUMIFS('Beladung des Speichers'!$C$17:$C$300,'Beladung des Speichers'!$A$17:$A$300,A206)-SUMIFS('Entladung des Speichers'!$C$17:$C$300,'Entladung des Speichers'!$A$17:$A$300,A206)+SUMIFS(Füllstände!$B$17:$B$299,Füllstände!$A$17:$A$299,A206)-SUMIFS(Füllstände!$C$17:$C$299,Füllstände!$A$17:$A$299,A206))</f>
        <v/>
      </c>
      <c r="D206" s="160" t="str">
        <f>IF(ISBLANK('Beladung des Speichers'!A206),"",C206*'Beladung des Speichers'!C206/SUMIFS('Beladung des Speichers'!$C$17:$C$300,'Beladung des Speichers'!$A$17:$A$300,A206))</f>
        <v/>
      </c>
      <c r="E206" s="166" t="str">
        <f>IF(ISBLANK('Beladung des Speichers'!A206),"",1/SUMIFS('Beladung des Speichers'!$C$17:$C$300,'Beladung des Speichers'!$A$17:$A$300,A206)*C206*SUMIF($A$17:$A$300,A206,'Beladung des Speichers'!$F$17:$F$300))</f>
        <v/>
      </c>
      <c r="F206" s="162" t="str">
        <f>IF(ISBLANK('Beladung des Speichers'!A206),"",IF(C206=0,"0,00",D206/C206*E206))</f>
        <v/>
      </c>
      <c r="G206" s="120" t="str">
        <f>IF(ISBLANK('Beladung des Speichers'!A206),"",SUMIFS('Beladung des Speichers'!$C$17:$C$300,'Beladung des Speichers'!$A$17:$A$300,A206))</f>
        <v/>
      </c>
      <c r="H206" s="120" t="str">
        <f>IF(ISBLANK('Beladung des Speichers'!A206),"",'Beladung des Speichers'!C206)</f>
        <v/>
      </c>
      <c r="I206" s="121" t="str">
        <f>IF(ISBLANK('Beladung des Speichers'!A206),"",SUMIFS('Beladung des Speichers'!$F$17:$F$1001,'Beladung des Speichers'!$A$17:$A$1001,'Ergebnis (detailliert)'!A206))</f>
        <v/>
      </c>
      <c r="J206" s="122" t="str">
        <f>IF(ISBLANK('Beladung des Speichers'!A206),"",'Beladung des Speichers'!F206)</f>
        <v/>
      </c>
      <c r="K206" s="121" t="str">
        <f>IF(ISBLANK('Beladung des Speichers'!A206),"",SUMIFS('Entladung des Speichers'!$C$17:$C$1001,'Entladung des Speichers'!$A$17:$A$1001,'Ergebnis (detailliert)'!A206))</f>
        <v/>
      </c>
      <c r="L206" s="123" t="str">
        <f t="shared" si="11"/>
        <v/>
      </c>
      <c r="M206" s="123" t="str">
        <f>IF(ISBLANK('Entladung des Speichers'!A206),"",'Entladung des Speichers'!C206)</f>
        <v/>
      </c>
      <c r="N206" s="121" t="str">
        <f>IF(ISBLANK('Beladung des Speichers'!A206),"",SUMIFS('Entladung des Speichers'!$F$17:$F$1001,'Entladung des Speichers'!$A$17:$A$1001,'Ergebnis (detailliert)'!$A$17:$A$300))</f>
        <v/>
      </c>
      <c r="O206" s="122" t="str">
        <f t="shared" si="12"/>
        <v/>
      </c>
      <c r="P206" s="124" t="str">
        <f>IF(A206="","",N206*'Ergebnis (detailliert)'!J206/'Ergebnis (detailliert)'!I206)</f>
        <v/>
      </c>
      <c r="Q206" s="122" t="str">
        <f t="shared" si="13"/>
        <v/>
      </c>
      <c r="R206" s="125" t="str">
        <f t="shared" si="14"/>
        <v/>
      </c>
      <c r="S206" s="126" t="str">
        <f>IF(A206="","",IF(LOOKUP(A206,Stammdaten!$A$17:$A$1001,Stammdaten!$G$17:$G$1001)="Nein",0,IF(ISBLANK('Beladung des Speichers'!A206),"",-1*ROUND(MIN(J206,Q206),2))))</f>
        <v/>
      </c>
    </row>
    <row r="207" spans="1:19" x14ac:dyDescent="0.2">
      <c r="A207" s="119" t="str">
        <f>IF('Beladung des Speichers'!A207="","",'Beladung des Speichers'!A207)</f>
        <v/>
      </c>
      <c r="B207" s="182" t="str">
        <f>IF('Beladung des Speichers'!B207="","",'Beladung des Speichers'!B207)</f>
        <v/>
      </c>
      <c r="C207" s="161" t="str">
        <f>IF(ISBLANK('Beladung des Speichers'!A207),"",SUMIFS('Beladung des Speichers'!$C$17:$C$300,'Beladung des Speichers'!$A$17:$A$300,A207)-SUMIFS('Entladung des Speichers'!$C$17:$C$300,'Entladung des Speichers'!$A$17:$A$300,A207)+SUMIFS(Füllstände!$B$17:$B$299,Füllstände!$A$17:$A$299,A207)-SUMIFS(Füllstände!$C$17:$C$299,Füllstände!$A$17:$A$299,A207))</f>
        <v/>
      </c>
      <c r="D207" s="160" t="str">
        <f>IF(ISBLANK('Beladung des Speichers'!A207),"",C207*'Beladung des Speichers'!C207/SUMIFS('Beladung des Speichers'!$C$17:$C$300,'Beladung des Speichers'!$A$17:$A$300,A207))</f>
        <v/>
      </c>
      <c r="E207" s="166" t="str">
        <f>IF(ISBLANK('Beladung des Speichers'!A207),"",1/SUMIFS('Beladung des Speichers'!$C$17:$C$300,'Beladung des Speichers'!$A$17:$A$300,A207)*C207*SUMIF($A$17:$A$300,A207,'Beladung des Speichers'!$F$17:$F$300))</f>
        <v/>
      </c>
      <c r="F207" s="162" t="str">
        <f>IF(ISBLANK('Beladung des Speichers'!A207),"",IF(C207=0,"0,00",D207/C207*E207))</f>
        <v/>
      </c>
      <c r="G207" s="120" t="str">
        <f>IF(ISBLANK('Beladung des Speichers'!A207),"",SUMIFS('Beladung des Speichers'!$C$17:$C$300,'Beladung des Speichers'!$A$17:$A$300,A207))</f>
        <v/>
      </c>
      <c r="H207" s="120" t="str">
        <f>IF(ISBLANK('Beladung des Speichers'!A207),"",'Beladung des Speichers'!C207)</f>
        <v/>
      </c>
      <c r="I207" s="121" t="str">
        <f>IF(ISBLANK('Beladung des Speichers'!A207),"",SUMIFS('Beladung des Speichers'!$F$17:$F$1001,'Beladung des Speichers'!$A$17:$A$1001,'Ergebnis (detailliert)'!A207))</f>
        <v/>
      </c>
      <c r="J207" s="122" t="str">
        <f>IF(ISBLANK('Beladung des Speichers'!A207),"",'Beladung des Speichers'!F207)</f>
        <v/>
      </c>
      <c r="K207" s="121" t="str">
        <f>IF(ISBLANK('Beladung des Speichers'!A207),"",SUMIFS('Entladung des Speichers'!$C$17:$C$1001,'Entladung des Speichers'!$A$17:$A$1001,'Ergebnis (detailliert)'!A207))</f>
        <v/>
      </c>
      <c r="L207" s="123" t="str">
        <f t="shared" si="11"/>
        <v/>
      </c>
      <c r="M207" s="123" t="str">
        <f>IF(ISBLANK('Entladung des Speichers'!A207),"",'Entladung des Speichers'!C207)</f>
        <v/>
      </c>
      <c r="N207" s="121" t="str">
        <f>IF(ISBLANK('Beladung des Speichers'!A207),"",SUMIFS('Entladung des Speichers'!$F$17:$F$1001,'Entladung des Speichers'!$A$17:$A$1001,'Ergebnis (detailliert)'!$A$17:$A$300))</f>
        <v/>
      </c>
      <c r="O207" s="122" t="str">
        <f t="shared" si="12"/>
        <v/>
      </c>
      <c r="P207" s="124" t="str">
        <f>IF(A207="","",N207*'Ergebnis (detailliert)'!J207/'Ergebnis (detailliert)'!I207)</f>
        <v/>
      </c>
      <c r="Q207" s="122" t="str">
        <f t="shared" si="13"/>
        <v/>
      </c>
      <c r="R207" s="125" t="str">
        <f t="shared" si="14"/>
        <v/>
      </c>
      <c r="S207" s="126" t="str">
        <f>IF(A207="","",IF(LOOKUP(A207,Stammdaten!$A$17:$A$1001,Stammdaten!$G$17:$G$1001)="Nein",0,IF(ISBLANK('Beladung des Speichers'!A207),"",-1*ROUND(MIN(J207,Q207),2))))</f>
        <v/>
      </c>
    </row>
    <row r="208" spans="1:19" x14ac:dyDescent="0.2">
      <c r="A208" s="119" t="str">
        <f>IF('Beladung des Speichers'!A208="","",'Beladung des Speichers'!A208)</f>
        <v/>
      </c>
      <c r="B208" s="182" t="str">
        <f>IF('Beladung des Speichers'!B208="","",'Beladung des Speichers'!B208)</f>
        <v/>
      </c>
      <c r="C208" s="161" t="str">
        <f>IF(ISBLANK('Beladung des Speichers'!A208),"",SUMIFS('Beladung des Speichers'!$C$17:$C$300,'Beladung des Speichers'!$A$17:$A$300,A208)-SUMIFS('Entladung des Speichers'!$C$17:$C$300,'Entladung des Speichers'!$A$17:$A$300,A208)+SUMIFS(Füllstände!$B$17:$B$299,Füllstände!$A$17:$A$299,A208)-SUMIFS(Füllstände!$C$17:$C$299,Füllstände!$A$17:$A$299,A208))</f>
        <v/>
      </c>
      <c r="D208" s="160" t="str">
        <f>IF(ISBLANK('Beladung des Speichers'!A208),"",C208*'Beladung des Speichers'!C208/SUMIFS('Beladung des Speichers'!$C$17:$C$300,'Beladung des Speichers'!$A$17:$A$300,A208))</f>
        <v/>
      </c>
      <c r="E208" s="166" t="str">
        <f>IF(ISBLANK('Beladung des Speichers'!A208),"",1/SUMIFS('Beladung des Speichers'!$C$17:$C$300,'Beladung des Speichers'!$A$17:$A$300,A208)*C208*SUMIF($A$17:$A$300,A208,'Beladung des Speichers'!$F$17:$F$300))</f>
        <v/>
      </c>
      <c r="F208" s="162" t="str">
        <f>IF(ISBLANK('Beladung des Speichers'!A208),"",IF(C208=0,"0,00",D208/C208*E208))</f>
        <v/>
      </c>
      <c r="G208" s="120" t="str">
        <f>IF(ISBLANK('Beladung des Speichers'!A208),"",SUMIFS('Beladung des Speichers'!$C$17:$C$300,'Beladung des Speichers'!$A$17:$A$300,A208))</f>
        <v/>
      </c>
      <c r="H208" s="120" t="str">
        <f>IF(ISBLANK('Beladung des Speichers'!A208),"",'Beladung des Speichers'!C208)</f>
        <v/>
      </c>
      <c r="I208" s="121" t="str">
        <f>IF(ISBLANK('Beladung des Speichers'!A208),"",SUMIFS('Beladung des Speichers'!$F$17:$F$1001,'Beladung des Speichers'!$A$17:$A$1001,'Ergebnis (detailliert)'!A208))</f>
        <v/>
      </c>
      <c r="J208" s="122" t="str">
        <f>IF(ISBLANK('Beladung des Speichers'!A208),"",'Beladung des Speichers'!F208)</f>
        <v/>
      </c>
      <c r="K208" s="121" t="str">
        <f>IF(ISBLANK('Beladung des Speichers'!A208),"",SUMIFS('Entladung des Speichers'!$C$17:$C$1001,'Entladung des Speichers'!$A$17:$A$1001,'Ergebnis (detailliert)'!A208))</f>
        <v/>
      </c>
      <c r="L208" s="123" t="str">
        <f t="shared" si="11"/>
        <v/>
      </c>
      <c r="M208" s="123" t="str">
        <f>IF(ISBLANK('Entladung des Speichers'!A208),"",'Entladung des Speichers'!C208)</f>
        <v/>
      </c>
      <c r="N208" s="121" t="str">
        <f>IF(ISBLANK('Beladung des Speichers'!A208),"",SUMIFS('Entladung des Speichers'!$F$17:$F$1001,'Entladung des Speichers'!$A$17:$A$1001,'Ergebnis (detailliert)'!$A$17:$A$300))</f>
        <v/>
      </c>
      <c r="O208" s="122" t="str">
        <f t="shared" si="12"/>
        <v/>
      </c>
      <c r="P208" s="124" t="str">
        <f>IF(A208="","",N208*'Ergebnis (detailliert)'!J208/'Ergebnis (detailliert)'!I208)</f>
        <v/>
      </c>
      <c r="Q208" s="122" t="str">
        <f t="shared" si="13"/>
        <v/>
      </c>
      <c r="R208" s="125" t="str">
        <f t="shared" si="14"/>
        <v/>
      </c>
      <c r="S208" s="126" t="str">
        <f>IF(A208="","",IF(LOOKUP(A208,Stammdaten!$A$17:$A$1001,Stammdaten!$G$17:$G$1001)="Nein",0,IF(ISBLANK('Beladung des Speichers'!A208),"",-1*ROUND(MIN(J208,Q208),2))))</f>
        <v/>
      </c>
    </row>
    <row r="209" spans="1:19" x14ac:dyDescent="0.2">
      <c r="A209" s="119" t="str">
        <f>IF('Beladung des Speichers'!A209="","",'Beladung des Speichers'!A209)</f>
        <v/>
      </c>
      <c r="B209" s="182" t="str">
        <f>IF('Beladung des Speichers'!B209="","",'Beladung des Speichers'!B209)</f>
        <v/>
      </c>
      <c r="C209" s="161" t="str">
        <f>IF(ISBLANK('Beladung des Speichers'!A209),"",SUMIFS('Beladung des Speichers'!$C$17:$C$300,'Beladung des Speichers'!$A$17:$A$300,A209)-SUMIFS('Entladung des Speichers'!$C$17:$C$300,'Entladung des Speichers'!$A$17:$A$300,A209)+SUMIFS(Füllstände!$B$17:$B$299,Füllstände!$A$17:$A$299,A209)-SUMIFS(Füllstände!$C$17:$C$299,Füllstände!$A$17:$A$299,A209))</f>
        <v/>
      </c>
      <c r="D209" s="160" t="str">
        <f>IF(ISBLANK('Beladung des Speichers'!A209),"",C209*'Beladung des Speichers'!C209/SUMIFS('Beladung des Speichers'!$C$17:$C$300,'Beladung des Speichers'!$A$17:$A$300,A209))</f>
        <v/>
      </c>
      <c r="E209" s="166" t="str">
        <f>IF(ISBLANK('Beladung des Speichers'!A209),"",1/SUMIFS('Beladung des Speichers'!$C$17:$C$300,'Beladung des Speichers'!$A$17:$A$300,A209)*C209*SUMIF($A$17:$A$300,A209,'Beladung des Speichers'!$F$17:$F$300))</f>
        <v/>
      </c>
      <c r="F209" s="162" t="str">
        <f>IF(ISBLANK('Beladung des Speichers'!A209),"",IF(C209=0,"0,00",D209/C209*E209))</f>
        <v/>
      </c>
      <c r="G209" s="120" t="str">
        <f>IF(ISBLANK('Beladung des Speichers'!A209),"",SUMIFS('Beladung des Speichers'!$C$17:$C$300,'Beladung des Speichers'!$A$17:$A$300,A209))</f>
        <v/>
      </c>
      <c r="H209" s="120" t="str">
        <f>IF(ISBLANK('Beladung des Speichers'!A209),"",'Beladung des Speichers'!C209)</f>
        <v/>
      </c>
      <c r="I209" s="121" t="str">
        <f>IF(ISBLANK('Beladung des Speichers'!A209),"",SUMIFS('Beladung des Speichers'!$F$17:$F$1001,'Beladung des Speichers'!$A$17:$A$1001,'Ergebnis (detailliert)'!A209))</f>
        <v/>
      </c>
      <c r="J209" s="122" t="str">
        <f>IF(ISBLANK('Beladung des Speichers'!A209),"",'Beladung des Speichers'!F209)</f>
        <v/>
      </c>
      <c r="K209" s="121" t="str">
        <f>IF(ISBLANK('Beladung des Speichers'!A209),"",SUMIFS('Entladung des Speichers'!$C$17:$C$1001,'Entladung des Speichers'!$A$17:$A$1001,'Ergebnis (detailliert)'!A209))</f>
        <v/>
      </c>
      <c r="L209" s="123" t="str">
        <f t="shared" si="11"/>
        <v/>
      </c>
      <c r="M209" s="123" t="str">
        <f>IF(ISBLANK('Entladung des Speichers'!A209),"",'Entladung des Speichers'!C209)</f>
        <v/>
      </c>
      <c r="N209" s="121" t="str">
        <f>IF(ISBLANK('Beladung des Speichers'!A209),"",SUMIFS('Entladung des Speichers'!$F$17:$F$1001,'Entladung des Speichers'!$A$17:$A$1001,'Ergebnis (detailliert)'!$A$17:$A$300))</f>
        <v/>
      </c>
      <c r="O209" s="122" t="str">
        <f t="shared" si="12"/>
        <v/>
      </c>
      <c r="P209" s="124" t="str">
        <f>IF(A209="","",N209*'Ergebnis (detailliert)'!J209/'Ergebnis (detailliert)'!I209)</f>
        <v/>
      </c>
      <c r="Q209" s="122" t="str">
        <f t="shared" si="13"/>
        <v/>
      </c>
      <c r="R209" s="125" t="str">
        <f t="shared" si="14"/>
        <v/>
      </c>
      <c r="S209" s="126" t="str">
        <f>IF(A209="","",IF(LOOKUP(A209,Stammdaten!$A$17:$A$1001,Stammdaten!$G$17:$G$1001)="Nein",0,IF(ISBLANK('Beladung des Speichers'!A209),"",-1*ROUND(MIN(J209,Q209),2))))</f>
        <v/>
      </c>
    </row>
    <row r="210" spans="1:19" x14ac:dyDescent="0.2">
      <c r="A210" s="119" t="str">
        <f>IF('Beladung des Speichers'!A210="","",'Beladung des Speichers'!A210)</f>
        <v/>
      </c>
      <c r="B210" s="182" t="str">
        <f>IF('Beladung des Speichers'!B210="","",'Beladung des Speichers'!B210)</f>
        <v/>
      </c>
      <c r="C210" s="161" t="str">
        <f>IF(ISBLANK('Beladung des Speichers'!A210),"",SUMIFS('Beladung des Speichers'!$C$17:$C$300,'Beladung des Speichers'!$A$17:$A$300,A210)-SUMIFS('Entladung des Speichers'!$C$17:$C$300,'Entladung des Speichers'!$A$17:$A$300,A210)+SUMIFS(Füllstände!$B$17:$B$299,Füllstände!$A$17:$A$299,A210)-SUMIFS(Füllstände!$C$17:$C$299,Füllstände!$A$17:$A$299,A210))</f>
        <v/>
      </c>
      <c r="D210" s="160" t="str">
        <f>IF(ISBLANK('Beladung des Speichers'!A210),"",C210*'Beladung des Speichers'!C210/SUMIFS('Beladung des Speichers'!$C$17:$C$300,'Beladung des Speichers'!$A$17:$A$300,A210))</f>
        <v/>
      </c>
      <c r="E210" s="166" t="str">
        <f>IF(ISBLANK('Beladung des Speichers'!A210),"",1/SUMIFS('Beladung des Speichers'!$C$17:$C$300,'Beladung des Speichers'!$A$17:$A$300,A210)*C210*SUMIF($A$17:$A$300,A210,'Beladung des Speichers'!$F$17:$F$300))</f>
        <v/>
      </c>
      <c r="F210" s="162" t="str">
        <f>IF(ISBLANK('Beladung des Speichers'!A210),"",IF(C210=0,"0,00",D210/C210*E210))</f>
        <v/>
      </c>
      <c r="G210" s="120" t="str">
        <f>IF(ISBLANK('Beladung des Speichers'!A210),"",SUMIFS('Beladung des Speichers'!$C$17:$C$300,'Beladung des Speichers'!$A$17:$A$300,A210))</f>
        <v/>
      </c>
      <c r="H210" s="120" t="str">
        <f>IF(ISBLANK('Beladung des Speichers'!A210),"",'Beladung des Speichers'!C210)</f>
        <v/>
      </c>
      <c r="I210" s="121" t="str">
        <f>IF(ISBLANK('Beladung des Speichers'!A210),"",SUMIFS('Beladung des Speichers'!$F$17:$F$1001,'Beladung des Speichers'!$A$17:$A$1001,'Ergebnis (detailliert)'!A210))</f>
        <v/>
      </c>
      <c r="J210" s="122" t="str">
        <f>IF(ISBLANK('Beladung des Speichers'!A210),"",'Beladung des Speichers'!F210)</f>
        <v/>
      </c>
      <c r="K210" s="121" t="str">
        <f>IF(ISBLANK('Beladung des Speichers'!A210),"",SUMIFS('Entladung des Speichers'!$C$17:$C$1001,'Entladung des Speichers'!$A$17:$A$1001,'Ergebnis (detailliert)'!A210))</f>
        <v/>
      </c>
      <c r="L210" s="123" t="str">
        <f t="shared" ref="L210:L273" si="15">IF(A210="","",K210+C210)</f>
        <v/>
      </c>
      <c r="M210" s="123" t="str">
        <f>IF(ISBLANK('Entladung des Speichers'!A210),"",'Entladung des Speichers'!C210)</f>
        <v/>
      </c>
      <c r="N210" s="121" t="str">
        <f>IF(ISBLANK('Beladung des Speichers'!A210),"",SUMIFS('Entladung des Speichers'!$F$17:$F$1001,'Entladung des Speichers'!$A$17:$A$1001,'Ergebnis (detailliert)'!$A$17:$A$300))</f>
        <v/>
      </c>
      <c r="O210" s="122" t="str">
        <f t="shared" ref="O210:O273" si="16">IF(A210="","",N210+E210)</f>
        <v/>
      </c>
      <c r="P210" s="124" t="str">
        <f>IF(A210="","",N210*'Ergebnis (detailliert)'!J210/'Ergebnis (detailliert)'!I210)</f>
        <v/>
      </c>
      <c r="Q210" s="122" t="str">
        <f t="shared" ref="Q210:Q273" si="17">IF(A210="","",P210+E210*H210/G210)</f>
        <v/>
      </c>
      <c r="R210" s="125" t="str">
        <f t="shared" ref="R210:R273" si="18">H210</f>
        <v/>
      </c>
      <c r="S210" s="126" t="str">
        <f>IF(A210="","",IF(LOOKUP(A210,Stammdaten!$A$17:$A$1001,Stammdaten!$G$17:$G$1001)="Nein",0,IF(ISBLANK('Beladung des Speichers'!A210),"",-1*ROUND(MIN(J210,Q210),2))))</f>
        <v/>
      </c>
    </row>
    <row r="211" spans="1:19" x14ac:dyDescent="0.2">
      <c r="A211" s="119" t="str">
        <f>IF('Beladung des Speichers'!A211="","",'Beladung des Speichers'!A211)</f>
        <v/>
      </c>
      <c r="B211" s="182" t="str">
        <f>IF('Beladung des Speichers'!B211="","",'Beladung des Speichers'!B211)</f>
        <v/>
      </c>
      <c r="C211" s="161" t="str">
        <f>IF(ISBLANK('Beladung des Speichers'!A211),"",SUMIFS('Beladung des Speichers'!$C$17:$C$300,'Beladung des Speichers'!$A$17:$A$300,A211)-SUMIFS('Entladung des Speichers'!$C$17:$C$300,'Entladung des Speichers'!$A$17:$A$300,A211)+SUMIFS(Füllstände!$B$17:$B$299,Füllstände!$A$17:$A$299,A211)-SUMIFS(Füllstände!$C$17:$C$299,Füllstände!$A$17:$A$299,A211))</f>
        <v/>
      </c>
      <c r="D211" s="160" t="str">
        <f>IF(ISBLANK('Beladung des Speichers'!A211),"",C211*'Beladung des Speichers'!C211/SUMIFS('Beladung des Speichers'!$C$17:$C$300,'Beladung des Speichers'!$A$17:$A$300,A211))</f>
        <v/>
      </c>
      <c r="E211" s="166" t="str">
        <f>IF(ISBLANK('Beladung des Speichers'!A211),"",1/SUMIFS('Beladung des Speichers'!$C$17:$C$300,'Beladung des Speichers'!$A$17:$A$300,A211)*C211*SUMIF($A$17:$A$300,A211,'Beladung des Speichers'!$F$17:$F$300))</f>
        <v/>
      </c>
      <c r="F211" s="162" t="str">
        <f>IF(ISBLANK('Beladung des Speichers'!A211),"",IF(C211=0,"0,00",D211/C211*E211))</f>
        <v/>
      </c>
      <c r="G211" s="120" t="str">
        <f>IF(ISBLANK('Beladung des Speichers'!A211),"",SUMIFS('Beladung des Speichers'!$C$17:$C$300,'Beladung des Speichers'!$A$17:$A$300,A211))</f>
        <v/>
      </c>
      <c r="H211" s="120" t="str">
        <f>IF(ISBLANK('Beladung des Speichers'!A211),"",'Beladung des Speichers'!C211)</f>
        <v/>
      </c>
      <c r="I211" s="121" t="str">
        <f>IF(ISBLANK('Beladung des Speichers'!A211),"",SUMIFS('Beladung des Speichers'!$F$17:$F$1001,'Beladung des Speichers'!$A$17:$A$1001,'Ergebnis (detailliert)'!A211))</f>
        <v/>
      </c>
      <c r="J211" s="122" t="str">
        <f>IF(ISBLANK('Beladung des Speichers'!A211),"",'Beladung des Speichers'!F211)</f>
        <v/>
      </c>
      <c r="K211" s="121" t="str">
        <f>IF(ISBLANK('Beladung des Speichers'!A211),"",SUMIFS('Entladung des Speichers'!$C$17:$C$1001,'Entladung des Speichers'!$A$17:$A$1001,'Ergebnis (detailliert)'!A211))</f>
        <v/>
      </c>
      <c r="L211" s="123" t="str">
        <f t="shared" si="15"/>
        <v/>
      </c>
      <c r="M211" s="123" t="str">
        <f>IF(ISBLANK('Entladung des Speichers'!A211),"",'Entladung des Speichers'!C211)</f>
        <v/>
      </c>
      <c r="N211" s="121" t="str">
        <f>IF(ISBLANK('Beladung des Speichers'!A211),"",SUMIFS('Entladung des Speichers'!$F$17:$F$1001,'Entladung des Speichers'!$A$17:$A$1001,'Ergebnis (detailliert)'!$A$17:$A$300))</f>
        <v/>
      </c>
      <c r="O211" s="122" t="str">
        <f t="shared" si="16"/>
        <v/>
      </c>
      <c r="P211" s="124" t="str">
        <f>IF(A211="","",N211*'Ergebnis (detailliert)'!J211/'Ergebnis (detailliert)'!I211)</f>
        <v/>
      </c>
      <c r="Q211" s="122" t="str">
        <f t="shared" si="17"/>
        <v/>
      </c>
      <c r="R211" s="125" t="str">
        <f t="shared" si="18"/>
        <v/>
      </c>
      <c r="S211" s="126" t="str">
        <f>IF(A211="","",IF(LOOKUP(A211,Stammdaten!$A$17:$A$1001,Stammdaten!$G$17:$G$1001)="Nein",0,IF(ISBLANK('Beladung des Speichers'!A211),"",-1*ROUND(MIN(J211,Q211),2))))</f>
        <v/>
      </c>
    </row>
    <row r="212" spans="1:19" x14ac:dyDescent="0.2">
      <c r="A212" s="119" t="str">
        <f>IF('Beladung des Speichers'!A212="","",'Beladung des Speichers'!A212)</f>
        <v/>
      </c>
      <c r="B212" s="182" t="str">
        <f>IF('Beladung des Speichers'!B212="","",'Beladung des Speichers'!B212)</f>
        <v/>
      </c>
      <c r="C212" s="161" t="str">
        <f>IF(ISBLANK('Beladung des Speichers'!A212),"",SUMIFS('Beladung des Speichers'!$C$17:$C$300,'Beladung des Speichers'!$A$17:$A$300,A212)-SUMIFS('Entladung des Speichers'!$C$17:$C$300,'Entladung des Speichers'!$A$17:$A$300,A212)+SUMIFS(Füllstände!$B$17:$B$299,Füllstände!$A$17:$A$299,A212)-SUMIFS(Füllstände!$C$17:$C$299,Füllstände!$A$17:$A$299,A212))</f>
        <v/>
      </c>
      <c r="D212" s="160" t="str">
        <f>IF(ISBLANK('Beladung des Speichers'!A212),"",C212*'Beladung des Speichers'!C212/SUMIFS('Beladung des Speichers'!$C$17:$C$300,'Beladung des Speichers'!$A$17:$A$300,A212))</f>
        <v/>
      </c>
      <c r="E212" s="166" t="str">
        <f>IF(ISBLANK('Beladung des Speichers'!A212),"",1/SUMIFS('Beladung des Speichers'!$C$17:$C$300,'Beladung des Speichers'!$A$17:$A$300,A212)*C212*SUMIF($A$17:$A$300,A212,'Beladung des Speichers'!$F$17:$F$300))</f>
        <v/>
      </c>
      <c r="F212" s="162" t="str">
        <f>IF(ISBLANK('Beladung des Speichers'!A212),"",IF(C212=0,"0,00",D212/C212*E212))</f>
        <v/>
      </c>
      <c r="G212" s="120" t="str">
        <f>IF(ISBLANK('Beladung des Speichers'!A212),"",SUMIFS('Beladung des Speichers'!$C$17:$C$300,'Beladung des Speichers'!$A$17:$A$300,A212))</f>
        <v/>
      </c>
      <c r="H212" s="120" t="str">
        <f>IF(ISBLANK('Beladung des Speichers'!A212),"",'Beladung des Speichers'!C212)</f>
        <v/>
      </c>
      <c r="I212" s="121" t="str">
        <f>IF(ISBLANK('Beladung des Speichers'!A212),"",SUMIFS('Beladung des Speichers'!$F$17:$F$1001,'Beladung des Speichers'!$A$17:$A$1001,'Ergebnis (detailliert)'!A212))</f>
        <v/>
      </c>
      <c r="J212" s="122" t="str">
        <f>IF(ISBLANK('Beladung des Speichers'!A212),"",'Beladung des Speichers'!F212)</f>
        <v/>
      </c>
      <c r="K212" s="121" t="str">
        <f>IF(ISBLANK('Beladung des Speichers'!A212),"",SUMIFS('Entladung des Speichers'!$C$17:$C$1001,'Entladung des Speichers'!$A$17:$A$1001,'Ergebnis (detailliert)'!A212))</f>
        <v/>
      </c>
      <c r="L212" s="123" t="str">
        <f t="shared" si="15"/>
        <v/>
      </c>
      <c r="M212" s="123" t="str">
        <f>IF(ISBLANK('Entladung des Speichers'!A212),"",'Entladung des Speichers'!C212)</f>
        <v/>
      </c>
      <c r="N212" s="121" t="str">
        <f>IF(ISBLANK('Beladung des Speichers'!A212),"",SUMIFS('Entladung des Speichers'!$F$17:$F$1001,'Entladung des Speichers'!$A$17:$A$1001,'Ergebnis (detailliert)'!$A$17:$A$300))</f>
        <v/>
      </c>
      <c r="O212" s="122" t="str">
        <f t="shared" si="16"/>
        <v/>
      </c>
      <c r="P212" s="124" t="str">
        <f>IF(A212="","",N212*'Ergebnis (detailliert)'!J212/'Ergebnis (detailliert)'!I212)</f>
        <v/>
      </c>
      <c r="Q212" s="122" t="str">
        <f t="shared" si="17"/>
        <v/>
      </c>
      <c r="R212" s="125" t="str">
        <f t="shared" si="18"/>
        <v/>
      </c>
      <c r="S212" s="126" t="str">
        <f>IF(A212="","",IF(LOOKUP(A212,Stammdaten!$A$17:$A$1001,Stammdaten!$G$17:$G$1001)="Nein",0,IF(ISBLANK('Beladung des Speichers'!A212),"",-1*ROUND(MIN(J212,Q212),2))))</f>
        <v/>
      </c>
    </row>
    <row r="213" spans="1:19" x14ac:dyDescent="0.2">
      <c r="A213" s="119" t="str">
        <f>IF('Beladung des Speichers'!A213="","",'Beladung des Speichers'!A213)</f>
        <v/>
      </c>
      <c r="B213" s="182" t="str">
        <f>IF('Beladung des Speichers'!B213="","",'Beladung des Speichers'!B213)</f>
        <v/>
      </c>
      <c r="C213" s="161" t="str">
        <f>IF(ISBLANK('Beladung des Speichers'!A213),"",SUMIFS('Beladung des Speichers'!$C$17:$C$300,'Beladung des Speichers'!$A$17:$A$300,A213)-SUMIFS('Entladung des Speichers'!$C$17:$C$300,'Entladung des Speichers'!$A$17:$A$300,A213)+SUMIFS(Füllstände!$B$17:$B$299,Füllstände!$A$17:$A$299,A213)-SUMIFS(Füllstände!$C$17:$C$299,Füllstände!$A$17:$A$299,A213))</f>
        <v/>
      </c>
      <c r="D213" s="160" t="str">
        <f>IF(ISBLANK('Beladung des Speichers'!A213),"",C213*'Beladung des Speichers'!C213/SUMIFS('Beladung des Speichers'!$C$17:$C$300,'Beladung des Speichers'!$A$17:$A$300,A213))</f>
        <v/>
      </c>
      <c r="E213" s="166" t="str">
        <f>IF(ISBLANK('Beladung des Speichers'!A213),"",1/SUMIFS('Beladung des Speichers'!$C$17:$C$300,'Beladung des Speichers'!$A$17:$A$300,A213)*C213*SUMIF($A$17:$A$300,A213,'Beladung des Speichers'!$F$17:$F$300))</f>
        <v/>
      </c>
      <c r="F213" s="162" t="str">
        <f>IF(ISBLANK('Beladung des Speichers'!A213),"",IF(C213=0,"0,00",D213/C213*E213))</f>
        <v/>
      </c>
      <c r="G213" s="120" t="str">
        <f>IF(ISBLANK('Beladung des Speichers'!A213),"",SUMIFS('Beladung des Speichers'!$C$17:$C$300,'Beladung des Speichers'!$A$17:$A$300,A213))</f>
        <v/>
      </c>
      <c r="H213" s="120" t="str">
        <f>IF(ISBLANK('Beladung des Speichers'!A213),"",'Beladung des Speichers'!C213)</f>
        <v/>
      </c>
      <c r="I213" s="121" t="str">
        <f>IF(ISBLANK('Beladung des Speichers'!A213),"",SUMIFS('Beladung des Speichers'!$F$17:$F$1001,'Beladung des Speichers'!$A$17:$A$1001,'Ergebnis (detailliert)'!A213))</f>
        <v/>
      </c>
      <c r="J213" s="122" t="str">
        <f>IF(ISBLANK('Beladung des Speichers'!A213),"",'Beladung des Speichers'!F213)</f>
        <v/>
      </c>
      <c r="K213" s="121" t="str">
        <f>IF(ISBLANK('Beladung des Speichers'!A213),"",SUMIFS('Entladung des Speichers'!$C$17:$C$1001,'Entladung des Speichers'!$A$17:$A$1001,'Ergebnis (detailliert)'!A213))</f>
        <v/>
      </c>
      <c r="L213" s="123" t="str">
        <f t="shared" si="15"/>
        <v/>
      </c>
      <c r="M213" s="123" t="str">
        <f>IF(ISBLANK('Entladung des Speichers'!A213),"",'Entladung des Speichers'!C213)</f>
        <v/>
      </c>
      <c r="N213" s="121" t="str">
        <f>IF(ISBLANK('Beladung des Speichers'!A213),"",SUMIFS('Entladung des Speichers'!$F$17:$F$1001,'Entladung des Speichers'!$A$17:$A$1001,'Ergebnis (detailliert)'!$A$17:$A$300))</f>
        <v/>
      </c>
      <c r="O213" s="122" t="str">
        <f t="shared" si="16"/>
        <v/>
      </c>
      <c r="P213" s="124" t="str">
        <f>IF(A213="","",N213*'Ergebnis (detailliert)'!J213/'Ergebnis (detailliert)'!I213)</f>
        <v/>
      </c>
      <c r="Q213" s="122" t="str">
        <f t="shared" si="17"/>
        <v/>
      </c>
      <c r="R213" s="125" t="str">
        <f t="shared" si="18"/>
        <v/>
      </c>
      <c r="S213" s="126" t="str">
        <f>IF(A213="","",IF(LOOKUP(A213,Stammdaten!$A$17:$A$1001,Stammdaten!$G$17:$G$1001)="Nein",0,IF(ISBLANK('Beladung des Speichers'!A213),"",-1*ROUND(MIN(J213,Q213),2))))</f>
        <v/>
      </c>
    </row>
    <row r="214" spans="1:19" x14ac:dyDescent="0.2">
      <c r="A214" s="119" t="str">
        <f>IF('Beladung des Speichers'!A214="","",'Beladung des Speichers'!A214)</f>
        <v/>
      </c>
      <c r="B214" s="182" t="str">
        <f>IF('Beladung des Speichers'!B214="","",'Beladung des Speichers'!B214)</f>
        <v/>
      </c>
      <c r="C214" s="161" t="str">
        <f>IF(ISBLANK('Beladung des Speichers'!A214),"",SUMIFS('Beladung des Speichers'!$C$17:$C$300,'Beladung des Speichers'!$A$17:$A$300,A214)-SUMIFS('Entladung des Speichers'!$C$17:$C$300,'Entladung des Speichers'!$A$17:$A$300,A214)+SUMIFS(Füllstände!$B$17:$B$299,Füllstände!$A$17:$A$299,A214)-SUMIFS(Füllstände!$C$17:$C$299,Füllstände!$A$17:$A$299,A214))</f>
        <v/>
      </c>
      <c r="D214" s="160" t="str">
        <f>IF(ISBLANK('Beladung des Speichers'!A214),"",C214*'Beladung des Speichers'!C214/SUMIFS('Beladung des Speichers'!$C$17:$C$300,'Beladung des Speichers'!$A$17:$A$300,A214))</f>
        <v/>
      </c>
      <c r="E214" s="166" t="str">
        <f>IF(ISBLANK('Beladung des Speichers'!A214),"",1/SUMIFS('Beladung des Speichers'!$C$17:$C$300,'Beladung des Speichers'!$A$17:$A$300,A214)*C214*SUMIF($A$17:$A$300,A214,'Beladung des Speichers'!$F$17:$F$300))</f>
        <v/>
      </c>
      <c r="F214" s="162" t="str">
        <f>IF(ISBLANK('Beladung des Speichers'!A214),"",IF(C214=0,"0,00",D214/C214*E214))</f>
        <v/>
      </c>
      <c r="G214" s="120" t="str">
        <f>IF(ISBLANK('Beladung des Speichers'!A214),"",SUMIFS('Beladung des Speichers'!$C$17:$C$300,'Beladung des Speichers'!$A$17:$A$300,A214))</f>
        <v/>
      </c>
      <c r="H214" s="120" t="str">
        <f>IF(ISBLANK('Beladung des Speichers'!A214),"",'Beladung des Speichers'!C214)</f>
        <v/>
      </c>
      <c r="I214" s="121" t="str">
        <f>IF(ISBLANK('Beladung des Speichers'!A214),"",SUMIFS('Beladung des Speichers'!$F$17:$F$1001,'Beladung des Speichers'!$A$17:$A$1001,'Ergebnis (detailliert)'!A214))</f>
        <v/>
      </c>
      <c r="J214" s="122" t="str">
        <f>IF(ISBLANK('Beladung des Speichers'!A214),"",'Beladung des Speichers'!F214)</f>
        <v/>
      </c>
      <c r="K214" s="121" t="str">
        <f>IF(ISBLANK('Beladung des Speichers'!A214),"",SUMIFS('Entladung des Speichers'!$C$17:$C$1001,'Entladung des Speichers'!$A$17:$A$1001,'Ergebnis (detailliert)'!A214))</f>
        <v/>
      </c>
      <c r="L214" s="123" t="str">
        <f t="shared" si="15"/>
        <v/>
      </c>
      <c r="M214" s="123" t="str">
        <f>IF(ISBLANK('Entladung des Speichers'!A214),"",'Entladung des Speichers'!C214)</f>
        <v/>
      </c>
      <c r="N214" s="121" t="str">
        <f>IF(ISBLANK('Beladung des Speichers'!A214),"",SUMIFS('Entladung des Speichers'!$F$17:$F$1001,'Entladung des Speichers'!$A$17:$A$1001,'Ergebnis (detailliert)'!$A$17:$A$300))</f>
        <v/>
      </c>
      <c r="O214" s="122" t="str">
        <f t="shared" si="16"/>
        <v/>
      </c>
      <c r="P214" s="124" t="str">
        <f>IF(A214="","",N214*'Ergebnis (detailliert)'!J214/'Ergebnis (detailliert)'!I214)</f>
        <v/>
      </c>
      <c r="Q214" s="122" t="str">
        <f t="shared" si="17"/>
        <v/>
      </c>
      <c r="R214" s="125" t="str">
        <f t="shared" si="18"/>
        <v/>
      </c>
      <c r="S214" s="126" t="str">
        <f>IF(A214="","",IF(LOOKUP(A214,Stammdaten!$A$17:$A$1001,Stammdaten!$G$17:$G$1001)="Nein",0,IF(ISBLANK('Beladung des Speichers'!A214),"",-1*ROUND(MIN(J214,Q214),2))))</f>
        <v/>
      </c>
    </row>
    <row r="215" spans="1:19" x14ac:dyDescent="0.2">
      <c r="A215" s="119" t="str">
        <f>IF('Beladung des Speichers'!A215="","",'Beladung des Speichers'!A215)</f>
        <v/>
      </c>
      <c r="B215" s="182" t="str">
        <f>IF('Beladung des Speichers'!B215="","",'Beladung des Speichers'!B215)</f>
        <v/>
      </c>
      <c r="C215" s="161" t="str">
        <f>IF(ISBLANK('Beladung des Speichers'!A215),"",SUMIFS('Beladung des Speichers'!$C$17:$C$300,'Beladung des Speichers'!$A$17:$A$300,A215)-SUMIFS('Entladung des Speichers'!$C$17:$C$300,'Entladung des Speichers'!$A$17:$A$300,A215)+SUMIFS(Füllstände!$B$17:$B$299,Füllstände!$A$17:$A$299,A215)-SUMIFS(Füllstände!$C$17:$C$299,Füllstände!$A$17:$A$299,A215))</f>
        <v/>
      </c>
      <c r="D215" s="160" t="str">
        <f>IF(ISBLANK('Beladung des Speichers'!A215),"",C215*'Beladung des Speichers'!C215/SUMIFS('Beladung des Speichers'!$C$17:$C$300,'Beladung des Speichers'!$A$17:$A$300,A215))</f>
        <v/>
      </c>
      <c r="E215" s="166" t="str">
        <f>IF(ISBLANK('Beladung des Speichers'!A215),"",1/SUMIFS('Beladung des Speichers'!$C$17:$C$300,'Beladung des Speichers'!$A$17:$A$300,A215)*C215*SUMIF($A$17:$A$300,A215,'Beladung des Speichers'!$F$17:$F$300))</f>
        <v/>
      </c>
      <c r="F215" s="162" t="str">
        <f>IF(ISBLANK('Beladung des Speichers'!A215),"",IF(C215=0,"0,00",D215/C215*E215))</f>
        <v/>
      </c>
      <c r="G215" s="120" t="str">
        <f>IF(ISBLANK('Beladung des Speichers'!A215),"",SUMIFS('Beladung des Speichers'!$C$17:$C$300,'Beladung des Speichers'!$A$17:$A$300,A215))</f>
        <v/>
      </c>
      <c r="H215" s="120" t="str">
        <f>IF(ISBLANK('Beladung des Speichers'!A215),"",'Beladung des Speichers'!C215)</f>
        <v/>
      </c>
      <c r="I215" s="121" t="str">
        <f>IF(ISBLANK('Beladung des Speichers'!A215),"",SUMIFS('Beladung des Speichers'!$F$17:$F$1001,'Beladung des Speichers'!$A$17:$A$1001,'Ergebnis (detailliert)'!A215))</f>
        <v/>
      </c>
      <c r="J215" s="122" t="str">
        <f>IF(ISBLANK('Beladung des Speichers'!A215),"",'Beladung des Speichers'!F215)</f>
        <v/>
      </c>
      <c r="K215" s="121" t="str">
        <f>IF(ISBLANK('Beladung des Speichers'!A215),"",SUMIFS('Entladung des Speichers'!$C$17:$C$1001,'Entladung des Speichers'!$A$17:$A$1001,'Ergebnis (detailliert)'!A215))</f>
        <v/>
      </c>
      <c r="L215" s="123" t="str">
        <f t="shared" si="15"/>
        <v/>
      </c>
      <c r="M215" s="123" t="str">
        <f>IF(ISBLANK('Entladung des Speichers'!A215),"",'Entladung des Speichers'!C215)</f>
        <v/>
      </c>
      <c r="N215" s="121" t="str">
        <f>IF(ISBLANK('Beladung des Speichers'!A215),"",SUMIFS('Entladung des Speichers'!$F$17:$F$1001,'Entladung des Speichers'!$A$17:$A$1001,'Ergebnis (detailliert)'!$A$17:$A$300))</f>
        <v/>
      </c>
      <c r="O215" s="122" t="str">
        <f t="shared" si="16"/>
        <v/>
      </c>
      <c r="P215" s="124" t="str">
        <f>IF(A215="","",N215*'Ergebnis (detailliert)'!J215/'Ergebnis (detailliert)'!I215)</f>
        <v/>
      </c>
      <c r="Q215" s="122" t="str">
        <f t="shared" si="17"/>
        <v/>
      </c>
      <c r="R215" s="125" t="str">
        <f t="shared" si="18"/>
        <v/>
      </c>
      <c r="S215" s="126" t="str">
        <f>IF(A215="","",IF(LOOKUP(A215,Stammdaten!$A$17:$A$1001,Stammdaten!$G$17:$G$1001)="Nein",0,IF(ISBLANK('Beladung des Speichers'!A215),"",-1*ROUND(MIN(J215,Q215),2))))</f>
        <v/>
      </c>
    </row>
    <row r="216" spans="1:19" x14ac:dyDescent="0.2">
      <c r="A216" s="119" t="str">
        <f>IF('Beladung des Speichers'!A216="","",'Beladung des Speichers'!A216)</f>
        <v/>
      </c>
      <c r="B216" s="182" t="str">
        <f>IF('Beladung des Speichers'!B216="","",'Beladung des Speichers'!B216)</f>
        <v/>
      </c>
      <c r="C216" s="161" t="str">
        <f>IF(ISBLANK('Beladung des Speichers'!A216),"",SUMIFS('Beladung des Speichers'!$C$17:$C$300,'Beladung des Speichers'!$A$17:$A$300,A216)-SUMIFS('Entladung des Speichers'!$C$17:$C$300,'Entladung des Speichers'!$A$17:$A$300,A216)+SUMIFS(Füllstände!$B$17:$B$299,Füllstände!$A$17:$A$299,A216)-SUMIFS(Füllstände!$C$17:$C$299,Füllstände!$A$17:$A$299,A216))</f>
        <v/>
      </c>
      <c r="D216" s="160" t="str">
        <f>IF(ISBLANK('Beladung des Speichers'!A216),"",C216*'Beladung des Speichers'!C216/SUMIFS('Beladung des Speichers'!$C$17:$C$300,'Beladung des Speichers'!$A$17:$A$300,A216))</f>
        <v/>
      </c>
      <c r="E216" s="166" t="str">
        <f>IF(ISBLANK('Beladung des Speichers'!A216),"",1/SUMIFS('Beladung des Speichers'!$C$17:$C$300,'Beladung des Speichers'!$A$17:$A$300,A216)*C216*SUMIF($A$17:$A$300,A216,'Beladung des Speichers'!$F$17:$F$300))</f>
        <v/>
      </c>
      <c r="F216" s="162" t="str">
        <f>IF(ISBLANK('Beladung des Speichers'!A216),"",IF(C216=0,"0,00",D216/C216*E216))</f>
        <v/>
      </c>
      <c r="G216" s="120" t="str">
        <f>IF(ISBLANK('Beladung des Speichers'!A216),"",SUMIFS('Beladung des Speichers'!$C$17:$C$300,'Beladung des Speichers'!$A$17:$A$300,A216))</f>
        <v/>
      </c>
      <c r="H216" s="120" t="str">
        <f>IF(ISBLANK('Beladung des Speichers'!A216),"",'Beladung des Speichers'!C216)</f>
        <v/>
      </c>
      <c r="I216" s="121" t="str">
        <f>IF(ISBLANK('Beladung des Speichers'!A216),"",SUMIFS('Beladung des Speichers'!$F$17:$F$1001,'Beladung des Speichers'!$A$17:$A$1001,'Ergebnis (detailliert)'!A216))</f>
        <v/>
      </c>
      <c r="J216" s="122" t="str">
        <f>IF(ISBLANK('Beladung des Speichers'!A216),"",'Beladung des Speichers'!F216)</f>
        <v/>
      </c>
      <c r="K216" s="121" t="str">
        <f>IF(ISBLANK('Beladung des Speichers'!A216),"",SUMIFS('Entladung des Speichers'!$C$17:$C$1001,'Entladung des Speichers'!$A$17:$A$1001,'Ergebnis (detailliert)'!A216))</f>
        <v/>
      </c>
      <c r="L216" s="123" t="str">
        <f t="shared" si="15"/>
        <v/>
      </c>
      <c r="M216" s="123" t="str">
        <f>IF(ISBLANK('Entladung des Speichers'!A216),"",'Entladung des Speichers'!C216)</f>
        <v/>
      </c>
      <c r="N216" s="121" t="str">
        <f>IF(ISBLANK('Beladung des Speichers'!A216),"",SUMIFS('Entladung des Speichers'!$F$17:$F$1001,'Entladung des Speichers'!$A$17:$A$1001,'Ergebnis (detailliert)'!$A$17:$A$300))</f>
        <v/>
      </c>
      <c r="O216" s="122" t="str">
        <f t="shared" si="16"/>
        <v/>
      </c>
      <c r="P216" s="124" t="str">
        <f>IF(A216="","",N216*'Ergebnis (detailliert)'!J216/'Ergebnis (detailliert)'!I216)</f>
        <v/>
      </c>
      <c r="Q216" s="122" t="str">
        <f t="shared" si="17"/>
        <v/>
      </c>
      <c r="R216" s="125" t="str">
        <f t="shared" si="18"/>
        <v/>
      </c>
      <c r="S216" s="126" t="str">
        <f>IF(A216="","",IF(LOOKUP(A216,Stammdaten!$A$17:$A$1001,Stammdaten!$G$17:$G$1001)="Nein",0,IF(ISBLANK('Beladung des Speichers'!A216),"",-1*ROUND(MIN(J216,Q216),2))))</f>
        <v/>
      </c>
    </row>
    <row r="217" spans="1:19" x14ac:dyDescent="0.2">
      <c r="A217" s="119" t="str">
        <f>IF('Beladung des Speichers'!A217="","",'Beladung des Speichers'!A217)</f>
        <v/>
      </c>
      <c r="B217" s="182" t="str">
        <f>IF('Beladung des Speichers'!B217="","",'Beladung des Speichers'!B217)</f>
        <v/>
      </c>
      <c r="C217" s="161" t="str">
        <f>IF(ISBLANK('Beladung des Speichers'!A217),"",SUMIFS('Beladung des Speichers'!$C$17:$C$300,'Beladung des Speichers'!$A$17:$A$300,A217)-SUMIFS('Entladung des Speichers'!$C$17:$C$300,'Entladung des Speichers'!$A$17:$A$300,A217)+SUMIFS(Füllstände!$B$17:$B$299,Füllstände!$A$17:$A$299,A217)-SUMIFS(Füllstände!$C$17:$C$299,Füllstände!$A$17:$A$299,A217))</f>
        <v/>
      </c>
      <c r="D217" s="160" t="str">
        <f>IF(ISBLANK('Beladung des Speichers'!A217),"",C217*'Beladung des Speichers'!C217/SUMIFS('Beladung des Speichers'!$C$17:$C$300,'Beladung des Speichers'!$A$17:$A$300,A217))</f>
        <v/>
      </c>
      <c r="E217" s="166" t="str">
        <f>IF(ISBLANK('Beladung des Speichers'!A217),"",1/SUMIFS('Beladung des Speichers'!$C$17:$C$300,'Beladung des Speichers'!$A$17:$A$300,A217)*C217*SUMIF($A$17:$A$300,A217,'Beladung des Speichers'!$F$17:$F$300))</f>
        <v/>
      </c>
      <c r="F217" s="162" t="str">
        <f>IF(ISBLANK('Beladung des Speichers'!A217),"",IF(C217=0,"0,00",D217/C217*E217))</f>
        <v/>
      </c>
      <c r="G217" s="120" t="str">
        <f>IF(ISBLANK('Beladung des Speichers'!A217),"",SUMIFS('Beladung des Speichers'!$C$17:$C$300,'Beladung des Speichers'!$A$17:$A$300,A217))</f>
        <v/>
      </c>
      <c r="H217" s="120" t="str">
        <f>IF(ISBLANK('Beladung des Speichers'!A217),"",'Beladung des Speichers'!C217)</f>
        <v/>
      </c>
      <c r="I217" s="121" t="str">
        <f>IF(ISBLANK('Beladung des Speichers'!A217),"",SUMIFS('Beladung des Speichers'!$F$17:$F$1001,'Beladung des Speichers'!$A$17:$A$1001,'Ergebnis (detailliert)'!A217))</f>
        <v/>
      </c>
      <c r="J217" s="122" t="str">
        <f>IF(ISBLANK('Beladung des Speichers'!A217),"",'Beladung des Speichers'!F217)</f>
        <v/>
      </c>
      <c r="K217" s="121" t="str">
        <f>IF(ISBLANK('Beladung des Speichers'!A217),"",SUMIFS('Entladung des Speichers'!$C$17:$C$1001,'Entladung des Speichers'!$A$17:$A$1001,'Ergebnis (detailliert)'!A217))</f>
        <v/>
      </c>
      <c r="L217" s="123" t="str">
        <f t="shared" si="15"/>
        <v/>
      </c>
      <c r="M217" s="123" t="str">
        <f>IF(ISBLANK('Entladung des Speichers'!A217),"",'Entladung des Speichers'!C217)</f>
        <v/>
      </c>
      <c r="N217" s="121" t="str">
        <f>IF(ISBLANK('Beladung des Speichers'!A217),"",SUMIFS('Entladung des Speichers'!$F$17:$F$1001,'Entladung des Speichers'!$A$17:$A$1001,'Ergebnis (detailliert)'!$A$17:$A$300))</f>
        <v/>
      </c>
      <c r="O217" s="122" t="str">
        <f t="shared" si="16"/>
        <v/>
      </c>
      <c r="P217" s="124" t="str">
        <f>IF(A217="","",N217*'Ergebnis (detailliert)'!J217/'Ergebnis (detailliert)'!I217)</f>
        <v/>
      </c>
      <c r="Q217" s="122" t="str">
        <f t="shared" si="17"/>
        <v/>
      </c>
      <c r="R217" s="125" t="str">
        <f t="shared" si="18"/>
        <v/>
      </c>
      <c r="S217" s="126" t="str">
        <f>IF(A217="","",IF(LOOKUP(A217,Stammdaten!$A$17:$A$1001,Stammdaten!$G$17:$G$1001)="Nein",0,IF(ISBLANK('Beladung des Speichers'!A217),"",-1*ROUND(MIN(J217,Q217),2))))</f>
        <v/>
      </c>
    </row>
    <row r="218" spans="1:19" x14ac:dyDescent="0.2">
      <c r="A218" s="119" t="str">
        <f>IF('Beladung des Speichers'!A218="","",'Beladung des Speichers'!A218)</f>
        <v/>
      </c>
      <c r="B218" s="182" t="str">
        <f>IF('Beladung des Speichers'!B218="","",'Beladung des Speichers'!B218)</f>
        <v/>
      </c>
      <c r="C218" s="161" t="str">
        <f>IF(ISBLANK('Beladung des Speichers'!A218),"",SUMIFS('Beladung des Speichers'!$C$17:$C$300,'Beladung des Speichers'!$A$17:$A$300,A218)-SUMIFS('Entladung des Speichers'!$C$17:$C$300,'Entladung des Speichers'!$A$17:$A$300,A218)+SUMIFS(Füllstände!$B$17:$B$299,Füllstände!$A$17:$A$299,A218)-SUMIFS(Füllstände!$C$17:$C$299,Füllstände!$A$17:$A$299,A218))</f>
        <v/>
      </c>
      <c r="D218" s="160" t="str">
        <f>IF(ISBLANK('Beladung des Speichers'!A218),"",C218*'Beladung des Speichers'!C218/SUMIFS('Beladung des Speichers'!$C$17:$C$300,'Beladung des Speichers'!$A$17:$A$300,A218))</f>
        <v/>
      </c>
      <c r="E218" s="166" t="str">
        <f>IF(ISBLANK('Beladung des Speichers'!A218),"",1/SUMIFS('Beladung des Speichers'!$C$17:$C$300,'Beladung des Speichers'!$A$17:$A$300,A218)*C218*SUMIF($A$17:$A$300,A218,'Beladung des Speichers'!$F$17:$F$300))</f>
        <v/>
      </c>
      <c r="F218" s="162" t="str">
        <f>IF(ISBLANK('Beladung des Speichers'!A218),"",IF(C218=0,"0,00",D218/C218*E218))</f>
        <v/>
      </c>
      <c r="G218" s="120" t="str">
        <f>IF(ISBLANK('Beladung des Speichers'!A218),"",SUMIFS('Beladung des Speichers'!$C$17:$C$300,'Beladung des Speichers'!$A$17:$A$300,A218))</f>
        <v/>
      </c>
      <c r="H218" s="120" t="str">
        <f>IF(ISBLANK('Beladung des Speichers'!A218),"",'Beladung des Speichers'!C218)</f>
        <v/>
      </c>
      <c r="I218" s="121" t="str">
        <f>IF(ISBLANK('Beladung des Speichers'!A218),"",SUMIFS('Beladung des Speichers'!$F$17:$F$1001,'Beladung des Speichers'!$A$17:$A$1001,'Ergebnis (detailliert)'!A218))</f>
        <v/>
      </c>
      <c r="J218" s="122" t="str">
        <f>IF(ISBLANK('Beladung des Speichers'!A218),"",'Beladung des Speichers'!F218)</f>
        <v/>
      </c>
      <c r="K218" s="121" t="str">
        <f>IF(ISBLANK('Beladung des Speichers'!A218),"",SUMIFS('Entladung des Speichers'!$C$17:$C$1001,'Entladung des Speichers'!$A$17:$A$1001,'Ergebnis (detailliert)'!A218))</f>
        <v/>
      </c>
      <c r="L218" s="123" t="str">
        <f t="shared" si="15"/>
        <v/>
      </c>
      <c r="M218" s="123" t="str">
        <f>IF(ISBLANK('Entladung des Speichers'!A218),"",'Entladung des Speichers'!C218)</f>
        <v/>
      </c>
      <c r="N218" s="121" t="str">
        <f>IF(ISBLANK('Beladung des Speichers'!A218),"",SUMIFS('Entladung des Speichers'!$F$17:$F$1001,'Entladung des Speichers'!$A$17:$A$1001,'Ergebnis (detailliert)'!$A$17:$A$300))</f>
        <v/>
      </c>
      <c r="O218" s="122" t="str">
        <f t="shared" si="16"/>
        <v/>
      </c>
      <c r="P218" s="124" t="str">
        <f>IF(A218="","",N218*'Ergebnis (detailliert)'!J218/'Ergebnis (detailliert)'!I218)</f>
        <v/>
      </c>
      <c r="Q218" s="122" t="str">
        <f t="shared" si="17"/>
        <v/>
      </c>
      <c r="R218" s="125" t="str">
        <f t="shared" si="18"/>
        <v/>
      </c>
      <c r="S218" s="126" t="str">
        <f>IF(A218="","",IF(LOOKUP(A218,Stammdaten!$A$17:$A$1001,Stammdaten!$G$17:$G$1001)="Nein",0,IF(ISBLANK('Beladung des Speichers'!A218),"",-1*ROUND(MIN(J218,Q218),2))))</f>
        <v/>
      </c>
    </row>
    <row r="219" spans="1:19" x14ac:dyDescent="0.2">
      <c r="A219" s="119" t="str">
        <f>IF('Beladung des Speichers'!A219="","",'Beladung des Speichers'!A219)</f>
        <v/>
      </c>
      <c r="B219" s="182" t="str">
        <f>IF('Beladung des Speichers'!B219="","",'Beladung des Speichers'!B219)</f>
        <v/>
      </c>
      <c r="C219" s="161" t="str">
        <f>IF(ISBLANK('Beladung des Speichers'!A219),"",SUMIFS('Beladung des Speichers'!$C$17:$C$300,'Beladung des Speichers'!$A$17:$A$300,A219)-SUMIFS('Entladung des Speichers'!$C$17:$C$300,'Entladung des Speichers'!$A$17:$A$300,A219)+SUMIFS(Füllstände!$B$17:$B$299,Füllstände!$A$17:$A$299,A219)-SUMIFS(Füllstände!$C$17:$C$299,Füllstände!$A$17:$A$299,A219))</f>
        <v/>
      </c>
      <c r="D219" s="160" t="str">
        <f>IF(ISBLANK('Beladung des Speichers'!A219),"",C219*'Beladung des Speichers'!C219/SUMIFS('Beladung des Speichers'!$C$17:$C$300,'Beladung des Speichers'!$A$17:$A$300,A219))</f>
        <v/>
      </c>
      <c r="E219" s="166" t="str">
        <f>IF(ISBLANK('Beladung des Speichers'!A219),"",1/SUMIFS('Beladung des Speichers'!$C$17:$C$300,'Beladung des Speichers'!$A$17:$A$300,A219)*C219*SUMIF($A$17:$A$300,A219,'Beladung des Speichers'!$F$17:$F$300))</f>
        <v/>
      </c>
      <c r="F219" s="162" t="str">
        <f>IF(ISBLANK('Beladung des Speichers'!A219),"",IF(C219=0,"0,00",D219/C219*E219))</f>
        <v/>
      </c>
      <c r="G219" s="120" t="str">
        <f>IF(ISBLANK('Beladung des Speichers'!A219),"",SUMIFS('Beladung des Speichers'!$C$17:$C$300,'Beladung des Speichers'!$A$17:$A$300,A219))</f>
        <v/>
      </c>
      <c r="H219" s="120" t="str">
        <f>IF(ISBLANK('Beladung des Speichers'!A219),"",'Beladung des Speichers'!C219)</f>
        <v/>
      </c>
      <c r="I219" s="121" t="str">
        <f>IF(ISBLANK('Beladung des Speichers'!A219),"",SUMIFS('Beladung des Speichers'!$F$17:$F$1001,'Beladung des Speichers'!$A$17:$A$1001,'Ergebnis (detailliert)'!A219))</f>
        <v/>
      </c>
      <c r="J219" s="122" t="str">
        <f>IF(ISBLANK('Beladung des Speichers'!A219),"",'Beladung des Speichers'!F219)</f>
        <v/>
      </c>
      <c r="K219" s="121" t="str">
        <f>IF(ISBLANK('Beladung des Speichers'!A219),"",SUMIFS('Entladung des Speichers'!$C$17:$C$1001,'Entladung des Speichers'!$A$17:$A$1001,'Ergebnis (detailliert)'!A219))</f>
        <v/>
      </c>
      <c r="L219" s="123" t="str">
        <f t="shared" si="15"/>
        <v/>
      </c>
      <c r="M219" s="123" t="str">
        <f>IF(ISBLANK('Entladung des Speichers'!A219),"",'Entladung des Speichers'!C219)</f>
        <v/>
      </c>
      <c r="N219" s="121" t="str">
        <f>IF(ISBLANK('Beladung des Speichers'!A219),"",SUMIFS('Entladung des Speichers'!$F$17:$F$1001,'Entladung des Speichers'!$A$17:$A$1001,'Ergebnis (detailliert)'!$A$17:$A$300))</f>
        <v/>
      </c>
      <c r="O219" s="122" t="str">
        <f t="shared" si="16"/>
        <v/>
      </c>
      <c r="P219" s="124" t="str">
        <f>IF(A219="","",N219*'Ergebnis (detailliert)'!J219/'Ergebnis (detailliert)'!I219)</f>
        <v/>
      </c>
      <c r="Q219" s="122" t="str">
        <f t="shared" si="17"/>
        <v/>
      </c>
      <c r="R219" s="125" t="str">
        <f t="shared" si="18"/>
        <v/>
      </c>
      <c r="S219" s="126" t="str">
        <f>IF(A219="","",IF(LOOKUP(A219,Stammdaten!$A$17:$A$1001,Stammdaten!$G$17:$G$1001)="Nein",0,IF(ISBLANK('Beladung des Speichers'!A219),"",-1*ROUND(MIN(J219,Q219),2))))</f>
        <v/>
      </c>
    </row>
    <row r="220" spans="1:19" x14ac:dyDescent="0.2">
      <c r="A220" s="119" t="str">
        <f>IF('Beladung des Speichers'!A220="","",'Beladung des Speichers'!A220)</f>
        <v/>
      </c>
      <c r="B220" s="182" t="str">
        <f>IF('Beladung des Speichers'!B220="","",'Beladung des Speichers'!B220)</f>
        <v/>
      </c>
      <c r="C220" s="161" t="str">
        <f>IF(ISBLANK('Beladung des Speichers'!A220),"",SUMIFS('Beladung des Speichers'!$C$17:$C$300,'Beladung des Speichers'!$A$17:$A$300,A220)-SUMIFS('Entladung des Speichers'!$C$17:$C$300,'Entladung des Speichers'!$A$17:$A$300,A220)+SUMIFS(Füllstände!$B$17:$B$299,Füllstände!$A$17:$A$299,A220)-SUMIFS(Füllstände!$C$17:$C$299,Füllstände!$A$17:$A$299,A220))</f>
        <v/>
      </c>
      <c r="D220" s="160" t="str">
        <f>IF(ISBLANK('Beladung des Speichers'!A220),"",C220*'Beladung des Speichers'!C220/SUMIFS('Beladung des Speichers'!$C$17:$C$300,'Beladung des Speichers'!$A$17:$A$300,A220))</f>
        <v/>
      </c>
      <c r="E220" s="166" t="str">
        <f>IF(ISBLANK('Beladung des Speichers'!A220),"",1/SUMIFS('Beladung des Speichers'!$C$17:$C$300,'Beladung des Speichers'!$A$17:$A$300,A220)*C220*SUMIF($A$17:$A$300,A220,'Beladung des Speichers'!$F$17:$F$300))</f>
        <v/>
      </c>
      <c r="F220" s="162" t="str">
        <f>IF(ISBLANK('Beladung des Speichers'!A220),"",IF(C220=0,"0,00",D220/C220*E220))</f>
        <v/>
      </c>
      <c r="G220" s="120" t="str">
        <f>IF(ISBLANK('Beladung des Speichers'!A220),"",SUMIFS('Beladung des Speichers'!$C$17:$C$300,'Beladung des Speichers'!$A$17:$A$300,A220))</f>
        <v/>
      </c>
      <c r="H220" s="120" t="str">
        <f>IF(ISBLANK('Beladung des Speichers'!A220),"",'Beladung des Speichers'!C220)</f>
        <v/>
      </c>
      <c r="I220" s="121" t="str">
        <f>IF(ISBLANK('Beladung des Speichers'!A220),"",SUMIFS('Beladung des Speichers'!$F$17:$F$1001,'Beladung des Speichers'!$A$17:$A$1001,'Ergebnis (detailliert)'!A220))</f>
        <v/>
      </c>
      <c r="J220" s="122" t="str">
        <f>IF(ISBLANK('Beladung des Speichers'!A220),"",'Beladung des Speichers'!F220)</f>
        <v/>
      </c>
      <c r="K220" s="121" t="str">
        <f>IF(ISBLANK('Beladung des Speichers'!A220),"",SUMIFS('Entladung des Speichers'!$C$17:$C$1001,'Entladung des Speichers'!$A$17:$A$1001,'Ergebnis (detailliert)'!A220))</f>
        <v/>
      </c>
      <c r="L220" s="123" t="str">
        <f t="shared" si="15"/>
        <v/>
      </c>
      <c r="M220" s="123" t="str">
        <f>IF(ISBLANK('Entladung des Speichers'!A220),"",'Entladung des Speichers'!C220)</f>
        <v/>
      </c>
      <c r="N220" s="121" t="str">
        <f>IF(ISBLANK('Beladung des Speichers'!A220),"",SUMIFS('Entladung des Speichers'!$F$17:$F$1001,'Entladung des Speichers'!$A$17:$A$1001,'Ergebnis (detailliert)'!$A$17:$A$300))</f>
        <v/>
      </c>
      <c r="O220" s="122" t="str">
        <f t="shared" si="16"/>
        <v/>
      </c>
      <c r="P220" s="124" t="str">
        <f>IF(A220="","",N220*'Ergebnis (detailliert)'!J220/'Ergebnis (detailliert)'!I220)</f>
        <v/>
      </c>
      <c r="Q220" s="122" t="str">
        <f t="shared" si="17"/>
        <v/>
      </c>
      <c r="R220" s="125" t="str">
        <f t="shared" si="18"/>
        <v/>
      </c>
      <c r="S220" s="126" t="str">
        <f>IF(A220="","",IF(LOOKUP(A220,Stammdaten!$A$17:$A$1001,Stammdaten!$G$17:$G$1001)="Nein",0,IF(ISBLANK('Beladung des Speichers'!A220),"",-1*ROUND(MIN(J220,Q220),2))))</f>
        <v/>
      </c>
    </row>
    <row r="221" spans="1:19" x14ac:dyDescent="0.2">
      <c r="A221" s="119" t="str">
        <f>IF('Beladung des Speichers'!A221="","",'Beladung des Speichers'!A221)</f>
        <v/>
      </c>
      <c r="B221" s="182" t="str">
        <f>IF('Beladung des Speichers'!B221="","",'Beladung des Speichers'!B221)</f>
        <v/>
      </c>
      <c r="C221" s="161" t="str">
        <f>IF(ISBLANK('Beladung des Speichers'!A221),"",SUMIFS('Beladung des Speichers'!$C$17:$C$300,'Beladung des Speichers'!$A$17:$A$300,A221)-SUMIFS('Entladung des Speichers'!$C$17:$C$300,'Entladung des Speichers'!$A$17:$A$300,A221)+SUMIFS(Füllstände!$B$17:$B$299,Füllstände!$A$17:$A$299,A221)-SUMIFS(Füllstände!$C$17:$C$299,Füllstände!$A$17:$A$299,A221))</f>
        <v/>
      </c>
      <c r="D221" s="160" t="str">
        <f>IF(ISBLANK('Beladung des Speichers'!A221),"",C221*'Beladung des Speichers'!C221/SUMIFS('Beladung des Speichers'!$C$17:$C$300,'Beladung des Speichers'!$A$17:$A$300,A221))</f>
        <v/>
      </c>
      <c r="E221" s="166" t="str">
        <f>IF(ISBLANK('Beladung des Speichers'!A221),"",1/SUMIFS('Beladung des Speichers'!$C$17:$C$300,'Beladung des Speichers'!$A$17:$A$300,A221)*C221*SUMIF($A$17:$A$300,A221,'Beladung des Speichers'!$F$17:$F$300))</f>
        <v/>
      </c>
      <c r="F221" s="162" t="str">
        <f>IF(ISBLANK('Beladung des Speichers'!A221),"",IF(C221=0,"0,00",D221/C221*E221))</f>
        <v/>
      </c>
      <c r="G221" s="120" t="str">
        <f>IF(ISBLANK('Beladung des Speichers'!A221),"",SUMIFS('Beladung des Speichers'!$C$17:$C$300,'Beladung des Speichers'!$A$17:$A$300,A221))</f>
        <v/>
      </c>
      <c r="H221" s="120" t="str">
        <f>IF(ISBLANK('Beladung des Speichers'!A221),"",'Beladung des Speichers'!C221)</f>
        <v/>
      </c>
      <c r="I221" s="121" t="str">
        <f>IF(ISBLANK('Beladung des Speichers'!A221),"",SUMIFS('Beladung des Speichers'!$F$17:$F$1001,'Beladung des Speichers'!$A$17:$A$1001,'Ergebnis (detailliert)'!A221))</f>
        <v/>
      </c>
      <c r="J221" s="122" t="str">
        <f>IF(ISBLANK('Beladung des Speichers'!A221),"",'Beladung des Speichers'!F221)</f>
        <v/>
      </c>
      <c r="K221" s="121" t="str">
        <f>IF(ISBLANK('Beladung des Speichers'!A221),"",SUMIFS('Entladung des Speichers'!$C$17:$C$1001,'Entladung des Speichers'!$A$17:$A$1001,'Ergebnis (detailliert)'!A221))</f>
        <v/>
      </c>
      <c r="L221" s="123" t="str">
        <f t="shared" si="15"/>
        <v/>
      </c>
      <c r="M221" s="123" t="str">
        <f>IF(ISBLANK('Entladung des Speichers'!A221),"",'Entladung des Speichers'!C221)</f>
        <v/>
      </c>
      <c r="N221" s="121" t="str">
        <f>IF(ISBLANK('Beladung des Speichers'!A221),"",SUMIFS('Entladung des Speichers'!$F$17:$F$1001,'Entladung des Speichers'!$A$17:$A$1001,'Ergebnis (detailliert)'!$A$17:$A$300))</f>
        <v/>
      </c>
      <c r="O221" s="122" t="str">
        <f t="shared" si="16"/>
        <v/>
      </c>
      <c r="P221" s="124" t="str">
        <f>IF(A221="","",N221*'Ergebnis (detailliert)'!J221/'Ergebnis (detailliert)'!I221)</f>
        <v/>
      </c>
      <c r="Q221" s="122" t="str">
        <f t="shared" si="17"/>
        <v/>
      </c>
      <c r="R221" s="125" t="str">
        <f t="shared" si="18"/>
        <v/>
      </c>
      <c r="S221" s="126" t="str">
        <f>IF(A221="","",IF(LOOKUP(A221,Stammdaten!$A$17:$A$1001,Stammdaten!$G$17:$G$1001)="Nein",0,IF(ISBLANK('Beladung des Speichers'!A221),"",-1*ROUND(MIN(J221,Q221),2))))</f>
        <v/>
      </c>
    </row>
    <row r="222" spans="1:19" x14ac:dyDescent="0.2">
      <c r="A222" s="119" t="str">
        <f>IF('Beladung des Speichers'!A222="","",'Beladung des Speichers'!A222)</f>
        <v/>
      </c>
      <c r="B222" s="182" t="str">
        <f>IF('Beladung des Speichers'!B222="","",'Beladung des Speichers'!B222)</f>
        <v/>
      </c>
      <c r="C222" s="161" t="str">
        <f>IF(ISBLANK('Beladung des Speichers'!A222),"",SUMIFS('Beladung des Speichers'!$C$17:$C$300,'Beladung des Speichers'!$A$17:$A$300,A222)-SUMIFS('Entladung des Speichers'!$C$17:$C$300,'Entladung des Speichers'!$A$17:$A$300,A222)+SUMIFS(Füllstände!$B$17:$B$299,Füllstände!$A$17:$A$299,A222)-SUMIFS(Füllstände!$C$17:$C$299,Füllstände!$A$17:$A$299,A222))</f>
        <v/>
      </c>
      <c r="D222" s="160" t="str">
        <f>IF(ISBLANK('Beladung des Speichers'!A222),"",C222*'Beladung des Speichers'!C222/SUMIFS('Beladung des Speichers'!$C$17:$C$300,'Beladung des Speichers'!$A$17:$A$300,A222))</f>
        <v/>
      </c>
      <c r="E222" s="166" t="str">
        <f>IF(ISBLANK('Beladung des Speichers'!A222),"",1/SUMIFS('Beladung des Speichers'!$C$17:$C$300,'Beladung des Speichers'!$A$17:$A$300,A222)*C222*SUMIF($A$17:$A$300,A222,'Beladung des Speichers'!$F$17:$F$300))</f>
        <v/>
      </c>
      <c r="F222" s="162" t="str">
        <f>IF(ISBLANK('Beladung des Speichers'!A222),"",IF(C222=0,"0,00",D222/C222*E222))</f>
        <v/>
      </c>
      <c r="G222" s="120" t="str">
        <f>IF(ISBLANK('Beladung des Speichers'!A222),"",SUMIFS('Beladung des Speichers'!$C$17:$C$300,'Beladung des Speichers'!$A$17:$A$300,A222))</f>
        <v/>
      </c>
      <c r="H222" s="120" t="str">
        <f>IF(ISBLANK('Beladung des Speichers'!A222),"",'Beladung des Speichers'!C222)</f>
        <v/>
      </c>
      <c r="I222" s="121" t="str">
        <f>IF(ISBLANK('Beladung des Speichers'!A222),"",SUMIFS('Beladung des Speichers'!$F$17:$F$1001,'Beladung des Speichers'!$A$17:$A$1001,'Ergebnis (detailliert)'!A222))</f>
        <v/>
      </c>
      <c r="J222" s="122" t="str">
        <f>IF(ISBLANK('Beladung des Speichers'!A222),"",'Beladung des Speichers'!F222)</f>
        <v/>
      </c>
      <c r="K222" s="121" t="str">
        <f>IF(ISBLANK('Beladung des Speichers'!A222),"",SUMIFS('Entladung des Speichers'!$C$17:$C$1001,'Entladung des Speichers'!$A$17:$A$1001,'Ergebnis (detailliert)'!A222))</f>
        <v/>
      </c>
      <c r="L222" s="123" t="str">
        <f t="shared" si="15"/>
        <v/>
      </c>
      <c r="M222" s="123" t="str">
        <f>IF(ISBLANK('Entladung des Speichers'!A222),"",'Entladung des Speichers'!C222)</f>
        <v/>
      </c>
      <c r="N222" s="121" t="str">
        <f>IF(ISBLANK('Beladung des Speichers'!A222),"",SUMIFS('Entladung des Speichers'!$F$17:$F$1001,'Entladung des Speichers'!$A$17:$A$1001,'Ergebnis (detailliert)'!$A$17:$A$300))</f>
        <v/>
      </c>
      <c r="O222" s="122" t="str">
        <f t="shared" si="16"/>
        <v/>
      </c>
      <c r="P222" s="124" t="str">
        <f>IF(A222="","",N222*'Ergebnis (detailliert)'!J222/'Ergebnis (detailliert)'!I222)</f>
        <v/>
      </c>
      <c r="Q222" s="122" t="str">
        <f t="shared" si="17"/>
        <v/>
      </c>
      <c r="R222" s="125" t="str">
        <f t="shared" si="18"/>
        <v/>
      </c>
      <c r="S222" s="126" t="str">
        <f>IF(A222="","",IF(LOOKUP(A222,Stammdaten!$A$17:$A$1001,Stammdaten!$G$17:$G$1001)="Nein",0,IF(ISBLANK('Beladung des Speichers'!A222),"",-1*ROUND(MIN(J222,Q222),2))))</f>
        <v/>
      </c>
    </row>
    <row r="223" spans="1:19" x14ac:dyDescent="0.2">
      <c r="A223" s="119" t="str">
        <f>IF('Beladung des Speichers'!A223="","",'Beladung des Speichers'!A223)</f>
        <v/>
      </c>
      <c r="B223" s="182" t="str">
        <f>IF('Beladung des Speichers'!B223="","",'Beladung des Speichers'!B223)</f>
        <v/>
      </c>
      <c r="C223" s="161" t="str">
        <f>IF(ISBLANK('Beladung des Speichers'!A223),"",SUMIFS('Beladung des Speichers'!$C$17:$C$300,'Beladung des Speichers'!$A$17:$A$300,A223)-SUMIFS('Entladung des Speichers'!$C$17:$C$300,'Entladung des Speichers'!$A$17:$A$300,A223)+SUMIFS(Füllstände!$B$17:$B$299,Füllstände!$A$17:$A$299,A223)-SUMIFS(Füllstände!$C$17:$C$299,Füllstände!$A$17:$A$299,A223))</f>
        <v/>
      </c>
      <c r="D223" s="160" t="str">
        <f>IF(ISBLANK('Beladung des Speichers'!A223),"",C223*'Beladung des Speichers'!C223/SUMIFS('Beladung des Speichers'!$C$17:$C$300,'Beladung des Speichers'!$A$17:$A$300,A223))</f>
        <v/>
      </c>
      <c r="E223" s="166" t="str">
        <f>IF(ISBLANK('Beladung des Speichers'!A223),"",1/SUMIFS('Beladung des Speichers'!$C$17:$C$300,'Beladung des Speichers'!$A$17:$A$300,A223)*C223*SUMIF($A$17:$A$300,A223,'Beladung des Speichers'!$F$17:$F$300))</f>
        <v/>
      </c>
      <c r="F223" s="162" t="str">
        <f>IF(ISBLANK('Beladung des Speichers'!A223),"",IF(C223=0,"0,00",D223/C223*E223))</f>
        <v/>
      </c>
      <c r="G223" s="120" t="str">
        <f>IF(ISBLANK('Beladung des Speichers'!A223),"",SUMIFS('Beladung des Speichers'!$C$17:$C$300,'Beladung des Speichers'!$A$17:$A$300,A223))</f>
        <v/>
      </c>
      <c r="H223" s="120" t="str">
        <f>IF(ISBLANK('Beladung des Speichers'!A223),"",'Beladung des Speichers'!C223)</f>
        <v/>
      </c>
      <c r="I223" s="121" t="str">
        <f>IF(ISBLANK('Beladung des Speichers'!A223),"",SUMIFS('Beladung des Speichers'!$F$17:$F$1001,'Beladung des Speichers'!$A$17:$A$1001,'Ergebnis (detailliert)'!A223))</f>
        <v/>
      </c>
      <c r="J223" s="122" t="str">
        <f>IF(ISBLANK('Beladung des Speichers'!A223),"",'Beladung des Speichers'!F223)</f>
        <v/>
      </c>
      <c r="K223" s="121" t="str">
        <f>IF(ISBLANK('Beladung des Speichers'!A223),"",SUMIFS('Entladung des Speichers'!$C$17:$C$1001,'Entladung des Speichers'!$A$17:$A$1001,'Ergebnis (detailliert)'!A223))</f>
        <v/>
      </c>
      <c r="L223" s="123" t="str">
        <f t="shared" si="15"/>
        <v/>
      </c>
      <c r="M223" s="123" t="str">
        <f>IF(ISBLANK('Entladung des Speichers'!A223),"",'Entladung des Speichers'!C223)</f>
        <v/>
      </c>
      <c r="N223" s="121" t="str">
        <f>IF(ISBLANK('Beladung des Speichers'!A223),"",SUMIFS('Entladung des Speichers'!$F$17:$F$1001,'Entladung des Speichers'!$A$17:$A$1001,'Ergebnis (detailliert)'!$A$17:$A$300))</f>
        <v/>
      </c>
      <c r="O223" s="122" t="str">
        <f t="shared" si="16"/>
        <v/>
      </c>
      <c r="P223" s="124" t="str">
        <f>IF(A223="","",N223*'Ergebnis (detailliert)'!J223/'Ergebnis (detailliert)'!I223)</f>
        <v/>
      </c>
      <c r="Q223" s="122" t="str">
        <f t="shared" si="17"/>
        <v/>
      </c>
      <c r="R223" s="125" t="str">
        <f t="shared" si="18"/>
        <v/>
      </c>
      <c r="S223" s="126" t="str">
        <f>IF(A223="","",IF(LOOKUP(A223,Stammdaten!$A$17:$A$1001,Stammdaten!$G$17:$G$1001)="Nein",0,IF(ISBLANK('Beladung des Speichers'!A223),"",-1*ROUND(MIN(J223,Q223),2))))</f>
        <v/>
      </c>
    </row>
    <row r="224" spans="1:19" x14ac:dyDescent="0.2">
      <c r="A224" s="119" t="str">
        <f>IF('Beladung des Speichers'!A224="","",'Beladung des Speichers'!A224)</f>
        <v/>
      </c>
      <c r="B224" s="182" t="str">
        <f>IF('Beladung des Speichers'!B224="","",'Beladung des Speichers'!B224)</f>
        <v/>
      </c>
      <c r="C224" s="161" t="str">
        <f>IF(ISBLANK('Beladung des Speichers'!A224),"",SUMIFS('Beladung des Speichers'!$C$17:$C$300,'Beladung des Speichers'!$A$17:$A$300,A224)-SUMIFS('Entladung des Speichers'!$C$17:$C$300,'Entladung des Speichers'!$A$17:$A$300,A224)+SUMIFS(Füllstände!$B$17:$B$299,Füllstände!$A$17:$A$299,A224)-SUMIFS(Füllstände!$C$17:$C$299,Füllstände!$A$17:$A$299,A224))</f>
        <v/>
      </c>
      <c r="D224" s="160" t="str">
        <f>IF(ISBLANK('Beladung des Speichers'!A224),"",C224*'Beladung des Speichers'!C224/SUMIFS('Beladung des Speichers'!$C$17:$C$300,'Beladung des Speichers'!$A$17:$A$300,A224))</f>
        <v/>
      </c>
      <c r="E224" s="166" t="str">
        <f>IF(ISBLANK('Beladung des Speichers'!A224),"",1/SUMIFS('Beladung des Speichers'!$C$17:$C$300,'Beladung des Speichers'!$A$17:$A$300,A224)*C224*SUMIF($A$17:$A$300,A224,'Beladung des Speichers'!$F$17:$F$300))</f>
        <v/>
      </c>
      <c r="F224" s="162" t="str">
        <f>IF(ISBLANK('Beladung des Speichers'!A224),"",IF(C224=0,"0,00",D224/C224*E224))</f>
        <v/>
      </c>
      <c r="G224" s="120" t="str">
        <f>IF(ISBLANK('Beladung des Speichers'!A224),"",SUMIFS('Beladung des Speichers'!$C$17:$C$300,'Beladung des Speichers'!$A$17:$A$300,A224))</f>
        <v/>
      </c>
      <c r="H224" s="120" t="str">
        <f>IF(ISBLANK('Beladung des Speichers'!A224),"",'Beladung des Speichers'!C224)</f>
        <v/>
      </c>
      <c r="I224" s="121" t="str">
        <f>IF(ISBLANK('Beladung des Speichers'!A224),"",SUMIFS('Beladung des Speichers'!$F$17:$F$1001,'Beladung des Speichers'!$A$17:$A$1001,'Ergebnis (detailliert)'!A224))</f>
        <v/>
      </c>
      <c r="J224" s="122" t="str">
        <f>IF(ISBLANK('Beladung des Speichers'!A224),"",'Beladung des Speichers'!F224)</f>
        <v/>
      </c>
      <c r="K224" s="121" t="str">
        <f>IF(ISBLANK('Beladung des Speichers'!A224),"",SUMIFS('Entladung des Speichers'!$C$17:$C$1001,'Entladung des Speichers'!$A$17:$A$1001,'Ergebnis (detailliert)'!A224))</f>
        <v/>
      </c>
      <c r="L224" s="123" t="str">
        <f t="shared" si="15"/>
        <v/>
      </c>
      <c r="M224" s="123" t="str">
        <f>IF(ISBLANK('Entladung des Speichers'!A224),"",'Entladung des Speichers'!C224)</f>
        <v/>
      </c>
      <c r="N224" s="121" t="str">
        <f>IF(ISBLANK('Beladung des Speichers'!A224),"",SUMIFS('Entladung des Speichers'!$F$17:$F$1001,'Entladung des Speichers'!$A$17:$A$1001,'Ergebnis (detailliert)'!$A$17:$A$300))</f>
        <v/>
      </c>
      <c r="O224" s="122" t="str">
        <f t="shared" si="16"/>
        <v/>
      </c>
      <c r="P224" s="124" t="str">
        <f>IF(A224="","",N224*'Ergebnis (detailliert)'!J224/'Ergebnis (detailliert)'!I224)</f>
        <v/>
      </c>
      <c r="Q224" s="122" t="str">
        <f t="shared" si="17"/>
        <v/>
      </c>
      <c r="R224" s="125" t="str">
        <f t="shared" si="18"/>
        <v/>
      </c>
      <c r="S224" s="126" t="str">
        <f>IF(A224="","",IF(LOOKUP(A224,Stammdaten!$A$17:$A$1001,Stammdaten!$G$17:$G$1001)="Nein",0,IF(ISBLANK('Beladung des Speichers'!A224),"",-1*ROUND(MIN(J224,Q224),2))))</f>
        <v/>
      </c>
    </row>
    <row r="225" spans="1:19" x14ac:dyDescent="0.2">
      <c r="A225" s="119" t="str">
        <f>IF('Beladung des Speichers'!A225="","",'Beladung des Speichers'!A225)</f>
        <v/>
      </c>
      <c r="B225" s="182" t="str">
        <f>IF('Beladung des Speichers'!B225="","",'Beladung des Speichers'!B225)</f>
        <v/>
      </c>
      <c r="C225" s="161" t="str">
        <f>IF(ISBLANK('Beladung des Speichers'!A225),"",SUMIFS('Beladung des Speichers'!$C$17:$C$300,'Beladung des Speichers'!$A$17:$A$300,A225)-SUMIFS('Entladung des Speichers'!$C$17:$C$300,'Entladung des Speichers'!$A$17:$A$300,A225)+SUMIFS(Füllstände!$B$17:$B$299,Füllstände!$A$17:$A$299,A225)-SUMIFS(Füllstände!$C$17:$C$299,Füllstände!$A$17:$A$299,A225))</f>
        <v/>
      </c>
      <c r="D225" s="160" t="str">
        <f>IF(ISBLANK('Beladung des Speichers'!A225),"",C225*'Beladung des Speichers'!C225/SUMIFS('Beladung des Speichers'!$C$17:$C$300,'Beladung des Speichers'!$A$17:$A$300,A225))</f>
        <v/>
      </c>
      <c r="E225" s="166" t="str">
        <f>IF(ISBLANK('Beladung des Speichers'!A225),"",1/SUMIFS('Beladung des Speichers'!$C$17:$C$300,'Beladung des Speichers'!$A$17:$A$300,A225)*C225*SUMIF($A$17:$A$300,A225,'Beladung des Speichers'!$F$17:$F$300))</f>
        <v/>
      </c>
      <c r="F225" s="162" t="str">
        <f>IF(ISBLANK('Beladung des Speichers'!A225),"",IF(C225=0,"0,00",D225/C225*E225))</f>
        <v/>
      </c>
      <c r="G225" s="120" t="str">
        <f>IF(ISBLANK('Beladung des Speichers'!A225),"",SUMIFS('Beladung des Speichers'!$C$17:$C$300,'Beladung des Speichers'!$A$17:$A$300,A225))</f>
        <v/>
      </c>
      <c r="H225" s="120" t="str">
        <f>IF(ISBLANK('Beladung des Speichers'!A225),"",'Beladung des Speichers'!C225)</f>
        <v/>
      </c>
      <c r="I225" s="121" t="str">
        <f>IF(ISBLANK('Beladung des Speichers'!A225),"",SUMIFS('Beladung des Speichers'!$F$17:$F$1001,'Beladung des Speichers'!$A$17:$A$1001,'Ergebnis (detailliert)'!A225))</f>
        <v/>
      </c>
      <c r="J225" s="122" t="str">
        <f>IF(ISBLANK('Beladung des Speichers'!A225),"",'Beladung des Speichers'!F225)</f>
        <v/>
      </c>
      <c r="K225" s="121" t="str">
        <f>IF(ISBLANK('Beladung des Speichers'!A225),"",SUMIFS('Entladung des Speichers'!$C$17:$C$1001,'Entladung des Speichers'!$A$17:$A$1001,'Ergebnis (detailliert)'!A225))</f>
        <v/>
      </c>
      <c r="L225" s="123" t="str">
        <f t="shared" si="15"/>
        <v/>
      </c>
      <c r="M225" s="123" t="str">
        <f>IF(ISBLANK('Entladung des Speichers'!A225),"",'Entladung des Speichers'!C225)</f>
        <v/>
      </c>
      <c r="N225" s="121" t="str">
        <f>IF(ISBLANK('Beladung des Speichers'!A225),"",SUMIFS('Entladung des Speichers'!$F$17:$F$1001,'Entladung des Speichers'!$A$17:$A$1001,'Ergebnis (detailliert)'!$A$17:$A$300))</f>
        <v/>
      </c>
      <c r="O225" s="122" t="str">
        <f t="shared" si="16"/>
        <v/>
      </c>
      <c r="P225" s="124" t="str">
        <f>IF(A225="","",N225*'Ergebnis (detailliert)'!J225/'Ergebnis (detailliert)'!I225)</f>
        <v/>
      </c>
      <c r="Q225" s="122" t="str">
        <f t="shared" si="17"/>
        <v/>
      </c>
      <c r="R225" s="125" t="str">
        <f t="shared" si="18"/>
        <v/>
      </c>
      <c r="S225" s="126" t="str">
        <f>IF(A225="","",IF(LOOKUP(A225,Stammdaten!$A$17:$A$1001,Stammdaten!$G$17:$G$1001)="Nein",0,IF(ISBLANK('Beladung des Speichers'!A225),"",-1*ROUND(MIN(J225,Q225),2))))</f>
        <v/>
      </c>
    </row>
    <row r="226" spans="1:19" x14ac:dyDescent="0.2">
      <c r="A226" s="119" t="str">
        <f>IF('Beladung des Speichers'!A226="","",'Beladung des Speichers'!A226)</f>
        <v/>
      </c>
      <c r="B226" s="182" t="str">
        <f>IF('Beladung des Speichers'!B226="","",'Beladung des Speichers'!B226)</f>
        <v/>
      </c>
      <c r="C226" s="161" t="str">
        <f>IF(ISBLANK('Beladung des Speichers'!A226),"",SUMIFS('Beladung des Speichers'!$C$17:$C$300,'Beladung des Speichers'!$A$17:$A$300,A226)-SUMIFS('Entladung des Speichers'!$C$17:$C$300,'Entladung des Speichers'!$A$17:$A$300,A226)+SUMIFS(Füllstände!$B$17:$B$299,Füllstände!$A$17:$A$299,A226)-SUMIFS(Füllstände!$C$17:$C$299,Füllstände!$A$17:$A$299,A226))</f>
        <v/>
      </c>
      <c r="D226" s="160" t="str">
        <f>IF(ISBLANK('Beladung des Speichers'!A226),"",C226*'Beladung des Speichers'!C226/SUMIFS('Beladung des Speichers'!$C$17:$C$300,'Beladung des Speichers'!$A$17:$A$300,A226))</f>
        <v/>
      </c>
      <c r="E226" s="166" t="str">
        <f>IF(ISBLANK('Beladung des Speichers'!A226),"",1/SUMIFS('Beladung des Speichers'!$C$17:$C$300,'Beladung des Speichers'!$A$17:$A$300,A226)*C226*SUMIF($A$17:$A$300,A226,'Beladung des Speichers'!$F$17:$F$300))</f>
        <v/>
      </c>
      <c r="F226" s="162" t="str">
        <f>IF(ISBLANK('Beladung des Speichers'!A226),"",IF(C226=0,"0,00",D226/C226*E226))</f>
        <v/>
      </c>
      <c r="G226" s="120" t="str">
        <f>IF(ISBLANK('Beladung des Speichers'!A226),"",SUMIFS('Beladung des Speichers'!$C$17:$C$300,'Beladung des Speichers'!$A$17:$A$300,A226))</f>
        <v/>
      </c>
      <c r="H226" s="120" t="str">
        <f>IF(ISBLANK('Beladung des Speichers'!A226),"",'Beladung des Speichers'!C226)</f>
        <v/>
      </c>
      <c r="I226" s="121" t="str">
        <f>IF(ISBLANK('Beladung des Speichers'!A226),"",SUMIFS('Beladung des Speichers'!$F$17:$F$1001,'Beladung des Speichers'!$A$17:$A$1001,'Ergebnis (detailliert)'!A226))</f>
        <v/>
      </c>
      <c r="J226" s="122" t="str">
        <f>IF(ISBLANK('Beladung des Speichers'!A226),"",'Beladung des Speichers'!F226)</f>
        <v/>
      </c>
      <c r="K226" s="121" t="str">
        <f>IF(ISBLANK('Beladung des Speichers'!A226),"",SUMIFS('Entladung des Speichers'!$C$17:$C$1001,'Entladung des Speichers'!$A$17:$A$1001,'Ergebnis (detailliert)'!A226))</f>
        <v/>
      </c>
      <c r="L226" s="123" t="str">
        <f t="shared" si="15"/>
        <v/>
      </c>
      <c r="M226" s="123" t="str">
        <f>IF(ISBLANK('Entladung des Speichers'!A226),"",'Entladung des Speichers'!C226)</f>
        <v/>
      </c>
      <c r="N226" s="121" t="str">
        <f>IF(ISBLANK('Beladung des Speichers'!A226),"",SUMIFS('Entladung des Speichers'!$F$17:$F$1001,'Entladung des Speichers'!$A$17:$A$1001,'Ergebnis (detailliert)'!$A$17:$A$300))</f>
        <v/>
      </c>
      <c r="O226" s="122" t="str">
        <f t="shared" si="16"/>
        <v/>
      </c>
      <c r="P226" s="124" t="str">
        <f>IF(A226="","",N226*'Ergebnis (detailliert)'!J226/'Ergebnis (detailliert)'!I226)</f>
        <v/>
      </c>
      <c r="Q226" s="122" t="str">
        <f t="shared" si="17"/>
        <v/>
      </c>
      <c r="R226" s="125" t="str">
        <f t="shared" si="18"/>
        <v/>
      </c>
      <c r="S226" s="126" t="str">
        <f>IF(A226="","",IF(LOOKUP(A226,Stammdaten!$A$17:$A$1001,Stammdaten!$G$17:$G$1001)="Nein",0,IF(ISBLANK('Beladung des Speichers'!A226),"",-1*ROUND(MIN(J226,Q226),2))))</f>
        <v/>
      </c>
    </row>
    <row r="227" spans="1:19" x14ac:dyDescent="0.2">
      <c r="A227" s="119" t="str">
        <f>IF('Beladung des Speichers'!A227="","",'Beladung des Speichers'!A227)</f>
        <v/>
      </c>
      <c r="B227" s="182" t="str">
        <f>IF('Beladung des Speichers'!B227="","",'Beladung des Speichers'!B227)</f>
        <v/>
      </c>
      <c r="C227" s="161" t="str">
        <f>IF(ISBLANK('Beladung des Speichers'!A227),"",SUMIFS('Beladung des Speichers'!$C$17:$C$300,'Beladung des Speichers'!$A$17:$A$300,A227)-SUMIFS('Entladung des Speichers'!$C$17:$C$300,'Entladung des Speichers'!$A$17:$A$300,A227)+SUMIFS(Füllstände!$B$17:$B$299,Füllstände!$A$17:$A$299,A227)-SUMIFS(Füllstände!$C$17:$C$299,Füllstände!$A$17:$A$299,A227))</f>
        <v/>
      </c>
      <c r="D227" s="160" t="str">
        <f>IF(ISBLANK('Beladung des Speichers'!A227),"",C227*'Beladung des Speichers'!C227/SUMIFS('Beladung des Speichers'!$C$17:$C$300,'Beladung des Speichers'!$A$17:$A$300,A227))</f>
        <v/>
      </c>
      <c r="E227" s="166" t="str">
        <f>IF(ISBLANK('Beladung des Speichers'!A227),"",1/SUMIFS('Beladung des Speichers'!$C$17:$C$300,'Beladung des Speichers'!$A$17:$A$300,A227)*C227*SUMIF($A$17:$A$300,A227,'Beladung des Speichers'!$F$17:$F$300))</f>
        <v/>
      </c>
      <c r="F227" s="162" t="str">
        <f>IF(ISBLANK('Beladung des Speichers'!A227),"",IF(C227=0,"0,00",D227/C227*E227))</f>
        <v/>
      </c>
      <c r="G227" s="120" t="str">
        <f>IF(ISBLANK('Beladung des Speichers'!A227),"",SUMIFS('Beladung des Speichers'!$C$17:$C$300,'Beladung des Speichers'!$A$17:$A$300,A227))</f>
        <v/>
      </c>
      <c r="H227" s="120" t="str">
        <f>IF(ISBLANK('Beladung des Speichers'!A227),"",'Beladung des Speichers'!C227)</f>
        <v/>
      </c>
      <c r="I227" s="121" t="str">
        <f>IF(ISBLANK('Beladung des Speichers'!A227),"",SUMIFS('Beladung des Speichers'!$F$17:$F$1001,'Beladung des Speichers'!$A$17:$A$1001,'Ergebnis (detailliert)'!A227))</f>
        <v/>
      </c>
      <c r="J227" s="122" t="str">
        <f>IF(ISBLANK('Beladung des Speichers'!A227),"",'Beladung des Speichers'!F227)</f>
        <v/>
      </c>
      <c r="K227" s="121" t="str">
        <f>IF(ISBLANK('Beladung des Speichers'!A227),"",SUMIFS('Entladung des Speichers'!$C$17:$C$1001,'Entladung des Speichers'!$A$17:$A$1001,'Ergebnis (detailliert)'!A227))</f>
        <v/>
      </c>
      <c r="L227" s="123" t="str">
        <f t="shared" si="15"/>
        <v/>
      </c>
      <c r="M227" s="123" t="str">
        <f>IF(ISBLANK('Entladung des Speichers'!A227),"",'Entladung des Speichers'!C227)</f>
        <v/>
      </c>
      <c r="N227" s="121" t="str">
        <f>IF(ISBLANK('Beladung des Speichers'!A227),"",SUMIFS('Entladung des Speichers'!$F$17:$F$1001,'Entladung des Speichers'!$A$17:$A$1001,'Ergebnis (detailliert)'!$A$17:$A$300))</f>
        <v/>
      </c>
      <c r="O227" s="122" t="str">
        <f t="shared" si="16"/>
        <v/>
      </c>
      <c r="P227" s="124" t="str">
        <f>IF(A227="","",N227*'Ergebnis (detailliert)'!J227/'Ergebnis (detailliert)'!I227)</f>
        <v/>
      </c>
      <c r="Q227" s="122" t="str">
        <f t="shared" si="17"/>
        <v/>
      </c>
      <c r="R227" s="125" t="str">
        <f t="shared" si="18"/>
        <v/>
      </c>
      <c r="S227" s="126" t="str">
        <f>IF(A227="","",IF(LOOKUP(A227,Stammdaten!$A$17:$A$1001,Stammdaten!$G$17:$G$1001)="Nein",0,IF(ISBLANK('Beladung des Speichers'!A227),"",-1*ROUND(MIN(J227,Q227),2))))</f>
        <v/>
      </c>
    </row>
    <row r="228" spans="1:19" x14ac:dyDescent="0.2">
      <c r="A228" s="119" t="str">
        <f>IF('Beladung des Speichers'!A228="","",'Beladung des Speichers'!A228)</f>
        <v/>
      </c>
      <c r="B228" s="182" t="str">
        <f>IF('Beladung des Speichers'!B228="","",'Beladung des Speichers'!B228)</f>
        <v/>
      </c>
      <c r="C228" s="161" t="str">
        <f>IF(ISBLANK('Beladung des Speichers'!A228),"",SUMIFS('Beladung des Speichers'!$C$17:$C$300,'Beladung des Speichers'!$A$17:$A$300,A228)-SUMIFS('Entladung des Speichers'!$C$17:$C$300,'Entladung des Speichers'!$A$17:$A$300,A228)+SUMIFS(Füllstände!$B$17:$B$299,Füllstände!$A$17:$A$299,A228)-SUMIFS(Füllstände!$C$17:$C$299,Füllstände!$A$17:$A$299,A228))</f>
        <v/>
      </c>
      <c r="D228" s="160" t="str">
        <f>IF(ISBLANK('Beladung des Speichers'!A228),"",C228*'Beladung des Speichers'!C228/SUMIFS('Beladung des Speichers'!$C$17:$C$300,'Beladung des Speichers'!$A$17:$A$300,A228))</f>
        <v/>
      </c>
      <c r="E228" s="166" t="str">
        <f>IF(ISBLANK('Beladung des Speichers'!A228),"",1/SUMIFS('Beladung des Speichers'!$C$17:$C$300,'Beladung des Speichers'!$A$17:$A$300,A228)*C228*SUMIF($A$17:$A$300,A228,'Beladung des Speichers'!$F$17:$F$300))</f>
        <v/>
      </c>
      <c r="F228" s="162" t="str">
        <f>IF(ISBLANK('Beladung des Speichers'!A228),"",IF(C228=0,"0,00",D228/C228*E228))</f>
        <v/>
      </c>
      <c r="G228" s="120" t="str">
        <f>IF(ISBLANK('Beladung des Speichers'!A228),"",SUMIFS('Beladung des Speichers'!$C$17:$C$300,'Beladung des Speichers'!$A$17:$A$300,A228))</f>
        <v/>
      </c>
      <c r="H228" s="120" t="str">
        <f>IF(ISBLANK('Beladung des Speichers'!A228),"",'Beladung des Speichers'!C228)</f>
        <v/>
      </c>
      <c r="I228" s="121" t="str">
        <f>IF(ISBLANK('Beladung des Speichers'!A228),"",SUMIFS('Beladung des Speichers'!$F$17:$F$1001,'Beladung des Speichers'!$A$17:$A$1001,'Ergebnis (detailliert)'!A228))</f>
        <v/>
      </c>
      <c r="J228" s="122" t="str">
        <f>IF(ISBLANK('Beladung des Speichers'!A228),"",'Beladung des Speichers'!F228)</f>
        <v/>
      </c>
      <c r="K228" s="121" t="str">
        <f>IF(ISBLANK('Beladung des Speichers'!A228),"",SUMIFS('Entladung des Speichers'!$C$17:$C$1001,'Entladung des Speichers'!$A$17:$A$1001,'Ergebnis (detailliert)'!A228))</f>
        <v/>
      </c>
      <c r="L228" s="123" t="str">
        <f t="shared" si="15"/>
        <v/>
      </c>
      <c r="M228" s="123" t="str">
        <f>IF(ISBLANK('Entladung des Speichers'!A228),"",'Entladung des Speichers'!C228)</f>
        <v/>
      </c>
      <c r="N228" s="121" t="str">
        <f>IF(ISBLANK('Beladung des Speichers'!A228),"",SUMIFS('Entladung des Speichers'!$F$17:$F$1001,'Entladung des Speichers'!$A$17:$A$1001,'Ergebnis (detailliert)'!$A$17:$A$300))</f>
        <v/>
      </c>
      <c r="O228" s="122" t="str">
        <f t="shared" si="16"/>
        <v/>
      </c>
      <c r="P228" s="124" t="str">
        <f>IF(A228="","",N228*'Ergebnis (detailliert)'!J228/'Ergebnis (detailliert)'!I228)</f>
        <v/>
      </c>
      <c r="Q228" s="122" t="str">
        <f t="shared" si="17"/>
        <v/>
      </c>
      <c r="R228" s="125" t="str">
        <f t="shared" si="18"/>
        <v/>
      </c>
      <c r="S228" s="126" t="str">
        <f>IF(A228="","",IF(LOOKUP(A228,Stammdaten!$A$17:$A$1001,Stammdaten!$G$17:$G$1001)="Nein",0,IF(ISBLANK('Beladung des Speichers'!A228),"",-1*ROUND(MIN(J228,Q228),2))))</f>
        <v/>
      </c>
    </row>
    <row r="229" spans="1:19" x14ac:dyDescent="0.2">
      <c r="A229" s="119" t="str">
        <f>IF('Beladung des Speichers'!A229="","",'Beladung des Speichers'!A229)</f>
        <v/>
      </c>
      <c r="B229" s="182" t="str">
        <f>IF('Beladung des Speichers'!B229="","",'Beladung des Speichers'!B229)</f>
        <v/>
      </c>
      <c r="C229" s="161" t="str">
        <f>IF(ISBLANK('Beladung des Speichers'!A229),"",SUMIFS('Beladung des Speichers'!$C$17:$C$300,'Beladung des Speichers'!$A$17:$A$300,A229)-SUMIFS('Entladung des Speichers'!$C$17:$C$300,'Entladung des Speichers'!$A$17:$A$300,A229)+SUMIFS(Füllstände!$B$17:$B$299,Füllstände!$A$17:$A$299,A229)-SUMIFS(Füllstände!$C$17:$C$299,Füllstände!$A$17:$A$299,A229))</f>
        <v/>
      </c>
      <c r="D229" s="160" t="str">
        <f>IF(ISBLANK('Beladung des Speichers'!A229),"",C229*'Beladung des Speichers'!C229/SUMIFS('Beladung des Speichers'!$C$17:$C$300,'Beladung des Speichers'!$A$17:$A$300,A229))</f>
        <v/>
      </c>
      <c r="E229" s="166" t="str">
        <f>IF(ISBLANK('Beladung des Speichers'!A229),"",1/SUMIFS('Beladung des Speichers'!$C$17:$C$300,'Beladung des Speichers'!$A$17:$A$300,A229)*C229*SUMIF($A$17:$A$300,A229,'Beladung des Speichers'!$F$17:$F$300))</f>
        <v/>
      </c>
      <c r="F229" s="162" t="str">
        <f>IF(ISBLANK('Beladung des Speichers'!A229),"",IF(C229=0,"0,00",D229/C229*E229))</f>
        <v/>
      </c>
      <c r="G229" s="120" t="str">
        <f>IF(ISBLANK('Beladung des Speichers'!A229),"",SUMIFS('Beladung des Speichers'!$C$17:$C$300,'Beladung des Speichers'!$A$17:$A$300,A229))</f>
        <v/>
      </c>
      <c r="H229" s="120" t="str">
        <f>IF(ISBLANK('Beladung des Speichers'!A229),"",'Beladung des Speichers'!C229)</f>
        <v/>
      </c>
      <c r="I229" s="121" t="str">
        <f>IF(ISBLANK('Beladung des Speichers'!A229),"",SUMIFS('Beladung des Speichers'!$F$17:$F$1001,'Beladung des Speichers'!$A$17:$A$1001,'Ergebnis (detailliert)'!A229))</f>
        <v/>
      </c>
      <c r="J229" s="122" t="str">
        <f>IF(ISBLANK('Beladung des Speichers'!A229),"",'Beladung des Speichers'!F229)</f>
        <v/>
      </c>
      <c r="K229" s="121" t="str">
        <f>IF(ISBLANK('Beladung des Speichers'!A229),"",SUMIFS('Entladung des Speichers'!$C$17:$C$1001,'Entladung des Speichers'!$A$17:$A$1001,'Ergebnis (detailliert)'!A229))</f>
        <v/>
      </c>
      <c r="L229" s="123" t="str">
        <f t="shared" si="15"/>
        <v/>
      </c>
      <c r="M229" s="123" t="str">
        <f>IF(ISBLANK('Entladung des Speichers'!A229),"",'Entladung des Speichers'!C229)</f>
        <v/>
      </c>
      <c r="N229" s="121" t="str">
        <f>IF(ISBLANK('Beladung des Speichers'!A229),"",SUMIFS('Entladung des Speichers'!$F$17:$F$1001,'Entladung des Speichers'!$A$17:$A$1001,'Ergebnis (detailliert)'!$A$17:$A$300))</f>
        <v/>
      </c>
      <c r="O229" s="122" t="str">
        <f t="shared" si="16"/>
        <v/>
      </c>
      <c r="P229" s="124" t="str">
        <f>IF(A229="","",N229*'Ergebnis (detailliert)'!J229/'Ergebnis (detailliert)'!I229)</f>
        <v/>
      </c>
      <c r="Q229" s="122" t="str">
        <f t="shared" si="17"/>
        <v/>
      </c>
      <c r="R229" s="125" t="str">
        <f t="shared" si="18"/>
        <v/>
      </c>
      <c r="S229" s="126" t="str">
        <f>IF(A229="","",IF(LOOKUP(A229,Stammdaten!$A$17:$A$1001,Stammdaten!$G$17:$G$1001)="Nein",0,IF(ISBLANK('Beladung des Speichers'!A229),"",-1*ROUND(MIN(J229,Q229),2))))</f>
        <v/>
      </c>
    </row>
    <row r="230" spans="1:19" x14ac:dyDescent="0.2">
      <c r="A230" s="119" t="str">
        <f>IF('Beladung des Speichers'!A230="","",'Beladung des Speichers'!A230)</f>
        <v/>
      </c>
      <c r="B230" s="182" t="str">
        <f>IF('Beladung des Speichers'!B230="","",'Beladung des Speichers'!B230)</f>
        <v/>
      </c>
      <c r="C230" s="161" t="str">
        <f>IF(ISBLANK('Beladung des Speichers'!A230),"",SUMIFS('Beladung des Speichers'!$C$17:$C$300,'Beladung des Speichers'!$A$17:$A$300,A230)-SUMIFS('Entladung des Speichers'!$C$17:$C$300,'Entladung des Speichers'!$A$17:$A$300,A230)+SUMIFS(Füllstände!$B$17:$B$299,Füllstände!$A$17:$A$299,A230)-SUMIFS(Füllstände!$C$17:$C$299,Füllstände!$A$17:$A$299,A230))</f>
        <v/>
      </c>
      <c r="D230" s="160" t="str">
        <f>IF(ISBLANK('Beladung des Speichers'!A230),"",C230*'Beladung des Speichers'!C230/SUMIFS('Beladung des Speichers'!$C$17:$C$300,'Beladung des Speichers'!$A$17:$A$300,A230))</f>
        <v/>
      </c>
      <c r="E230" s="166" t="str">
        <f>IF(ISBLANK('Beladung des Speichers'!A230),"",1/SUMIFS('Beladung des Speichers'!$C$17:$C$300,'Beladung des Speichers'!$A$17:$A$300,A230)*C230*SUMIF($A$17:$A$300,A230,'Beladung des Speichers'!$F$17:$F$300))</f>
        <v/>
      </c>
      <c r="F230" s="162" t="str">
        <f>IF(ISBLANK('Beladung des Speichers'!A230),"",IF(C230=0,"0,00",D230/C230*E230))</f>
        <v/>
      </c>
      <c r="G230" s="120" t="str">
        <f>IF(ISBLANK('Beladung des Speichers'!A230),"",SUMIFS('Beladung des Speichers'!$C$17:$C$300,'Beladung des Speichers'!$A$17:$A$300,A230))</f>
        <v/>
      </c>
      <c r="H230" s="120" t="str">
        <f>IF(ISBLANK('Beladung des Speichers'!A230),"",'Beladung des Speichers'!C230)</f>
        <v/>
      </c>
      <c r="I230" s="121" t="str">
        <f>IF(ISBLANK('Beladung des Speichers'!A230),"",SUMIFS('Beladung des Speichers'!$F$17:$F$1001,'Beladung des Speichers'!$A$17:$A$1001,'Ergebnis (detailliert)'!A230))</f>
        <v/>
      </c>
      <c r="J230" s="122" t="str">
        <f>IF(ISBLANK('Beladung des Speichers'!A230),"",'Beladung des Speichers'!F230)</f>
        <v/>
      </c>
      <c r="K230" s="121" t="str">
        <f>IF(ISBLANK('Beladung des Speichers'!A230),"",SUMIFS('Entladung des Speichers'!$C$17:$C$1001,'Entladung des Speichers'!$A$17:$A$1001,'Ergebnis (detailliert)'!A230))</f>
        <v/>
      </c>
      <c r="L230" s="123" t="str">
        <f t="shared" si="15"/>
        <v/>
      </c>
      <c r="M230" s="123" t="str">
        <f>IF(ISBLANK('Entladung des Speichers'!A230),"",'Entladung des Speichers'!C230)</f>
        <v/>
      </c>
      <c r="N230" s="121" t="str">
        <f>IF(ISBLANK('Beladung des Speichers'!A230),"",SUMIFS('Entladung des Speichers'!$F$17:$F$1001,'Entladung des Speichers'!$A$17:$A$1001,'Ergebnis (detailliert)'!$A$17:$A$300))</f>
        <v/>
      </c>
      <c r="O230" s="122" t="str">
        <f t="shared" si="16"/>
        <v/>
      </c>
      <c r="P230" s="124" t="str">
        <f>IF(A230="","",N230*'Ergebnis (detailliert)'!J230/'Ergebnis (detailliert)'!I230)</f>
        <v/>
      </c>
      <c r="Q230" s="122" t="str">
        <f t="shared" si="17"/>
        <v/>
      </c>
      <c r="R230" s="125" t="str">
        <f t="shared" si="18"/>
        <v/>
      </c>
      <c r="S230" s="126" t="str">
        <f>IF(A230="","",IF(LOOKUP(A230,Stammdaten!$A$17:$A$1001,Stammdaten!$G$17:$G$1001)="Nein",0,IF(ISBLANK('Beladung des Speichers'!A230),"",-1*ROUND(MIN(J230,Q230),2))))</f>
        <v/>
      </c>
    </row>
    <row r="231" spans="1:19" x14ac:dyDescent="0.2">
      <c r="A231" s="119" t="str">
        <f>IF('Beladung des Speichers'!A231="","",'Beladung des Speichers'!A231)</f>
        <v/>
      </c>
      <c r="B231" s="182" t="str">
        <f>IF('Beladung des Speichers'!B231="","",'Beladung des Speichers'!B231)</f>
        <v/>
      </c>
      <c r="C231" s="161" t="str">
        <f>IF(ISBLANK('Beladung des Speichers'!A231),"",SUMIFS('Beladung des Speichers'!$C$17:$C$300,'Beladung des Speichers'!$A$17:$A$300,A231)-SUMIFS('Entladung des Speichers'!$C$17:$C$300,'Entladung des Speichers'!$A$17:$A$300,A231)+SUMIFS(Füllstände!$B$17:$B$299,Füllstände!$A$17:$A$299,A231)-SUMIFS(Füllstände!$C$17:$C$299,Füllstände!$A$17:$A$299,A231))</f>
        <v/>
      </c>
      <c r="D231" s="160" t="str">
        <f>IF(ISBLANK('Beladung des Speichers'!A231),"",C231*'Beladung des Speichers'!C231/SUMIFS('Beladung des Speichers'!$C$17:$C$300,'Beladung des Speichers'!$A$17:$A$300,A231))</f>
        <v/>
      </c>
      <c r="E231" s="166" t="str">
        <f>IF(ISBLANK('Beladung des Speichers'!A231),"",1/SUMIFS('Beladung des Speichers'!$C$17:$C$300,'Beladung des Speichers'!$A$17:$A$300,A231)*C231*SUMIF($A$17:$A$300,A231,'Beladung des Speichers'!$F$17:$F$300))</f>
        <v/>
      </c>
      <c r="F231" s="162" t="str">
        <f>IF(ISBLANK('Beladung des Speichers'!A231),"",IF(C231=0,"0,00",D231/C231*E231))</f>
        <v/>
      </c>
      <c r="G231" s="120" t="str">
        <f>IF(ISBLANK('Beladung des Speichers'!A231),"",SUMIFS('Beladung des Speichers'!$C$17:$C$300,'Beladung des Speichers'!$A$17:$A$300,A231))</f>
        <v/>
      </c>
      <c r="H231" s="120" t="str">
        <f>IF(ISBLANK('Beladung des Speichers'!A231),"",'Beladung des Speichers'!C231)</f>
        <v/>
      </c>
      <c r="I231" s="121" t="str">
        <f>IF(ISBLANK('Beladung des Speichers'!A231),"",SUMIFS('Beladung des Speichers'!$F$17:$F$1001,'Beladung des Speichers'!$A$17:$A$1001,'Ergebnis (detailliert)'!A231))</f>
        <v/>
      </c>
      <c r="J231" s="122" t="str">
        <f>IF(ISBLANK('Beladung des Speichers'!A231),"",'Beladung des Speichers'!F231)</f>
        <v/>
      </c>
      <c r="K231" s="121" t="str">
        <f>IF(ISBLANK('Beladung des Speichers'!A231),"",SUMIFS('Entladung des Speichers'!$C$17:$C$1001,'Entladung des Speichers'!$A$17:$A$1001,'Ergebnis (detailliert)'!A231))</f>
        <v/>
      </c>
      <c r="L231" s="123" t="str">
        <f t="shared" si="15"/>
        <v/>
      </c>
      <c r="M231" s="123" t="str">
        <f>IF(ISBLANK('Entladung des Speichers'!A231),"",'Entladung des Speichers'!C231)</f>
        <v/>
      </c>
      <c r="N231" s="121" t="str">
        <f>IF(ISBLANK('Beladung des Speichers'!A231),"",SUMIFS('Entladung des Speichers'!$F$17:$F$1001,'Entladung des Speichers'!$A$17:$A$1001,'Ergebnis (detailliert)'!$A$17:$A$300))</f>
        <v/>
      </c>
      <c r="O231" s="122" t="str">
        <f t="shared" si="16"/>
        <v/>
      </c>
      <c r="P231" s="124" t="str">
        <f>IF(A231="","",N231*'Ergebnis (detailliert)'!J231/'Ergebnis (detailliert)'!I231)</f>
        <v/>
      </c>
      <c r="Q231" s="122" t="str">
        <f t="shared" si="17"/>
        <v/>
      </c>
      <c r="R231" s="125" t="str">
        <f t="shared" si="18"/>
        <v/>
      </c>
      <c r="S231" s="126" t="str">
        <f>IF(A231="","",IF(LOOKUP(A231,Stammdaten!$A$17:$A$1001,Stammdaten!$G$17:$G$1001)="Nein",0,IF(ISBLANK('Beladung des Speichers'!A231),"",-1*ROUND(MIN(J231,Q231),2))))</f>
        <v/>
      </c>
    </row>
    <row r="232" spans="1:19" x14ac:dyDescent="0.2">
      <c r="A232" s="119" t="str">
        <f>IF('Beladung des Speichers'!A232="","",'Beladung des Speichers'!A232)</f>
        <v/>
      </c>
      <c r="B232" s="182" t="str">
        <f>IF('Beladung des Speichers'!B232="","",'Beladung des Speichers'!B232)</f>
        <v/>
      </c>
      <c r="C232" s="161" t="str">
        <f>IF(ISBLANK('Beladung des Speichers'!A232),"",SUMIFS('Beladung des Speichers'!$C$17:$C$300,'Beladung des Speichers'!$A$17:$A$300,A232)-SUMIFS('Entladung des Speichers'!$C$17:$C$300,'Entladung des Speichers'!$A$17:$A$300,A232)+SUMIFS(Füllstände!$B$17:$B$299,Füllstände!$A$17:$A$299,A232)-SUMIFS(Füllstände!$C$17:$C$299,Füllstände!$A$17:$A$299,A232))</f>
        <v/>
      </c>
      <c r="D232" s="160" t="str">
        <f>IF(ISBLANK('Beladung des Speichers'!A232),"",C232*'Beladung des Speichers'!C232/SUMIFS('Beladung des Speichers'!$C$17:$C$300,'Beladung des Speichers'!$A$17:$A$300,A232))</f>
        <v/>
      </c>
      <c r="E232" s="166" t="str">
        <f>IF(ISBLANK('Beladung des Speichers'!A232),"",1/SUMIFS('Beladung des Speichers'!$C$17:$C$300,'Beladung des Speichers'!$A$17:$A$300,A232)*C232*SUMIF($A$17:$A$300,A232,'Beladung des Speichers'!$F$17:$F$300))</f>
        <v/>
      </c>
      <c r="F232" s="162" t="str">
        <f>IF(ISBLANK('Beladung des Speichers'!A232),"",IF(C232=0,"0,00",D232/C232*E232))</f>
        <v/>
      </c>
      <c r="G232" s="120" t="str">
        <f>IF(ISBLANK('Beladung des Speichers'!A232),"",SUMIFS('Beladung des Speichers'!$C$17:$C$300,'Beladung des Speichers'!$A$17:$A$300,A232))</f>
        <v/>
      </c>
      <c r="H232" s="120" t="str">
        <f>IF(ISBLANK('Beladung des Speichers'!A232),"",'Beladung des Speichers'!C232)</f>
        <v/>
      </c>
      <c r="I232" s="121" t="str">
        <f>IF(ISBLANK('Beladung des Speichers'!A232),"",SUMIFS('Beladung des Speichers'!$F$17:$F$1001,'Beladung des Speichers'!$A$17:$A$1001,'Ergebnis (detailliert)'!A232))</f>
        <v/>
      </c>
      <c r="J232" s="122" t="str">
        <f>IF(ISBLANK('Beladung des Speichers'!A232),"",'Beladung des Speichers'!F232)</f>
        <v/>
      </c>
      <c r="K232" s="121" t="str">
        <f>IF(ISBLANK('Beladung des Speichers'!A232),"",SUMIFS('Entladung des Speichers'!$C$17:$C$1001,'Entladung des Speichers'!$A$17:$A$1001,'Ergebnis (detailliert)'!A232))</f>
        <v/>
      </c>
      <c r="L232" s="123" t="str">
        <f t="shared" si="15"/>
        <v/>
      </c>
      <c r="M232" s="123" t="str">
        <f>IF(ISBLANK('Entladung des Speichers'!A232),"",'Entladung des Speichers'!C232)</f>
        <v/>
      </c>
      <c r="N232" s="121" t="str">
        <f>IF(ISBLANK('Beladung des Speichers'!A232),"",SUMIFS('Entladung des Speichers'!$F$17:$F$1001,'Entladung des Speichers'!$A$17:$A$1001,'Ergebnis (detailliert)'!$A$17:$A$300))</f>
        <v/>
      </c>
      <c r="O232" s="122" t="str">
        <f t="shared" si="16"/>
        <v/>
      </c>
      <c r="P232" s="124" t="str">
        <f>IF(A232="","",N232*'Ergebnis (detailliert)'!J232/'Ergebnis (detailliert)'!I232)</f>
        <v/>
      </c>
      <c r="Q232" s="122" t="str">
        <f t="shared" si="17"/>
        <v/>
      </c>
      <c r="R232" s="125" t="str">
        <f t="shared" si="18"/>
        <v/>
      </c>
      <c r="S232" s="126" t="str">
        <f>IF(A232="","",IF(LOOKUP(A232,Stammdaten!$A$17:$A$1001,Stammdaten!$G$17:$G$1001)="Nein",0,IF(ISBLANK('Beladung des Speichers'!A232),"",-1*ROUND(MIN(J232,Q232),2))))</f>
        <v/>
      </c>
    </row>
    <row r="233" spans="1:19" x14ac:dyDescent="0.2">
      <c r="A233" s="119" t="str">
        <f>IF('Beladung des Speichers'!A233="","",'Beladung des Speichers'!A233)</f>
        <v/>
      </c>
      <c r="B233" s="182" t="str">
        <f>IF('Beladung des Speichers'!B233="","",'Beladung des Speichers'!B233)</f>
        <v/>
      </c>
      <c r="C233" s="161" t="str">
        <f>IF(ISBLANK('Beladung des Speichers'!A233),"",SUMIFS('Beladung des Speichers'!$C$17:$C$300,'Beladung des Speichers'!$A$17:$A$300,A233)-SUMIFS('Entladung des Speichers'!$C$17:$C$300,'Entladung des Speichers'!$A$17:$A$300,A233)+SUMIFS(Füllstände!$B$17:$B$299,Füllstände!$A$17:$A$299,A233)-SUMIFS(Füllstände!$C$17:$C$299,Füllstände!$A$17:$A$299,A233))</f>
        <v/>
      </c>
      <c r="D233" s="160" t="str">
        <f>IF(ISBLANK('Beladung des Speichers'!A233),"",C233*'Beladung des Speichers'!C233/SUMIFS('Beladung des Speichers'!$C$17:$C$300,'Beladung des Speichers'!$A$17:$A$300,A233))</f>
        <v/>
      </c>
      <c r="E233" s="166" t="str">
        <f>IF(ISBLANK('Beladung des Speichers'!A233),"",1/SUMIFS('Beladung des Speichers'!$C$17:$C$300,'Beladung des Speichers'!$A$17:$A$300,A233)*C233*SUMIF($A$17:$A$300,A233,'Beladung des Speichers'!$F$17:$F$300))</f>
        <v/>
      </c>
      <c r="F233" s="162" t="str">
        <f>IF(ISBLANK('Beladung des Speichers'!A233),"",IF(C233=0,"0,00",D233/C233*E233))</f>
        <v/>
      </c>
      <c r="G233" s="120" t="str">
        <f>IF(ISBLANK('Beladung des Speichers'!A233),"",SUMIFS('Beladung des Speichers'!$C$17:$C$300,'Beladung des Speichers'!$A$17:$A$300,A233))</f>
        <v/>
      </c>
      <c r="H233" s="120" t="str">
        <f>IF(ISBLANK('Beladung des Speichers'!A233),"",'Beladung des Speichers'!C233)</f>
        <v/>
      </c>
      <c r="I233" s="121" t="str">
        <f>IF(ISBLANK('Beladung des Speichers'!A233),"",SUMIFS('Beladung des Speichers'!$F$17:$F$1001,'Beladung des Speichers'!$A$17:$A$1001,'Ergebnis (detailliert)'!A233))</f>
        <v/>
      </c>
      <c r="J233" s="122" t="str">
        <f>IF(ISBLANK('Beladung des Speichers'!A233),"",'Beladung des Speichers'!F233)</f>
        <v/>
      </c>
      <c r="K233" s="121" t="str">
        <f>IF(ISBLANK('Beladung des Speichers'!A233),"",SUMIFS('Entladung des Speichers'!$C$17:$C$1001,'Entladung des Speichers'!$A$17:$A$1001,'Ergebnis (detailliert)'!A233))</f>
        <v/>
      </c>
      <c r="L233" s="123" t="str">
        <f t="shared" si="15"/>
        <v/>
      </c>
      <c r="M233" s="123" t="str">
        <f>IF(ISBLANK('Entladung des Speichers'!A233),"",'Entladung des Speichers'!C233)</f>
        <v/>
      </c>
      <c r="N233" s="121" t="str">
        <f>IF(ISBLANK('Beladung des Speichers'!A233),"",SUMIFS('Entladung des Speichers'!$F$17:$F$1001,'Entladung des Speichers'!$A$17:$A$1001,'Ergebnis (detailliert)'!$A$17:$A$300))</f>
        <v/>
      </c>
      <c r="O233" s="122" t="str">
        <f t="shared" si="16"/>
        <v/>
      </c>
      <c r="P233" s="124" t="str">
        <f>IF(A233="","",N233*'Ergebnis (detailliert)'!J233/'Ergebnis (detailliert)'!I233)</f>
        <v/>
      </c>
      <c r="Q233" s="122" t="str">
        <f t="shared" si="17"/>
        <v/>
      </c>
      <c r="R233" s="125" t="str">
        <f t="shared" si="18"/>
        <v/>
      </c>
      <c r="S233" s="126" t="str">
        <f>IF(A233="","",IF(LOOKUP(A233,Stammdaten!$A$17:$A$1001,Stammdaten!$G$17:$G$1001)="Nein",0,IF(ISBLANK('Beladung des Speichers'!A233),"",-1*ROUND(MIN(J233,Q233),2))))</f>
        <v/>
      </c>
    </row>
    <row r="234" spans="1:19" x14ac:dyDescent="0.2">
      <c r="A234" s="119" t="str">
        <f>IF('Beladung des Speichers'!A234="","",'Beladung des Speichers'!A234)</f>
        <v/>
      </c>
      <c r="B234" s="182" t="str">
        <f>IF('Beladung des Speichers'!B234="","",'Beladung des Speichers'!B234)</f>
        <v/>
      </c>
      <c r="C234" s="161" t="str">
        <f>IF(ISBLANK('Beladung des Speichers'!A234),"",SUMIFS('Beladung des Speichers'!$C$17:$C$300,'Beladung des Speichers'!$A$17:$A$300,A234)-SUMIFS('Entladung des Speichers'!$C$17:$C$300,'Entladung des Speichers'!$A$17:$A$300,A234)+SUMIFS(Füllstände!$B$17:$B$299,Füllstände!$A$17:$A$299,A234)-SUMIFS(Füllstände!$C$17:$C$299,Füllstände!$A$17:$A$299,A234))</f>
        <v/>
      </c>
      <c r="D234" s="160" t="str">
        <f>IF(ISBLANK('Beladung des Speichers'!A234),"",C234*'Beladung des Speichers'!C234/SUMIFS('Beladung des Speichers'!$C$17:$C$300,'Beladung des Speichers'!$A$17:$A$300,A234))</f>
        <v/>
      </c>
      <c r="E234" s="166" t="str">
        <f>IF(ISBLANK('Beladung des Speichers'!A234),"",1/SUMIFS('Beladung des Speichers'!$C$17:$C$300,'Beladung des Speichers'!$A$17:$A$300,A234)*C234*SUMIF($A$17:$A$300,A234,'Beladung des Speichers'!$F$17:$F$300))</f>
        <v/>
      </c>
      <c r="F234" s="162" t="str">
        <f>IF(ISBLANK('Beladung des Speichers'!A234),"",IF(C234=0,"0,00",D234/C234*E234))</f>
        <v/>
      </c>
      <c r="G234" s="120" t="str">
        <f>IF(ISBLANK('Beladung des Speichers'!A234),"",SUMIFS('Beladung des Speichers'!$C$17:$C$300,'Beladung des Speichers'!$A$17:$A$300,A234))</f>
        <v/>
      </c>
      <c r="H234" s="120" t="str">
        <f>IF(ISBLANK('Beladung des Speichers'!A234),"",'Beladung des Speichers'!C234)</f>
        <v/>
      </c>
      <c r="I234" s="121" t="str">
        <f>IF(ISBLANK('Beladung des Speichers'!A234),"",SUMIFS('Beladung des Speichers'!$F$17:$F$1001,'Beladung des Speichers'!$A$17:$A$1001,'Ergebnis (detailliert)'!A234))</f>
        <v/>
      </c>
      <c r="J234" s="122" t="str">
        <f>IF(ISBLANK('Beladung des Speichers'!A234),"",'Beladung des Speichers'!F234)</f>
        <v/>
      </c>
      <c r="K234" s="121" t="str">
        <f>IF(ISBLANK('Beladung des Speichers'!A234),"",SUMIFS('Entladung des Speichers'!$C$17:$C$1001,'Entladung des Speichers'!$A$17:$A$1001,'Ergebnis (detailliert)'!A234))</f>
        <v/>
      </c>
      <c r="L234" s="123" t="str">
        <f t="shared" si="15"/>
        <v/>
      </c>
      <c r="M234" s="123" t="str">
        <f>IF(ISBLANK('Entladung des Speichers'!A234),"",'Entladung des Speichers'!C234)</f>
        <v/>
      </c>
      <c r="N234" s="121" t="str">
        <f>IF(ISBLANK('Beladung des Speichers'!A234),"",SUMIFS('Entladung des Speichers'!$F$17:$F$1001,'Entladung des Speichers'!$A$17:$A$1001,'Ergebnis (detailliert)'!$A$17:$A$300))</f>
        <v/>
      </c>
      <c r="O234" s="122" t="str">
        <f t="shared" si="16"/>
        <v/>
      </c>
      <c r="P234" s="124" t="str">
        <f>IF(A234="","",N234*'Ergebnis (detailliert)'!J234/'Ergebnis (detailliert)'!I234)</f>
        <v/>
      </c>
      <c r="Q234" s="122" t="str">
        <f t="shared" si="17"/>
        <v/>
      </c>
      <c r="R234" s="125" t="str">
        <f t="shared" si="18"/>
        <v/>
      </c>
      <c r="S234" s="126" t="str">
        <f>IF(A234="","",IF(LOOKUP(A234,Stammdaten!$A$17:$A$1001,Stammdaten!$G$17:$G$1001)="Nein",0,IF(ISBLANK('Beladung des Speichers'!A234),"",-1*ROUND(MIN(J234,Q234),2))))</f>
        <v/>
      </c>
    </row>
    <row r="235" spans="1:19" x14ac:dyDescent="0.2">
      <c r="A235" s="119" t="str">
        <f>IF('Beladung des Speichers'!A235="","",'Beladung des Speichers'!A235)</f>
        <v/>
      </c>
      <c r="B235" s="182" t="str">
        <f>IF('Beladung des Speichers'!B235="","",'Beladung des Speichers'!B235)</f>
        <v/>
      </c>
      <c r="C235" s="161" t="str">
        <f>IF(ISBLANK('Beladung des Speichers'!A235),"",SUMIFS('Beladung des Speichers'!$C$17:$C$300,'Beladung des Speichers'!$A$17:$A$300,A235)-SUMIFS('Entladung des Speichers'!$C$17:$C$300,'Entladung des Speichers'!$A$17:$A$300,A235)+SUMIFS(Füllstände!$B$17:$B$299,Füllstände!$A$17:$A$299,A235)-SUMIFS(Füllstände!$C$17:$C$299,Füllstände!$A$17:$A$299,A235))</f>
        <v/>
      </c>
      <c r="D235" s="160" t="str">
        <f>IF(ISBLANK('Beladung des Speichers'!A235),"",C235*'Beladung des Speichers'!C235/SUMIFS('Beladung des Speichers'!$C$17:$C$300,'Beladung des Speichers'!$A$17:$A$300,A235))</f>
        <v/>
      </c>
      <c r="E235" s="166" t="str">
        <f>IF(ISBLANK('Beladung des Speichers'!A235),"",1/SUMIFS('Beladung des Speichers'!$C$17:$C$300,'Beladung des Speichers'!$A$17:$A$300,A235)*C235*SUMIF($A$17:$A$300,A235,'Beladung des Speichers'!$F$17:$F$300))</f>
        <v/>
      </c>
      <c r="F235" s="162" t="str">
        <f>IF(ISBLANK('Beladung des Speichers'!A235),"",IF(C235=0,"0,00",D235/C235*E235))</f>
        <v/>
      </c>
      <c r="G235" s="120" t="str">
        <f>IF(ISBLANK('Beladung des Speichers'!A235),"",SUMIFS('Beladung des Speichers'!$C$17:$C$300,'Beladung des Speichers'!$A$17:$A$300,A235))</f>
        <v/>
      </c>
      <c r="H235" s="120" t="str">
        <f>IF(ISBLANK('Beladung des Speichers'!A235),"",'Beladung des Speichers'!C235)</f>
        <v/>
      </c>
      <c r="I235" s="121" t="str">
        <f>IF(ISBLANK('Beladung des Speichers'!A235),"",SUMIFS('Beladung des Speichers'!$F$17:$F$1001,'Beladung des Speichers'!$A$17:$A$1001,'Ergebnis (detailliert)'!A235))</f>
        <v/>
      </c>
      <c r="J235" s="122" t="str">
        <f>IF(ISBLANK('Beladung des Speichers'!A235),"",'Beladung des Speichers'!F235)</f>
        <v/>
      </c>
      <c r="K235" s="121" t="str">
        <f>IF(ISBLANK('Beladung des Speichers'!A235),"",SUMIFS('Entladung des Speichers'!$C$17:$C$1001,'Entladung des Speichers'!$A$17:$A$1001,'Ergebnis (detailliert)'!A235))</f>
        <v/>
      </c>
      <c r="L235" s="123" t="str">
        <f t="shared" si="15"/>
        <v/>
      </c>
      <c r="M235" s="123" t="str">
        <f>IF(ISBLANK('Entladung des Speichers'!A235),"",'Entladung des Speichers'!C235)</f>
        <v/>
      </c>
      <c r="N235" s="121" t="str">
        <f>IF(ISBLANK('Beladung des Speichers'!A235),"",SUMIFS('Entladung des Speichers'!$F$17:$F$1001,'Entladung des Speichers'!$A$17:$A$1001,'Ergebnis (detailliert)'!$A$17:$A$300))</f>
        <v/>
      </c>
      <c r="O235" s="122" t="str">
        <f t="shared" si="16"/>
        <v/>
      </c>
      <c r="P235" s="124" t="str">
        <f>IF(A235="","",N235*'Ergebnis (detailliert)'!J235/'Ergebnis (detailliert)'!I235)</f>
        <v/>
      </c>
      <c r="Q235" s="122" t="str">
        <f t="shared" si="17"/>
        <v/>
      </c>
      <c r="R235" s="125" t="str">
        <f t="shared" si="18"/>
        <v/>
      </c>
      <c r="S235" s="126" t="str">
        <f>IF(A235="","",IF(LOOKUP(A235,Stammdaten!$A$17:$A$1001,Stammdaten!$G$17:$G$1001)="Nein",0,IF(ISBLANK('Beladung des Speichers'!A235),"",-1*ROUND(MIN(J235,Q235),2))))</f>
        <v/>
      </c>
    </row>
    <row r="236" spans="1:19" x14ac:dyDescent="0.2">
      <c r="A236" s="119" t="str">
        <f>IF('Beladung des Speichers'!A236="","",'Beladung des Speichers'!A236)</f>
        <v/>
      </c>
      <c r="B236" s="182" t="str">
        <f>IF('Beladung des Speichers'!B236="","",'Beladung des Speichers'!B236)</f>
        <v/>
      </c>
      <c r="C236" s="161" t="str">
        <f>IF(ISBLANK('Beladung des Speichers'!A236),"",SUMIFS('Beladung des Speichers'!$C$17:$C$300,'Beladung des Speichers'!$A$17:$A$300,A236)-SUMIFS('Entladung des Speichers'!$C$17:$C$300,'Entladung des Speichers'!$A$17:$A$300,A236)+SUMIFS(Füllstände!$B$17:$B$299,Füllstände!$A$17:$A$299,A236)-SUMIFS(Füllstände!$C$17:$C$299,Füllstände!$A$17:$A$299,A236))</f>
        <v/>
      </c>
      <c r="D236" s="160" t="str">
        <f>IF(ISBLANK('Beladung des Speichers'!A236),"",C236*'Beladung des Speichers'!C236/SUMIFS('Beladung des Speichers'!$C$17:$C$300,'Beladung des Speichers'!$A$17:$A$300,A236))</f>
        <v/>
      </c>
      <c r="E236" s="166" t="str">
        <f>IF(ISBLANK('Beladung des Speichers'!A236),"",1/SUMIFS('Beladung des Speichers'!$C$17:$C$300,'Beladung des Speichers'!$A$17:$A$300,A236)*C236*SUMIF($A$17:$A$300,A236,'Beladung des Speichers'!$F$17:$F$300))</f>
        <v/>
      </c>
      <c r="F236" s="162" t="str">
        <f>IF(ISBLANK('Beladung des Speichers'!A236),"",IF(C236=0,"0,00",D236/C236*E236))</f>
        <v/>
      </c>
      <c r="G236" s="120" t="str">
        <f>IF(ISBLANK('Beladung des Speichers'!A236),"",SUMIFS('Beladung des Speichers'!$C$17:$C$300,'Beladung des Speichers'!$A$17:$A$300,A236))</f>
        <v/>
      </c>
      <c r="H236" s="120" t="str">
        <f>IF(ISBLANK('Beladung des Speichers'!A236),"",'Beladung des Speichers'!C236)</f>
        <v/>
      </c>
      <c r="I236" s="121" t="str">
        <f>IF(ISBLANK('Beladung des Speichers'!A236),"",SUMIFS('Beladung des Speichers'!$F$17:$F$1001,'Beladung des Speichers'!$A$17:$A$1001,'Ergebnis (detailliert)'!A236))</f>
        <v/>
      </c>
      <c r="J236" s="122" t="str">
        <f>IF(ISBLANK('Beladung des Speichers'!A236),"",'Beladung des Speichers'!F236)</f>
        <v/>
      </c>
      <c r="K236" s="121" t="str">
        <f>IF(ISBLANK('Beladung des Speichers'!A236),"",SUMIFS('Entladung des Speichers'!$C$17:$C$1001,'Entladung des Speichers'!$A$17:$A$1001,'Ergebnis (detailliert)'!A236))</f>
        <v/>
      </c>
      <c r="L236" s="123" t="str">
        <f t="shared" si="15"/>
        <v/>
      </c>
      <c r="M236" s="123" t="str">
        <f>IF(ISBLANK('Entladung des Speichers'!A236),"",'Entladung des Speichers'!C236)</f>
        <v/>
      </c>
      <c r="N236" s="121" t="str">
        <f>IF(ISBLANK('Beladung des Speichers'!A236),"",SUMIFS('Entladung des Speichers'!$F$17:$F$1001,'Entladung des Speichers'!$A$17:$A$1001,'Ergebnis (detailliert)'!$A$17:$A$300))</f>
        <v/>
      </c>
      <c r="O236" s="122" t="str">
        <f t="shared" si="16"/>
        <v/>
      </c>
      <c r="P236" s="124" t="str">
        <f>IF(A236="","",N236*'Ergebnis (detailliert)'!J236/'Ergebnis (detailliert)'!I236)</f>
        <v/>
      </c>
      <c r="Q236" s="122" t="str">
        <f t="shared" si="17"/>
        <v/>
      </c>
      <c r="R236" s="125" t="str">
        <f t="shared" si="18"/>
        <v/>
      </c>
      <c r="S236" s="126" t="str">
        <f>IF(A236="","",IF(LOOKUP(A236,Stammdaten!$A$17:$A$1001,Stammdaten!$G$17:$G$1001)="Nein",0,IF(ISBLANK('Beladung des Speichers'!A236),"",-1*ROUND(MIN(J236,Q236),2))))</f>
        <v/>
      </c>
    </row>
    <row r="237" spans="1:19" x14ac:dyDescent="0.2">
      <c r="A237" s="119" t="str">
        <f>IF('Beladung des Speichers'!A237="","",'Beladung des Speichers'!A237)</f>
        <v/>
      </c>
      <c r="B237" s="182" t="str">
        <f>IF('Beladung des Speichers'!B237="","",'Beladung des Speichers'!B237)</f>
        <v/>
      </c>
      <c r="C237" s="161" t="str">
        <f>IF(ISBLANK('Beladung des Speichers'!A237),"",SUMIFS('Beladung des Speichers'!$C$17:$C$300,'Beladung des Speichers'!$A$17:$A$300,A237)-SUMIFS('Entladung des Speichers'!$C$17:$C$300,'Entladung des Speichers'!$A$17:$A$300,A237)+SUMIFS(Füllstände!$B$17:$B$299,Füllstände!$A$17:$A$299,A237)-SUMIFS(Füllstände!$C$17:$C$299,Füllstände!$A$17:$A$299,A237))</f>
        <v/>
      </c>
      <c r="D237" s="160" t="str">
        <f>IF(ISBLANK('Beladung des Speichers'!A237),"",C237*'Beladung des Speichers'!C237/SUMIFS('Beladung des Speichers'!$C$17:$C$300,'Beladung des Speichers'!$A$17:$A$300,A237))</f>
        <v/>
      </c>
      <c r="E237" s="166" t="str">
        <f>IF(ISBLANK('Beladung des Speichers'!A237),"",1/SUMIFS('Beladung des Speichers'!$C$17:$C$300,'Beladung des Speichers'!$A$17:$A$300,A237)*C237*SUMIF($A$17:$A$300,A237,'Beladung des Speichers'!$F$17:$F$300))</f>
        <v/>
      </c>
      <c r="F237" s="162" t="str">
        <f>IF(ISBLANK('Beladung des Speichers'!A237),"",IF(C237=0,"0,00",D237/C237*E237))</f>
        <v/>
      </c>
      <c r="G237" s="120" t="str">
        <f>IF(ISBLANK('Beladung des Speichers'!A237),"",SUMIFS('Beladung des Speichers'!$C$17:$C$300,'Beladung des Speichers'!$A$17:$A$300,A237))</f>
        <v/>
      </c>
      <c r="H237" s="120" t="str">
        <f>IF(ISBLANK('Beladung des Speichers'!A237),"",'Beladung des Speichers'!C237)</f>
        <v/>
      </c>
      <c r="I237" s="121" t="str">
        <f>IF(ISBLANK('Beladung des Speichers'!A237),"",SUMIFS('Beladung des Speichers'!$F$17:$F$1001,'Beladung des Speichers'!$A$17:$A$1001,'Ergebnis (detailliert)'!A237))</f>
        <v/>
      </c>
      <c r="J237" s="122" t="str">
        <f>IF(ISBLANK('Beladung des Speichers'!A237),"",'Beladung des Speichers'!F237)</f>
        <v/>
      </c>
      <c r="K237" s="121" t="str">
        <f>IF(ISBLANK('Beladung des Speichers'!A237),"",SUMIFS('Entladung des Speichers'!$C$17:$C$1001,'Entladung des Speichers'!$A$17:$A$1001,'Ergebnis (detailliert)'!A237))</f>
        <v/>
      </c>
      <c r="L237" s="123" t="str">
        <f t="shared" si="15"/>
        <v/>
      </c>
      <c r="M237" s="123" t="str">
        <f>IF(ISBLANK('Entladung des Speichers'!A237),"",'Entladung des Speichers'!C237)</f>
        <v/>
      </c>
      <c r="N237" s="121" t="str">
        <f>IF(ISBLANK('Beladung des Speichers'!A237),"",SUMIFS('Entladung des Speichers'!$F$17:$F$1001,'Entladung des Speichers'!$A$17:$A$1001,'Ergebnis (detailliert)'!$A$17:$A$300))</f>
        <v/>
      </c>
      <c r="O237" s="122" t="str">
        <f t="shared" si="16"/>
        <v/>
      </c>
      <c r="P237" s="124" t="str">
        <f>IF(A237="","",N237*'Ergebnis (detailliert)'!J237/'Ergebnis (detailliert)'!I237)</f>
        <v/>
      </c>
      <c r="Q237" s="122" t="str">
        <f t="shared" si="17"/>
        <v/>
      </c>
      <c r="R237" s="125" t="str">
        <f t="shared" si="18"/>
        <v/>
      </c>
      <c r="S237" s="126" t="str">
        <f>IF(A237="","",IF(LOOKUP(A237,Stammdaten!$A$17:$A$1001,Stammdaten!$G$17:$G$1001)="Nein",0,IF(ISBLANK('Beladung des Speichers'!A237),"",-1*ROUND(MIN(J237,Q237),2))))</f>
        <v/>
      </c>
    </row>
    <row r="238" spans="1:19" x14ac:dyDescent="0.2">
      <c r="A238" s="119" t="str">
        <f>IF('Beladung des Speichers'!A238="","",'Beladung des Speichers'!A238)</f>
        <v/>
      </c>
      <c r="B238" s="182" t="str">
        <f>IF('Beladung des Speichers'!B238="","",'Beladung des Speichers'!B238)</f>
        <v/>
      </c>
      <c r="C238" s="161" t="str">
        <f>IF(ISBLANK('Beladung des Speichers'!A238),"",SUMIFS('Beladung des Speichers'!$C$17:$C$300,'Beladung des Speichers'!$A$17:$A$300,A238)-SUMIFS('Entladung des Speichers'!$C$17:$C$300,'Entladung des Speichers'!$A$17:$A$300,A238)+SUMIFS(Füllstände!$B$17:$B$299,Füllstände!$A$17:$A$299,A238)-SUMIFS(Füllstände!$C$17:$C$299,Füllstände!$A$17:$A$299,A238))</f>
        <v/>
      </c>
      <c r="D238" s="160" t="str">
        <f>IF(ISBLANK('Beladung des Speichers'!A238),"",C238*'Beladung des Speichers'!C238/SUMIFS('Beladung des Speichers'!$C$17:$C$300,'Beladung des Speichers'!$A$17:$A$300,A238))</f>
        <v/>
      </c>
      <c r="E238" s="166" t="str">
        <f>IF(ISBLANK('Beladung des Speichers'!A238),"",1/SUMIFS('Beladung des Speichers'!$C$17:$C$300,'Beladung des Speichers'!$A$17:$A$300,A238)*C238*SUMIF($A$17:$A$300,A238,'Beladung des Speichers'!$F$17:$F$300))</f>
        <v/>
      </c>
      <c r="F238" s="162" t="str">
        <f>IF(ISBLANK('Beladung des Speichers'!A238),"",IF(C238=0,"0,00",D238/C238*E238))</f>
        <v/>
      </c>
      <c r="G238" s="120" t="str">
        <f>IF(ISBLANK('Beladung des Speichers'!A238),"",SUMIFS('Beladung des Speichers'!$C$17:$C$300,'Beladung des Speichers'!$A$17:$A$300,A238))</f>
        <v/>
      </c>
      <c r="H238" s="120" t="str">
        <f>IF(ISBLANK('Beladung des Speichers'!A238),"",'Beladung des Speichers'!C238)</f>
        <v/>
      </c>
      <c r="I238" s="121" t="str">
        <f>IF(ISBLANK('Beladung des Speichers'!A238),"",SUMIFS('Beladung des Speichers'!$F$17:$F$1001,'Beladung des Speichers'!$A$17:$A$1001,'Ergebnis (detailliert)'!A238))</f>
        <v/>
      </c>
      <c r="J238" s="122" t="str">
        <f>IF(ISBLANK('Beladung des Speichers'!A238),"",'Beladung des Speichers'!F238)</f>
        <v/>
      </c>
      <c r="K238" s="121" t="str">
        <f>IF(ISBLANK('Beladung des Speichers'!A238),"",SUMIFS('Entladung des Speichers'!$C$17:$C$1001,'Entladung des Speichers'!$A$17:$A$1001,'Ergebnis (detailliert)'!A238))</f>
        <v/>
      </c>
      <c r="L238" s="123" t="str">
        <f t="shared" si="15"/>
        <v/>
      </c>
      <c r="M238" s="123" t="str">
        <f>IF(ISBLANK('Entladung des Speichers'!A238),"",'Entladung des Speichers'!C238)</f>
        <v/>
      </c>
      <c r="N238" s="121" t="str">
        <f>IF(ISBLANK('Beladung des Speichers'!A238),"",SUMIFS('Entladung des Speichers'!$F$17:$F$1001,'Entladung des Speichers'!$A$17:$A$1001,'Ergebnis (detailliert)'!$A$17:$A$300))</f>
        <v/>
      </c>
      <c r="O238" s="122" t="str">
        <f t="shared" si="16"/>
        <v/>
      </c>
      <c r="P238" s="124" t="str">
        <f>IF(A238="","",N238*'Ergebnis (detailliert)'!J238/'Ergebnis (detailliert)'!I238)</f>
        <v/>
      </c>
      <c r="Q238" s="122" t="str">
        <f t="shared" si="17"/>
        <v/>
      </c>
      <c r="R238" s="125" t="str">
        <f t="shared" si="18"/>
        <v/>
      </c>
      <c r="S238" s="126" t="str">
        <f>IF(A238="","",IF(LOOKUP(A238,Stammdaten!$A$17:$A$1001,Stammdaten!$G$17:$G$1001)="Nein",0,IF(ISBLANK('Beladung des Speichers'!A238),"",-1*ROUND(MIN(J238,Q238),2))))</f>
        <v/>
      </c>
    </row>
    <row r="239" spans="1:19" x14ac:dyDescent="0.2">
      <c r="A239" s="119" t="str">
        <f>IF('Beladung des Speichers'!A239="","",'Beladung des Speichers'!A239)</f>
        <v/>
      </c>
      <c r="B239" s="182" t="str">
        <f>IF('Beladung des Speichers'!B239="","",'Beladung des Speichers'!B239)</f>
        <v/>
      </c>
      <c r="C239" s="161" t="str">
        <f>IF(ISBLANK('Beladung des Speichers'!A239),"",SUMIFS('Beladung des Speichers'!$C$17:$C$300,'Beladung des Speichers'!$A$17:$A$300,A239)-SUMIFS('Entladung des Speichers'!$C$17:$C$300,'Entladung des Speichers'!$A$17:$A$300,A239)+SUMIFS(Füllstände!$B$17:$B$299,Füllstände!$A$17:$A$299,A239)-SUMIFS(Füllstände!$C$17:$C$299,Füllstände!$A$17:$A$299,A239))</f>
        <v/>
      </c>
      <c r="D239" s="160" t="str">
        <f>IF(ISBLANK('Beladung des Speichers'!A239),"",C239*'Beladung des Speichers'!C239/SUMIFS('Beladung des Speichers'!$C$17:$C$300,'Beladung des Speichers'!$A$17:$A$300,A239))</f>
        <v/>
      </c>
      <c r="E239" s="166" t="str">
        <f>IF(ISBLANK('Beladung des Speichers'!A239),"",1/SUMIFS('Beladung des Speichers'!$C$17:$C$300,'Beladung des Speichers'!$A$17:$A$300,A239)*C239*SUMIF($A$17:$A$300,A239,'Beladung des Speichers'!$F$17:$F$300))</f>
        <v/>
      </c>
      <c r="F239" s="162" t="str">
        <f>IF(ISBLANK('Beladung des Speichers'!A239),"",IF(C239=0,"0,00",D239/C239*E239))</f>
        <v/>
      </c>
      <c r="G239" s="120" t="str">
        <f>IF(ISBLANK('Beladung des Speichers'!A239),"",SUMIFS('Beladung des Speichers'!$C$17:$C$300,'Beladung des Speichers'!$A$17:$A$300,A239))</f>
        <v/>
      </c>
      <c r="H239" s="120" t="str">
        <f>IF(ISBLANK('Beladung des Speichers'!A239),"",'Beladung des Speichers'!C239)</f>
        <v/>
      </c>
      <c r="I239" s="121" t="str">
        <f>IF(ISBLANK('Beladung des Speichers'!A239),"",SUMIFS('Beladung des Speichers'!$F$17:$F$1001,'Beladung des Speichers'!$A$17:$A$1001,'Ergebnis (detailliert)'!A239))</f>
        <v/>
      </c>
      <c r="J239" s="122" t="str">
        <f>IF(ISBLANK('Beladung des Speichers'!A239),"",'Beladung des Speichers'!F239)</f>
        <v/>
      </c>
      <c r="K239" s="121" t="str">
        <f>IF(ISBLANK('Beladung des Speichers'!A239),"",SUMIFS('Entladung des Speichers'!$C$17:$C$1001,'Entladung des Speichers'!$A$17:$A$1001,'Ergebnis (detailliert)'!A239))</f>
        <v/>
      </c>
      <c r="L239" s="123" t="str">
        <f t="shared" si="15"/>
        <v/>
      </c>
      <c r="M239" s="123" t="str">
        <f>IF(ISBLANK('Entladung des Speichers'!A239),"",'Entladung des Speichers'!C239)</f>
        <v/>
      </c>
      <c r="N239" s="121" t="str">
        <f>IF(ISBLANK('Beladung des Speichers'!A239),"",SUMIFS('Entladung des Speichers'!$F$17:$F$1001,'Entladung des Speichers'!$A$17:$A$1001,'Ergebnis (detailliert)'!$A$17:$A$300))</f>
        <v/>
      </c>
      <c r="O239" s="122" t="str">
        <f t="shared" si="16"/>
        <v/>
      </c>
      <c r="P239" s="124" t="str">
        <f>IF(A239="","",N239*'Ergebnis (detailliert)'!J239/'Ergebnis (detailliert)'!I239)</f>
        <v/>
      </c>
      <c r="Q239" s="122" t="str">
        <f t="shared" si="17"/>
        <v/>
      </c>
      <c r="R239" s="125" t="str">
        <f t="shared" si="18"/>
        <v/>
      </c>
      <c r="S239" s="126" t="str">
        <f>IF(A239="","",IF(LOOKUP(A239,Stammdaten!$A$17:$A$1001,Stammdaten!$G$17:$G$1001)="Nein",0,IF(ISBLANK('Beladung des Speichers'!A239),"",-1*ROUND(MIN(J239,Q239),2))))</f>
        <v/>
      </c>
    </row>
    <row r="240" spans="1:19" x14ac:dyDescent="0.2">
      <c r="A240" s="119" t="str">
        <f>IF('Beladung des Speichers'!A240="","",'Beladung des Speichers'!A240)</f>
        <v/>
      </c>
      <c r="B240" s="182" t="str">
        <f>IF('Beladung des Speichers'!B240="","",'Beladung des Speichers'!B240)</f>
        <v/>
      </c>
      <c r="C240" s="161" t="str">
        <f>IF(ISBLANK('Beladung des Speichers'!A240),"",SUMIFS('Beladung des Speichers'!$C$17:$C$300,'Beladung des Speichers'!$A$17:$A$300,A240)-SUMIFS('Entladung des Speichers'!$C$17:$C$300,'Entladung des Speichers'!$A$17:$A$300,A240)+SUMIFS(Füllstände!$B$17:$B$299,Füllstände!$A$17:$A$299,A240)-SUMIFS(Füllstände!$C$17:$C$299,Füllstände!$A$17:$A$299,A240))</f>
        <v/>
      </c>
      <c r="D240" s="160" t="str">
        <f>IF(ISBLANK('Beladung des Speichers'!A240),"",C240*'Beladung des Speichers'!C240/SUMIFS('Beladung des Speichers'!$C$17:$C$300,'Beladung des Speichers'!$A$17:$A$300,A240))</f>
        <v/>
      </c>
      <c r="E240" s="166" t="str">
        <f>IF(ISBLANK('Beladung des Speichers'!A240),"",1/SUMIFS('Beladung des Speichers'!$C$17:$C$300,'Beladung des Speichers'!$A$17:$A$300,A240)*C240*SUMIF($A$17:$A$300,A240,'Beladung des Speichers'!$F$17:$F$300))</f>
        <v/>
      </c>
      <c r="F240" s="162" t="str">
        <f>IF(ISBLANK('Beladung des Speichers'!A240),"",IF(C240=0,"0,00",D240/C240*E240))</f>
        <v/>
      </c>
      <c r="G240" s="120" t="str">
        <f>IF(ISBLANK('Beladung des Speichers'!A240),"",SUMIFS('Beladung des Speichers'!$C$17:$C$300,'Beladung des Speichers'!$A$17:$A$300,A240))</f>
        <v/>
      </c>
      <c r="H240" s="120" t="str">
        <f>IF(ISBLANK('Beladung des Speichers'!A240),"",'Beladung des Speichers'!C240)</f>
        <v/>
      </c>
      <c r="I240" s="121" t="str">
        <f>IF(ISBLANK('Beladung des Speichers'!A240),"",SUMIFS('Beladung des Speichers'!$F$17:$F$1001,'Beladung des Speichers'!$A$17:$A$1001,'Ergebnis (detailliert)'!A240))</f>
        <v/>
      </c>
      <c r="J240" s="122" t="str">
        <f>IF(ISBLANK('Beladung des Speichers'!A240),"",'Beladung des Speichers'!F240)</f>
        <v/>
      </c>
      <c r="K240" s="121" t="str">
        <f>IF(ISBLANK('Beladung des Speichers'!A240),"",SUMIFS('Entladung des Speichers'!$C$17:$C$1001,'Entladung des Speichers'!$A$17:$A$1001,'Ergebnis (detailliert)'!A240))</f>
        <v/>
      </c>
      <c r="L240" s="123" t="str">
        <f t="shared" si="15"/>
        <v/>
      </c>
      <c r="M240" s="123" t="str">
        <f>IF(ISBLANK('Entladung des Speichers'!A240),"",'Entladung des Speichers'!C240)</f>
        <v/>
      </c>
      <c r="N240" s="121" t="str">
        <f>IF(ISBLANK('Beladung des Speichers'!A240),"",SUMIFS('Entladung des Speichers'!$F$17:$F$1001,'Entladung des Speichers'!$A$17:$A$1001,'Ergebnis (detailliert)'!$A$17:$A$300))</f>
        <v/>
      </c>
      <c r="O240" s="122" t="str">
        <f t="shared" si="16"/>
        <v/>
      </c>
      <c r="P240" s="124" t="str">
        <f>IF(A240="","",N240*'Ergebnis (detailliert)'!J240/'Ergebnis (detailliert)'!I240)</f>
        <v/>
      </c>
      <c r="Q240" s="122" t="str">
        <f t="shared" si="17"/>
        <v/>
      </c>
      <c r="R240" s="125" t="str">
        <f t="shared" si="18"/>
        <v/>
      </c>
      <c r="S240" s="126" t="str">
        <f>IF(A240="","",IF(LOOKUP(A240,Stammdaten!$A$17:$A$1001,Stammdaten!$G$17:$G$1001)="Nein",0,IF(ISBLANK('Beladung des Speichers'!A240),"",-1*ROUND(MIN(J240,Q240),2))))</f>
        <v/>
      </c>
    </row>
    <row r="241" spans="1:19" x14ac:dyDescent="0.2">
      <c r="A241" s="119" t="str">
        <f>IF('Beladung des Speichers'!A241="","",'Beladung des Speichers'!A241)</f>
        <v/>
      </c>
      <c r="B241" s="182" t="str">
        <f>IF('Beladung des Speichers'!B241="","",'Beladung des Speichers'!B241)</f>
        <v/>
      </c>
      <c r="C241" s="161" t="str">
        <f>IF(ISBLANK('Beladung des Speichers'!A241),"",SUMIFS('Beladung des Speichers'!$C$17:$C$300,'Beladung des Speichers'!$A$17:$A$300,A241)-SUMIFS('Entladung des Speichers'!$C$17:$C$300,'Entladung des Speichers'!$A$17:$A$300,A241)+SUMIFS(Füllstände!$B$17:$B$299,Füllstände!$A$17:$A$299,A241)-SUMIFS(Füllstände!$C$17:$C$299,Füllstände!$A$17:$A$299,A241))</f>
        <v/>
      </c>
      <c r="D241" s="160" t="str">
        <f>IF(ISBLANK('Beladung des Speichers'!A241),"",C241*'Beladung des Speichers'!C241/SUMIFS('Beladung des Speichers'!$C$17:$C$300,'Beladung des Speichers'!$A$17:$A$300,A241))</f>
        <v/>
      </c>
      <c r="E241" s="166" t="str">
        <f>IF(ISBLANK('Beladung des Speichers'!A241),"",1/SUMIFS('Beladung des Speichers'!$C$17:$C$300,'Beladung des Speichers'!$A$17:$A$300,A241)*C241*SUMIF($A$17:$A$300,A241,'Beladung des Speichers'!$F$17:$F$300))</f>
        <v/>
      </c>
      <c r="F241" s="162" t="str">
        <f>IF(ISBLANK('Beladung des Speichers'!A241),"",IF(C241=0,"0,00",D241/C241*E241))</f>
        <v/>
      </c>
      <c r="G241" s="120" t="str">
        <f>IF(ISBLANK('Beladung des Speichers'!A241),"",SUMIFS('Beladung des Speichers'!$C$17:$C$300,'Beladung des Speichers'!$A$17:$A$300,A241))</f>
        <v/>
      </c>
      <c r="H241" s="120" t="str">
        <f>IF(ISBLANK('Beladung des Speichers'!A241),"",'Beladung des Speichers'!C241)</f>
        <v/>
      </c>
      <c r="I241" s="121" t="str">
        <f>IF(ISBLANK('Beladung des Speichers'!A241),"",SUMIFS('Beladung des Speichers'!$F$17:$F$1001,'Beladung des Speichers'!$A$17:$A$1001,'Ergebnis (detailliert)'!A241))</f>
        <v/>
      </c>
      <c r="J241" s="122" t="str">
        <f>IF(ISBLANK('Beladung des Speichers'!A241),"",'Beladung des Speichers'!F241)</f>
        <v/>
      </c>
      <c r="K241" s="121" t="str">
        <f>IF(ISBLANK('Beladung des Speichers'!A241),"",SUMIFS('Entladung des Speichers'!$C$17:$C$1001,'Entladung des Speichers'!$A$17:$A$1001,'Ergebnis (detailliert)'!A241))</f>
        <v/>
      </c>
      <c r="L241" s="123" t="str">
        <f t="shared" si="15"/>
        <v/>
      </c>
      <c r="M241" s="123" t="str">
        <f>IF(ISBLANK('Entladung des Speichers'!A241),"",'Entladung des Speichers'!C241)</f>
        <v/>
      </c>
      <c r="N241" s="121" t="str">
        <f>IF(ISBLANK('Beladung des Speichers'!A241),"",SUMIFS('Entladung des Speichers'!$F$17:$F$1001,'Entladung des Speichers'!$A$17:$A$1001,'Ergebnis (detailliert)'!$A$17:$A$300))</f>
        <v/>
      </c>
      <c r="O241" s="122" t="str">
        <f t="shared" si="16"/>
        <v/>
      </c>
      <c r="P241" s="124" t="str">
        <f>IF(A241="","",N241*'Ergebnis (detailliert)'!J241/'Ergebnis (detailliert)'!I241)</f>
        <v/>
      </c>
      <c r="Q241" s="122" t="str">
        <f t="shared" si="17"/>
        <v/>
      </c>
      <c r="R241" s="125" t="str">
        <f t="shared" si="18"/>
        <v/>
      </c>
      <c r="S241" s="126" t="str">
        <f>IF(A241="","",IF(LOOKUP(A241,Stammdaten!$A$17:$A$1001,Stammdaten!$G$17:$G$1001)="Nein",0,IF(ISBLANK('Beladung des Speichers'!A241),"",-1*ROUND(MIN(J241,Q241),2))))</f>
        <v/>
      </c>
    </row>
    <row r="242" spans="1:19" x14ac:dyDescent="0.2">
      <c r="A242" s="119" t="str">
        <f>IF('Beladung des Speichers'!A242="","",'Beladung des Speichers'!A242)</f>
        <v/>
      </c>
      <c r="B242" s="182" t="str">
        <f>IF('Beladung des Speichers'!B242="","",'Beladung des Speichers'!B242)</f>
        <v/>
      </c>
      <c r="C242" s="161" t="str">
        <f>IF(ISBLANK('Beladung des Speichers'!A242),"",SUMIFS('Beladung des Speichers'!$C$17:$C$300,'Beladung des Speichers'!$A$17:$A$300,A242)-SUMIFS('Entladung des Speichers'!$C$17:$C$300,'Entladung des Speichers'!$A$17:$A$300,A242)+SUMIFS(Füllstände!$B$17:$B$299,Füllstände!$A$17:$A$299,A242)-SUMIFS(Füllstände!$C$17:$C$299,Füllstände!$A$17:$A$299,A242))</f>
        <v/>
      </c>
      <c r="D242" s="160" t="str">
        <f>IF(ISBLANK('Beladung des Speichers'!A242),"",C242*'Beladung des Speichers'!C242/SUMIFS('Beladung des Speichers'!$C$17:$C$300,'Beladung des Speichers'!$A$17:$A$300,A242))</f>
        <v/>
      </c>
      <c r="E242" s="166" t="str">
        <f>IF(ISBLANK('Beladung des Speichers'!A242),"",1/SUMIFS('Beladung des Speichers'!$C$17:$C$300,'Beladung des Speichers'!$A$17:$A$300,A242)*C242*SUMIF($A$17:$A$300,A242,'Beladung des Speichers'!$F$17:$F$300))</f>
        <v/>
      </c>
      <c r="F242" s="162" t="str">
        <f>IF(ISBLANK('Beladung des Speichers'!A242),"",IF(C242=0,"0,00",D242/C242*E242))</f>
        <v/>
      </c>
      <c r="G242" s="120" t="str">
        <f>IF(ISBLANK('Beladung des Speichers'!A242),"",SUMIFS('Beladung des Speichers'!$C$17:$C$300,'Beladung des Speichers'!$A$17:$A$300,A242))</f>
        <v/>
      </c>
      <c r="H242" s="120" t="str">
        <f>IF(ISBLANK('Beladung des Speichers'!A242),"",'Beladung des Speichers'!C242)</f>
        <v/>
      </c>
      <c r="I242" s="121" t="str">
        <f>IF(ISBLANK('Beladung des Speichers'!A242),"",SUMIFS('Beladung des Speichers'!$F$17:$F$1001,'Beladung des Speichers'!$A$17:$A$1001,'Ergebnis (detailliert)'!A242))</f>
        <v/>
      </c>
      <c r="J242" s="122" t="str">
        <f>IF(ISBLANK('Beladung des Speichers'!A242),"",'Beladung des Speichers'!F242)</f>
        <v/>
      </c>
      <c r="K242" s="121" t="str">
        <f>IF(ISBLANK('Beladung des Speichers'!A242),"",SUMIFS('Entladung des Speichers'!$C$17:$C$1001,'Entladung des Speichers'!$A$17:$A$1001,'Ergebnis (detailliert)'!A242))</f>
        <v/>
      </c>
      <c r="L242" s="123" t="str">
        <f t="shared" si="15"/>
        <v/>
      </c>
      <c r="M242" s="123" t="str">
        <f>IF(ISBLANK('Entladung des Speichers'!A242),"",'Entladung des Speichers'!C242)</f>
        <v/>
      </c>
      <c r="N242" s="121" t="str">
        <f>IF(ISBLANK('Beladung des Speichers'!A242),"",SUMIFS('Entladung des Speichers'!$F$17:$F$1001,'Entladung des Speichers'!$A$17:$A$1001,'Ergebnis (detailliert)'!$A$17:$A$300))</f>
        <v/>
      </c>
      <c r="O242" s="122" t="str">
        <f t="shared" si="16"/>
        <v/>
      </c>
      <c r="P242" s="124" t="str">
        <f>IF(A242="","",N242*'Ergebnis (detailliert)'!J242/'Ergebnis (detailliert)'!I242)</f>
        <v/>
      </c>
      <c r="Q242" s="122" t="str">
        <f t="shared" si="17"/>
        <v/>
      </c>
      <c r="R242" s="125" t="str">
        <f t="shared" si="18"/>
        <v/>
      </c>
      <c r="S242" s="126" t="str">
        <f>IF(A242="","",IF(LOOKUP(A242,Stammdaten!$A$17:$A$1001,Stammdaten!$G$17:$G$1001)="Nein",0,IF(ISBLANK('Beladung des Speichers'!A242),"",-1*ROUND(MIN(J242,Q242),2))))</f>
        <v/>
      </c>
    </row>
    <row r="243" spans="1:19" x14ac:dyDescent="0.2">
      <c r="A243" s="119" t="str">
        <f>IF('Beladung des Speichers'!A243="","",'Beladung des Speichers'!A243)</f>
        <v/>
      </c>
      <c r="B243" s="182" t="str">
        <f>IF('Beladung des Speichers'!B243="","",'Beladung des Speichers'!B243)</f>
        <v/>
      </c>
      <c r="C243" s="161" t="str">
        <f>IF(ISBLANK('Beladung des Speichers'!A243),"",SUMIFS('Beladung des Speichers'!$C$17:$C$300,'Beladung des Speichers'!$A$17:$A$300,A243)-SUMIFS('Entladung des Speichers'!$C$17:$C$300,'Entladung des Speichers'!$A$17:$A$300,A243)+SUMIFS(Füllstände!$B$17:$B$299,Füllstände!$A$17:$A$299,A243)-SUMIFS(Füllstände!$C$17:$C$299,Füllstände!$A$17:$A$299,A243))</f>
        <v/>
      </c>
      <c r="D243" s="160" t="str">
        <f>IF(ISBLANK('Beladung des Speichers'!A243),"",C243*'Beladung des Speichers'!C243/SUMIFS('Beladung des Speichers'!$C$17:$C$300,'Beladung des Speichers'!$A$17:$A$300,A243))</f>
        <v/>
      </c>
      <c r="E243" s="166" t="str">
        <f>IF(ISBLANK('Beladung des Speichers'!A243),"",1/SUMIFS('Beladung des Speichers'!$C$17:$C$300,'Beladung des Speichers'!$A$17:$A$300,A243)*C243*SUMIF($A$17:$A$300,A243,'Beladung des Speichers'!$F$17:$F$300))</f>
        <v/>
      </c>
      <c r="F243" s="162" t="str">
        <f>IF(ISBLANK('Beladung des Speichers'!A243),"",IF(C243=0,"0,00",D243/C243*E243))</f>
        <v/>
      </c>
      <c r="G243" s="120" t="str">
        <f>IF(ISBLANK('Beladung des Speichers'!A243),"",SUMIFS('Beladung des Speichers'!$C$17:$C$300,'Beladung des Speichers'!$A$17:$A$300,A243))</f>
        <v/>
      </c>
      <c r="H243" s="120" t="str">
        <f>IF(ISBLANK('Beladung des Speichers'!A243),"",'Beladung des Speichers'!C243)</f>
        <v/>
      </c>
      <c r="I243" s="121" t="str">
        <f>IF(ISBLANK('Beladung des Speichers'!A243),"",SUMIFS('Beladung des Speichers'!$F$17:$F$1001,'Beladung des Speichers'!$A$17:$A$1001,'Ergebnis (detailliert)'!A243))</f>
        <v/>
      </c>
      <c r="J243" s="122" t="str">
        <f>IF(ISBLANK('Beladung des Speichers'!A243),"",'Beladung des Speichers'!F243)</f>
        <v/>
      </c>
      <c r="K243" s="121" t="str">
        <f>IF(ISBLANK('Beladung des Speichers'!A243),"",SUMIFS('Entladung des Speichers'!$C$17:$C$1001,'Entladung des Speichers'!$A$17:$A$1001,'Ergebnis (detailliert)'!A243))</f>
        <v/>
      </c>
      <c r="L243" s="123" t="str">
        <f t="shared" si="15"/>
        <v/>
      </c>
      <c r="M243" s="123" t="str">
        <f>IF(ISBLANK('Entladung des Speichers'!A243),"",'Entladung des Speichers'!C243)</f>
        <v/>
      </c>
      <c r="N243" s="121" t="str">
        <f>IF(ISBLANK('Beladung des Speichers'!A243),"",SUMIFS('Entladung des Speichers'!$F$17:$F$1001,'Entladung des Speichers'!$A$17:$A$1001,'Ergebnis (detailliert)'!$A$17:$A$300))</f>
        <v/>
      </c>
      <c r="O243" s="122" t="str">
        <f t="shared" si="16"/>
        <v/>
      </c>
      <c r="P243" s="124" t="str">
        <f>IF(A243="","",N243*'Ergebnis (detailliert)'!J243/'Ergebnis (detailliert)'!I243)</f>
        <v/>
      </c>
      <c r="Q243" s="122" t="str">
        <f t="shared" si="17"/>
        <v/>
      </c>
      <c r="R243" s="125" t="str">
        <f t="shared" si="18"/>
        <v/>
      </c>
      <c r="S243" s="126" t="str">
        <f>IF(A243="","",IF(LOOKUP(A243,Stammdaten!$A$17:$A$1001,Stammdaten!$G$17:$G$1001)="Nein",0,IF(ISBLANK('Beladung des Speichers'!A243),"",-1*ROUND(MIN(J243,Q243),2))))</f>
        <v/>
      </c>
    </row>
    <row r="244" spans="1:19" x14ac:dyDescent="0.2">
      <c r="A244" s="119" t="str">
        <f>IF('Beladung des Speichers'!A244="","",'Beladung des Speichers'!A244)</f>
        <v/>
      </c>
      <c r="B244" s="182" t="str">
        <f>IF('Beladung des Speichers'!B244="","",'Beladung des Speichers'!B244)</f>
        <v/>
      </c>
      <c r="C244" s="161" t="str">
        <f>IF(ISBLANK('Beladung des Speichers'!A244),"",SUMIFS('Beladung des Speichers'!$C$17:$C$300,'Beladung des Speichers'!$A$17:$A$300,A244)-SUMIFS('Entladung des Speichers'!$C$17:$C$300,'Entladung des Speichers'!$A$17:$A$300,A244)+SUMIFS(Füllstände!$B$17:$B$299,Füllstände!$A$17:$A$299,A244)-SUMIFS(Füllstände!$C$17:$C$299,Füllstände!$A$17:$A$299,A244))</f>
        <v/>
      </c>
      <c r="D244" s="160" t="str">
        <f>IF(ISBLANK('Beladung des Speichers'!A244),"",C244*'Beladung des Speichers'!C244/SUMIFS('Beladung des Speichers'!$C$17:$C$300,'Beladung des Speichers'!$A$17:$A$300,A244))</f>
        <v/>
      </c>
      <c r="E244" s="166" t="str">
        <f>IF(ISBLANK('Beladung des Speichers'!A244),"",1/SUMIFS('Beladung des Speichers'!$C$17:$C$300,'Beladung des Speichers'!$A$17:$A$300,A244)*C244*SUMIF($A$17:$A$300,A244,'Beladung des Speichers'!$F$17:$F$300))</f>
        <v/>
      </c>
      <c r="F244" s="162" t="str">
        <f>IF(ISBLANK('Beladung des Speichers'!A244),"",IF(C244=0,"0,00",D244/C244*E244))</f>
        <v/>
      </c>
      <c r="G244" s="120" t="str">
        <f>IF(ISBLANK('Beladung des Speichers'!A244),"",SUMIFS('Beladung des Speichers'!$C$17:$C$300,'Beladung des Speichers'!$A$17:$A$300,A244))</f>
        <v/>
      </c>
      <c r="H244" s="120" t="str">
        <f>IF(ISBLANK('Beladung des Speichers'!A244),"",'Beladung des Speichers'!C244)</f>
        <v/>
      </c>
      <c r="I244" s="121" t="str">
        <f>IF(ISBLANK('Beladung des Speichers'!A244),"",SUMIFS('Beladung des Speichers'!$F$17:$F$1001,'Beladung des Speichers'!$A$17:$A$1001,'Ergebnis (detailliert)'!A244))</f>
        <v/>
      </c>
      <c r="J244" s="122" t="str">
        <f>IF(ISBLANK('Beladung des Speichers'!A244),"",'Beladung des Speichers'!F244)</f>
        <v/>
      </c>
      <c r="K244" s="121" t="str">
        <f>IF(ISBLANK('Beladung des Speichers'!A244),"",SUMIFS('Entladung des Speichers'!$C$17:$C$1001,'Entladung des Speichers'!$A$17:$A$1001,'Ergebnis (detailliert)'!A244))</f>
        <v/>
      </c>
      <c r="L244" s="123" t="str">
        <f t="shared" si="15"/>
        <v/>
      </c>
      <c r="M244" s="123" t="str">
        <f>IF(ISBLANK('Entladung des Speichers'!A244),"",'Entladung des Speichers'!C244)</f>
        <v/>
      </c>
      <c r="N244" s="121" t="str">
        <f>IF(ISBLANK('Beladung des Speichers'!A244),"",SUMIFS('Entladung des Speichers'!$F$17:$F$1001,'Entladung des Speichers'!$A$17:$A$1001,'Ergebnis (detailliert)'!$A$17:$A$300))</f>
        <v/>
      </c>
      <c r="O244" s="122" t="str">
        <f t="shared" si="16"/>
        <v/>
      </c>
      <c r="P244" s="124" t="str">
        <f>IF(A244="","",N244*'Ergebnis (detailliert)'!J244/'Ergebnis (detailliert)'!I244)</f>
        <v/>
      </c>
      <c r="Q244" s="122" t="str">
        <f t="shared" si="17"/>
        <v/>
      </c>
      <c r="R244" s="125" t="str">
        <f t="shared" si="18"/>
        <v/>
      </c>
      <c r="S244" s="126" t="str">
        <f>IF(A244="","",IF(LOOKUP(A244,Stammdaten!$A$17:$A$1001,Stammdaten!$G$17:$G$1001)="Nein",0,IF(ISBLANK('Beladung des Speichers'!A244),"",-1*ROUND(MIN(J244,Q244),2))))</f>
        <v/>
      </c>
    </row>
    <row r="245" spans="1:19" x14ac:dyDescent="0.2">
      <c r="A245" s="119" t="str">
        <f>IF('Beladung des Speichers'!A245="","",'Beladung des Speichers'!A245)</f>
        <v/>
      </c>
      <c r="B245" s="182" t="str">
        <f>IF('Beladung des Speichers'!B245="","",'Beladung des Speichers'!B245)</f>
        <v/>
      </c>
      <c r="C245" s="161" t="str">
        <f>IF(ISBLANK('Beladung des Speichers'!A245),"",SUMIFS('Beladung des Speichers'!$C$17:$C$300,'Beladung des Speichers'!$A$17:$A$300,A245)-SUMIFS('Entladung des Speichers'!$C$17:$C$300,'Entladung des Speichers'!$A$17:$A$300,A245)+SUMIFS(Füllstände!$B$17:$B$299,Füllstände!$A$17:$A$299,A245)-SUMIFS(Füllstände!$C$17:$C$299,Füllstände!$A$17:$A$299,A245))</f>
        <v/>
      </c>
      <c r="D245" s="160" t="str">
        <f>IF(ISBLANK('Beladung des Speichers'!A245),"",C245*'Beladung des Speichers'!C245/SUMIFS('Beladung des Speichers'!$C$17:$C$300,'Beladung des Speichers'!$A$17:$A$300,A245))</f>
        <v/>
      </c>
      <c r="E245" s="166" t="str">
        <f>IF(ISBLANK('Beladung des Speichers'!A245),"",1/SUMIFS('Beladung des Speichers'!$C$17:$C$300,'Beladung des Speichers'!$A$17:$A$300,A245)*C245*SUMIF($A$17:$A$300,A245,'Beladung des Speichers'!$F$17:$F$300))</f>
        <v/>
      </c>
      <c r="F245" s="162" t="str">
        <f>IF(ISBLANK('Beladung des Speichers'!A245),"",IF(C245=0,"0,00",D245/C245*E245))</f>
        <v/>
      </c>
      <c r="G245" s="120" t="str">
        <f>IF(ISBLANK('Beladung des Speichers'!A245),"",SUMIFS('Beladung des Speichers'!$C$17:$C$300,'Beladung des Speichers'!$A$17:$A$300,A245))</f>
        <v/>
      </c>
      <c r="H245" s="120" t="str">
        <f>IF(ISBLANK('Beladung des Speichers'!A245),"",'Beladung des Speichers'!C245)</f>
        <v/>
      </c>
      <c r="I245" s="121" t="str">
        <f>IF(ISBLANK('Beladung des Speichers'!A245),"",SUMIFS('Beladung des Speichers'!$F$17:$F$1001,'Beladung des Speichers'!$A$17:$A$1001,'Ergebnis (detailliert)'!A245))</f>
        <v/>
      </c>
      <c r="J245" s="122" t="str">
        <f>IF(ISBLANK('Beladung des Speichers'!A245),"",'Beladung des Speichers'!F245)</f>
        <v/>
      </c>
      <c r="K245" s="121" t="str">
        <f>IF(ISBLANK('Beladung des Speichers'!A245),"",SUMIFS('Entladung des Speichers'!$C$17:$C$1001,'Entladung des Speichers'!$A$17:$A$1001,'Ergebnis (detailliert)'!A245))</f>
        <v/>
      </c>
      <c r="L245" s="123" t="str">
        <f t="shared" si="15"/>
        <v/>
      </c>
      <c r="M245" s="123" t="str">
        <f>IF(ISBLANK('Entladung des Speichers'!A245),"",'Entladung des Speichers'!C245)</f>
        <v/>
      </c>
      <c r="N245" s="121" t="str">
        <f>IF(ISBLANK('Beladung des Speichers'!A245),"",SUMIFS('Entladung des Speichers'!$F$17:$F$1001,'Entladung des Speichers'!$A$17:$A$1001,'Ergebnis (detailliert)'!$A$17:$A$300))</f>
        <v/>
      </c>
      <c r="O245" s="122" t="str">
        <f t="shared" si="16"/>
        <v/>
      </c>
      <c r="P245" s="124" t="str">
        <f>IF(A245="","",N245*'Ergebnis (detailliert)'!J245/'Ergebnis (detailliert)'!I245)</f>
        <v/>
      </c>
      <c r="Q245" s="122" t="str">
        <f t="shared" si="17"/>
        <v/>
      </c>
      <c r="R245" s="125" t="str">
        <f t="shared" si="18"/>
        <v/>
      </c>
      <c r="S245" s="126" t="str">
        <f>IF(A245="","",IF(LOOKUP(A245,Stammdaten!$A$17:$A$1001,Stammdaten!$G$17:$G$1001)="Nein",0,IF(ISBLANK('Beladung des Speichers'!A245),"",-1*ROUND(MIN(J245,Q245),2))))</f>
        <v/>
      </c>
    </row>
    <row r="246" spans="1:19" x14ac:dyDescent="0.2">
      <c r="A246" s="119" t="str">
        <f>IF('Beladung des Speichers'!A246="","",'Beladung des Speichers'!A246)</f>
        <v/>
      </c>
      <c r="B246" s="182" t="str">
        <f>IF('Beladung des Speichers'!B246="","",'Beladung des Speichers'!B246)</f>
        <v/>
      </c>
      <c r="C246" s="161" t="str">
        <f>IF(ISBLANK('Beladung des Speichers'!A246),"",SUMIFS('Beladung des Speichers'!$C$17:$C$300,'Beladung des Speichers'!$A$17:$A$300,A246)-SUMIFS('Entladung des Speichers'!$C$17:$C$300,'Entladung des Speichers'!$A$17:$A$300,A246)+SUMIFS(Füllstände!$B$17:$B$299,Füllstände!$A$17:$A$299,A246)-SUMIFS(Füllstände!$C$17:$C$299,Füllstände!$A$17:$A$299,A246))</f>
        <v/>
      </c>
      <c r="D246" s="160" t="str">
        <f>IF(ISBLANK('Beladung des Speichers'!A246),"",C246*'Beladung des Speichers'!C246/SUMIFS('Beladung des Speichers'!$C$17:$C$300,'Beladung des Speichers'!$A$17:$A$300,A246))</f>
        <v/>
      </c>
      <c r="E246" s="166" t="str">
        <f>IF(ISBLANK('Beladung des Speichers'!A246),"",1/SUMIFS('Beladung des Speichers'!$C$17:$C$300,'Beladung des Speichers'!$A$17:$A$300,A246)*C246*SUMIF($A$17:$A$300,A246,'Beladung des Speichers'!$F$17:$F$300))</f>
        <v/>
      </c>
      <c r="F246" s="162" t="str">
        <f>IF(ISBLANK('Beladung des Speichers'!A246),"",IF(C246=0,"0,00",D246/C246*E246))</f>
        <v/>
      </c>
      <c r="G246" s="120" t="str">
        <f>IF(ISBLANK('Beladung des Speichers'!A246),"",SUMIFS('Beladung des Speichers'!$C$17:$C$300,'Beladung des Speichers'!$A$17:$A$300,A246))</f>
        <v/>
      </c>
      <c r="H246" s="120" t="str">
        <f>IF(ISBLANK('Beladung des Speichers'!A246),"",'Beladung des Speichers'!C246)</f>
        <v/>
      </c>
      <c r="I246" s="121" t="str">
        <f>IF(ISBLANK('Beladung des Speichers'!A246),"",SUMIFS('Beladung des Speichers'!$F$17:$F$1001,'Beladung des Speichers'!$A$17:$A$1001,'Ergebnis (detailliert)'!A246))</f>
        <v/>
      </c>
      <c r="J246" s="122" t="str">
        <f>IF(ISBLANK('Beladung des Speichers'!A246),"",'Beladung des Speichers'!F246)</f>
        <v/>
      </c>
      <c r="K246" s="121" t="str">
        <f>IF(ISBLANK('Beladung des Speichers'!A246),"",SUMIFS('Entladung des Speichers'!$C$17:$C$1001,'Entladung des Speichers'!$A$17:$A$1001,'Ergebnis (detailliert)'!A246))</f>
        <v/>
      </c>
      <c r="L246" s="123" t="str">
        <f t="shared" si="15"/>
        <v/>
      </c>
      <c r="M246" s="123" t="str">
        <f>IF(ISBLANK('Entladung des Speichers'!A246),"",'Entladung des Speichers'!C246)</f>
        <v/>
      </c>
      <c r="N246" s="121" t="str">
        <f>IF(ISBLANK('Beladung des Speichers'!A246),"",SUMIFS('Entladung des Speichers'!$F$17:$F$1001,'Entladung des Speichers'!$A$17:$A$1001,'Ergebnis (detailliert)'!$A$17:$A$300))</f>
        <v/>
      </c>
      <c r="O246" s="122" t="str">
        <f t="shared" si="16"/>
        <v/>
      </c>
      <c r="P246" s="124" t="str">
        <f>IF(A246="","",N246*'Ergebnis (detailliert)'!J246/'Ergebnis (detailliert)'!I246)</f>
        <v/>
      </c>
      <c r="Q246" s="122" t="str">
        <f t="shared" si="17"/>
        <v/>
      </c>
      <c r="R246" s="125" t="str">
        <f t="shared" si="18"/>
        <v/>
      </c>
      <c r="S246" s="126" t="str">
        <f>IF(A246="","",IF(LOOKUP(A246,Stammdaten!$A$17:$A$1001,Stammdaten!$G$17:$G$1001)="Nein",0,IF(ISBLANK('Beladung des Speichers'!A246),"",-1*ROUND(MIN(J246,Q246),2))))</f>
        <v/>
      </c>
    </row>
    <row r="247" spans="1:19" x14ac:dyDescent="0.2">
      <c r="A247" s="119" t="str">
        <f>IF('Beladung des Speichers'!A247="","",'Beladung des Speichers'!A247)</f>
        <v/>
      </c>
      <c r="B247" s="182" t="str">
        <f>IF('Beladung des Speichers'!B247="","",'Beladung des Speichers'!B247)</f>
        <v/>
      </c>
      <c r="C247" s="161" t="str">
        <f>IF(ISBLANK('Beladung des Speichers'!A247),"",SUMIFS('Beladung des Speichers'!$C$17:$C$300,'Beladung des Speichers'!$A$17:$A$300,A247)-SUMIFS('Entladung des Speichers'!$C$17:$C$300,'Entladung des Speichers'!$A$17:$A$300,A247)+SUMIFS(Füllstände!$B$17:$B$299,Füllstände!$A$17:$A$299,A247)-SUMIFS(Füllstände!$C$17:$C$299,Füllstände!$A$17:$A$299,A247))</f>
        <v/>
      </c>
      <c r="D247" s="160" t="str">
        <f>IF(ISBLANK('Beladung des Speichers'!A247),"",C247*'Beladung des Speichers'!C247/SUMIFS('Beladung des Speichers'!$C$17:$C$300,'Beladung des Speichers'!$A$17:$A$300,A247))</f>
        <v/>
      </c>
      <c r="E247" s="166" t="str">
        <f>IF(ISBLANK('Beladung des Speichers'!A247),"",1/SUMIFS('Beladung des Speichers'!$C$17:$C$300,'Beladung des Speichers'!$A$17:$A$300,A247)*C247*SUMIF($A$17:$A$300,A247,'Beladung des Speichers'!$F$17:$F$300))</f>
        <v/>
      </c>
      <c r="F247" s="162" t="str">
        <f>IF(ISBLANK('Beladung des Speichers'!A247),"",IF(C247=0,"0,00",D247/C247*E247))</f>
        <v/>
      </c>
      <c r="G247" s="120" t="str">
        <f>IF(ISBLANK('Beladung des Speichers'!A247),"",SUMIFS('Beladung des Speichers'!$C$17:$C$300,'Beladung des Speichers'!$A$17:$A$300,A247))</f>
        <v/>
      </c>
      <c r="H247" s="120" t="str">
        <f>IF(ISBLANK('Beladung des Speichers'!A247),"",'Beladung des Speichers'!C247)</f>
        <v/>
      </c>
      <c r="I247" s="121" t="str">
        <f>IF(ISBLANK('Beladung des Speichers'!A247),"",SUMIFS('Beladung des Speichers'!$F$17:$F$1001,'Beladung des Speichers'!$A$17:$A$1001,'Ergebnis (detailliert)'!A247))</f>
        <v/>
      </c>
      <c r="J247" s="122" t="str">
        <f>IF(ISBLANK('Beladung des Speichers'!A247),"",'Beladung des Speichers'!F247)</f>
        <v/>
      </c>
      <c r="K247" s="121" t="str">
        <f>IF(ISBLANK('Beladung des Speichers'!A247),"",SUMIFS('Entladung des Speichers'!$C$17:$C$1001,'Entladung des Speichers'!$A$17:$A$1001,'Ergebnis (detailliert)'!A247))</f>
        <v/>
      </c>
      <c r="L247" s="123" t="str">
        <f t="shared" si="15"/>
        <v/>
      </c>
      <c r="M247" s="123" t="str">
        <f>IF(ISBLANK('Entladung des Speichers'!A247),"",'Entladung des Speichers'!C247)</f>
        <v/>
      </c>
      <c r="N247" s="121" t="str">
        <f>IF(ISBLANK('Beladung des Speichers'!A247),"",SUMIFS('Entladung des Speichers'!$F$17:$F$1001,'Entladung des Speichers'!$A$17:$A$1001,'Ergebnis (detailliert)'!$A$17:$A$300))</f>
        <v/>
      </c>
      <c r="O247" s="122" t="str">
        <f t="shared" si="16"/>
        <v/>
      </c>
      <c r="P247" s="124" t="str">
        <f>IF(A247="","",N247*'Ergebnis (detailliert)'!J247/'Ergebnis (detailliert)'!I247)</f>
        <v/>
      </c>
      <c r="Q247" s="122" t="str">
        <f t="shared" si="17"/>
        <v/>
      </c>
      <c r="R247" s="125" t="str">
        <f t="shared" si="18"/>
        <v/>
      </c>
      <c r="S247" s="126" t="str">
        <f>IF(A247="","",IF(LOOKUP(A247,Stammdaten!$A$17:$A$1001,Stammdaten!$G$17:$G$1001)="Nein",0,IF(ISBLANK('Beladung des Speichers'!A247),"",-1*ROUND(MIN(J247,Q247),2))))</f>
        <v/>
      </c>
    </row>
    <row r="248" spans="1:19" x14ac:dyDescent="0.2">
      <c r="A248" s="119" t="str">
        <f>IF('Beladung des Speichers'!A248="","",'Beladung des Speichers'!A248)</f>
        <v/>
      </c>
      <c r="B248" s="182" t="str">
        <f>IF('Beladung des Speichers'!B248="","",'Beladung des Speichers'!B248)</f>
        <v/>
      </c>
      <c r="C248" s="161" t="str">
        <f>IF(ISBLANK('Beladung des Speichers'!A248),"",SUMIFS('Beladung des Speichers'!$C$17:$C$300,'Beladung des Speichers'!$A$17:$A$300,A248)-SUMIFS('Entladung des Speichers'!$C$17:$C$300,'Entladung des Speichers'!$A$17:$A$300,A248)+SUMIFS(Füllstände!$B$17:$B$299,Füllstände!$A$17:$A$299,A248)-SUMIFS(Füllstände!$C$17:$C$299,Füllstände!$A$17:$A$299,A248))</f>
        <v/>
      </c>
      <c r="D248" s="160" t="str">
        <f>IF(ISBLANK('Beladung des Speichers'!A248),"",C248*'Beladung des Speichers'!C248/SUMIFS('Beladung des Speichers'!$C$17:$C$300,'Beladung des Speichers'!$A$17:$A$300,A248))</f>
        <v/>
      </c>
      <c r="E248" s="166" t="str">
        <f>IF(ISBLANK('Beladung des Speichers'!A248),"",1/SUMIFS('Beladung des Speichers'!$C$17:$C$300,'Beladung des Speichers'!$A$17:$A$300,A248)*C248*SUMIF($A$17:$A$300,A248,'Beladung des Speichers'!$F$17:$F$300))</f>
        <v/>
      </c>
      <c r="F248" s="162" t="str">
        <f>IF(ISBLANK('Beladung des Speichers'!A248),"",IF(C248=0,"0,00",D248/C248*E248))</f>
        <v/>
      </c>
      <c r="G248" s="120" t="str">
        <f>IF(ISBLANK('Beladung des Speichers'!A248),"",SUMIFS('Beladung des Speichers'!$C$17:$C$300,'Beladung des Speichers'!$A$17:$A$300,A248))</f>
        <v/>
      </c>
      <c r="H248" s="120" t="str">
        <f>IF(ISBLANK('Beladung des Speichers'!A248),"",'Beladung des Speichers'!C248)</f>
        <v/>
      </c>
      <c r="I248" s="121" t="str">
        <f>IF(ISBLANK('Beladung des Speichers'!A248),"",SUMIFS('Beladung des Speichers'!$F$17:$F$1001,'Beladung des Speichers'!$A$17:$A$1001,'Ergebnis (detailliert)'!A248))</f>
        <v/>
      </c>
      <c r="J248" s="122" t="str">
        <f>IF(ISBLANK('Beladung des Speichers'!A248),"",'Beladung des Speichers'!F248)</f>
        <v/>
      </c>
      <c r="K248" s="121" t="str">
        <f>IF(ISBLANK('Beladung des Speichers'!A248),"",SUMIFS('Entladung des Speichers'!$C$17:$C$1001,'Entladung des Speichers'!$A$17:$A$1001,'Ergebnis (detailliert)'!A248))</f>
        <v/>
      </c>
      <c r="L248" s="123" t="str">
        <f t="shared" si="15"/>
        <v/>
      </c>
      <c r="M248" s="123" t="str">
        <f>IF(ISBLANK('Entladung des Speichers'!A248),"",'Entladung des Speichers'!C248)</f>
        <v/>
      </c>
      <c r="N248" s="121" t="str">
        <f>IF(ISBLANK('Beladung des Speichers'!A248),"",SUMIFS('Entladung des Speichers'!$F$17:$F$1001,'Entladung des Speichers'!$A$17:$A$1001,'Ergebnis (detailliert)'!$A$17:$A$300))</f>
        <v/>
      </c>
      <c r="O248" s="122" t="str">
        <f t="shared" si="16"/>
        <v/>
      </c>
      <c r="P248" s="124" t="str">
        <f>IF(A248="","",N248*'Ergebnis (detailliert)'!J248/'Ergebnis (detailliert)'!I248)</f>
        <v/>
      </c>
      <c r="Q248" s="122" t="str">
        <f t="shared" si="17"/>
        <v/>
      </c>
      <c r="R248" s="125" t="str">
        <f t="shared" si="18"/>
        <v/>
      </c>
      <c r="S248" s="126" t="str">
        <f>IF(A248="","",IF(LOOKUP(A248,Stammdaten!$A$17:$A$1001,Stammdaten!$G$17:$G$1001)="Nein",0,IF(ISBLANK('Beladung des Speichers'!A248),"",-1*ROUND(MIN(J248,Q248),2))))</f>
        <v/>
      </c>
    </row>
    <row r="249" spans="1:19" x14ac:dyDescent="0.2">
      <c r="A249" s="119" t="str">
        <f>IF('Beladung des Speichers'!A249="","",'Beladung des Speichers'!A249)</f>
        <v/>
      </c>
      <c r="B249" s="182" t="str">
        <f>IF('Beladung des Speichers'!B249="","",'Beladung des Speichers'!B249)</f>
        <v/>
      </c>
      <c r="C249" s="161" t="str">
        <f>IF(ISBLANK('Beladung des Speichers'!A249),"",SUMIFS('Beladung des Speichers'!$C$17:$C$300,'Beladung des Speichers'!$A$17:$A$300,A249)-SUMIFS('Entladung des Speichers'!$C$17:$C$300,'Entladung des Speichers'!$A$17:$A$300,A249)+SUMIFS(Füllstände!$B$17:$B$299,Füllstände!$A$17:$A$299,A249)-SUMIFS(Füllstände!$C$17:$C$299,Füllstände!$A$17:$A$299,A249))</f>
        <v/>
      </c>
      <c r="D249" s="160" t="str">
        <f>IF(ISBLANK('Beladung des Speichers'!A249),"",C249*'Beladung des Speichers'!C249/SUMIFS('Beladung des Speichers'!$C$17:$C$300,'Beladung des Speichers'!$A$17:$A$300,A249))</f>
        <v/>
      </c>
      <c r="E249" s="166" t="str">
        <f>IF(ISBLANK('Beladung des Speichers'!A249),"",1/SUMIFS('Beladung des Speichers'!$C$17:$C$300,'Beladung des Speichers'!$A$17:$A$300,A249)*C249*SUMIF($A$17:$A$300,A249,'Beladung des Speichers'!$F$17:$F$300))</f>
        <v/>
      </c>
      <c r="F249" s="162" t="str">
        <f>IF(ISBLANK('Beladung des Speichers'!A249),"",IF(C249=0,"0,00",D249/C249*E249))</f>
        <v/>
      </c>
      <c r="G249" s="120" t="str">
        <f>IF(ISBLANK('Beladung des Speichers'!A249),"",SUMIFS('Beladung des Speichers'!$C$17:$C$300,'Beladung des Speichers'!$A$17:$A$300,A249))</f>
        <v/>
      </c>
      <c r="H249" s="120" t="str">
        <f>IF(ISBLANK('Beladung des Speichers'!A249),"",'Beladung des Speichers'!C249)</f>
        <v/>
      </c>
      <c r="I249" s="121" t="str">
        <f>IF(ISBLANK('Beladung des Speichers'!A249),"",SUMIFS('Beladung des Speichers'!$F$17:$F$1001,'Beladung des Speichers'!$A$17:$A$1001,'Ergebnis (detailliert)'!A249))</f>
        <v/>
      </c>
      <c r="J249" s="122" t="str">
        <f>IF(ISBLANK('Beladung des Speichers'!A249),"",'Beladung des Speichers'!F249)</f>
        <v/>
      </c>
      <c r="K249" s="121" t="str">
        <f>IF(ISBLANK('Beladung des Speichers'!A249),"",SUMIFS('Entladung des Speichers'!$C$17:$C$1001,'Entladung des Speichers'!$A$17:$A$1001,'Ergebnis (detailliert)'!A249))</f>
        <v/>
      </c>
      <c r="L249" s="123" t="str">
        <f t="shared" si="15"/>
        <v/>
      </c>
      <c r="M249" s="123" t="str">
        <f>IF(ISBLANK('Entladung des Speichers'!A249),"",'Entladung des Speichers'!C249)</f>
        <v/>
      </c>
      <c r="N249" s="121" t="str">
        <f>IF(ISBLANK('Beladung des Speichers'!A249),"",SUMIFS('Entladung des Speichers'!$F$17:$F$1001,'Entladung des Speichers'!$A$17:$A$1001,'Ergebnis (detailliert)'!$A$17:$A$300))</f>
        <v/>
      </c>
      <c r="O249" s="122" t="str">
        <f t="shared" si="16"/>
        <v/>
      </c>
      <c r="P249" s="124" t="str">
        <f>IF(A249="","",N249*'Ergebnis (detailliert)'!J249/'Ergebnis (detailliert)'!I249)</f>
        <v/>
      </c>
      <c r="Q249" s="122" t="str">
        <f t="shared" si="17"/>
        <v/>
      </c>
      <c r="R249" s="125" t="str">
        <f t="shared" si="18"/>
        <v/>
      </c>
      <c r="S249" s="126" t="str">
        <f>IF(A249="","",IF(LOOKUP(A249,Stammdaten!$A$17:$A$1001,Stammdaten!$G$17:$G$1001)="Nein",0,IF(ISBLANK('Beladung des Speichers'!A249),"",-1*ROUND(MIN(J249,Q249),2))))</f>
        <v/>
      </c>
    </row>
    <row r="250" spans="1:19" x14ac:dyDescent="0.2">
      <c r="A250" s="119" t="str">
        <f>IF('Beladung des Speichers'!A250="","",'Beladung des Speichers'!A250)</f>
        <v/>
      </c>
      <c r="B250" s="182" t="str">
        <f>IF('Beladung des Speichers'!B250="","",'Beladung des Speichers'!B250)</f>
        <v/>
      </c>
      <c r="C250" s="161" t="str">
        <f>IF(ISBLANK('Beladung des Speichers'!A250),"",SUMIFS('Beladung des Speichers'!$C$17:$C$300,'Beladung des Speichers'!$A$17:$A$300,A250)-SUMIFS('Entladung des Speichers'!$C$17:$C$300,'Entladung des Speichers'!$A$17:$A$300,A250)+SUMIFS(Füllstände!$B$17:$B$299,Füllstände!$A$17:$A$299,A250)-SUMIFS(Füllstände!$C$17:$C$299,Füllstände!$A$17:$A$299,A250))</f>
        <v/>
      </c>
      <c r="D250" s="160" t="str">
        <f>IF(ISBLANK('Beladung des Speichers'!A250),"",C250*'Beladung des Speichers'!C250/SUMIFS('Beladung des Speichers'!$C$17:$C$300,'Beladung des Speichers'!$A$17:$A$300,A250))</f>
        <v/>
      </c>
      <c r="E250" s="166" t="str">
        <f>IF(ISBLANK('Beladung des Speichers'!A250),"",1/SUMIFS('Beladung des Speichers'!$C$17:$C$300,'Beladung des Speichers'!$A$17:$A$300,A250)*C250*SUMIF($A$17:$A$300,A250,'Beladung des Speichers'!$F$17:$F$300))</f>
        <v/>
      </c>
      <c r="F250" s="162" t="str">
        <f>IF(ISBLANK('Beladung des Speichers'!A250),"",IF(C250=0,"0,00",D250/C250*E250))</f>
        <v/>
      </c>
      <c r="G250" s="120" t="str">
        <f>IF(ISBLANK('Beladung des Speichers'!A250),"",SUMIFS('Beladung des Speichers'!$C$17:$C$300,'Beladung des Speichers'!$A$17:$A$300,A250))</f>
        <v/>
      </c>
      <c r="H250" s="120" t="str">
        <f>IF(ISBLANK('Beladung des Speichers'!A250),"",'Beladung des Speichers'!C250)</f>
        <v/>
      </c>
      <c r="I250" s="121" t="str">
        <f>IF(ISBLANK('Beladung des Speichers'!A250),"",SUMIFS('Beladung des Speichers'!$F$17:$F$1001,'Beladung des Speichers'!$A$17:$A$1001,'Ergebnis (detailliert)'!A250))</f>
        <v/>
      </c>
      <c r="J250" s="122" t="str">
        <f>IF(ISBLANK('Beladung des Speichers'!A250),"",'Beladung des Speichers'!F250)</f>
        <v/>
      </c>
      <c r="K250" s="121" t="str">
        <f>IF(ISBLANK('Beladung des Speichers'!A250),"",SUMIFS('Entladung des Speichers'!$C$17:$C$1001,'Entladung des Speichers'!$A$17:$A$1001,'Ergebnis (detailliert)'!A250))</f>
        <v/>
      </c>
      <c r="L250" s="123" t="str">
        <f t="shared" si="15"/>
        <v/>
      </c>
      <c r="M250" s="123" t="str">
        <f>IF(ISBLANK('Entladung des Speichers'!A250),"",'Entladung des Speichers'!C250)</f>
        <v/>
      </c>
      <c r="N250" s="121" t="str">
        <f>IF(ISBLANK('Beladung des Speichers'!A250),"",SUMIFS('Entladung des Speichers'!$F$17:$F$1001,'Entladung des Speichers'!$A$17:$A$1001,'Ergebnis (detailliert)'!$A$17:$A$300))</f>
        <v/>
      </c>
      <c r="O250" s="122" t="str">
        <f t="shared" si="16"/>
        <v/>
      </c>
      <c r="P250" s="124" t="str">
        <f>IF(A250="","",N250*'Ergebnis (detailliert)'!J250/'Ergebnis (detailliert)'!I250)</f>
        <v/>
      </c>
      <c r="Q250" s="122" t="str">
        <f t="shared" si="17"/>
        <v/>
      </c>
      <c r="R250" s="125" t="str">
        <f t="shared" si="18"/>
        <v/>
      </c>
      <c r="S250" s="126" t="str">
        <f>IF(A250="","",IF(LOOKUP(A250,Stammdaten!$A$17:$A$1001,Stammdaten!$G$17:$G$1001)="Nein",0,IF(ISBLANK('Beladung des Speichers'!A250),"",-1*ROUND(MIN(J250,Q250),2))))</f>
        <v/>
      </c>
    </row>
    <row r="251" spans="1:19" x14ac:dyDescent="0.2">
      <c r="A251" s="119" t="str">
        <f>IF('Beladung des Speichers'!A251="","",'Beladung des Speichers'!A251)</f>
        <v/>
      </c>
      <c r="B251" s="182" t="str">
        <f>IF('Beladung des Speichers'!B251="","",'Beladung des Speichers'!B251)</f>
        <v/>
      </c>
      <c r="C251" s="161" t="str">
        <f>IF(ISBLANK('Beladung des Speichers'!A251),"",SUMIFS('Beladung des Speichers'!$C$17:$C$300,'Beladung des Speichers'!$A$17:$A$300,A251)-SUMIFS('Entladung des Speichers'!$C$17:$C$300,'Entladung des Speichers'!$A$17:$A$300,A251)+SUMIFS(Füllstände!$B$17:$B$299,Füllstände!$A$17:$A$299,A251)-SUMIFS(Füllstände!$C$17:$C$299,Füllstände!$A$17:$A$299,A251))</f>
        <v/>
      </c>
      <c r="D251" s="160" t="str">
        <f>IF(ISBLANK('Beladung des Speichers'!A251),"",C251*'Beladung des Speichers'!C251/SUMIFS('Beladung des Speichers'!$C$17:$C$300,'Beladung des Speichers'!$A$17:$A$300,A251))</f>
        <v/>
      </c>
      <c r="E251" s="166" t="str">
        <f>IF(ISBLANK('Beladung des Speichers'!A251),"",1/SUMIFS('Beladung des Speichers'!$C$17:$C$300,'Beladung des Speichers'!$A$17:$A$300,A251)*C251*SUMIF($A$17:$A$300,A251,'Beladung des Speichers'!$F$17:$F$300))</f>
        <v/>
      </c>
      <c r="F251" s="162" t="str">
        <f>IF(ISBLANK('Beladung des Speichers'!A251),"",IF(C251=0,"0,00",D251/C251*E251))</f>
        <v/>
      </c>
      <c r="G251" s="120" t="str">
        <f>IF(ISBLANK('Beladung des Speichers'!A251),"",SUMIFS('Beladung des Speichers'!$C$17:$C$300,'Beladung des Speichers'!$A$17:$A$300,A251))</f>
        <v/>
      </c>
      <c r="H251" s="120" t="str">
        <f>IF(ISBLANK('Beladung des Speichers'!A251),"",'Beladung des Speichers'!C251)</f>
        <v/>
      </c>
      <c r="I251" s="121" t="str">
        <f>IF(ISBLANK('Beladung des Speichers'!A251),"",SUMIFS('Beladung des Speichers'!$F$17:$F$1001,'Beladung des Speichers'!$A$17:$A$1001,'Ergebnis (detailliert)'!A251))</f>
        <v/>
      </c>
      <c r="J251" s="122" t="str">
        <f>IF(ISBLANK('Beladung des Speichers'!A251),"",'Beladung des Speichers'!F251)</f>
        <v/>
      </c>
      <c r="K251" s="121" t="str">
        <f>IF(ISBLANK('Beladung des Speichers'!A251),"",SUMIFS('Entladung des Speichers'!$C$17:$C$1001,'Entladung des Speichers'!$A$17:$A$1001,'Ergebnis (detailliert)'!A251))</f>
        <v/>
      </c>
      <c r="L251" s="123" t="str">
        <f t="shared" si="15"/>
        <v/>
      </c>
      <c r="M251" s="123" t="str">
        <f>IF(ISBLANK('Entladung des Speichers'!A251),"",'Entladung des Speichers'!C251)</f>
        <v/>
      </c>
      <c r="N251" s="121" t="str">
        <f>IF(ISBLANK('Beladung des Speichers'!A251),"",SUMIFS('Entladung des Speichers'!$F$17:$F$1001,'Entladung des Speichers'!$A$17:$A$1001,'Ergebnis (detailliert)'!$A$17:$A$300))</f>
        <v/>
      </c>
      <c r="O251" s="122" t="str">
        <f t="shared" si="16"/>
        <v/>
      </c>
      <c r="P251" s="124" t="str">
        <f>IF(A251="","",N251*'Ergebnis (detailliert)'!J251/'Ergebnis (detailliert)'!I251)</f>
        <v/>
      </c>
      <c r="Q251" s="122" t="str">
        <f t="shared" si="17"/>
        <v/>
      </c>
      <c r="R251" s="125" t="str">
        <f t="shared" si="18"/>
        <v/>
      </c>
      <c r="S251" s="126" t="str">
        <f>IF(A251="","",IF(LOOKUP(A251,Stammdaten!$A$17:$A$1001,Stammdaten!$G$17:$G$1001)="Nein",0,IF(ISBLANK('Beladung des Speichers'!A251),"",-1*ROUND(MIN(J251,Q251),2))))</f>
        <v/>
      </c>
    </row>
    <row r="252" spans="1:19" x14ac:dyDescent="0.2">
      <c r="A252" s="119" t="str">
        <f>IF('Beladung des Speichers'!A252="","",'Beladung des Speichers'!A252)</f>
        <v/>
      </c>
      <c r="B252" s="182" t="str">
        <f>IF('Beladung des Speichers'!B252="","",'Beladung des Speichers'!B252)</f>
        <v/>
      </c>
      <c r="C252" s="161" t="str">
        <f>IF(ISBLANK('Beladung des Speichers'!A252),"",SUMIFS('Beladung des Speichers'!$C$17:$C$300,'Beladung des Speichers'!$A$17:$A$300,A252)-SUMIFS('Entladung des Speichers'!$C$17:$C$300,'Entladung des Speichers'!$A$17:$A$300,A252)+SUMIFS(Füllstände!$B$17:$B$299,Füllstände!$A$17:$A$299,A252)-SUMIFS(Füllstände!$C$17:$C$299,Füllstände!$A$17:$A$299,A252))</f>
        <v/>
      </c>
      <c r="D252" s="160" t="str">
        <f>IF(ISBLANK('Beladung des Speichers'!A252),"",C252*'Beladung des Speichers'!C252/SUMIFS('Beladung des Speichers'!$C$17:$C$300,'Beladung des Speichers'!$A$17:$A$300,A252))</f>
        <v/>
      </c>
      <c r="E252" s="166" t="str">
        <f>IF(ISBLANK('Beladung des Speichers'!A252),"",1/SUMIFS('Beladung des Speichers'!$C$17:$C$300,'Beladung des Speichers'!$A$17:$A$300,A252)*C252*SUMIF($A$17:$A$300,A252,'Beladung des Speichers'!$F$17:$F$300))</f>
        <v/>
      </c>
      <c r="F252" s="162" t="str">
        <f>IF(ISBLANK('Beladung des Speichers'!A252),"",IF(C252=0,"0,00",D252/C252*E252))</f>
        <v/>
      </c>
      <c r="G252" s="120" t="str">
        <f>IF(ISBLANK('Beladung des Speichers'!A252),"",SUMIFS('Beladung des Speichers'!$C$17:$C$300,'Beladung des Speichers'!$A$17:$A$300,A252))</f>
        <v/>
      </c>
      <c r="H252" s="120" t="str">
        <f>IF(ISBLANK('Beladung des Speichers'!A252),"",'Beladung des Speichers'!C252)</f>
        <v/>
      </c>
      <c r="I252" s="121" t="str">
        <f>IF(ISBLANK('Beladung des Speichers'!A252),"",SUMIFS('Beladung des Speichers'!$F$17:$F$1001,'Beladung des Speichers'!$A$17:$A$1001,'Ergebnis (detailliert)'!A252))</f>
        <v/>
      </c>
      <c r="J252" s="122" t="str">
        <f>IF(ISBLANK('Beladung des Speichers'!A252),"",'Beladung des Speichers'!F252)</f>
        <v/>
      </c>
      <c r="K252" s="121" t="str">
        <f>IF(ISBLANK('Beladung des Speichers'!A252),"",SUMIFS('Entladung des Speichers'!$C$17:$C$1001,'Entladung des Speichers'!$A$17:$A$1001,'Ergebnis (detailliert)'!A252))</f>
        <v/>
      </c>
      <c r="L252" s="123" t="str">
        <f t="shared" si="15"/>
        <v/>
      </c>
      <c r="M252" s="123" t="str">
        <f>IF(ISBLANK('Entladung des Speichers'!A252),"",'Entladung des Speichers'!C252)</f>
        <v/>
      </c>
      <c r="N252" s="121" t="str">
        <f>IF(ISBLANK('Beladung des Speichers'!A252),"",SUMIFS('Entladung des Speichers'!$F$17:$F$1001,'Entladung des Speichers'!$A$17:$A$1001,'Ergebnis (detailliert)'!$A$17:$A$300))</f>
        <v/>
      </c>
      <c r="O252" s="122" t="str">
        <f t="shared" si="16"/>
        <v/>
      </c>
      <c r="P252" s="124" t="str">
        <f>IF(A252="","",N252*'Ergebnis (detailliert)'!J252/'Ergebnis (detailliert)'!I252)</f>
        <v/>
      </c>
      <c r="Q252" s="122" t="str">
        <f t="shared" si="17"/>
        <v/>
      </c>
      <c r="R252" s="125" t="str">
        <f t="shared" si="18"/>
        <v/>
      </c>
      <c r="S252" s="126" t="str">
        <f>IF(A252="","",IF(LOOKUP(A252,Stammdaten!$A$17:$A$1001,Stammdaten!$G$17:$G$1001)="Nein",0,IF(ISBLANK('Beladung des Speichers'!A252),"",-1*ROUND(MIN(J252,Q252),2))))</f>
        <v/>
      </c>
    </row>
    <row r="253" spans="1:19" x14ac:dyDescent="0.2">
      <c r="A253" s="119" t="str">
        <f>IF('Beladung des Speichers'!A253="","",'Beladung des Speichers'!A253)</f>
        <v/>
      </c>
      <c r="B253" s="182" t="str">
        <f>IF('Beladung des Speichers'!B253="","",'Beladung des Speichers'!B253)</f>
        <v/>
      </c>
      <c r="C253" s="161" t="str">
        <f>IF(ISBLANK('Beladung des Speichers'!A253),"",SUMIFS('Beladung des Speichers'!$C$17:$C$300,'Beladung des Speichers'!$A$17:$A$300,A253)-SUMIFS('Entladung des Speichers'!$C$17:$C$300,'Entladung des Speichers'!$A$17:$A$300,A253)+SUMIFS(Füllstände!$B$17:$B$299,Füllstände!$A$17:$A$299,A253)-SUMIFS(Füllstände!$C$17:$C$299,Füllstände!$A$17:$A$299,A253))</f>
        <v/>
      </c>
      <c r="D253" s="160" t="str">
        <f>IF(ISBLANK('Beladung des Speichers'!A253),"",C253*'Beladung des Speichers'!C253/SUMIFS('Beladung des Speichers'!$C$17:$C$300,'Beladung des Speichers'!$A$17:$A$300,A253))</f>
        <v/>
      </c>
      <c r="E253" s="166" t="str">
        <f>IF(ISBLANK('Beladung des Speichers'!A253),"",1/SUMIFS('Beladung des Speichers'!$C$17:$C$300,'Beladung des Speichers'!$A$17:$A$300,A253)*C253*SUMIF($A$17:$A$300,A253,'Beladung des Speichers'!$F$17:$F$300))</f>
        <v/>
      </c>
      <c r="F253" s="162" t="str">
        <f>IF(ISBLANK('Beladung des Speichers'!A253),"",IF(C253=0,"0,00",D253/C253*E253))</f>
        <v/>
      </c>
      <c r="G253" s="120" t="str">
        <f>IF(ISBLANK('Beladung des Speichers'!A253),"",SUMIFS('Beladung des Speichers'!$C$17:$C$300,'Beladung des Speichers'!$A$17:$A$300,A253))</f>
        <v/>
      </c>
      <c r="H253" s="120" t="str">
        <f>IF(ISBLANK('Beladung des Speichers'!A253),"",'Beladung des Speichers'!C253)</f>
        <v/>
      </c>
      <c r="I253" s="121" t="str">
        <f>IF(ISBLANK('Beladung des Speichers'!A253),"",SUMIFS('Beladung des Speichers'!$F$17:$F$1001,'Beladung des Speichers'!$A$17:$A$1001,'Ergebnis (detailliert)'!A253))</f>
        <v/>
      </c>
      <c r="J253" s="122" t="str">
        <f>IF(ISBLANK('Beladung des Speichers'!A253),"",'Beladung des Speichers'!F253)</f>
        <v/>
      </c>
      <c r="K253" s="121" t="str">
        <f>IF(ISBLANK('Beladung des Speichers'!A253),"",SUMIFS('Entladung des Speichers'!$C$17:$C$1001,'Entladung des Speichers'!$A$17:$A$1001,'Ergebnis (detailliert)'!A253))</f>
        <v/>
      </c>
      <c r="L253" s="123" t="str">
        <f t="shared" si="15"/>
        <v/>
      </c>
      <c r="M253" s="123" t="str">
        <f>IF(ISBLANK('Entladung des Speichers'!A253),"",'Entladung des Speichers'!C253)</f>
        <v/>
      </c>
      <c r="N253" s="121" t="str">
        <f>IF(ISBLANK('Beladung des Speichers'!A253),"",SUMIFS('Entladung des Speichers'!$F$17:$F$1001,'Entladung des Speichers'!$A$17:$A$1001,'Ergebnis (detailliert)'!$A$17:$A$300))</f>
        <v/>
      </c>
      <c r="O253" s="122" t="str">
        <f t="shared" si="16"/>
        <v/>
      </c>
      <c r="P253" s="124" t="str">
        <f>IF(A253="","",N253*'Ergebnis (detailliert)'!J253/'Ergebnis (detailliert)'!I253)</f>
        <v/>
      </c>
      <c r="Q253" s="122" t="str">
        <f t="shared" si="17"/>
        <v/>
      </c>
      <c r="R253" s="125" t="str">
        <f t="shared" si="18"/>
        <v/>
      </c>
      <c r="S253" s="126" t="str">
        <f>IF(A253="","",IF(LOOKUP(A253,Stammdaten!$A$17:$A$1001,Stammdaten!$G$17:$G$1001)="Nein",0,IF(ISBLANK('Beladung des Speichers'!A253),"",-1*ROUND(MIN(J253,Q253),2))))</f>
        <v/>
      </c>
    </row>
    <row r="254" spans="1:19" x14ac:dyDescent="0.2">
      <c r="A254" s="119" t="str">
        <f>IF('Beladung des Speichers'!A254="","",'Beladung des Speichers'!A254)</f>
        <v/>
      </c>
      <c r="B254" s="182" t="str">
        <f>IF('Beladung des Speichers'!B254="","",'Beladung des Speichers'!B254)</f>
        <v/>
      </c>
      <c r="C254" s="161" t="str">
        <f>IF(ISBLANK('Beladung des Speichers'!A254),"",SUMIFS('Beladung des Speichers'!$C$17:$C$300,'Beladung des Speichers'!$A$17:$A$300,A254)-SUMIFS('Entladung des Speichers'!$C$17:$C$300,'Entladung des Speichers'!$A$17:$A$300,A254)+SUMIFS(Füllstände!$B$17:$B$299,Füllstände!$A$17:$A$299,A254)-SUMIFS(Füllstände!$C$17:$C$299,Füllstände!$A$17:$A$299,A254))</f>
        <v/>
      </c>
      <c r="D254" s="160" t="str">
        <f>IF(ISBLANK('Beladung des Speichers'!A254),"",C254*'Beladung des Speichers'!C254/SUMIFS('Beladung des Speichers'!$C$17:$C$300,'Beladung des Speichers'!$A$17:$A$300,A254))</f>
        <v/>
      </c>
      <c r="E254" s="166" t="str">
        <f>IF(ISBLANK('Beladung des Speichers'!A254),"",1/SUMIFS('Beladung des Speichers'!$C$17:$C$300,'Beladung des Speichers'!$A$17:$A$300,A254)*C254*SUMIF($A$17:$A$300,A254,'Beladung des Speichers'!$F$17:$F$300))</f>
        <v/>
      </c>
      <c r="F254" s="162" t="str">
        <f>IF(ISBLANK('Beladung des Speichers'!A254),"",IF(C254=0,"0,00",D254/C254*E254))</f>
        <v/>
      </c>
      <c r="G254" s="120" t="str">
        <f>IF(ISBLANK('Beladung des Speichers'!A254),"",SUMIFS('Beladung des Speichers'!$C$17:$C$300,'Beladung des Speichers'!$A$17:$A$300,A254))</f>
        <v/>
      </c>
      <c r="H254" s="120" t="str">
        <f>IF(ISBLANK('Beladung des Speichers'!A254),"",'Beladung des Speichers'!C254)</f>
        <v/>
      </c>
      <c r="I254" s="121" t="str">
        <f>IF(ISBLANK('Beladung des Speichers'!A254),"",SUMIFS('Beladung des Speichers'!$F$17:$F$1001,'Beladung des Speichers'!$A$17:$A$1001,'Ergebnis (detailliert)'!A254))</f>
        <v/>
      </c>
      <c r="J254" s="122" t="str">
        <f>IF(ISBLANK('Beladung des Speichers'!A254),"",'Beladung des Speichers'!F254)</f>
        <v/>
      </c>
      <c r="K254" s="121" t="str">
        <f>IF(ISBLANK('Beladung des Speichers'!A254),"",SUMIFS('Entladung des Speichers'!$C$17:$C$1001,'Entladung des Speichers'!$A$17:$A$1001,'Ergebnis (detailliert)'!A254))</f>
        <v/>
      </c>
      <c r="L254" s="123" t="str">
        <f t="shared" si="15"/>
        <v/>
      </c>
      <c r="M254" s="123" t="str">
        <f>IF(ISBLANK('Entladung des Speichers'!A254),"",'Entladung des Speichers'!C254)</f>
        <v/>
      </c>
      <c r="N254" s="121" t="str">
        <f>IF(ISBLANK('Beladung des Speichers'!A254),"",SUMIFS('Entladung des Speichers'!$F$17:$F$1001,'Entladung des Speichers'!$A$17:$A$1001,'Ergebnis (detailliert)'!$A$17:$A$300))</f>
        <v/>
      </c>
      <c r="O254" s="122" t="str">
        <f t="shared" si="16"/>
        <v/>
      </c>
      <c r="P254" s="124" t="str">
        <f>IF(A254="","",N254*'Ergebnis (detailliert)'!J254/'Ergebnis (detailliert)'!I254)</f>
        <v/>
      </c>
      <c r="Q254" s="122" t="str">
        <f t="shared" si="17"/>
        <v/>
      </c>
      <c r="R254" s="125" t="str">
        <f t="shared" si="18"/>
        <v/>
      </c>
      <c r="S254" s="126" t="str">
        <f>IF(A254="","",IF(LOOKUP(A254,Stammdaten!$A$17:$A$1001,Stammdaten!$G$17:$G$1001)="Nein",0,IF(ISBLANK('Beladung des Speichers'!A254),"",-1*ROUND(MIN(J254,Q254),2))))</f>
        <v/>
      </c>
    </row>
    <row r="255" spans="1:19" x14ac:dyDescent="0.2">
      <c r="A255" s="119" t="str">
        <f>IF('Beladung des Speichers'!A255="","",'Beladung des Speichers'!A255)</f>
        <v/>
      </c>
      <c r="B255" s="182" t="str">
        <f>IF('Beladung des Speichers'!B255="","",'Beladung des Speichers'!B255)</f>
        <v/>
      </c>
      <c r="C255" s="161" t="str">
        <f>IF(ISBLANK('Beladung des Speichers'!A255),"",SUMIFS('Beladung des Speichers'!$C$17:$C$300,'Beladung des Speichers'!$A$17:$A$300,A255)-SUMIFS('Entladung des Speichers'!$C$17:$C$300,'Entladung des Speichers'!$A$17:$A$300,A255)+SUMIFS(Füllstände!$B$17:$B$299,Füllstände!$A$17:$A$299,A255)-SUMIFS(Füllstände!$C$17:$C$299,Füllstände!$A$17:$A$299,A255))</f>
        <v/>
      </c>
      <c r="D255" s="160" t="str">
        <f>IF(ISBLANK('Beladung des Speichers'!A255),"",C255*'Beladung des Speichers'!C255/SUMIFS('Beladung des Speichers'!$C$17:$C$300,'Beladung des Speichers'!$A$17:$A$300,A255))</f>
        <v/>
      </c>
      <c r="E255" s="166" t="str">
        <f>IF(ISBLANK('Beladung des Speichers'!A255),"",1/SUMIFS('Beladung des Speichers'!$C$17:$C$300,'Beladung des Speichers'!$A$17:$A$300,A255)*C255*SUMIF($A$17:$A$300,A255,'Beladung des Speichers'!$F$17:$F$300))</f>
        <v/>
      </c>
      <c r="F255" s="162" t="str">
        <f>IF(ISBLANK('Beladung des Speichers'!A255),"",IF(C255=0,"0,00",D255/C255*E255))</f>
        <v/>
      </c>
      <c r="G255" s="120" t="str">
        <f>IF(ISBLANK('Beladung des Speichers'!A255),"",SUMIFS('Beladung des Speichers'!$C$17:$C$300,'Beladung des Speichers'!$A$17:$A$300,A255))</f>
        <v/>
      </c>
      <c r="H255" s="120" t="str">
        <f>IF(ISBLANK('Beladung des Speichers'!A255),"",'Beladung des Speichers'!C255)</f>
        <v/>
      </c>
      <c r="I255" s="121" t="str">
        <f>IF(ISBLANK('Beladung des Speichers'!A255),"",SUMIFS('Beladung des Speichers'!$F$17:$F$1001,'Beladung des Speichers'!$A$17:$A$1001,'Ergebnis (detailliert)'!A255))</f>
        <v/>
      </c>
      <c r="J255" s="122" t="str">
        <f>IF(ISBLANK('Beladung des Speichers'!A255),"",'Beladung des Speichers'!F255)</f>
        <v/>
      </c>
      <c r="K255" s="121" t="str">
        <f>IF(ISBLANK('Beladung des Speichers'!A255),"",SUMIFS('Entladung des Speichers'!$C$17:$C$1001,'Entladung des Speichers'!$A$17:$A$1001,'Ergebnis (detailliert)'!A255))</f>
        <v/>
      </c>
      <c r="L255" s="123" t="str">
        <f t="shared" si="15"/>
        <v/>
      </c>
      <c r="M255" s="123" t="str">
        <f>IF(ISBLANK('Entladung des Speichers'!A255),"",'Entladung des Speichers'!C255)</f>
        <v/>
      </c>
      <c r="N255" s="121" t="str">
        <f>IF(ISBLANK('Beladung des Speichers'!A255),"",SUMIFS('Entladung des Speichers'!$F$17:$F$1001,'Entladung des Speichers'!$A$17:$A$1001,'Ergebnis (detailliert)'!$A$17:$A$300))</f>
        <v/>
      </c>
      <c r="O255" s="122" t="str">
        <f t="shared" si="16"/>
        <v/>
      </c>
      <c r="P255" s="124" t="str">
        <f>IF(A255="","",N255*'Ergebnis (detailliert)'!J255/'Ergebnis (detailliert)'!I255)</f>
        <v/>
      </c>
      <c r="Q255" s="122" t="str">
        <f t="shared" si="17"/>
        <v/>
      </c>
      <c r="R255" s="125" t="str">
        <f t="shared" si="18"/>
        <v/>
      </c>
      <c r="S255" s="126" t="str">
        <f>IF(A255="","",IF(LOOKUP(A255,Stammdaten!$A$17:$A$1001,Stammdaten!$G$17:$G$1001)="Nein",0,IF(ISBLANK('Beladung des Speichers'!A255),"",-1*ROUND(MIN(J255,Q255),2))))</f>
        <v/>
      </c>
    </row>
    <row r="256" spans="1:19" x14ac:dyDescent="0.2">
      <c r="A256" s="119" t="str">
        <f>IF('Beladung des Speichers'!A256="","",'Beladung des Speichers'!A256)</f>
        <v/>
      </c>
      <c r="B256" s="182" t="str">
        <f>IF('Beladung des Speichers'!B256="","",'Beladung des Speichers'!B256)</f>
        <v/>
      </c>
      <c r="C256" s="161" t="str">
        <f>IF(ISBLANK('Beladung des Speichers'!A256),"",SUMIFS('Beladung des Speichers'!$C$17:$C$300,'Beladung des Speichers'!$A$17:$A$300,A256)-SUMIFS('Entladung des Speichers'!$C$17:$C$300,'Entladung des Speichers'!$A$17:$A$300,A256)+SUMIFS(Füllstände!$B$17:$B$299,Füllstände!$A$17:$A$299,A256)-SUMIFS(Füllstände!$C$17:$C$299,Füllstände!$A$17:$A$299,A256))</f>
        <v/>
      </c>
      <c r="D256" s="160" t="str">
        <f>IF(ISBLANK('Beladung des Speichers'!A256),"",C256*'Beladung des Speichers'!C256/SUMIFS('Beladung des Speichers'!$C$17:$C$300,'Beladung des Speichers'!$A$17:$A$300,A256))</f>
        <v/>
      </c>
      <c r="E256" s="166" t="str">
        <f>IF(ISBLANK('Beladung des Speichers'!A256),"",1/SUMIFS('Beladung des Speichers'!$C$17:$C$300,'Beladung des Speichers'!$A$17:$A$300,A256)*C256*SUMIF($A$17:$A$300,A256,'Beladung des Speichers'!$F$17:$F$300))</f>
        <v/>
      </c>
      <c r="F256" s="162" t="str">
        <f>IF(ISBLANK('Beladung des Speichers'!A256),"",IF(C256=0,"0,00",D256/C256*E256))</f>
        <v/>
      </c>
      <c r="G256" s="120" t="str">
        <f>IF(ISBLANK('Beladung des Speichers'!A256),"",SUMIFS('Beladung des Speichers'!$C$17:$C$300,'Beladung des Speichers'!$A$17:$A$300,A256))</f>
        <v/>
      </c>
      <c r="H256" s="120" t="str">
        <f>IF(ISBLANK('Beladung des Speichers'!A256),"",'Beladung des Speichers'!C256)</f>
        <v/>
      </c>
      <c r="I256" s="121" t="str">
        <f>IF(ISBLANK('Beladung des Speichers'!A256),"",SUMIFS('Beladung des Speichers'!$F$17:$F$1001,'Beladung des Speichers'!$A$17:$A$1001,'Ergebnis (detailliert)'!A256))</f>
        <v/>
      </c>
      <c r="J256" s="122" t="str">
        <f>IF(ISBLANK('Beladung des Speichers'!A256),"",'Beladung des Speichers'!F256)</f>
        <v/>
      </c>
      <c r="K256" s="121" t="str">
        <f>IF(ISBLANK('Beladung des Speichers'!A256),"",SUMIFS('Entladung des Speichers'!$C$17:$C$1001,'Entladung des Speichers'!$A$17:$A$1001,'Ergebnis (detailliert)'!A256))</f>
        <v/>
      </c>
      <c r="L256" s="123" t="str">
        <f t="shared" si="15"/>
        <v/>
      </c>
      <c r="M256" s="123" t="str">
        <f>IF(ISBLANK('Entladung des Speichers'!A256),"",'Entladung des Speichers'!C256)</f>
        <v/>
      </c>
      <c r="N256" s="121" t="str">
        <f>IF(ISBLANK('Beladung des Speichers'!A256),"",SUMIFS('Entladung des Speichers'!$F$17:$F$1001,'Entladung des Speichers'!$A$17:$A$1001,'Ergebnis (detailliert)'!$A$17:$A$300))</f>
        <v/>
      </c>
      <c r="O256" s="122" t="str">
        <f t="shared" si="16"/>
        <v/>
      </c>
      <c r="P256" s="124" t="str">
        <f>IF(A256="","",N256*'Ergebnis (detailliert)'!J256/'Ergebnis (detailliert)'!I256)</f>
        <v/>
      </c>
      <c r="Q256" s="122" t="str">
        <f t="shared" si="17"/>
        <v/>
      </c>
      <c r="R256" s="125" t="str">
        <f t="shared" si="18"/>
        <v/>
      </c>
      <c r="S256" s="126" t="str">
        <f>IF(A256="","",IF(LOOKUP(A256,Stammdaten!$A$17:$A$1001,Stammdaten!$G$17:$G$1001)="Nein",0,IF(ISBLANK('Beladung des Speichers'!A256),"",-1*ROUND(MIN(J256,Q256),2))))</f>
        <v/>
      </c>
    </row>
    <row r="257" spans="1:19" x14ac:dyDescent="0.2">
      <c r="A257" s="119" t="str">
        <f>IF('Beladung des Speichers'!A257="","",'Beladung des Speichers'!A257)</f>
        <v/>
      </c>
      <c r="B257" s="182" t="str">
        <f>IF('Beladung des Speichers'!B257="","",'Beladung des Speichers'!B257)</f>
        <v/>
      </c>
      <c r="C257" s="161" t="str">
        <f>IF(ISBLANK('Beladung des Speichers'!A257),"",SUMIFS('Beladung des Speichers'!$C$17:$C$300,'Beladung des Speichers'!$A$17:$A$300,A257)-SUMIFS('Entladung des Speichers'!$C$17:$C$300,'Entladung des Speichers'!$A$17:$A$300,A257)+SUMIFS(Füllstände!$B$17:$B$299,Füllstände!$A$17:$A$299,A257)-SUMIFS(Füllstände!$C$17:$C$299,Füllstände!$A$17:$A$299,A257))</f>
        <v/>
      </c>
      <c r="D257" s="160" t="str">
        <f>IF(ISBLANK('Beladung des Speichers'!A257),"",C257*'Beladung des Speichers'!C257/SUMIFS('Beladung des Speichers'!$C$17:$C$300,'Beladung des Speichers'!$A$17:$A$300,A257))</f>
        <v/>
      </c>
      <c r="E257" s="166" t="str">
        <f>IF(ISBLANK('Beladung des Speichers'!A257),"",1/SUMIFS('Beladung des Speichers'!$C$17:$C$300,'Beladung des Speichers'!$A$17:$A$300,A257)*C257*SUMIF($A$17:$A$300,A257,'Beladung des Speichers'!$F$17:$F$300))</f>
        <v/>
      </c>
      <c r="F257" s="162" t="str">
        <f>IF(ISBLANK('Beladung des Speichers'!A257),"",IF(C257=0,"0,00",D257/C257*E257))</f>
        <v/>
      </c>
      <c r="G257" s="120" t="str">
        <f>IF(ISBLANK('Beladung des Speichers'!A257),"",SUMIFS('Beladung des Speichers'!$C$17:$C$300,'Beladung des Speichers'!$A$17:$A$300,A257))</f>
        <v/>
      </c>
      <c r="H257" s="120" t="str">
        <f>IF(ISBLANK('Beladung des Speichers'!A257),"",'Beladung des Speichers'!C257)</f>
        <v/>
      </c>
      <c r="I257" s="121" t="str">
        <f>IF(ISBLANK('Beladung des Speichers'!A257),"",SUMIFS('Beladung des Speichers'!$F$17:$F$1001,'Beladung des Speichers'!$A$17:$A$1001,'Ergebnis (detailliert)'!A257))</f>
        <v/>
      </c>
      <c r="J257" s="122" t="str">
        <f>IF(ISBLANK('Beladung des Speichers'!A257),"",'Beladung des Speichers'!F257)</f>
        <v/>
      </c>
      <c r="K257" s="121" t="str">
        <f>IF(ISBLANK('Beladung des Speichers'!A257),"",SUMIFS('Entladung des Speichers'!$C$17:$C$1001,'Entladung des Speichers'!$A$17:$A$1001,'Ergebnis (detailliert)'!A257))</f>
        <v/>
      </c>
      <c r="L257" s="123" t="str">
        <f t="shared" si="15"/>
        <v/>
      </c>
      <c r="M257" s="123" t="str">
        <f>IF(ISBLANK('Entladung des Speichers'!A257),"",'Entladung des Speichers'!C257)</f>
        <v/>
      </c>
      <c r="N257" s="121" t="str">
        <f>IF(ISBLANK('Beladung des Speichers'!A257),"",SUMIFS('Entladung des Speichers'!$F$17:$F$1001,'Entladung des Speichers'!$A$17:$A$1001,'Ergebnis (detailliert)'!$A$17:$A$300))</f>
        <v/>
      </c>
      <c r="O257" s="122" t="str">
        <f t="shared" si="16"/>
        <v/>
      </c>
      <c r="P257" s="124" t="str">
        <f>IF(A257="","",N257*'Ergebnis (detailliert)'!J257/'Ergebnis (detailliert)'!I257)</f>
        <v/>
      </c>
      <c r="Q257" s="122" t="str">
        <f t="shared" si="17"/>
        <v/>
      </c>
      <c r="R257" s="125" t="str">
        <f t="shared" si="18"/>
        <v/>
      </c>
      <c r="S257" s="126" t="str">
        <f>IF(A257="","",IF(LOOKUP(A257,Stammdaten!$A$17:$A$1001,Stammdaten!$G$17:$G$1001)="Nein",0,IF(ISBLANK('Beladung des Speichers'!A257),"",-1*ROUND(MIN(J257,Q257),2))))</f>
        <v/>
      </c>
    </row>
    <row r="258" spans="1:19" x14ac:dyDescent="0.2">
      <c r="A258" s="119" t="str">
        <f>IF('Beladung des Speichers'!A258="","",'Beladung des Speichers'!A258)</f>
        <v/>
      </c>
      <c r="B258" s="182" t="str">
        <f>IF('Beladung des Speichers'!B258="","",'Beladung des Speichers'!B258)</f>
        <v/>
      </c>
      <c r="C258" s="161" t="str">
        <f>IF(ISBLANK('Beladung des Speichers'!A258),"",SUMIFS('Beladung des Speichers'!$C$17:$C$300,'Beladung des Speichers'!$A$17:$A$300,A258)-SUMIFS('Entladung des Speichers'!$C$17:$C$300,'Entladung des Speichers'!$A$17:$A$300,A258)+SUMIFS(Füllstände!$B$17:$B$299,Füllstände!$A$17:$A$299,A258)-SUMIFS(Füllstände!$C$17:$C$299,Füllstände!$A$17:$A$299,A258))</f>
        <v/>
      </c>
      <c r="D258" s="160" t="str">
        <f>IF(ISBLANK('Beladung des Speichers'!A258),"",C258*'Beladung des Speichers'!C258/SUMIFS('Beladung des Speichers'!$C$17:$C$300,'Beladung des Speichers'!$A$17:$A$300,A258))</f>
        <v/>
      </c>
      <c r="E258" s="166" t="str">
        <f>IF(ISBLANK('Beladung des Speichers'!A258),"",1/SUMIFS('Beladung des Speichers'!$C$17:$C$300,'Beladung des Speichers'!$A$17:$A$300,A258)*C258*SUMIF($A$17:$A$300,A258,'Beladung des Speichers'!$F$17:$F$300))</f>
        <v/>
      </c>
      <c r="F258" s="162" t="str">
        <f>IF(ISBLANK('Beladung des Speichers'!A258),"",IF(C258=0,"0,00",D258/C258*E258))</f>
        <v/>
      </c>
      <c r="G258" s="120" t="str">
        <f>IF(ISBLANK('Beladung des Speichers'!A258),"",SUMIFS('Beladung des Speichers'!$C$17:$C$300,'Beladung des Speichers'!$A$17:$A$300,A258))</f>
        <v/>
      </c>
      <c r="H258" s="120" t="str">
        <f>IF(ISBLANK('Beladung des Speichers'!A258),"",'Beladung des Speichers'!C258)</f>
        <v/>
      </c>
      <c r="I258" s="121" t="str">
        <f>IF(ISBLANK('Beladung des Speichers'!A258),"",SUMIFS('Beladung des Speichers'!$F$17:$F$1001,'Beladung des Speichers'!$A$17:$A$1001,'Ergebnis (detailliert)'!A258))</f>
        <v/>
      </c>
      <c r="J258" s="122" t="str">
        <f>IF(ISBLANK('Beladung des Speichers'!A258),"",'Beladung des Speichers'!F258)</f>
        <v/>
      </c>
      <c r="K258" s="121" t="str">
        <f>IF(ISBLANK('Beladung des Speichers'!A258),"",SUMIFS('Entladung des Speichers'!$C$17:$C$1001,'Entladung des Speichers'!$A$17:$A$1001,'Ergebnis (detailliert)'!A258))</f>
        <v/>
      </c>
      <c r="L258" s="123" t="str">
        <f t="shared" si="15"/>
        <v/>
      </c>
      <c r="M258" s="123" t="str">
        <f>IF(ISBLANK('Entladung des Speichers'!A258),"",'Entladung des Speichers'!C258)</f>
        <v/>
      </c>
      <c r="N258" s="121" t="str">
        <f>IF(ISBLANK('Beladung des Speichers'!A258),"",SUMIFS('Entladung des Speichers'!$F$17:$F$1001,'Entladung des Speichers'!$A$17:$A$1001,'Ergebnis (detailliert)'!$A$17:$A$300))</f>
        <v/>
      </c>
      <c r="O258" s="122" t="str">
        <f t="shared" si="16"/>
        <v/>
      </c>
      <c r="P258" s="124" t="str">
        <f>IF(A258="","",N258*'Ergebnis (detailliert)'!J258/'Ergebnis (detailliert)'!I258)</f>
        <v/>
      </c>
      <c r="Q258" s="122" t="str">
        <f t="shared" si="17"/>
        <v/>
      </c>
      <c r="R258" s="125" t="str">
        <f t="shared" si="18"/>
        <v/>
      </c>
      <c r="S258" s="126" t="str">
        <f>IF(A258="","",IF(LOOKUP(A258,Stammdaten!$A$17:$A$1001,Stammdaten!$G$17:$G$1001)="Nein",0,IF(ISBLANK('Beladung des Speichers'!A258),"",-1*ROUND(MIN(J258,Q258),2))))</f>
        <v/>
      </c>
    </row>
    <row r="259" spans="1:19" x14ac:dyDescent="0.2">
      <c r="A259" s="119" t="str">
        <f>IF('Beladung des Speichers'!A259="","",'Beladung des Speichers'!A259)</f>
        <v/>
      </c>
      <c r="B259" s="182" t="str">
        <f>IF('Beladung des Speichers'!B259="","",'Beladung des Speichers'!B259)</f>
        <v/>
      </c>
      <c r="C259" s="161" t="str">
        <f>IF(ISBLANK('Beladung des Speichers'!A259),"",SUMIFS('Beladung des Speichers'!$C$17:$C$300,'Beladung des Speichers'!$A$17:$A$300,A259)-SUMIFS('Entladung des Speichers'!$C$17:$C$300,'Entladung des Speichers'!$A$17:$A$300,A259)+SUMIFS(Füllstände!$B$17:$B$299,Füllstände!$A$17:$A$299,A259)-SUMIFS(Füllstände!$C$17:$C$299,Füllstände!$A$17:$A$299,A259))</f>
        <v/>
      </c>
      <c r="D259" s="160" t="str">
        <f>IF(ISBLANK('Beladung des Speichers'!A259),"",C259*'Beladung des Speichers'!C259/SUMIFS('Beladung des Speichers'!$C$17:$C$300,'Beladung des Speichers'!$A$17:$A$300,A259))</f>
        <v/>
      </c>
      <c r="E259" s="166" t="str">
        <f>IF(ISBLANK('Beladung des Speichers'!A259),"",1/SUMIFS('Beladung des Speichers'!$C$17:$C$300,'Beladung des Speichers'!$A$17:$A$300,A259)*C259*SUMIF($A$17:$A$300,A259,'Beladung des Speichers'!$F$17:$F$300))</f>
        <v/>
      </c>
      <c r="F259" s="162" t="str">
        <f>IF(ISBLANK('Beladung des Speichers'!A259),"",IF(C259=0,"0,00",D259/C259*E259))</f>
        <v/>
      </c>
      <c r="G259" s="120" t="str">
        <f>IF(ISBLANK('Beladung des Speichers'!A259),"",SUMIFS('Beladung des Speichers'!$C$17:$C$300,'Beladung des Speichers'!$A$17:$A$300,A259))</f>
        <v/>
      </c>
      <c r="H259" s="120" t="str">
        <f>IF(ISBLANK('Beladung des Speichers'!A259),"",'Beladung des Speichers'!C259)</f>
        <v/>
      </c>
      <c r="I259" s="121" t="str">
        <f>IF(ISBLANK('Beladung des Speichers'!A259),"",SUMIFS('Beladung des Speichers'!$F$17:$F$1001,'Beladung des Speichers'!$A$17:$A$1001,'Ergebnis (detailliert)'!A259))</f>
        <v/>
      </c>
      <c r="J259" s="122" t="str">
        <f>IF(ISBLANK('Beladung des Speichers'!A259),"",'Beladung des Speichers'!F259)</f>
        <v/>
      </c>
      <c r="K259" s="121" t="str">
        <f>IF(ISBLANK('Beladung des Speichers'!A259),"",SUMIFS('Entladung des Speichers'!$C$17:$C$1001,'Entladung des Speichers'!$A$17:$A$1001,'Ergebnis (detailliert)'!A259))</f>
        <v/>
      </c>
      <c r="L259" s="123" t="str">
        <f t="shared" si="15"/>
        <v/>
      </c>
      <c r="M259" s="123" t="str">
        <f>IF(ISBLANK('Entladung des Speichers'!A259),"",'Entladung des Speichers'!C259)</f>
        <v/>
      </c>
      <c r="N259" s="121" t="str">
        <f>IF(ISBLANK('Beladung des Speichers'!A259),"",SUMIFS('Entladung des Speichers'!$F$17:$F$1001,'Entladung des Speichers'!$A$17:$A$1001,'Ergebnis (detailliert)'!$A$17:$A$300))</f>
        <v/>
      </c>
      <c r="O259" s="122" t="str">
        <f t="shared" si="16"/>
        <v/>
      </c>
      <c r="P259" s="124" t="str">
        <f>IF(A259="","",N259*'Ergebnis (detailliert)'!J259/'Ergebnis (detailliert)'!I259)</f>
        <v/>
      </c>
      <c r="Q259" s="122" t="str">
        <f t="shared" si="17"/>
        <v/>
      </c>
      <c r="R259" s="125" t="str">
        <f t="shared" si="18"/>
        <v/>
      </c>
      <c r="S259" s="126" t="str">
        <f>IF(A259="","",IF(LOOKUP(A259,Stammdaten!$A$17:$A$1001,Stammdaten!$G$17:$G$1001)="Nein",0,IF(ISBLANK('Beladung des Speichers'!A259),"",-1*ROUND(MIN(J259,Q259),2))))</f>
        <v/>
      </c>
    </row>
    <row r="260" spans="1:19" x14ac:dyDescent="0.2">
      <c r="A260" s="119" t="str">
        <f>IF('Beladung des Speichers'!A260="","",'Beladung des Speichers'!A260)</f>
        <v/>
      </c>
      <c r="B260" s="182" t="str">
        <f>IF('Beladung des Speichers'!B260="","",'Beladung des Speichers'!B260)</f>
        <v/>
      </c>
      <c r="C260" s="161" t="str">
        <f>IF(ISBLANK('Beladung des Speichers'!A260),"",SUMIFS('Beladung des Speichers'!$C$17:$C$300,'Beladung des Speichers'!$A$17:$A$300,A260)-SUMIFS('Entladung des Speichers'!$C$17:$C$300,'Entladung des Speichers'!$A$17:$A$300,A260)+SUMIFS(Füllstände!$B$17:$B$299,Füllstände!$A$17:$A$299,A260)-SUMIFS(Füllstände!$C$17:$C$299,Füllstände!$A$17:$A$299,A260))</f>
        <v/>
      </c>
      <c r="D260" s="160" t="str">
        <f>IF(ISBLANK('Beladung des Speichers'!A260),"",C260*'Beladung des Speichers'!C260/SUMIFS('Beladung des Speichers'!$C$17:$C$300,'Beladung des Speichers'!$A$17:$A$300,A260))</f>
        <v/>
      </c>
      <c r="E260" s="166" t="str">
        <f>IF(ISBLANK('Beladung des Speichers'!A260),"",1/SUMIFS('Beladung des Speichers'!$C$17:$C$300,'Beladung des Speichers'!$A$17:$A$300,A260)*C260*SUMIF($A$17:$A$300,A260,'Beladung des Speichers'!$F$17:$F$300))</f>
        <v/>
      </c>
      <c r="F260" s="162" t="str">
        <f>IF(ISBLANK('Beladung des Speichers'!A260),"",IF(C260=0,"0,00",D260/C260*E260))</f>
        <v/>
      </c>
      <c r="G260" s="120" t="str">
        <f>IF(ISBLANK('Beladung des Speichers'!A260),"",SUMIFS('Beladung des Speichers'!$C$17:$C$300,'Beladung des Speichers'!$A$17:$A$300,A260))</f>
        <v/>
      </c>
      <c r="H260" s="120" t="str">
        <f>IF(ISBLANK('Beladung des Speichers'!A260),"",'Beladung des Speichers'!C260)</f>
        <v/>
      </c>
      <c r="I260" s="121" t="str">
        <f>IF(ISBLANK('Beladung des Speichers'!A260),"",SUMIFS('Beladung des Speichers'!$F$17:$F$1001,'Beladung des Speichers'!$A$17:$A$1001,'Ergebnis (detailliert)'!A260))</f>
        <v/>
      </c>
      <c r="J260" s="122" t="str">
        <f>IF(ISBLANK('Beladung des Speichers'!A260),"",'Beladung des Speichers'!F260)</f>
        <v/>
      </c>
      <c r="K260" s="121" t="str">
        <f>IF(ISBLANK('Beladung des Speichers'!A260),"",SUMIFS('Entladung des Speichers'!$C$17:$C$1001,'Entladung des Speichers'!$A$17:$A$1001,'Ergebnis (detailliert)'!A260))</f>
        <v/>
      </c>
      <c r="L260" s="123" t="str">
        <f t="shared" si="15"/>
        <v/>
      </c>
      <c r="M260" s="123" t="str">
        <f>IF(ISBLANK('Entladung des Speichers'!A260),"",'Entladung des Speichers'!C260)</f>
        <v/>
      </c>
      <c r="N260" s="121" t="str">
        <f>IF(ISBLANK('Beladung des Speichers'!A260),"",SUMIFS('Entladung des Speichers'!$F$17:$F$1001,'Entladung des Speichers'!$A$17:$A$1001,'Ergebnis (detailliert)'!$A$17:$A$300))</f>
        <v/>
      </c>
      <c r="O260" s="122" t="str">
        <f t="shared" si="16"/>
        <v/>
      </c>
      <c r="P260" s="124" t="str">
        <f>IF(A260="","",N260*'Ergebnis (detailliert)'!J260/'Ergebnis (detailliert)'!I260)</f>
        <v/>
      </c>
      <c r="Q260" s="122" t="str">
        <f t="shared" si="17"/>
        <v/>
      </c>
      <c r="R260" s="125" t="str">
        <f t="shared" si="18"/>
        <v/>
      </c>
      <c r="S260" s="126" t="str">
        <f>IF(A260="","",IF(LOOKUP(A260,Stammdaten!$A$17:$A$1001,Stammdaten!$G$17:$G$1001)="Nein",0,IF(ISBLANK('Beladung des Speichers'!A260),"",-1*ROUND(MIN(J260,Q260),2))))</f>
        <v/>
      </c>
    </row>
    <row r="261" spans="1:19" x14ac:dyDescent="0.2">
      <c r="A261" s="119" t="str">
        <f>IF('Beladung des Speichers'!A261="","",'Beladung des Speichers'!A261)</f>
        <v/>
      </c>
      <c r="B261" s="182" t="str">
        <f>IF('Beladung des Speichers'!B261="","",'Beladung des Speichers'!B261)</f>
        <v/>
      </c>
      <c r="C261" s="161" t="str">
        <f>IF(ISBLANK('Beladung des Speichers'!A261),"",SUMIFS('Beladung des Speichers'!$C$17:$C$300,'Beladung des Speichers'!$A$17:$A$300,A261)-SUMIFS('Entladung des Speichers'!$C$17:$C$300,'Entladung des Speichers'!$A$17:$A$300,A261)+SUMIFS(Füllstände!$B$17:$B$299,Füllstände!$A$17:$A$299,A261)-SUMIFS(Füllstände!$C$17:$C$299,Füllstände!$A$17:$A$299,A261))</f>
        <v/>
      </c>
      <c r="D261" s="160" t="str">
        <f>IF(ISBLANK('Beladung des Speichers'!A261),"",C261*'Beladung des Speichers'!C261/SUMIFS('Beladung des Speichers'!$C$17:$C$300,'Beladung des Speichers'!$A$17:$A$300,A261))</f>
        <v/>
      </c>
      <c r="E261" s="166" t="str">
        <f>IF(ISBLANK('Beladung des Speichers'!A261),"",1/SUMIFS('Beladung des Speichers'!$C$17:$C$300,'Beladung des Speichers'!$A$17:$A$300,A261)*C261*SUMIF($A$17:$A$300,A261,'Beladung des Speichers'!$F$17:$F$300))</f>
        <v/>
      </c>
      <c r="F261" s="162" t="str">
        <f>IF(ISBLANK('Beladung des Speichers'!A261),"",IF(C261=0,"0,00",D261/C261*E261))</f>
        <v/>
      </c>
      <c r="G261" s="120" t="str">
        <f>IF(ISBLANK('Beladung des Speichers'!A261),"",SUMIFS('Beladung des Speichers'!$C$17:$C$300,'Beladung des Speichers'!$A$17:$A$300,A261))</f>
        <v/>
      </c>
      <c r="H261" s="120" t="str">
        <f>IF(ISBLANK('Beladung des Speichers'!A261),"",'Beladung des Speichers'!C261)</f>
        <v/>
      </c>
      <c r="I261" s="121" t="str">
        <f>IF(ISBLANK('Beladung des Speichers'!A261),"",SUMIFS('Beladung des Speichers'!$F$17:$F$1001,'Beladung des Speichers'!$A$17:$A$1001,'Ergebnis (detailliert)'!A261))</f>
        <v/>
      </c>
      <c r="J261" s="122" t="str">
        <f>IF(ISBLANK('Beladung des Speichers'!A261),"",'Beladung des Speichers'!F261)</f>
        <v/>
      </c>
      <c r="K261" s="121" t="str">
        <f>IF(ISBLANK('Beladung des Speichers'!A261),"",SUMIFS('Entladung des Speichers'!$C$17:$C$1001,'Entladung des Speichers'!$A$17:$A$1001,'Ergebnis (detailliert)'!A261))</f>
        <v/>
      </c>
      <c r="L261" s="123" t="str">
        <f t="shared" si="15"/>
        <v/>
      </c>
      <c r="M261" s="123" t="str">
        <f>IF(ISBLANK('Entladung des Speichers'!A261),"",'Entladung des Speichers'!C261)</f>
        <v/>
      </c>
      <c r="N261" s="121" t="str">
        <f>IF(ISBLANK('Beladung des Speichers'!A261),"",SUMIFS('Entladung des Speichers'!$F$17:$F$1001,'Entladung des Speichers'!$A$17:$A$1001,'Ergebnis (detailliert)'!$A$17:$A$300))</f>
        <v/>
      </c>
      <c r="O261" s="122" t="str">
        <f t="shared" si="16"/>
        <v/>
      </c>
      <c r="P261" s="124" t="str">
        <f>IF(A261="","",N261*'Ergebnis (detailliert)'!J261/'Ergebnis (detailliert)'!I261)</f>
        <v/>
      </c>
      <c r="Q261" s="122" t="str">
        <f t="shared" si="17"/>
        <v/>
      </c>
      <c r="R261" s="125" t="str">
        <f t="shared" si="18"/>
        <v/>
      </c>
      <c r="S261" s="126" t="str">
        <f>IF(A261="","",IF(LOOKUP(A261,Stammdaten!$A$17:$A$1001,Stammdaten!$G$17:$G$1001)="Nein",0,IF(ISBLANK('Beladung des Speichers'!A261),"",-1*ROUND(MIN(J261,Q261),2))))</f>
        <v/>
      </c>
    </row>
    <row r="262" spans="1:19" x14ac:dyDescent="0.2">
      <c r="A262" s="119" t="str">
        <f>IF('Beladung des Speichers'!A262="","",'Beladung des Speichers'!A262)</f>
        <v/>
      </c>
      <c r="B262" s="182" t="str">
        <f>IF('Beladung des Speichers'!B262="","",'Beladung des Speichers'!B262)</f>
        <v/>
      </c>
      <c r="C262" s="161" t="str">
        <f>IF(ISBLANK('Beladung des Speichers'!A262),"",SUMIFS('Beladung des Speichers'!$C$17:$C$300,'Beladung des Speichers'!$A$17:$A$300,A262)-SUMIFS('Entladung des Speichers'!$C$17:$C$300,'Entladung des Speichers'!$A$17:$A$300,A262)+SUMIFS(Füllstände!$B$17:$B$299,Füllstände!$A$17:$A$299,A262)-SUMIFS(Füllstände!$C$17:$C$299,Füllstände!$A$17:$A$299,A262))</f>
        <v/>
      </c>
      <c r="D262" s="160" t="str">
        <f>IF(ISBLANK('Beladung des Speichers'!A262),"",C262*'Beladung des Speichers'!C262/SUMIFS('Beladung des Speichers'!$C$17:$C$300,'Beladung des Speichers'!$A$17:$A$300,A262))</f>
        <v/>
      </c>
      <c r="E262" s="166" t="str">
        <f>IF(ISBLANK('Beladung des Speichers'!A262),"",1/SUMIFS('Beladung des Speichers'!$C$17:$C$300,'Beladung des Speichers'!$A$17:$A$300,A262)*C262*SUMIF($A$17:$A$300,A262,'Beladung des Speichers'!$F$17:$F$300))</f>
        <v/>
      </c>
      <c r="F262" s="162" t="str">
        <f>IF(ISBLANK('Beladung des Speichers'!A262),"",IF(C262=0,"0,00",D262/C262*E262))</f>
        <v/>
      </c>
      <c r="G262" s="120" t="str">
        <f>IF(ISBLANK('Beladung des Speichers'!A262),"",SUMIFS('Beladung des Speichers'!$C$17:$C$300,'Beladung des Speichers'!$A$17:$A$300,A262))</f>
        <v/>
      </c>
      <c r="H262" s="120" t="str">
        <f>IF(ISBLANK('Beladung des Speichers'!A262),"",'Beladung des Speichers'!C262)</f>
        <v/>
      </c>
      <c r="I262" s="121" t="str">
        <f>IF(ISBLANK('Beladung des Speichers'!A262),"",SUMIFS('Beladung des Speichers'!$F$17:$F$1001,'Beladung des Speichers'!$A$17:$A$1001,'Ergebnis (detailliert)'!A262))</f>
        <v/>
      </c>
      <c r="J262" s="122" t="str">
        <f>IF(ISBLANK('Beladung des Speichers'!A262),"",'Beladung des Speichers'!F262)</f>
        <v/>
      </c>
      <c r="K262" s="121" t="str">
        <f>IF(ISBLANK('Beladung des Speichers'!A262),"",SUMIFS('Entladung des Speichers'!$C$17:$C$1001,'Entladung des Speichers'!$A$17:$A$1001,'Ergebnis (detailliert)'!A262))</f>
        <v/>
      </c>
      <c r="L262" s="123" t="str">
        <f t="shared" si="15"/>
        <v/>
      </c>
      <c r="M262" s="123" t="str">
        <f>IF(ISBLANK('Entladung des Speichers'!A262),"",'Entladung des Speichers'!C262)</f>
        <v/>
      </c>
      <c r="N262" s="121" t="str">
        <f>IF(ISBLANK('Beladung des Speichers'!A262),"",SUMIFS('Entladung des Speichers'!$F$17:$F$1001,'Entladung des Speichers'!$A$17:$A$1001,'Ergebnis (detailliert)'!$A$17:$A$300))</f>
        <v/>
      </c>
      <c r="O262" s="122" t="str">
        <f t="shared" si="16"/>
        <v/>
      </c>
      <c r="P262" s="124" t="str">
        <f>IF(A262="","",N262*'Ergebnis (detailliert)'!J262/'Ergebnis (detailliert)'!I262)</f>
        <v/>
      </c>
      <c r="Q262" s="122" t="str">
        <f t="shared" si="17"/>
        <v/>
      </c>
      <c r="R262" s="125" t="str">
        <f t="shared" si="18"/>
        <v/>
      </c>
      <c r="S262" s="126" t="str">
        <f>IF(A262="","",IF(LOOKUP(A262,Stammdaten!$A$17:$A$1001,Stammdaten!$G$17:$G$1001)="Nein",0,IF(ISBLANK('Beladung des Speichers'!A262),"",-1*ROUND(MIN(J262,Q262),2))))</f>
        <v/>
      </c>
    </row>
    <row r="263" spans="1:19" x14ac:dyDescent="0.2">
      <c r="A263" s="119" t="str">
        <f>IF('Beladung des Speichers'!A263="","",'Beladung des Speichers'!A263)</f>
        <v/>
      </c>
      <c r="B263" s="182" t="str">
        <f>IF('Beladung des Speichers'!B263="","",'Beladung des Speichers'!B263)</f>
        <v/>
      </c>
      <c r="C263" s="161" t="str">
        <f>IF(ISBLANK('Beladung des Speichers'!A263),"",SUMIFS('Beladung des Speichers'!$C$17:$C$300,'Beladung des Speichers'!$A$17:$A$300,A263)-SUMIFS('Entladung des Speichers'!$C$17:$C$300,'Entladung des Speichers'!$A$17:$A$300,A263)+SUMIFS(Füllstände!$B$17:$B$299,Füllstände!$A$17:$A$299,A263)-SUMIFS(Füllstände!$C$17:$C$299,Füllstände!$A$17:$A$299,A263))</f>
        <v/>
      </c>
      <c r="D263" s="160" t="str">
        <f>IF(ISBLANK('Beladung des Speichers'!A263),"",C263*'Beladung des Speichers'!C263/SUMIFS('Beladung des Speichers'!$C$17:$C$300,'Beladung des Speichers'!$A$17:$A$300,A263))</f>
        <v/>
      </c>
      <c r="E263" s="166" t="str">
        <f>IF(ISBLANK('Beladung des Speichers'!A263),"",1/SUMIFS('Beladung des Speichers'!$C$17:$C$300,'Beladung des Speichers'!$A$17:$A$300,A263)*C263*SUMIF($A$17:$A$300,A263,'Beladung des Speichers'!$F$17:$F$300))</f>
        <v/>
      </c>
      <c r="F263" s="162" t="str">
        <f>IF(ISBLANK('Beladung des Speichers'!A263),"",IF(C263=0,"0,00",D263/C263*E263))</f>
        <v/>
      </c>
      <c r="G263" s="120" t="str">
        <f>IF(ISBLANK('Beladung des Speichers'!A263),"",SUMIFS('Beladung des Speichers'!$C$17:$C$300,'Beladung des Speichers'!$A$17:$A$300,A263))</f>
        <v/>
      </c>
      <c r="H263" s="120" t="str">
        <f>IF(ISBLANK('Beladung des Speichers'!A263),"",'Beladung des Speichers'!C263)</f>
        <v/>
      </c>
      <c r="I263" s="121" t="str">
        <f>IF(ISBLANK('Beladung des Speichers'!A263),"",SUMIFS('Beladung des Speichers'!$F$17:$F$1001,'Beladung des Speichers'!$A$17:$A$1001,'Ergebnis (detailliert)'!A263))</f>
        <v/>
      </c>
      <c r="J263" s="122" t="str">
        <f>IF(ISBLANK('Beladung des Speichers'!A263),"",'Beladung des Speichers'!F263)</f>
        <v/>
      </c>
      <c r="K263" s="121" t="str">
        <f>IF(ISBLANK('Beladung des Speichers'!A263),"",SUMIFS('Entladung des Speichers'!$C$17:$C$1001,'Entladung des Speichers'!$A$17:$A$1001,'Ergebnis (detailliert)'!A263))</f>
        <v/>
      </c>
      <c r="L263" s="123" t="str">
        <f t="shared" si="15"/>
        <v/>
      </c>
      <c r="M263" s="123" t="str">
        <f>IF(ISBLANK('Entladung des Speichers'!A263),"",'Entladung des Speichers'!C263)</f>
        <v/>
      </c>
      <c r="N263" s="121" t="str">
        <f>IF(ISBLANK('Beladung des Speichers'!A263),"",SUMIFS('Entladung des Speichers'!$F$17:$F$1001,'Entladung des Speichers'!$A$17:$A$1001,'Ergebnis (detailliert)'!$A$17:$A$300))</f>
        <v/>
      </c>
      <c r="O263" s="122" t="str">
        <f t="shared" si="16"/>
        <v/>
      </c>
      <c r="P263" s="124" t="str">
        <f>IF(A263="","",N263*'Ergebnis (detailliert)'!J263/'Ergebnis (detailliert)'!I263)</f>
        <v/>
      </c>
      <c r="Q263" s="122" t="str">
        <f t="shared" si="17"/>
        <v/>
      </c>
      <c r="R263" s="125" t="str">
        <f t="shared" si="18"/>
        <v/>
      </c>
      <c r="S263" s="126" t="str">
        <f>IF(A263="","",IF(LOOKUP(A263,Stammdaten!$A$17:$A$1001,Stammdaten!$G$17:$G$1001)="Nein",0,IF(ISBLANK('Beladung des Speichers'!A263),"",-1*ROUND(MIN(J263,Q263),2))))</f>
        <v/>
      </c>
    </row>
    <row r="264" spans="1:19" x14ac:dyDescent="0.2">
      <c r="A264" s="119" t="str">
        <f>IF('Beladung des Speichers'!A264="","",'Beladung des Speichers'!A264)</f>
        <v/>
      </c>
      <c r="B264" s="182" t="str">
        <f>IF('Beladung des Speichers'!B264="","",'Beladung des Speichers'!B264)</f>
        <v/>
      </c>
      <c r="C264" s="161" t="str">
        <f>IF(ISBLANK('Beladung des Speichers'!A264),"",SUMIFS('Beladung des Speichers'!$C$17:$C$300,'Beladung des Speichers'!$A$17:$A$300,A264)-SUMIFS('Entladung des Speichers'!$C$17:$C$300,'Entladung des Speichers'!$A$17:$A$300,A264)+SUMIFS(Füllstände!$B$17:$B$299,Füllstände!$A$17:$A$299,A264)-SUMIFS(Füllstände!$C$17:$C$299,Füllstände!$A$17:$A$299,A264))</f>
        <v/>
      </c>
      <c r="D264" s="160" t="str">
        <f>IF(ISBLANK('Beladung des Speichers'!A264),"",C264*'Beladung des Speichers'!C264/SUMIFS('Beladung des Speichers'!$C$17:$C$300,'Beladung des Speichers'!$A$17:$A$300,A264))</f>
        <v/>
      </c>
      <c r="E264" s="166" t="str">
        <f>IF(ISBLANK('Beladung des Speichers'!A264),"",1/SUMIFS('Beladung des Speichers'!$C$17:$C$300,'Beladung des Speichers'!$A$17:$A$300,A264)*C264*SUMIF($A$17:$A$300,A264,'Beladung des Speichers'!$F$17:$F$300))</f>
        <v/>
      </c>
      <c r="F264" s="162" t="str">
        <f>IF(ISBLANK('Beladung des Speichers'!A264),"",IF(C264=0,"0,00",D264/C264*E264))</f>
        <v/>
      </c>
      <c r="G264" s="120" t="str">
        <f>IF(ISBLANK('Beladung des Speichers'!A264),"",SUMIFS('Beladung des Speichers'!$C$17:$C$300,'Beladung des Speichers'!$A$17:$A$300,A264))</f>
        <v/>
      </c>
      <c r="H264" s="120" t="str">
        <f>IF(ISBLANK('Beladung des Speichers'!A264),"",'Beladung des Speichers'!C264)</f>
        <v/>
      </c>
      <c r="I264" s="121" t="str">
        <f>IF(ISBLANK('Beladung des Speichers'!A264),"",SUMIFS('Beladung des Speichers'!$F$17:$F$1001,'Beladung des Speichers'!$A$17:$A$1001,'Ergebnis (detailliert)'!A264))</f>
        <v/>
      </c>
      <c r="J264" s="122" t="str">
        <f>IF(ISBLANK('Beladung des Speichers'!A264),"",'Beladung des Speichers'!F264)</f>
        <v/>
      </c>
      <c r="K264" s="121" t="str">
        <f>IF(ISBLANK('Beladung des Speichers'!A264),"",SUMIFS('Entladung des Speichers'!$C$17:$C$1001,'Entladung des Speichers'!$A$17:$A$1001,'Ergebnis (detailliert)'!A264))</f>
        <v/>
      </c>
      <c r="L264" s="123" t="str">
        <f t="shared" si="15"/>
        <v/>
      </c>
      <c r="M264" s="123" t="str">
        <f>IF(ISBLANK('Entladung des Speichers'!A264),"",'Entladung des Speichers'!C264)</f>
        <v/>
      </c>
      <c r="N264" s="121" t="str">
        <f>IF(ISBLANK('Beladung des Speichers'!A264),"",SUMIFS('Entladung des Speichers'!$F$17:$F$1001,'Entladung des Speichers'!$A$17:$A$1001,'Ergebnis (detailliert)'!$A$17:$A$300))</f>
        <v/>
      </c>
      <c r="O264" s="122" t="str">
        <f t="shared" si="16"/>
        <v/>
      </c>
      <c r="P264" s="124" t="str">
        <f>IF(A264="","",N264*'Ergebnis (detailliert)'!J264/'Ergebnis (detailliert)'!I264)</f>
        <v/>
      </c>
      <c r="Q264" s="122" t="str">
        <f t="shared" si="17"/>
        <v/>
      </c>
      <c r="R264" s="125" t="str">
        <f t="shared" si="18"/>
        <v/>
      </c>
      <c r="S264" s="126" t="str">
        <f>IF(A264="","",IF(LOOKUP(A264,Stammdaten!$A$17:$A$1001,Stammdaten!$G$17:$G$1001)="Nein",0,IF(ISBLANK('Beladung des Speichers'!A264),"",-1*ROUND(MIN(J264,Q264),2))))</f>
        <v/>
      </c>
    </row>
    <row r="265" spans="1:19" x14ac:dyDescent="0.2">
      <c r="A265" s="119" t="str">
        <f>IF('Beladung des Speichers'!A265="","",'Beladung des Speichers'!A265)</f>
        <v/>
      </c>
      <c r="B265" s="182" t="str">
        <f>IF('Beladung des Speichers'!B265="","",'Beladung des Speichers'!B265)</f>
        <v/>
      </c>
      <c r="C265" s="161" t="str">
        <f>IF(ISBLANK('Beladung des Speichers'!A265),"",SUMIFS('Beladung des Speichers'!$C$17:$C$300,'Beladung des Speichers'!$A$17:$A$300,A265)-SUMIFS('Entladung des Speichers'!$C$17:$C$300,'Entladung des Speichers'!$A$17:$A$300,A265)+SUMIFS(Füllstände!$B$17:$B$299,Füllstände!$A$17:$A$299,A265)-SUMIFS(Füllstände!$C$17:$C$299,Füllstände!$A$17:$A$299,A265))</f>
        <v/>
      </c>
      <c r="D265" s="160" t="str">
        <f>IF(ISBLANK('Beladung des Speichers'!A265),"",C265*'Beladung des Speichers'!C265/SUMIFS('Beladung des Speichers'!$C$17:$C$300,'Beladung des Speichers'!$A$17:$A$300,A265))</f>
        <v/>
      </c>
      <c r="E265" s="166" t="str">
        <f>IF(ISBLANK('Beladung des Speichers'!A265),"",1/SUMIFS('Beladung des Speichers'!$C$17:$C$300,'Beladung des Speichers'!$A$17:$A$300,A265)*C265*SUMIF($A$17:$A$300,A265,'Beladung des Speichers'!$F$17:$F$300))</f>
        <v/>
      </c>
      <c r="F265" s="162" t="str">
        <f>IF(ISBLANK('Beladung des Speichers'!A265),"",IF(C265=0,"0,00",D265/C265*E265))</f>
        <v/>
      </c>
      <c r="G265" s="120" t="str">
        <f>IF(ISBLANK('Beladung des Speichers'!A265),"",SUMIFS('Beladung des Speichers'!$C$17:$C$300,'Beladung des Speichers'!$A$17:$A$300,A265))</f>
        <v/>
      </c>
      <c r="H265" s="120" t="str">
        <f>IF(ISBLANK('Beladung des Speichers'!A265),"",'Beladung des Speichers'!C265)</f>
        <v/>
      </c>
      <c r="I265" s="121" t="str">
        <f>IF(ISBLANK('Beladung des Speichers'!A265),"",SUMIFS('Beladung des Speichers'!$F$17:$F$1001,'Beladung des Speichers'!$A$17:$A$1001,'Ergebnis (detailliert)'!A265))</f>
        <v/>
      </c>
      <c r="J265" s="122" t="str">
        <f>IF(ISBLANK('Beladung des Speichers'!A265),"",'Beladung des Speichers'!F265)</f>
        <v/>
      </c>
      <c r="K265" s="121" t="str">
        <f>IF(ISBLANK('Beladung des Speichers'!A265),"",SUMIFS('Entladung des Speichers'!$C$17:$C$1001,'Entladung des Speichers'!$A$17:$A$1001,'Ergebnis (detailliert)'!A265))</f>
        <v/>
      </c>
      <c r="L265" s="123" t="str">
        <f t="shared" si="15"/>
        <v/>
      </c>
      <c r="M265" s="123" t="str">
        <f>IF(ISBLANK('Entladung des Speichers'!A265),"",'Entladung des Speichers'!C265)</f>
        <v/>
      </c>
      <c r="N265" s="121" t="str">
        <f>IF(ISBLANK('Beladung des Speichers'!A265),"",SUMIFS('Entladung des Speichers'!$F$17:$F$1001,'Entladung des Speichers'!$A$17:$A$1001,'Ergebnis (detailliert)'!$A$17:$A$300))</f>
        <v/>
      </c>
      <c r="O265" s="122" t="str">
        <f t="shared" si="16"/>
        <v/>
      </c>
      <c r="P265" s="124" t="str">
        <f>IF(A265="","",N265*'Ergebnis (detailliert)'!J265/'Ergebnis (detailliert)'!I265)</f>
        <v/>
      </c>
      <c r="Q265" s="122" t="str">
        <f t="shared" si="17"/>
        <v/>
      </c>
      <c r="R265" s="125" t="str">
        <f t="shared" si="18"/>
        <v/>
      </c>
      <c r="S265" s="126" t="str">
        <f>IF(A265="","",IF(LOOKUP(A265,Stammdaten!$A$17:$A$1001,Stammdaten!$G$17:$G$1001)="Nein",0,IF(ISBLANK('Beladung des Speichers'!A265),"",-1*ROUND(MIN(J265,Q265),2))))</f>
        <v/>
      </c>
    </row>
    <row r="266" spans="1:19" x14ac:dyDescent="0.2">
      <c r="A266" s="119" t="str">
        <f>IF('Beladung des Speichers'!A266="","",'Beladung des Speichers'!A266)</f>
        <v/>
      </c>
      <c r="B266" s="182" t="str">
        <f>IF('Beladung des Speichers'!B266="","",'Beladung des Speichers'!B266)</f>
        <v/>
      </c>
      <c r="C266" s="161" t="str">
        <f>IF(ISBLANK('Beladung des Speichers'!A266),"",SUMIFS('Beladung des Speichers'!$C$17:$C$300,'Beladung des Speichers'!$A$17:$A$300,A266)-SUMIFS('Entladung des Speichers'!$C$17:$C$300,'Entladung des Speichers'!$A$17:$A$300,A266)+SUMIFS(Füllstände!$B$17:$B$299,Füllstände!$A$17:$A$299,A266)-SUMIFS(Füllstände!$C$17:$C$299,Füllstände!$A$17:$A$299,A266))</f>
        <v/>
      </c>
      <c r="D266" s="160" t="str">
        <f>IF(ISBLANK('Beladung des Speichers'!A266),"",C266*'Beladung des Speichers'!C266/SUMIFS('Beladung des Speichers'!$C$17:$C$300,'Beladung des Speichers'!$A$17:$A$300,A266))</f>
        <v/>
      </c>
      <c r="E266" s="166" t="str">
        <f>IF(ISBLANK('Beladung des Speichers'!A266),"",1/SUMIFS('Beladung des Speichers'!$C$17:$C$300,'Beladung des Speichers'!$A$17:$A$300,A266)*C266*SUMIF($A$17:$A$300,A266,'Beladung des Speichers'!$F$17:$F$300))</f>
        <v/>
      </c>
      <c r="F266" s="162" t="str">
        <f>IF(ISBLANK('Beladung des Speichers'!A266),"",IF(C266=0,"0,00",D266/C266*E266))</f>
        <v/>
      </c>
      <c r="G266" s="120" t="str">
        <f>IF(ISBLANK('Beladung des Speichers'!A266),"",SUMIFS('Beladung des Speichers'!$C$17:$C$300,'Beladung des Speichers'!$A$17:$A$300,A266))</f>
        <v/>
      </c>
      <c r="H266" s="120" t="str">
        <f>IF(ISBLANK('Beladung des Speichers'!A266),"",'Beladung des Speichers'!C266)</f>
        <v/>
      </c>
      <c r="I266" s="121" t="str">
        <f>IF(ISBLANK('Beladung des Speichers'!A266),"",SUMIFS('Beladung des Speichers'!$F$17:$F$1001,'Beladung des Speichers'!$A$17:$A$1001,'Ergebnis (detailliert)'!A266))</f>
        <v/>
      </c>
      <c r="J266" s="122" t="str">
        <f>IF(ISBLANK('Beladung des Speichers'!A266),"",'Beladung des Speichers'!F266)</f>
        <v/>
      </c>
      <c r="K266" s="121" t="str">
        <f>IF(ISBLANK('Beladung des Speichers'!A266),"",SUMIFS('Entladung des Speichers'!$C$17:$C$1001,'Entladung des Speichers'!$A$17:$A$1001,'Ergebnis (detailliert)'!A266))</f>
        <v/>
      </c>
      <c r="L266" s="123" t="str">
        <f t="shared" si="15"/>
        <v/>
      </c>
      <c r="M266" s="123" t="str">
        <f>IF(ISBLANK('Entladung des Speichers'!A266),"",'Entladung des Speichers'!C266)</f>
        <v/>
      </c>
      <c r="N266" s="121" t="str">
        <f>IF(ISBLANK('Beladung des Speichers'!A266),"",SUMIFS('Entladung des Speichers'!$F$17:$F$1001,'Entladung des Speichers'!$A$17:$A$1001,'Ergebnis (detailliert)'!$A$17:$A$300))</f>
        <v/>
      </c>
      <c r="O266" s="122" t="str">
        <f t="shared" si="16"/>
        <v/>
      </c>
      <c r="P266" s="124" t="str">
        <f>IF(A266="","",N266*'Ergebnis (detailliert)'!J266/'Ergebnis (detailliert)'!I266)</f>
        <v/>
      </c>
      <c r="Q266" s="122" t="str">
        <f t="shared" si="17"/>
        <v/>
      </c>
      <c r="R266" s="125" t="str">
        <f t="shared" si="18"/>
        <v/>
      </c>
      <c r="S266" s="126" t="str">
        <f>IF(A266="","",IF(LOOKUP(A266,Stammdaten!$A$17:$A$1001,Stammdaten!$G$17:$G$1001)="Nein",0,IF(ISBLANK('Beladung des Speichers'!A266),"",-1*ROUND(MIN(J266,Q266),2))))</f>
        <v/>
      </c>
    </row>
    <row r="267" spans="1:19" x14ac:dyDescent="0.2">
      <c r="A267" s="119" t="str">
        <f>IF('Beladung des Speichers'!A267="","",'Beladung des Speichers'!A267)</f>
        <v/>
      </c>
      <c r="B267" s="182" t="str">
        <f>IF('Beladung des Speichers'!B267="","",'Beladung des Speichers'!B267)</f>
        <v/>
      </c>
      <c r="C267" s="161" t="str">
        <f>IF(ISBLANK('Beladung des Speichers'!A267),"",SUMIFS('Beladung des Speichers'!$C$17:$C$300,'Beladung des Speichers'!$A$17:$A$300,A267)-SUMIFS('Entladung des Speichers'!$C$17:$C$300,'Entladung des Speichers'!$A$17:$A$300,A267)+SUMIFS(Füllstände!$B$17:$B$299,Füllstände!$A$17:$A$299,A267)-SUMIFS(Füllstände!$C$17:$C$299,Füllstände!$A$17:$A$299,A267))</f>
        <v/>
      </c>
      <c r="D267" s="160" t="str">
        <f>IF(ISBLANK('Beladung des Speichers'!A267),"",C267*'Beladung des Speichers'!C267/SUMIFS('Beladung des Speichers'!$C$17:$C$300,'Beladung des Speichers'!$A$17:$A$300,A267))</f>
        <v/>
      </c>
      <c r="E267" s="166" t="str">
        <f>IF(ISBLANK('Beladung des Speichers'!A267),"",1/SUMIFS('Beladung des Speichers'!$C$17:$C$300,'Beladung des Speichers'!$A$17:$A$300,A267)*C267*SUMIF($A$17:$A$300,A267,'Beladung des Speichers'!$F$17:$F$300))</f>
        <v/>
      </c>
      <c r="F267" s="162" t="str">
        <f>IF(ISBLANK('Beladung des Speichers'!A267),"",IF(C267=0,"0,00",D267/C267*E267))</f>
        <v/>
      </c>
      <c r="G267" s="120" t="str">
        <f>IF(ISBLANK('Beladung des Speichers'!A267),"",SUMIFS('Beladung des Speichers'!$C$17:$C$300,'Beladung des Speichers'!$A$17:$A$300,A267))</f>
        <v/>
      </c>
      <c r="H267" s="120" t="str">
        <f>IF(ISBLANK('Beladung des Speichers'!A267),"",'Beladung des Speichers'!C267)</f>
        <v/>
      </c>
      <c r="I267" s="121" t="str">
        <f>IF(ISBLANK('Beladung des Speichers'!A267),"",SUMIFS('Beladung des Speichers'!$F$17:$F$1001,'Beladung des Speichers'!$A$17:$A$1001,'Ergebnis (detailliert)'!A267))</f>
        <v/>
      </c>
      <c r="J267" s="122" t="str">
        <f>IF(ISBLANK('Beladung des Speichers'!A267),"",'Beladung des Speichers'!F267)</f>
        <v/>
      </c>
      <c r="K267" s="121" t="str">
        <f>IF(ISBLANK('Beladung des Speichers'!A267),"",SUMIFS('Entladung des Speichers'!$C$17:$C$1001,'Entladung des Speichers'!$A$17:$A$1001,'Ergebnis (detailliert)'!A267))</f>
        <v/>
      </c>
      <c r="L267" s="123" t="str">
        <f t="shared" si="15"/>
        <v/>
      </c>
      <c r="M267" s="123" t="str">
        <f>IF(ISBLANK('Entladung des Speichers'!A267),"",'Entladung des Speichers'!C267)</f>
        <v/>
      </c>
      <c r="N267" s="121" t="str">
        <f>IF(ISBLANK('Beladung des Speichers'!A267),"",SUMIFS('Entladung des Speichers'!$F$17:$F$1001,'Entladung des Speichers'!$A$17:$A$1001,'Ergebnis (detailliert)'!$A$17:$A$300))</f>
        <v/>
      </c>
      <c r="O267" s="122" t="str">
        <f t="shared" si="16"/>
        <v/>
      </c>
      <c r="P267" s="124" t="str">
        <f>IF(A267="","",N267*'Ergebnis (detailliert)'!J267/'Ergebnis (detailliert)'!I267)</f>
        <v/>
      </c>
      <c r="Q267" s="122" t="str">
        <f t="shared" si="17"/>
        <v/>
      </c>
      <c r="R267" s="125" t="str">
        <f t="shared" si="18"/>
        <v/>
      </c>
      <c r="S267" s="126" t="str">
        <f>IF(A267="","",IF(LOOKUP(A267,Stammdaten!$A$17:$A$1001,Stammdaten!$G$17:$G$1001)="Nein",0,IF(ISBLANK('Beladung des Speichers'!A267),"",-1*ROUND(MIN(J267,Q267),2))))</f>
        <v/>
      </c>
    </row>
    <row r="268" spans="1:19" x14ac:dyDescent="0.2">
      <c r="A268" s="119" t="str">
        <f>IF('Beladung des Speichers'!A268="","",'Beladung des Speichers'!A268)</f>
        <v/>
      </c>
      <c r="B268" s="182" t="str">
        <f>IF('Beladung des Speichers'!B268="","",'Beladung des Speichers'!B268)</f>
        <v/>
      </c>
      <c r="C268" s="161" t="str">
        <f>IF(ISBLANK('Beladung des Speichers'!A268),"",SUMIFS('Beladung des Speichers'!$C$17:$C$300,'Beladung des Speichers'!$A$17:$A$300,A268)-SUMIFS('Entladung des Speichers'!$C$17:$C$300,'Entladung des Speichers'!$A$17:$A$300,A268)+SUMIFS(Füllstände!$B$17:$B$299,Füllstände!$A$17:$A$299,A268)-SUMIFS(Füllstände!$C$17:$C$299,Füllstände!$A$17:$A$299,A268))</f>
        <v/>
      </c>
      <c r="D268" s="160" t="str">
        <f>IF(ISBLANK('Beladung des Speichers'!A268),"",C268*'Beladung des Speichers'!C268/SUMIFS('Beladung des Speichers'!$C$17:$C$300,'Beladung des Speichers'!$A$17:$A$300,A268))</f>
        <v/>
      </c>
      <c r="E268" s="166" t="str">
        <f>IF(ISBLANK('Beladung des Speichers'!A268),"",1/SUMIFS('Beladung des Speichers'!$C$17:$C$300,'Beladung des Speichers'!$A$17:$A$300,A268)*C268*SUMIF($A$17:$A$300,A268,'Beladung des Speichers'!$F$17:$F$300))</f>
        <v/>
      </c>
      <c r="F268" s="162" t="str">
        <f>IF(ISBLANK('Beladung des Speichers'!A268),"",IF(C268=0,"0,00",D268/C268*E268))</f>
        <v/>
      </c>
      <c r="G268" s="120" t="str">
        <f>IF(ISBLANK('Beladung des Speichers'!A268),"",SUMIFS('Beladung des Speichers'!$C$17:$C$300,'Beladung des Speichers'!$A$17:$A$300,A268))</f>
        <v/>
      </c>
      <c r="H268" s="120" t="str">
        <f>IF(ISBLANK('Beladung des Speichers'!A268),"",'Beladung des Speichers'!C268)</f>
        <v/>
      </c>
      <c r="I268" s="121" t="str">
        <f>IF(ISBLANK('Beladung des Speichers'!A268),"",SUMIFS('Beladung des Speichers'!$F$17:$F$1001,'Beladung des Speichers'!$A$17:$A$1001,'Ergebnis (detailliert)'!A268))</f>
        <v/>
      </c>
      <c r="J268" s="122" t="str">
        <f>IF(ISBLANK('Beladung des Speichers'!A268),"",'Beladung des Speichers'!F268)</f>
        <v/>
      </c>
      <c r="K268" s="121" t="str">
        <f>IF(ISBLANK('Beladung des Speichers'!A268),"",SUMIFS('Entladung des Speichers'!$C$17:$C$1001,'Entladung des Speichers'!$A$17:$A$1001,'Ergebnis (detailliert)'!A268))</f>
        <v/>
      </c>
      <c r="L268" s="123" t="str">
        <f t="shared" si="15"/>
        <v/>
      </c>
      <c r="M268" s="123" t="str">
        <f>IF(ISBLANK('Entladung des Speichers'!A268),"",'Entladung des Speichers'!C268)</f>
        <v/>
      </c>
      <c r="N268" s="121" t="str">
        <f>IF(ISBLANK('Beladung des Speichers'!A268),"",SUMIFS('Entladung des Speichers'!$F$17:$F$1001,'Entladung des Speichers'!$A$17:$A$1001,'Ergebnis (detailliert)'!$A$17:$A$300))</f>
        <v/>
      </c>
      <c r="O268" s="122" t="str">
        <f t="shared" si="16"/>
        <v/>
      </c>
      <c r="P268" s="124" t="str">
        <f>IF(A268="","",N268*'Ergebnis (detailliert)'!J268/'Ergebnis (detailliert)'!I268)</f>
        <v/>
      </c>
      <c r="Q268" s="122" t="str">
        <f t="shared" si="17"/>
        <v/>
      </c>
      <c r="R268" s="125" t="str">
        <f t="shared" si="18"/>
        <v/>
      </c>
      <c r="S268" s="126" t="str">
        <f>IF(A268="","",IF(LOOKUP(A268,Stammdaten!$A$17:$A$1001,Stammdaten!$G$17:$G$1001)="Nein",0,IF(ISBLANK('Beladung des Speichers'!A268),"",-1*ROUND(MIN(J268,Q268),2))))</f>
        <v/>
      </c>
    </row>
    <row r="269" spans="1:19" x14ac:dyDescent="0.2">
      <c r="A269" s="119" t="str">
        <f>IF('Beladung des Speichers'!A269="","",'Beladung des Speichers'!A269)</f>
        <v/>
      </c>
      <c r="B269" s="182" t="str">
        <f>IF('Beladung des Speichers'!B269="","",'Beladung des Speichers'!B269)</f>
        <v/>
      </c>
      <c r="C269" s="161" t="str">
        <f>IF(ISBLANK('Beladung des Speichers'!A269),"",SUMIFS('Beladung des Speichers'!$C$17:$C$300,'Beladung des Speichers'!$A$17:$A$300,A269)-SUMIFS('Entladung des Speichers'!$C$17:$C$300,'Entladung des Speichers'!$A$17:$A$300,A269)+SUMIFS(Füllstände!$B$17:$B$299,Füllstände!$A$17:$A$299,A269)-SUMIFS(Füllstände!$C$17:$C$299,Füllstände!$A$17:$A$299,A269))</f>
        <v/>
      </c>
      <c r="D269" s="160" t="str">
        <f>IF(ISBLANK('Beladung des Speichers'!A269),"",C269*'Beladung des Speichers'!C269/SUMIFS('Beladung des Speichers'!$C$17:$C$300,'Beladung des Speichers'!$A$17:$A$300,A269))</f>
        <v/>
      </c>
      <c r="E269" s="166" t="str">
        <f>IF(ISBLANK('Beladung des Speichers'!A269),"",1/SUMIFS('Beladung des Speichers'!$C$17:$C$300,'Beladung des Speichers'!$A$17:$A$300,A269)*C269*SUMIF($A$17:$A$300,A269,'Beladung des Speichers'!$F$17:$F$300))</f>
        <v/>
      </c>
      <c r="F269" s="162" t="str">
        <f>IF(ISBLANK('Beladung des Speichers'!A269),"",IF(C269=0,"0,00",D269/C269*E269))</f>
        <v/>
      </c>
      <c r="G269" s="120" t="str">
        <f>IF(ISBLANK('Beladung des Speichers'!A269),"",SUMIFS('Beladung des Speichers'!$C$17:$C$300,'Beladung des Speichers'!$A$17:$A$300,A269))</f>
        <v/>
      </c>
      <c r="H269" s="120" t="str">
        <f>IF(ISBLANK('Beladung des Speichers'!A269),"",'Beladung des Speichers'!C269)</f>
        <v/>
      </c>
      <c r="I269" s="121" t="str">
        <f>IF(ISBLANK('Beladung des Speichers'!A269),"",SUMIFS('Beladung des Speichers'!$F$17:$F$1001,'Beladung des Speichers'!$A$17:$A$1001,'Ergebnis (detailliert)'!A269))</f>
        <v/>
      </c>
      <c r="J269" s="122" t="str">
        <f>IF(ISBLANK('Beladung des Speichers'!A269),"",'Beladung des Speichers'!F269)</f>
        <v/>
      </c>
      <c r="K269" s="121" t="str">
        <f>IF(ISBLANK('Beladung des Speichers'!A269),"",SUMIFS('Entladung des Speichers'!$C$17:$C$1001,'Entladung des Speichers'!$A$17:$A$1001,'Ergebnis (detailliert)'!A269))</f>
        <v/>
      </c>
      <c r="L269" s="123" t="str">
        <f t="shared" si="15"/>
        <v/>
      </c>
      <c r="M269" s="123" t="str">
        <f>IF(ISBLANK('Entladung des Speichers'!A269),"",'Entladung des Speichers'!C269)</f>
        <v/>
      </c>
      <c r="N269" s="121" t="str">
        <f>IF(ISBLANK('Beladung des Speichers'!A269),"",SUMIFS('Entladung des Speichers'!$F$17:$F$1001,'Entladung des Speichers'!$A$17:$A$1001,'Ergebnis (detailliert)'!$A$17:$A$300))</f>
        <v/>
      </c>
      <c r="O269" s="122" t="str">
        <f t="shared" si="16"/>
        <v/>
      </c>
      <c r="P269" s="124" t="str">
        <f>IF(A269="","",N269*'Ergebnis (detailliert)'!J269/'Ergebnis (detailliert)'!I269)</f>
        <v/>
      </c>
      <c r="Q269" s="122" t="str">
        <f t="shared" si="17"/>
        <v/>
      </c>
      <c r="R269" s="125" t="str">
        <f t="shared" si="18"/>
        <v/>
      </c>
      <c r="S269" s="126" t="str">
        <f>IF(A269="","",IF(LOOKUP(A269,Stammdaten!$A$17:$A$1001,Stammdaten!$G$17:$G$1001)="Nein",0,IF(ISBLANK('Beladung des Speichers'!A269),"",-1*ROUND(MIN(J269,Q269),2))))</f>
        <v/>
      </c>
    </row>
    <row r="270" spans="1:19" x14ac:dyDescent="0.2">
      <c r="A270" s="119" t="str">
        <f>IF('Beladung des Speichers'!A270="","",'Beladung des Speichers'!A270)</f>
        <v/>
      </c>
      <c r="B270" s="182" t="str">
        <f>IF('Beladung des Speichers'!B270="","",'Beladung des Speichers'!B270)</f>
        <v/>
      </c>
      <c r="C270" s="161" t="str">
        <f>IF(ISBLANK('Beladung des Speichers'!A270),"",SUMIFS('Beladung des Speichers'!$C$17:$C$300,'Beladung des Speichers'!$A$17:$A$300,A270)-SUMIFS('Entladung des Speichers'!$C$17:$C$300,'Entladung des Speichers'!$A$17:$A$300,A270)+SUMIFS(Füllstände!$B$17:$B$299,Füllstände!$A$17:$A$299,A270)-SUMIFS(Füllstände!$C$17:$C$299,Füllstände!$A$17:$A$299,A270))</f>
        <v/>
      </c>
      <c r="D270" s="160" t="str">
        <f>IF(ISBLANK('Beladung des Speichers'!A270),"",C270*'Beladung des Speichers'!C270/SUMIFS('Beladung des Speichers'!$C$17:$C$300,'Beladung des Speichers'!$A$17:$A$300,A270))</f>
        <v/>
      </c>
      <c r="E270" s="166" t="str">
        <f>IF(ISBLANK('Beladung des Speichers'!A270),"",1/SUMIFS('Beladung des Speichers'!$C$17:$C$300,'Beladung des Speichers'!$A$17:$A$300,A270)*C270*SUMIF($A$17:$A$300,A270,'Beladung des Speichers'!$F$17:$F$300))</f>
        <v/>
      </c>
      <c r="F270" s="162" t="str">
        <f>IF(ISBLANK('Beladung des Speichers'!A270),"",IF(C270=0,"0,00",D270/C270*E270))</f>
        <v/>
      </c>
      <c r="G270" s="120" t="str">
        <f>IF(ISBLANK('Beladung des Speichers'!A270),"",SUMIFS('Beladung des Speichers'!$C$17:$C$300,'Beladung des Speichers'!$A$17:$A$300,A270))</f>
        <v/>
      </c>
      <c r="H270" s="120" t="str">
        <f>IF(ISBLANK('Beladung des Speichers'!A270),"",'Beladung des Speichers'!C270)</f>
        <v/>
      </c>
      <c r="I270" s="121" t="str">
        <f>IF(ISBLANK('Beladung des Speichers'!A270),"",SUMIFS('Beladung des Speichers'!$F$17:$F$1001,'Beladung des Speichers'!$A$17:$A$1001,'Ergebnis (detailliert)'!A270))</f>
        <v/>
      </c>
      <c r="J270" s="122" t="str">
        <f>IF(ISBLANK('Beladung des Speichers'!A270),"",'Beladung des Speichers'!F270)</f>
        <v/>
      </c>
      <c r="K270" s="121" t="str">
        <f>IF(ISBLANK('Beladung des Speichers'!A270),"",SUMIFS('Entladung des Speichers'!$C$17:$C$1001,'Entladung des Speichers'!$A$17:$A$1001,'Ergebnis (detailliert)'!A270))</f>
        <v/>
      </c>
      <c r="L270" s="123" t="str">
        <f t="shared" si="15"/>
        <v/>
      </c>
      <c r="M270" s="123" t="str">
        <f>IF(ISBLANK('Entladung des Speichers'!A270),"",'Entladung des Speichers'!C270)</f>
        <v/>
      </c>
      <c r="N270" s="121" t="str">
        <f>IF(ISBLANK('Beladung des Speichers'!A270),"",SUMIFS('Entladung des Speichers'!$F$17:$F$1001,'Entladung des Speichers'!$A$17:$A$1001,'Ergebnis (detailliert)'!$A$17:$A$300))</f>
        <v/>
      </c>
      <c r="O270" s="122" t="str">
        <f t="shared" si="16"/>
        <v/>
      </c>
      <c r="P270" s="124" t="str">
        <f>IF(A270="","",N270*'Ergebnis (detailliert)'!J270/'Ergebnis (detailliert)'!I270)</f>
        <v/>
      </c>
      <c r="Q270" s="122" t="str">
        <f t="shared" si="17"/>
        <v/>
      </c>
      <c r="R270" s="125" t="str">
        <f t="shared" si="18"/>
        <v/>
      </c>
      <c r="S270" s="126" t="str">
        <f>IF(A270="","",IF(LOOKUP(A270,Stammdaten!$A$17:$A$1001,Stammdaten!$G$17:$G$1001)="Nein",0,IF(ISBLANK('Beladung des Speichers'!A270),"",-1*ROUND(MIN(J270,Q270),2))))</f>
        <v/>
      </c>
    </row>
    <row r="271" spans="1:19" x14ac:dyDescent="0.2">
      <c r="A271" s="119" t="str">
        <f>IF('Beladung des Speichers'!A271="","",'Beladung des Speichers'!A271)</f>
        <v/>
      </c>
      <c r="B271" s="182" t="str">
        <f>IF('Beladung des Speichers'!B271="","",'Beladung des Speichers'!B271)</f>
        <v/>
      </c>
      <c r="C271" s="161" t="str">
        <f>IF(ISBLANK('Beladung des Speichers'!A271),"",SUMIFS('Beladung des Speichers'!$C$17:$C$300,'Beladung des Speichers'!$A$17:$A$300,A271)-SUMIFS('Entladung des Speichers'!$C$17:$C$300,'Entladung des Speichers'!$A$17:$A$300,A271)+SUMIFS(Füllstände!$B$17:$B$299,Füllstände!$A$17:$A$299,A271)-SUMIFS(Füllstände!$C$17:$C$299,Füllstände!$A$17:$A$299,A271))</f>
        <v/>
      </c>
      <c r="D271" s="160" t="str">
        <f>IF(ISBLANK('Beladung des Speichers'!A271),"",C271*'Beladung des Speichers'!C271/SUMIFS('Beladung des Speichers'!$C$17:$C$300,'Beladung des Speichers'!$A$17:$A$300,A271))</f>
        <v/>
      </c>
      <c r="E271" s="166" t="str">
        <f>IF(ISBLANK('Beladung des Speichers'!A271),"",1/SUMIFS('Beladung des Speichers'!$C$17:$C$300,'Beladung des Speichers'!$A$17:$A$300,A271)*C271*SUMIF($A$17:$A$300,A271,'Beladung des Speichers'!$F$17:$F$300))</f>
        <v/>
      </c>
      <c r="F271" s="162" t="str">
        <f>IF(ISBLANK('Beladung des Speichers'!A271),"",IF(C271=0,"0,00",D271/C271*E271))</f>
        <v/>
      </c>
      <c r="G271" s="120" t="str">
        <f>IF(ISBLANK('Beladung des Speichers'!A271),"",SUMIFS('Beladung des Speichers'!$C$17:$C$300,'Beladung des Speichers'!$A$17:$A$300,A271))</f>
        <v/>
      </c>
      <c r="H271" s="120" t="str">
        <f>IF(ISBLANK('Beladung des Speichers'!A271),"",'Beladung des Speichers'!C271)</f>
        <v/>
      </c>
      <c r="I271" s="121" t="str">
        <f>IF(ISBLANK('Beladung des Speichers'!A271),"",SUMIFS('Beladung des Speichers'!$F$17:$F$1001,'Beladung des Speichers'!$A$17:$A$1001,'Ergebnis (detailliert)'!A271))</f>
        <v/>
      </c>
      <c r="J271" s="122" t="str">
        <f>IF(ISBLANK('Beladung des Speichers'!A271),"",'Beladung des Speichers'!F271)</f>
        <v/>
      </c>
      <c r="K271" s="121" t="str">
        <f>IF(ISBLANK('Beladung des Speichers'!A271),"",SUMIFS('Entladung des Speichers'!$C$17:$C$1001,'Entladung des Speichers'!$A$17:$A$1001,'Ergebnis (detailliert)'!A271))</f>
        <v/>
      </c>
      <c r="L271" s="123" t="str">
        <f t="shared" si="15"/>
        <v/>
      </c>
      <c r="M271" s="123" t="str">
        <f>IF(ISBLANK('Entladung des Speichers'!A271),"",'Entladung des Speichers'!C271)</f>
        <v/>
      </c>
      <c r="N271" s="121" t="str">
        <f>IF(ISBLANK('Beladung des Speichers'!A271),"",SUMIFS('Entladung des Speichers'!$F$17:$F$1001,'Entladung des Speichers'!$A$17:$A$1001,'Ergebnis (detailliert)'!$A$17:$A$300))</f>
        <v/>
      </c>
      <c r="O271" s="122" t="str">
        <f t="shared" si="16"/>
        <v/>
      </c>
      <c r="P271" s="124" t="str">
        <f>IF(A271="","",N271*'Ergebnis (detailliert)'!J271/'Ergebnis (detailliert)'!I271)</f>
        <v/>
      </c>
      <c r="Q271" s="122" t="str">
        <f t="shared" si="17"/>
        <v/>
      </c>
      <c r="R271" s="125" t="str">
        <f t="shared" si="18"/>
        <v/>
      </c>
      <c r="S271" s="126" t="str">
        <f>IF(A271="","",IF(LOOKUP(A271,Stammdaten!$A$17:$A$1001,Stammdaten!$G$17:$G$1001)="Nein",0,IF(ISBLANK('Beladung des Speichers'!A271),"",-1*ROUND(MIN(J271,Q271),2))))</f>
        <v/>
      </c>
    </row>
    <row r="272" spans="1:19" x14ac:dyDescent="0.2">
      <c r="A272" s="119" t="str">
        <f>IF('Beladung des Speichers'!A272="","",'Beladung des Speichers'!A272)</f>
        <v/>
      </c>
      <c r="B272" s="182" t="str">
        <f>IF('Beladung des Speichers'!B272="","",'Beladung des Speichers'!B272)</f>
        <v/>
      </c>
      <c r="C272" s="161" t="str">
        <f>IF(ISBLANK('Beladung des Speichers'!A272),"",SUMIFS('Beladung des Speichers'!$C$17:$C$300,'Beladung des Speichers'!$A$17:$A$300,A272)-SUMIFS('Entladung des Speichers'!$C$17:$C$300,'Entladung des Speichers'!$A$17:$A$300,A272)+SUMIFS(Füllstände!$B$17:$B$299,Füllstände!$A$17:$A$299,A272)-SUMIFS(Füllstände!$C$17:$C$299,Füllstände!$A$17:$A$299,A272))</f>
        <v/>
      </c>
      <c r="D272" s="160" t="str">
        <f>IF(ISBLANK('Beladung des Speichers'!A272),"",C272*'Beladung des Speichers'!C272/SUMIFS('Beladung des Speichers'!$C$17:$C$300,'Beladung des Speichers'!$A$17:$A$300,A272))</f>
        <v/>
      </c>
      <c r="E272" s="166" t="str">
        <f>IF(ISBLANK('Beladung des Speichers'!A272),"",1/SUMIFS('Beladung des Speichers'!$C$17:$C$300,'Beladung des Speichers'!$A$17:$A$300,A272)*C272*SUMIF($A$17:$A$300,A272,'Beladung des Speichers'!$F$17:$F$300))</f>
        <v/>
      </c>
      <c r="F272" s="162" t="str">
        <f>IF(ISBLANK('Beladung des Speichers'!A272),"",IF(C272=0,"0,00",D272/C272*E272))</f>
        <v/>
      </c>
      <c r="G272" s="120" t="str">
        <f>IF(ISBLANK('Beladung des Speichers'!A272),"",SUMIFS('Beladung des Speichers'!$C$17:$C$300,'Beladung des Speichers'!$A$17:$A$300,A272))</f>
        <v/>
      </c>
      <c r="H272" s="120" t="str">
        <f>IF(ISBLANK('Beladung des Speichers'!A272),"",'Beladung des Speichers'!C272)</f>
        <v/>
      </c>
      <c r="I272" s="121" t="str">
        <f>IF(ISBLANK('Beladung des Speichers'!A272),"",SUMIFS('Beladung des Speichers'!$F$17:$F$1001,'Beladung des Speichers'!$A$17:$A$1001,'Ergebnis (detailliert)'!A272))</f>
        <v/>
      </c>
      <c r="J272" s="122" t="str">
        <f>IF(ISBLANK('Beladung des Speichers'!A272),"",'Beladung des Speichers'!F272)</f>
        <v/>
      </c>
      <c r="K272" s="121" t="str">
        <f>IF(ISBLANK('Beladung des Speichers'!A272),"",SUMIFS('Entladung des Speichers'!$C$17:$C$1001,'Entladung des Speichers'!$A$17:$A$1001,'Ergebnis (detailliert)'!A272))</f>
        <v/>
      </c>
      <c r="L272" s="123" t="str">
        <f t="shared" si="15"/>
        <v/>
      </c>
      <c r="M272" s="123" t="str">
        <f>IF(ISBLANK('Entladung des Speichers'!A272),"",'Entladung des Speichers'!C272)</f>
        <v/>
      </c>
      <c r="N272" s="121" t="str">
        <f>IF(ISBLANK('Beladung des Speichers'!A272),"",SUMIFS('Entladung des Speichers'!$F$17:$F$1001,'Entladung des Speichers'!$A$17:$A$1001,'Ergebnis (detailliert)'!$A$17:$A$300))</f>
        <v/>
      </c>
      <c r="O272" s="122" t="str">
        <f t="shared" si="16"/>
        <v/>
      </c>
      <c r="P272" s="124" t="str">
        <f>IF(A272="","",N272*'Ergebnis (detailliert)'!J272/'Ergebnis (detailliert)'!I272)</f>
        <v/>
      </c>
      <c r="Q272" s="122" t="str">
        <f t="shared" si="17"/>
        <v/>
      </c>
      <c r="R272" s="125" t="str">
        <f t="shared" si="18"/>
        <v/>
      </c>
      <c r="S272" s="126" t="str">
        <f>IF(A272="","",IF(LOOKUP(A272,Stammdaten!$A$17:$A$1001,Stammdaten!$G$17:$G$1001)="Nein",0,IF(ISBLANK('Beladung des Speichers'!A272),"",-1*ROUND(MIN(J272,Q272),2))))</f>
        <v/>
      </c>
    </row>
    <row r="273" spans="1:19" x14ac:dyDescent="0.2">
      <c r="A273" s="119" t="str">
        <f>IF('Beladung des Speichers'!A273="","",'Beladung des Speichers'!A273)</f>
        <v/>
      </c>
      <c r="B273" s="182" t="str">
        <f>IF('Beladung des Speichers'!B273="","",'Beladung des Speichers'!B273)</f>
        <v/>
      </c>
      <c r="C273" s="161" t="str">
        <f>IF(ISBLANK('Beladung des Speichers'!A273),"",SUMIFS('Beladung des Speichers'!$C$17:$C$300,'Beladung des Speichers'!$A$17:$A$300,A273)-SUMIFS('Entladung des Speichers'!$C$17:$C$300,'Entladung des Speichers'!$A$17:$A$300,A273)+SUMIFS(Füllstände!$B$17:$B$299,Füllstände!$A$17:$A$299,A273)-SUMIFS(Füllstände!$C$17:$C$299,Füllstände!$A$17:$A$299,A273))</f>
        <v/>
      </c>
      <c r="D273" s="160" t="str">
        <f>IF(ISBLANK('Beladung des Speichers'!A273),"",C273*'Beladung des Speichers'!C273/SUMIFS('Beladung des Speichers'!$C$17:$C$300,'Beladung des Speichers'!$A$17:$A$300,A273))</f>
        <v/>
      </c>
      <c r="E273" s="166" t="str">
        <f>IF(ISBLANK('Beladung des Speichers'!A273),"",1/SUMIFS('Beladung des Speichers'!$C$17:$C$300,'Beladung des Speichers'!$A$17:$A$300,A273)*C273*SUMIF($A$17:$A$300,A273,'Beladung des Speichers'!$F$17:$F$300))</f>
        <v/>
      </c>
      <c r="F273" s="162" t="str">
        <f>IF(ISBLANK('Beladung des Speichers'!A273),"",IF(C273=0,"0,00",D273/C273*E273))</f>
        <v/>
      </c>
      <c r="G273" s="120" t="str">
        <f>IF(ISBLANK('Beladung des Speichers'!A273),"",SUMIFS('Beladung des Speichers'!$C$17:$C$300,'Beladung des Speichers'!$A$17:$A$300,A273))</f>
        <v/>
      </c>
      <c r="H273" s="120" t="str">
        <f>IF(ISBLANK('Beladung des Speichers'!A273),"",'Beladung des Speichers'!C273)</f>
        <v/>
      </c>
      <c r="I273" s="121" t="str">
        <f>IF(ISBLANK('Beladung des Speichers'!A273),"",SUMIFS('Beladung des Speichers'!$F$17:$F$1001,'Beladung des Speichers'!$A$17:$A$1001,'Ergebnis (detailliert)'!A273))</f>
        <v/>
      </c>
      <c r="J273" s="122" t="str">
        <f>IF(ISBLANK('Beladung des Speichers'!A273),"",'Beladung des Speichers'!F273)</f>
        <v/>
      </c>
      <c r="K273" s="121" t="str">
        <f>IF(ISBLANK('Beladung des Speichers'!A273),"",SUMIFS('Entladung des Speichers'!$C$17:$C$1001,'Entladung des Speichers'!$A$17:$A$1001,'Ergebnis (detailliert)'!A273))</f>
        <v/>
      </c>
      <c r="L273" s="123" t="str">
        <f t="shared" si="15"/>
        <v/>
      </c>
      <c r="M273" s="123" t="str">
        <f>IF(ISBLANK('Entladung des Speichers'!A273),"",'Entladung des Speichers'!C273)</f>
        <v/>
      </c>
      <c r="N273" s="121" t="str">
        <f>IF(ISBLANK('Beladung des Speichers'!A273),"",SUMIFS('Entladung des Speichers'!$F$17:$F$1001,'Entladung des Speichers'!$A$17:$A$1001,'Ergebnis (detailliert)'!$A$17:$A$300))</f>
        <v/>
      </c>
      <c r="O273" s="122" t="str">
        <f t="shared" si="16"/>
        <v/>
      </c>
      <c r="P273" s="124" t="str">
        <f>IF(A273="","",N273*'Ergebnis (detailliert)'!J273/'Ergebnis (detailliert)'!I273)</f>
        <v/>
      </c>
      <c r="Q273" s="122" t="str">
        <f t="shared" si="17"/>
        <v/>
      </c>
      <c r="R273" s="125" t="str">
        <f t="shared" si="18"/>
        <v/>
      </c>
      <c r="S273" s="126" t="str">
        <f>IF(A273="","",IF(LOOKUP(A273,Stammdaten!$A$17:$A$1001,Stammdaten!$G$17:$G$1001)="Nein",0,IF(ISBLANK('Beladung des Speichers'!A273),"",-1*ROUND(MIN(J273,Q273),2))))</f>
        <v/>
      </c>
    </row>
    <row r="274" spans="1:19" x14ac:dyDescent="0.2">
      <c r="A274" s="119" t="str">
        <f>IF('Beladung des Speichers'!A274="","",'Beladung des Speichers'!A274)</f>
        <v/>
      </c>
      <c r="B274" s="182" t="str">
        <f>IF('Beladung des Speichers'!B274="","",'Beladung des Speichers'!B274)</f>
        <v/>
      </c>
      <c r="C274" s="161" t="str">
        <f>IF(ISBLANK('Beladung des Speichers'!A274),"",SUMIFS('Beladung des Speichers'!$C$17:$C$300,'Beladung des Speichers'!$A$17:$A$300,A274)-SUMIFS('Entladung des Speichers'!$C$17:$C$300,'Entladung des Speichers'!$A$17:$A$300,A274)+SUMIFS(Füllstände!$B$17:$B$299,Füllstände!$A$17:$A$299,A274)-SUMIFS(Füllstände!$C$17:$C$299,Füllstände!$A$17:$A$299,A274))</f>
        <v/>
      </c>
      <c r="D274" s="160" t="str">
        <f>IF(ISBLANK('Beladung des Speichers'!A274),"",C274*'Beladung des Speichers'!C274/SUMIFS('Beladung des Speichers'!$C$17:$C$300,'Beladung des Speichers'!$A$17:$A$300,A274))</f>
        <v/>
      </c>
      <c r="E274" s="166" t="str">
        <f>IF(ISBLANK('Beladung des Speichers'!A274),"",1/SUMIFS('Beladung des Speichers'!$C$17:$C$300,'Beladung des Speichers'!$A$17:$A$300,A274)*C274*SUMIF($A$17:$A$300,A274,'Beladung des Speichers'!$F$17:$F$300))</f>
        <v/>
      </c>
      <c r="F274" s="162" t="str">
        <f>IF(ISBLANK('Beladung des Speichers'!A274),"",IF(C274=0,"0,00",D274/C274*E274))</f>
        <v/>
      </c>
      <c r="G274" s="120" t="str">
        <f>IF(ISBLANK('Beladung des Speichers'!A274),"",SUMIFS('Beladung des Speichers'!$C$17:$C$300,'Beladung des Speichers'!$A$17:$A$300,A274))</f>
        <v/>
      </c>
      <c r="H274" s="120" t="str">
        <f>IF(ISBLANK('Beladung des Speichers'!A274),"",'Beladung des Speichers'!C274)</f>
        <v/>
      </c>
      <c r="I274" s="121" t="str">
        <f>IF(ISBLANK('Beladung des Speichers'!A274),"",SUMIFS('Beladung des Speichers'!$F$17:$F$1001,'Beladung des Speichers'!$A$17:$A$1001,'Ergebnis (detailliert)'!A274))</f>
        <v/>
      </c>
      <c r="J274" s="122" t="str">
        <f>IF(ISBLANK('Beladung des Speichers'!A274),"",'Beladung des Speichers'!F274)</f>
        <v/>
      </c>
      <c r="K274" s="121" t="str">
        <f>IF(ISBLANK('Beladung des Speichers'!A274),"",SUMIFS('Entladung des Speichers'!$C$17:$C$1001,'Entladung des Speichers'!$A$17:$A$1001,'Ergebnis (detailliert)'!A274))</f>
        <v/>
      </c>
      <c r="L274" s="123" t="str">
        <f t="shared" ref="L274:L300" si="19">IF(A274="","",K274+C274)</f>
        <v/>
      </c>
      <c r="M274" s="123" t="str">
        <f>IF(ISBLANK('Entladung des Speichers'!A274),"",'Entladung des Speichers'!C274)</f>
        <v/>
      </c>
      <c r="N274" s="121" t="str">
        <f>IF(ISBLANK('Beladung des Speichers'!A274),"",SUMIFS('Entladung des Speichers'!$F$17:$F$1001,'Entladung des Speichers'!$A$17:$A$1001,'Ergebnis (detailliert)'!$A$17:$A$300))</f>
        <v/>
      </c>
      <c r="O274" s="122" t="str">
        <f t="shared" ref="O274:O300" si="20">IF(A274="","",N274+E274)</f>
        <v/>
      </c>
      <c r="P274" s="124" t="str">
        <f>IF(A274="","",N274*'Ergebnis (detailliert)'!J274/'Ergebnis (detailliert)'!I274)</f>
        <v/>
      </c>
      <c r="Q274" s="122" t="str">
        <f t="shared" ref="Q274:Q300" si="21">IF(A274="","",P274+E274*H274/G274)</f>
        <v/>
      </c>
      <c r="R274" s="125" t="str">
        <f t="shared" ref="R274:R300" si="22">H274</f>
        <v/>
      </c>
      <c r="S274" s="126" t="str">
        <f>IF(A274="","",IF(LOOKUP(A274,Stammdaten!$A$17:$A$1001,Stammdaten!$G$17:$G$1001)="Nein",0,IF(ISBLANK('Beladung des Speichers'!A274),"",-1*ROUND(MIN(J274,Q274),2))))</f>
        <v/>
      </c>
    </row>
    <row r="275" spans="1:19" x14ac:dyDescent="0.2">
      <c r="A275" s="119" t="str">
        <f>IF('Beladung des Speichers'!A275="","",'Beladung des Speichers'!A275)</f>
        <v/>
      </c>
      <c r="B275" s="182" t="str">
        <f>IF('Beladung des Speichers'!B275="","",'Beladung des Speichers'!B275)</f>
        <v/>
      </c>
      <c r="C275" s="161" t="str">
        <f>IF(ISBLANK('Beladung des Speichers'!A275),"",SUMIFS('Beladung des Speichers'!$C$17:$C$300,'Beladung des Speichers'!$A$17:$A$300,A275)-SUMIFS('Entladung des Speichers'!$C$17:$C$300,'Entladung des Speichers'!$A$17:$A$300,A275)+SUMIFS(Füllstände!$B$17:$B$299,Füllstände!$A$17:$A$299,A275)-SUMIFS(Füllstände!$C$17:$C$299,Füllstände!$A$17:$A$299,A275))</f>
        <v/>
      </c>
      <c r="D275" s="160" t="str">
        <f>IF(ISBLANK('Beladung des Speichers'!A275),"",C275*'Beladung des Speichers'!C275/SUMIFS('Beladung des Speichers'!$C$17:$C$300,'Beladung des Speichers'!$A$17:$A$300,A275))</f>
        <v/>
      </c>
      <c r="E275" s="166" t="str">
        <f>IF(ISBLANK('Beladung des Speichers'!A275),"",1/SUMIFS('Beladung des Speichers'!$C$17:$C$300,'Beladung des Speichers'!$A$17:$A$300,A275)*C275*SUMIF($A$17:$A$300,A275,'Beladung des Speichers'!$F$17:$F$300))</f>
        <v/>
      </c>
      <c r="F275" s="162" t="str">
        <f>IF(ISBLANK('Beladung des Speichers'!A275),"",IF(C275=0,"0,00",D275/C275*E275))</f>
        <v/>
      </c>
      <c r="G275" s="120" t="str">
        <f>IF(ISBLANK('Beladung des Speichers'!A275),"",SUMIFS('Beladung des Speichers'!$C$17:$C$300,'Beladung des Speichers'!$A$17:$A$300,A275))</f>
        <v/>
      </c>
      <c r="H275" s="120" t="str">
        <f>IF(ISBLANK('Beladung des Speichers'!A275),"",'Beladung des Speichers'!C275)</f>
        <v/>
      </c>
      <c r="I275" s="121" t="str">
        <f>IF(ISBLANK('Beladung des Speichers'!A275),"",SUMIFS('Beladung des Speichers'!$F$17:$F$1001,'Beladung des Speichers'!$A$17:$A$1001,'Ergebnis (detailliert)'!A275))</f>
        <v/>
      </c>
      <c r="J275" s="122" t="str">
        <f>IF(ISBLANK('Beladung des Speichers'!A275),"",'Beladung des Speichers'!F275)</f>
        <v/>
      </c>
      <c r="K275" s="121" t="str">
        <f>IF(ISBLANK('Beladung des Speichers'!A275),"",SUMIFS('Entladung des Speichers'!$C$17:$C$1001,'Entladung des Speichers'!$A$17:$A$1001,'Ergebnis (detailliert)'!A275))</f>
        <v/>
      </c>
      <c r="L275" s="123" t="str">
        <f t="shared" si="19"/>
        <v/>
      </c>
      <c r="M275" s="123" t="str">
        <f>IF(ISBLANK('Entladung des Speichers'!A275),"",'Entladung des Speichers'!C275)</f>
        <v/>
      </c>
      <c r="N275" s="121" t="str">
        <f>IF(ISBLANK('Beladung des Speichers'!A275),"",SUMIFS('Entladung des Speichers'!$F$17:$F$1001,'Entladung des Speichers'!$A$17:$A$1001,'Ergebnis (detailliert)'!$A$17:$A$300))</f>
        <v/>
      </c>
      <c r="O275" s="122" t="str">
        <f t="shared" si="20"/>
        <v/>
      </c>
      <c r="P275" s="124" t="str">
        <f>IF(A275="","",N275*'Ergebnis (detailliert)'!J275/'Ergebnis (detailliert)'!I275)</f>
        <v/>
      </c>
      <c r="Q275" s="122" t="str">
        <f t="shared" si="21"/>
        <v/>
      </c>
      <c r="R275" s="125" t="str">
        <f t="shared" si="22"/>
        <v/>
      </c>
      <c r="S275" s="126" t="str">
        <f>IF(A275="","",IF(LOOKUP(A275,Stammdaten!$A$17:$A$1001,Stammdaten!$G$17:$G$1001)="Nein",0,IF(ISBLANK('Beladung des Speichers'!A275),"",-1*ROUND(MIN(J275,Q275),2))))</f>
        <v/>
      </c>
    </row>
    <row r="276" spans="1:19" x14ac:dyDescent="0.2">
      <c r="A276" s="119" t="str">
        <f>IF('Beladung des Speichers'!A276="","",'Beladung des Speichers'!A276)</f>
        <v/>
      </c>
      <c r="B276" s="182" t="str">
        <f>IF('Beladung des Speichers'!B276="","",'Beladung des Speichers'!B276)</f>
        <v/>
      </c>
      <c r="C276" s="161" t="str">
        <f>IF(ISBLANK('Beladung des Speichers'!A276),"",SUMIFS('Beladung des Speichers'!$C$17:$C$300,'Beladung des Speichers'!$A$17:$A$300,A276)-SUMIFS('Entladung des Speichers'!$C$17:$C$300,'Entladung des Speichers'!$A$17:$A$300,A276)+SUMIFS(Füllstände!$B$17:$B$299,Füllstände!$A$17:$A$299,A276)-SUMIFS(Füllstände!$C$17:$C$299,Füllstände!$A$17:$A$299,A276))</f>
        <v/>
      </c>
      <c r="D276" s="160" t="str">
        <f>IF(ISBLANK('Beladung des Speichers'!A276),"",C276*'Beladung des Speichers'!C276/SUMIFS('Beladung des Speichers'!$C$17:$C$300,'Beladung des Speichers'!$A$17:$A$300,A276))</f>
        <v/>
      </c>
      <c r="E276" s="166" t="str">
        <f>IF(ISBLANK('Beladung des Speichers'!A276),"",1/SUMIFS('Beladung des Speichers'!$C$17:$C$300,'Beladung des Speichers'!$A$17:$A$300,A276)*C276*SUMIF($A$17:$A$300,A276,'Beladung des Speichers'!$F$17:$F$300))</f>
        <v/>
      </c>
      <c r="F276" s="162" t="str">
        <f>IF(ISBLANK('Beladung des Speichers'!A276),"",IF(C276=0,"0,00",D276/C276*E276))</f>
        <v/>
      </c>
      <c r="G276" s="120" t="str">
        <f>IF(ISBLANK('Beladung des Speichers'!A276),"",SUMIFS('Beladung des Speichers'!$C$17:$C$300,'Beladung des Speichers'!$A$17:$A$300,A276))</f>
        <v/>
      </c>
      <c r="H276" s="120" t="str">
        <f>IF(ISBLANK('Beladung des Speichers'!A276),"",'Beladung des Speichers'!C276)</f>
        <v/>
      </c>
      <c r="I276" s="121" t="str">
        <f>IF(ISBLANK('Beladung des Speichers'!A276),"",SUMIFS('Beladung des Speichers'!$F$17:$F$1001,'Beladung des Speichers'!$A$17:$A$1001,'Ergebnis (detailliert)'!A276))</f>
        <v/>
      </c>
      <c r="J276" s="122" t="str">
        <f>IF(ISBLANK('Beladung des Speichers'!A276),"",'Beladung des Speichers'!F276)</f>
        <v/>
      </c>
      <c r="K276" s="121" t="str">
        <f>IF(ISBLANK('Beladung des Speichers'!A276),"",SUMIFS('Entladung des Speichers'!$C$17:$C$1001,'Entladung des Speichers'!$A$17:$A$1001,'Ergebnis (detailliert)'!A276))</f>
        <v/>
      </c>
      <c r="L276" s="123" t="str">
        <f t="shared" si="19"/>
        <v/>
      </c>
      <c r="M276" s="123" t="str">
        <f>IF(ISBLANK('Entladung des Speichers'!A276),"",'Entladung des Speichers'!C276)</f>
        <v/>
      </c>
      <c r="N276" s="121" t="str">
        <f>IF(ISBLANK('Beladung des Speichers'!A276),"",SUMIFS('Entladung des Speichers'!$F$17:$F$1001,'Entladung des Speichers'!$A$17:$A$1001,'Ergebnis (detailliert)'!$A$17:$A$300))</f>
        <v/>
      </c>
      <c r="O276" s="122" t="str">
        <f t="shared" si="20"/>
        <v/>
      </c>
      <c r="P276" s="124" t="str">
        <f>IF(A276="","",N276*'Ergebnis (detailliert)'!J276/'Ergebnis (detailliert)'!I276)</f>
        <v/>
      </c>
      <c r="Q276" s="122" t="str">
        <f t="shared" si="21"/>
        <v/>
      </c>
      <c r="R276" s="125" t="str">
        <f t="shared" si="22"/>
        <v/>
      </c>
      <c r="S276" s="126" t="str">
        <f>IF(A276="","",IF(LOOKUP(A276,Stammdaten!$A$17:$A$1001,Stammdaten!$G$17:$G$1001)="Nein",0,IF(ISBLANK('Beladung des Speichers'!A276),"",-1*ROUND(MIN(J276,Q276),2))))</f>
        <v/>
      </c>
    </row>
    <row r="277" spans="1:19" x14ac:dyDescent="0.2">
      <c r="A277" s="119" t="str">
        <f>IF('Beladung des Speichers'!A277="","",'Beladung des Speichers'!A277)</f>
        <v/>
      </c>
      <c r="B277" s="182" t="str">
        <f>IF('Beladung des Speichers'!B277="","",'Beladung des Speichers'!B277)</f>
        <v/>
      </c>
      <c r="C277" s="161" t="str">
        <f>IF(ISBLANK('Beladung des Speichers'!A277),"",SUMIFS('Beladung des Speichers'!$C$17:$C$300,'Beladung des Speichers'!$A$17:$A$300,A277)-SUMIFS('Entladung des Speichers'!$C$17:$C$300,'Entladung des Speichers'!$A$17:$A$300,A277)+SUMIFS(Füllstände!$B$17:$B$299,Füllstände!$A$17:$A$299,A277)-SUMIFS(Füllstände!$C$17:$C$299,Füllstände!$A$17:$A$299,A277))</f>
        <v/>
      </c>
      <c r="D277" s="160" t="str">
        <f>IF(ISBLANK('Beladung des Speichers'!A277),"",C277*'Beladung des Speichers'!C277/SUMIFS('Beladung des Speichers'!$C$17:$C$300,'Beladung des Speichers'!$A$17:$A$300,A277))</f>
        <v/>
      </c>
      <c r="E277" s="166" t="str">
        <f>IF(ISBLANK('Beladung des Speichers'!A277),"",1/SUMIFS('Beladung des Speichers'!$C$17:$C$300,'Beladung des Speichers'!$A$17:$A$300,A277)*C277*SUMIF($A$17:$A$300,A277,'Beladung des Speichers'!$F$17:$F$300))</f>
        <v/>
      </c>
      <c r="F277" s="162" t="str">
        <f>IF(ISBLANK('Beladung des Speichers'!A277),"",IF(C277=0,"0,00",D277/C277*E277))</f>
        <v/>
      </c>
      <c r="G277" s="120" t="str">
        <f>IF(ISBLANK('Beladung des Speichers'!A277),"",SUMIFS('Beladung des Speichers'!$C$17:$C$300,'Beladung des Speichers'!$A$17:$A$300,A277))</f>
        <v/>
      </c>
      <c r="H277" s="120" t="str">
        <f>IF(ISBLANK('Beladung des Speichers'!A277),"",'Beladung des Speichers'!C277)</f>
        <v/>
      </c>
      <c r="I277" s="121" t="str">
        <f>IF(ISBLANK('Beladung des Speichers'!A277),"",SUMIFS('Beladung des Speichers'!$F$17:$F$1001,'Beladung des Speichers'!$A$17:$A$1001,'Ergebnis (detailliert)'!A277))</f>
        <v/>
      </c>
      <c r="J277" s="122" t="str">
        <f>IF(ISBLANK('Beladung des Speichers'!A277),"",'Beladung des Speichers'!F277)</f>
        <v/>
      </c>
      <c r="K277" s="121" t="str">
        <f>IF(ISBLANK('Beladung des Speichers'!A277),"",SUMIFS('Entladung des Speichers'!$C$17:$C$1001,'Entladung des Speichers'!$A$17:$A$1001,'Ergebnis (detailliert)'!A277))</f>
        <v/>
      </c>
      <c r="L277" s="123" t="str">
        <f t="shared" si="19"/>
        <v/>
      </c>
      <c r="M277" s="123" t="str">
        <f>IF(ISBLANK('Entladung des Speichers'!A277),"",'Entladung des Speichers'!C277)</f>
        <v/>
      </c>
      <c r="N277" s="121" t="str">
        <f>IF(ISBLANK('Beladung des Speichers'!A277),"",SUMIFS('Entladung des Speichers'!$F$17:$F$1001,'Entladung des Speichers'!$A$17:$A$1001,'Ergebnis (detailliert)'!$A$17:$A$300))</f>
        <v/>
      </c>
      <c r="O277" s="122" t="str">
        <f t="shared" si="20"/>
        <v/>
      </c>
      <c r="P277" s="124" t="str">
        <f>IF(A277="","",N277*'Ergebnis (detailliert)'!J277/'Ergebnis (detailliert)'!I277)</f>
        <v/>
      </c>
      <c r="Q277" s="122" t="str">
        <f t="shared" si="21"/>
        <v/>
      </c>
      <c r="R277" s="125" t="str">
        <f t="shared" si="22"/>
        <v/>
      </c>
      <c r="S277" s="126" t="str">
        <f>IF(A277="","",IF(LOOKUP(A277,Stammdaten!$A$17:$A$1001,Stammdaten!$G$17:$G$1001)="Nein",0,IF(ISBLANK('Beladung des Speichers'!A277),"",-1*ROUND(MIN(J277,Q277),2))))</f>
        <v/>
      </c>
    </row>
    <row r="278" spans="1:19" x14ac:dyDescent="0.2">
      <c r="A278" s="119" t="str">
        <f>IF('Beladung des Speichers'!A278="","",'Beladung des Speichers'!A278)</f>
        <v/>
      </c>
      <c r="B278" s="182" t="str">
        <f>IF('Beladung des Speichers'!B278="","",'Beladung des Speichers'!B278)</f>
        <v/>
      </c>
      <c r="C278" s="161" t="str">
        <f>IF(ISBLANK('Beladung des Speichers'!A278),"",SUMIFS('Beladung des Speichers'!$C$17:$C$300,'Beladung des Speichers'!$A$17:$A$300,A278)-SUMIFS('Entladung des Speichers'!$C$17:$C$300,'Entladung des Speichers'!$A$17:$A$300,A278)+SUMIFS(Füllstände!$B$17:$B$299,Füllstände!$A$17:$A$299,A278)-SUMIFS(Füllstände!$C$17:$C$299,Füllstände!$A$17:$A$299,A278))</f>
        <v/>
      </c>
      <c r="D278" s="160" t="str">
        <f>IF(ISBLANK('Beladung des Speichers'!A278),"",C278*'Beladung des Speichers'!C278/SUMIFS('Beladung des Speichers'!$C$17:$C$300,'Beladung des Speichers'!$A$17:$A$300,A278))</f>
        <v/>
      </c>
      <c r="E278" s="166" t="str">
        <f>IF(ISBLANK('Beladung des Speichers'!A278),"",1/SUMIFS('Beladung des Speichers'!$C$17:$C$300,'Beladung des Speichers'!$A$17:$A$300,A278)*C278*SUMIF($A$17:$A$300,A278,'Beladung des Speichers'!$F$17:$F$300))</f>
        <v/>
      </c>
      <c r="F278" s="162" t="str">
        <f>IF(ISBLANK('Beladung des Speichers'!A278),"",IF(C278=0,"0,00",D278/C278*E278))</f>
        <v/>
      </c>
      <c r="G278" s="120" t="str">
        <f>IF(ISBLANK('Beladung des Speichers'!A278),"",SUMIFS('Beladung des Speichers'!$C$17:$C$300,'Beladung des Speichers'!$A$17:$A$300,A278))</f>
        <v/>
      </c>
      <c r="H278" s="120" t="str">
        <f>IF(ISBLANK('Beladung des Speichers'!A278),"",'Beladung des Speichers'!C278)</f>
        <v/>
      </c>
      <c r="I278" s="121" t="str">
        <f>IF(ISBLANK('Beladung des Speichers'!A278),"",SUMIFS('Beladung des Speichers'!$F$17:$F$1001,'Beladung des Speichers'!$A$17:$A$1001,'Ergebnis (detailliert)'!A278))</f>
        <v/>
      </c>
      <c r="J278" s="122" t="str">
        <f>IF(ISBLANK('Beladung des Speichers'!A278),"",'Beladung des Speichers'!F278)</f>
        <v/>
      </c>
      <c r="K278" s="121" t="str">
        <f>IF(ISBLANK('Beladung des Speichers'!A278),"",SUMIFS('Entladung des Speichers'!$C$17:$C$1001,'Entladung des Speichers'!$A$17:$A$1001,'Ergebnis (detailliert)'!A278))</f>
        <v/>
      </c>
      <c r="L278" s="123" t="str">
        <f t="shared" si="19"/>
        <v/>
      </c>
      <c r="M278" s="123" t="str">
        <f>IF(ISBLANK('Entladung des Speichers'!A278),"",'Entladung des Speichers'!C278)</f>
        <v/>
      </c>
      <c r="N278" s="121" t="str">
        <f>IF(ISBLANK('Beladung des Speichers'!A278),"",SUMIFS('Entladung des Speichers'!$F$17:$F$1001,'Entladung des Speichers'!$A$17:$A$1001,'Ergebnis (detailliert)'!$A$17:$A$300))</f>
        <v/>
      </c>
      <c r="O278" s="122" t="str">
        <f t="shared" si="20"/>
        <v/>
      </c>
      <c r="P278" s="124" t="str">
        <f>IF(A278="","",N278*'Ergebnis (detailliert)'!J278/'Ergebnis (detailliert)'!I278)</f>
        <v/>
      </c>
      <c r="Q278" s="122" t="str">
        <f t="shared" si="21"/>
        <v/>
      </c>
      <c r="R278" s="125" t="str">
        <f t="shared" si="22"/>
        <v/>
      </c>
      <c r="S278" s="126" t="str">
        <f>IF(A278="","",IF(LOOKUP(A278,Stammdaten!$A$17:$A$1001,Stammdaten!$G$17:$G$1001)="Nein",0,IF(ISBLANK('Beladung des Speichers'!A278),"",-1*ROUND(MIN(J278,Q278),2))))</f>
        <v/>
      </c>
    </row>
    <row r="279" spans="1:19" x14ac:dyDescent="0.2">
      <c r="A279" s="119" t="str">
        <f>IF('Beladung des Speichers'!A279="","",'Beladung des Speichers'!A279)</f>
        <v/>
      </c>
      <c r="B279" s="182" t="str">
        <f>IF('Beladung des Speichers'!B279="","",'Beladung des Speichers'!B279)</f>
        <v/>
      </c>
      <c r="C279" s="161" t="str">
        <f>IF(ISBLANK('Beladung des Speichers'!A279),"",SUMIFS('Beladung des Speichers'!$C$17:$C$300,'Beladung des Speichers'!$A$17:$A$300,A279)-SUMIFS('Entladung des Speichers'!$C$17:$C$300,'Entladung des Speichers'!$A$17:$A$300,A279)+SUMIFS(Füllstände!$B$17:$B$299,Füllstände!$A$17:$A$299,A279)-SUMIFS(Füllstände!$C$17:$C$299,Füllstände!$A$17:$A$299,A279))</f>
        <v/>
      </c>
      <c r="D279" s="160" t="str">
        <f>IF(ISBLANK('Beladung des Speichers'!A279),"",C279*'Beladung des Speichers'!C279/SUMIFS('Beladung des Speichers'!$C$17:$C$300,'Beladung des Speichers'!$A$17:$A$300,A279))</f>
        <v/>
      </c>
      <c r="E279" s="166" t="str">
        <f>IF(ISBLANK('Beladung des Speichers'!A279),"",1/SUMIFS('Beladung des Speichers'!$C$17:$C$300,'Beladung des Speichers'!$A$17:$A$300,A279)*C279*SUMIF($A$17:$A$300,A279,'Beladung des Speichers'!$F$17:$F$300))</f>
        <v/>
      </c>
      <c r="F279" s="162" t="str">
        <f>IF(ISBLANK('Beladung des Speichers'!A279),"",IF(C279=0,"0,00",D279/C279*E279))</f>
        <v/>
      </c>
      <c r="G279" s="120" t="str">
        <f>IF(ISBLANK('Beladung des Speichers'!A279),"",SUMIFS('Beladung des Speichers'!$C$17:$C$300,'Beladung des Speichers'!$A$17:$A$300,A279))</f>
        <v/>
      </c>
      <c r="H279" s="120" t="str">
        <f>IF(ISBLANK('Beladung des Speichers'!A279),"",'Beladung des Speichers'!C279)</f>
        <v/>
      </c>
      <c r="I279" s="121" t="str">
        <f>IF(ISBLANK('Beladung des Speichers'!A279),"",SUMIFS('Beladung des Speichers'!$F$17:$F$1001,'Beladung des Speichers'!$A$17:$A$1001,'Ergebnis (detailliert)'!A279))</f>
        <v/>
      </c>
      <c r="J279" s="122" t="str">
        <f>IF(ISBLANK('Beladung des Speichers'!A279),"",'Beladung des Speichers'!F279)</f>
        <v/>
      </c>
      <c r="K279" s="121" t="str">
        <f>IF(ISBLANK('Beladung des Speichers'!A279),"",SUMIFS('Entladung des Speichers'!$C$17:$C$1001,'Entladung des Speichers'!$A$17:$A$1001,'Ergebnis (detailliert)'!A279))</f>
        <v/>
      </c>
      <c r="L279" s="123" t="str">
        <f t="shared" si="19"/>
        <v/>
      </c>
      <c r="M279" s="123" t="str">
        <f>IF(ISBLANK('Entladung des Speichers'!A279),"",'Entladung des Speichers'!C279)</f>
        <v/>
      </c>
      <c r="N279" s="121" t="str">
        <f>IF(ISBLANK('Beladung des Speichers'!A279),"",SUMIFS('Entladung des Speichers'!$F$17:$F$1001,'Entladung des Speichers'!$A$17:$A$1001,'Ergebnis (detailliert)'!$A$17:$A$300))</f>
        <v/>
      </c>
      <c r="O279" s="122" t="str">
        <f t="shared" si="20"/>
        <v/>
      </c>
      <c r="P279" s="124" t="str">
        <f>IF(A279="","",N279*'Ergebnis (detailliert)'!J279/'Ergebnis (detailliert)'!I279)</f>
        <v/>
      </c>
      <c r="Q279" s="122" t="str">
        <f t="shared" si="21"/>
        <v/>
      </c>
      <c r="R279" s="125" t="str">
        <f t="shared" si="22"/>
        <v/>
      </c>
      <c r="S279" s="126" t="str">
        <f>IF(A279="","",IF(LOOKUP(A279,Stammdaten!$A$17:$A$1001,Stammdaten!$G$17:$G$1001)="Nein",0,IF(ISBLANK('Beladung des Speichers'!A279),"",-1*ROUND(MIN(J279,Q279),2))))</f>
        <v/>
      </c>
    </row>
    <row r="280" spans="1:19" x14ac:dyDescent="0.2">
      <c r="A280" s="119" t="str">
        <f>IF('Beladung des Speichers'!A280="","",'Beladung des Speichers'!A280)</f>
        <v/>
      </c>
      <c r="B280" s="182" t="str">
        <f>IF('Beladung des Speichers'!B280="","",'Beladung des Speichers'!B280)</f>
        <v/>
      </c>
      <c r="C280" s="161" t="str">
        <f>IF(ISBLANK('Beladung des Speichers'!A280),"",SUMIFS('Beladung des Speichers'!$C$17:$C$300,'Beladung des Speichers'!$A$17:$A$300,A280)-SUMIFS('Entladung des Speichers'!$C$17:$C$300,'Entladung des Speichers'!$A$17:$A$300,A280)+SUMIFS(Füllstände!$B$17:$B$299,Füllstände!$A$17:$A$299,A280)-SUMIFS(Füllstände!$C$17:$C$299,Füllstände!$A$17:$A$299,A280))</f>
        <v/>
      </c>
      <c r="D280" s="160" t="str">
        <f>IF(ISBLANK('Beladung des Speichers'!A280),"",C280*'Beladung des Speichers'!C280/SUMIFS('Beladung des Speichers'!$C$17:$C$300,'Beladung des Speichers'!$A$17:$A$300,A280))</f>
        <v/>
      </c>
      <c r="E280" s="166" t="str">
        <f>IF(ISBLANK('Beladung des Speichers'!A280),"",1/SUMIFS('Beladung des Speichers'!$C$17:$C$300,'Beladung des Speichers'!$A$17:$A$300,A280)*C280*SUMIF($A$17:$A$300,A280,'Beladung des Speichers'!$F$17:$F$300))</f>
        <v/>
      </c>
      <c r="F280" s="162" t="str">
        <f>IF(ISBLANK('Beladung des Speichers'!A280),"",IF(C280=0,"0,00",D280/C280*E280))</f>
        <v/>
      </c>
      <c r="G280" s="120" t="str">
        <f>IF(ISBLANK('Beladung des Speichers'!A280),"",SUMIFS('Beladung des Speichers'!$C$17:$C$300,'Beladung des Speichers'!$A$17:$A$300,A280))</f>
        <v/>
      </c>
      <c r="H280" s="120" t="str">
        <f>IF(ISBLANK('Beladung des Speichers'!A280),"",'Beladung des Speichers'!C280)</f>
        <v/>
      </c>
      <c r="I280" s="121" t="str">
        <f>IF(ISBLANK('Beladung des Speichers'!A280),"",SUMIFS('Beladung des Speichers'!$F$17:$F$1001,'Beladung des Speichers'!$A$17:$A$1001,'Ergebnis (detailliert)'!A280))</f>
        <v/>
      </c>
      <c r="J280" s="122" t="str">
        <f>IF(ISBLANK('Beladung des Speichers'!A280),"",'Beladung des Speichers'!F280)</f>
        <v/>
      </c>
      <c r="K280" s="121" t="str">
        <f>IF(ISBLANK('Beladung des Speichers'!A280),"",SUMIFS('Entladung des Speichers'!$C$17:$C$1001,'Entladung des Speichers'!$A$17:$A$1001,'Ergebnis (detailliert)'!A280))</f>
        <v/>
      </c>
      <c r="L280" s="123" t="str">
        <f t="shared" si="19"/>
        <v/>
      </c>
      <c r="M280" s="123" t="str">
        <f>IF(ISBLANK('Entladung des Speichers'!A280),"",'Entladung des Speichers'!C280)</f>
        <v/>
      </c>
      <c r="N280" s="121" t="str">
        <f>IF(ISBLANK('Beladung des Speichers'!A280),"",SUMIFS('Entladung des Speichers'!$F$17:$F$1001,'Entladung des Speichers'!$A$17:$A$1001,'Ergebnis (detailliert)'!$A$17:$A$300))</f>
        <v/>
      </c>
      <c r="O280" s="122" t="str">
        <f t="shared" si="20"/>
        <v/>
      </c>
      <c r="P280" s="124" t="str">
        <f>IF(A280="","",N280*'Ergebnis (detailliert)'!J280/'Ergebnis (detailliert)'!I280)</f>
        <v/>
      </c>
      <c r="Q280" s="122" t="str">
        <f t="shared" si="21"/>
        <v/>
      </c>
      <c r="R280" s="125" t="str">
        <f t="shared" si="22"/>
        <v/>
      </c>
      <c r="S280" s="126" t="str">
        <f>IF(A280="","",IF(LOOKUP(A280,Stammdaten!$A$17:$A$1001,Stammdaten!$G$17:$G$1001)="Nein",0,IF(ISBLANK('Beladung des Speichers'!A280),"",-1*ROUND(MIN(J280,Q280),2))))</f>
        <v/>
      </c>
    </row>
    <row r="281" spans="1:19" x14ac:dyDescent="0.2">
      <c r="A281" s="119" t="str">
        <f>IF('Beladung des Speichers'!A281="","",'Beladung des Speichers'!A281)</f>
        <v/>
      </c>
      <c r="B281" s="182" t="str">
        <f>IF('Beladung des Speichers'!B281="","",'Beladung des Speichers'!B281)</f>
        <v/>
      </c>
      <c r="C281" s="161" t="str">
        <f>IF(ISBLANK('Beladung des Speichers'!A281),"",SUMIFS('Beladung des Speichers'!$C$17:$C$300,'Beladung des Speichers'!$A$17:$A$300,A281)-SUMIFS('Entladung des Speichers'!$C$17:$C$300,'Entladung des Speichers'!$A$17:$A$300,A281)+SUMIFS(Füllstände!$B$17:$B$299,Füllstände!$A$17:$A$299,A281)-SUMIFS(Füllstände!$C$17:$C$299,Füllstände!$A$17:$A$299,A281))</f>
        <v/>
      </c>
      <c r="D281" s="160" t="str">
        <f>IF(ISBLANK('Beladung des Speichers'!A281),"",C281*'Beladung des Speichers'!C281/SUMIFS('Beladung des Speichers'!$C$17:$C$300,'Beladung des Speichers'!$A$17:$A$300,A281))</f>
        <v/>
      </c>
      <c r="E281" s="166" t="str">
        <f>IF(ISBLANK('Beladung des Speichers'!A281),"",1/SUMIFS('Beladung des Speichers'!$C$17:$C$300,'Beladung des Speichers'!$A$17:$A$300,A281)*C281*SUMIF($A$17:$A$300,A281,'Beladung des Speichers'!$F$17:$F$300))</f>
        <v/>
      </c>
      <c r="F281" s="162" t="str">
        <f>IF(ISBLANK('Beladung des Speichers'!A281),"",IF(C281=0,"0,00",D281/C281*E281))</f>
        <v/>
      </c>
      <c r="G281" s="120" t="str">
        <f>IF(ISBLANK('Beladung des Speichers'!A281),"",SUMIFS('Beladung des Speichers'!$C$17:$C$300,'Beladung des Speichers'!$A$17:$A$300,A281))</f>
        <v/>
      </c>
      <c r="H281" s="120" t="str">
        <f>IF(ISBLANK('Beladung des Speichers'!A281),"",'Beladung des Speichers'!C281)</f>
        <v/>
      </c>
      <c r="I281" s="121" t="str">
        <f>IF(ISBLANK('Beladung des Speichers'!A281),"",SUMIFS('Beladung des Speichers'!$F$17:$F$1001,'Beladung des Speichers'!$A$17:$A$1001,'Ergebnis (detailliert)'!A281))</f>
        <v/>
      </c>
      <c r="J281" s="122" t="str">
        <f>IF(ISBLANK('Beladung des Speichers'!A281),"",'Beladung des Speichers'!F281)</f>
        <v/>
      </c>
      <c r="K281" s="121" t="str">
        <f>IF(ISBLANK('Beladung des Speichers'!A281),"",SUMIFS('Entladung des Speichers'!$C$17:$C$1001,'Entladung des Speichers'!$A$17:$A$1001,'Ergebnis (detailliert)'!A281))</f>
        <v/>
      </c>
      <c r="L281" s="123" t="str">
        <f t="shared" si="19"/>
        <v/>
      </c>
      <c r="M281" s="123" t="str">
        <f>IF(ISBLANK('Entladung des Speichers'!A281),"",'Entladung des Speichers'!C281)</f>
        <v/>
      </c>
      <c r="N281" s="121" t="str">
        <f>IF(ISBLANK('Beladung des Speichers'!A281),"",SUMIFS('Entladung des Speichers'!$F$17:$F$1001,'Entladung des Speichers'!$A$17:$A$1001,'Ergebnis (detailliert)'!$A$17:$A$300))</f>
        <v/>
      </c>
      <c r="O281" s="122" t="str">
        <f t="shared" si="20"/>
        <v/>
      </c>
      <c r="P281" s="124" t="str">
        <f>IF(A281="","",N281*'Ergebnis (detailliert)'!J281/'Ergebnis (detailliert)'!I281)</f>
        <v/>
      </c>
      <c r="Q281" s="122" t="str">
        <f t="shared" si="21"/>
        <v/>
      </c>
      <c r="R281" s="125" t="str">
        <f t="shared" si="22"/>
        <v/>
      </c>
      <c r="S281" s="126" t="str">
        <f>IF(A281="","",IF(LOOKUP(A281,Stammdaten!$A$17:$A$1001,Stammdaten!$G$17:$G$1001)="Nein",0,IF(ISBLANK('Beladung des Speichers'!A281),"",-1*ROUND(MIN(J281,Q281),2))))</f>
        <v/>
      </c>
    </row>
    <row r="282" spans="1:19" x14ac:dyDescent="0.2">
      <c r="A282" s="119" t="str">
        <f>IF('Beladung des Speichers'!A282="","",'Beladung des Speichers'!A282)</f>
        <v/>
      </c>
      <c r="B282" s="182" t="str">
        <f>IF('Beladung des Speichers'!B282="","",'Beladung des Speichers'!B282)</f>
        <v/>
      </c>
      <c r="C282" s="161" t="str">
        <f>IF(ISBLANK('Beladung des Speichers'!A282),"",SUMIFS('Beladung des Speichers'!$C$17:$C$300,'Beladung des Speichers'!$A$17:$A$300,A282)-SUMIFS('Entladung des Speichers'!$C$17:$C$300,'Entladung des Speichers'!$A$17:$A$300,A282)+SUMIFS(Füllstände!$B$17:$B$299,Füllstände!$A$17:$A$299,A282)-SUMIFS(Füllstände!$C$17:$C$299,Füllstände!$A$17:$A$299,A282))</f>
        <v/>
      </c>
      <c r="D282" s="160" t="str">
        <f>IF(ISBLANK('Beladung des Speichers'!A282),"",C282*'Beladung des Speichers'!C282/SUMIFS('Beladung des Speichers'!$C$17:$C$300,'Beladung des Speichers'!$A$17:$A$300,A282))</f>
        <v/>
      </c>
      <c r="E282" s="166" t="str">
        <f>IF(ISBLANK('Beladung des Speichers'!A282),"",1/SUMIFS('Beladung des Speichers'!$C$17:$C$300,'Beladung des Speichers'!$A$17:$A$300,A282)*C282*SUMIF($A$17:$A$300,A282,'Beladung des Speichers'!$F$17:$F$300))</f>
        <v/>
      </c>
      <c r="F282" s="162" t="str">
        <f>IF(ISBLANK('Beladung des Speichers'!A282),"",IF(C282=0,"0,00",D282/C282*E282))</f>
        <v/>
      </c>
      <c r="G282" s="120" t="str">
        <f>IF(ISBLANK('Beladung des Speichers'!A282),"",SUMIFS('Beladung des Speichers'!$C$17:$C$300,'Beladung des Speichers'!$A$17:$A$300,A282))</f>
        <v/>
      </c>
      <c r="H282" s="120" t="str">
        <f>IF(ISBLANK('Beladung des Speichers'!A282),"",'Beladung des Speichers'!C282)</f>
        <v/>
      </c>
      <c r="I282" s="121" t="str">
        <f>IF(ISBLANK('Beladung des Speichers'!A282),"",SUMIFS('Beladung des Speichers'!$F$17:$F$1001,'Beladung des Speichers'!$A$17:$A$1001,'Ergebnis (detailliert)'!A282))</f>
        <v/>
      </c>
      <c r="J282" s="122" t="str">
        <f>IF(ISBLANK('Beladung des Speichers'!A282),"",'Beladung des Speichers'!F282)</f>
        <v/>
      </c>
      <c r="K282" s="121" t="str">
        <f>IF(ISBLANK('Beladung des Speichers'!A282),"",SUMIFS('Entladung des Speichers'!$C$17:$C$1001,'Entladung des Speichers'!$A$17:$A$1001,'Ergebnis (detailliert)'!A282))</f>
        <v/>
      </c>
      <c r="L282" s="123" t="str">
        <f t="shared" si="19"/>
        <v/>
      </c>
      <c r="M282" s="123" t="str">
        <f>IF(ISBLANK('Entladung des Speichers'!A282),"",'Entladung des Speichers'!C282)</f>
        <v/>
      </c>
      <c r="N282" s="121" t="str">
        <f>IF(ISBLANK('Beladung des Speichers'!A282),"",SUMIFS('Entladung des Speichers'!$F$17:$F$1001,'Entladung des Speichers'!$A$17:$A$1001,'Ergebnis (detailliert)'!$A$17:$A$300))</f>
        <v/>
      </c>
      <c r="O282" s="122" t="str">
        <f t="shared" si="20"/>
        <v/>
      </c>
      <c r="P282" s="124" t="str">
        <f>IF(A282="","",N282*'Ergebnis (detailliert)'!J282/'Ergebnis (detailliert)'!I282)</f>
        <v/>
      </c>
      <c r="Q282" s="122" t="str">
        <f t="shared" si="21"/>
        <v/>
      </c>
      <c r="R282" s="125" t="str">
        <f t="shared" si="22"/>
        <v/>
      </c>
      <c r="S282" s="126" t="str">
        <f>IF(A282="","",IF(LOOKUP(A282,Stammdaten!$A$17:$A$1001,Stammdaten!$G$17:$G$1001)="Nein",0,IF(ISBLANK('Beladung des Speichers'!A282),"",-1*ROUND(MIN(J282,Q282),2))))</f>
        <v/>
      </c>
    </row>
    <row r="283" spans="1:19" x14ac:dyDescent="0.2">
      <c r="A283" s="119" t="str">
        <f>IF('Beladung des Speichers'!A283="","",'Beladung des Speichers'!A283)</f>
        <v/>
      </c>
      <c r="B283" s="182" t="str">
        <f>IF('Beladung des Speichers'!B283="","",'Beladung des Speichers'!B283)</f>
        <v/>
      </c>
      <c r="C283" s="161" t="str">
        <f>IF(ISBLANK('Beladung des Speichers'!A283),"",SUMIFS('Beladung des Speichers'!$C$17:$C$300,'Beladung des Speichers'!$A$17:$A$300,A283)-SUMIFS('Entladung des Speichers'!$C$17:$C$300,'Entladung des Speichers'!$A$17:$A$300,A283)+SUMIFS(Füllstände!$B$17:$B$299,Füllstände!$A$17:$A$299,A283)-SUMIFS(Füllstände!$C$17:$C$299,Füllstände!$A$17:$A$299,A283))</f>
        <v/>
      </c>
      <c r="D283" s="160" t="str">
        <f>IF(ISBLANK('Beladung des Speichers'!A283),"",C283*'Beladung des Speichers'!C283/SUMIFS('Beladung des Speichers'!$C$17:$C$300,'Beladung des Speichers'!$A$17:$A$300,A283))</f>
        <v/>
      </c>
      <c r="E283" s="166" t="str">
        <f>IF(ISBLANK('Beladung des Speichers'!A283),"",1/SUMIFS('Beladung des Speichers'!$C$17:$C$300,'Beladung des Speichers'!$A$17:$A$300,A283)*C283*SUMIF($A$17:$A$300,A283,'Beladung des Speichers'!$F$17:$F$300))</f>
        <v/>
      </c>
      <c r="F283" s="162" t="str">
        <f>IF(ISBLANK('Beladung des Speichers'!A283),"",IF(C283=0,"0,00",D283/C283*E283))</f>
        <v/>
      </c>
      <c r="G283" s="120" t="str">
        <f>IF(ISBLANK('Beladung des Speichers'!A283),"",SUMIFS('Beladung des Speichers'!$C$17:$C$300,'Beladung des Speichers'!$A$17:$A$300,A283))</f>
        <v/>
      </c>
      <c r="H283" s="120" t="str">
        <f>IF(ISBLANK('Beladung des Speichers'!A283),"",'Beladung des Speichers'!C283)</f>
        <v/>
      </c>
      <c r="I283" s="121" t="str">
        <f>IF(ISBLANK('Beladung des Speichers'!A283),"",SUMIFS('Beladung des Speichers'!$F$17:$F$1001,'Beladung des Speichers'!$A$17:$A$1001,'Ergebnis (detailliert)'!A283))</f>
        <v/>
      </c>
      <c r="J283" s="122" t="str">
        <f>IF(ISBLANK('Beladung des Speichers'!A283),"",'Beladung des Speichers'!F283)</f>
        <v/>
      </c>
      <c r="K283" s="121" t="str">
        <f>IF(ISBLANK('Beladung des Speichers'!A283),"",SUMIFS('Entladung des Speichers'!$C$17:$C$1001,'Entladung des Speichers'!$A$17:$A$1001,'Ergebnis (detailliert)'!A283))</f>
        <v/>
      </c>
      <c r="L283" s="123" t="str">
        <f t="shared" si="19"/>
        <v/>
      </c>
      <c r="M283" s="123" t="str">
        <f>IF(ISBLANK('Entladung des Speichers'!A283),"",'Entladung des Speichers'!C283)</f>
        <v/>
      </c>
      <c r="N283" s="121" t="str">
        <f>IF(ISBLANK('Beladung des Speichers'!A283),"",SUMIFS('Entladung des Speichers'!$F$17:$F$1001,'Entladung des Speichers'!$A$17:$A$1001,'Ergebnis (detailliert)'!$A$17:$A$300))</f>
        <v/>
      </c>
      <c r="O283" s="122" t="str">
        <f t="shared" si="20"/>
        <v/>
      </c>
      <c r="P283" s="124" t="str">
        <f>IF(A283="","",N283*'Ergebnis (detailliert)'!J283/'Ergebnis (detailliert)'!I283)</f>
        <v/>
      </c>
      <c r="Q283" s="122" t="str">
        <f t="shared" si="21"/>
        <v/>
      </c>
      <c r="R283" s="125" t="str">
        <f t="shared" si="22"/>
        <v/>
      </c>
      <c r="S283" s="126" t="str">
        <f>IF(A283="","",IF(LOOKUP(A283,Stammdaten!$A$17:$A$1001,Stammdaten!$G$17:$G$1001)="Nein",0,IF(ISBLANK('Beladung des Speichers'!A283),"",-1*ROUND(MIN(J283,Q283),2))))</f>
        <v/>
      </c>
    </row>
    <row r="284" spans="1:19" x14ac:dyDescent="0.2">
      <c r="A284" s="119" t="str">
        <f>IF('Beladung des Speichers'!A284="","",'Beladung des Speichers'!A284)</f>
        <v/>
      </c>
      <c r="B284" s="182" t="str">
        <f>IF('Beladung des Speichers'!B284="","",'Beladung des Speichers'!B284)</f>
        <v/>
      </c>
      <c r="C284" s="161" t="str">
        <f>IF(ISBLANK('Beladung des Speichers'!A284),"",SUMIFS('Beladung des Speichers'!$C$17:$C$300,'Beladung des Speichers'!$A$17:$A$300,A284)-SUMIFS('Entladung des Speichers'!$C$17:$C$300,'Entladung des Speichers'!$A$17:$A$300,A284)+SUMIFS(Füllstände!$B$17:$B$299,Füllstände!$A$17:$A$299,A284)-SUMIFS(Füllstände!$C$17:$C$299,Füllstände!$A$17:$A$299,A284))</f>
        <v/>
      </c>
      <c r="D284" s="160" t="str">
        <f>IF(ISBLANK('Beladung des Speichers'!A284),"",C284*'Beladung des Speichers'!C284/SUMIFS('Beladung des Speichers'!$C$17:$C$300,'Beladung des Speichers'!$A$17:$A$300,A284))</f>
        <v/>
      </c>
      <c r="E284" s="166" t="str">
        <f>IF(ISBLANK('Beladung des Speichers'!A284),"",1/SUMIFS('Beladung des Speichers'!$C$17:$C$300,'Beladung des Speichers'!$A$17:$A$300,A284)*C284*SUMIF($A$17:$A$300,A284,'Beladung des Speichers'!$F$17:$F$300))</f>
        <v/>
      </c>
      <c r="F284" s="162" t="str">
        <f>IF(ISBLANK('Beladung des Speichers'!A284),"",IF(C284=0,"0,00",D284/C284*E284))</f>
        <v/>
      </c>
      <c r="G284" s="120" t="str">
        <f>IF(ISBLANK('Beladung des Speichers'!A284),"",SUMIFS('Beladung des Speichers'!$C$17:$C$300,'Beladung des Speichers'!$A$17:$A$300,A284))</f>
        <v/>
      </c>
      <c r="H284" s="120" t="str">
        <f>IF(ISBLANK('Beladung des Speichers'!A284),"",'Beladung des Speichers'!C284)</f>
        <v/>
      </c>
      <c r="I284" s="121" t="str">
        <f>IF(ISBLANK('Beladung des Speichers'!A284),"",SUMIFS('Beladung des Speichers'!$F$17:$F$1001,'Beladung des Speichers'!$A$17:$A$1001,'Ergebnis (detailliert)'!A284))</f>
        <v/>
      </c>
      <c r="J284" s="122" t="str">
        <f>IF(ISBLANK('Beladung des Speichers'!A284),"",'Beladung des Speichers'!F284)</f>
        <v/>
      </c>
      <c r="K284" s="121" t="str">
        <f>IF(ISBLANK('Beladung des Speichers'!A284),"",SUMIFS('Entladung des Speichers'!$C$17:$C$1001,'Entladung des Speichers'!$A$17:$A$1001,'Ergebnis (detailliert)'!A284))</f>
        <v/>
      </c>
      <c r="L284" s="123" t="str">
        <f t="shared" si="19"/>
        <v/>
      </c>
      <c r="M284" s="123" t="str">
        <f>IF(ISBLANK('Entladung des Speichers'!A284),"",'Entladung des Speichers'!C284)</f>
        <v/>
      </c>
      <c r="N284" s="121" t="str">
        <f>IF(ISBLANK('Beladung des Speichers'!A284),"",SUMIFS('Entladung des Speichers'!$F$17:$F$1001,'Entladung des Speichers'!$A$17:$A$1001,'Ergebnis (detailliert)'!$A$17:$A$300))</f>
        <v/>
      </c>
      <c r="O284" s="122" t="str">
        <f t="shared" si="20"/>
        <v/>
      </c>
      <c r="P284" s="124" t="str">
        <f>IF(A284="","",N284*'Ergebnis (detailliert)'!J284/'Ergebnis (detailliert)'!I284)</f>
        <v/>
      </c>
      <c r="Q284" s="122" t="str">
        <f t="shared" si="21"/>
        <v/>
      </c>
      <c r="R284" s="125" t="str">
        <f t="shared" si="22"/>
        <v/>
      </c>
      <c r="S284" s="126" t="str">
        <f>IF(A284="","",IF(LOOKUP(A284,Stammdaten!$A$17:$A$1001,Stammdaten!$G$17:$G$1001)="Nein",0,IF(ISBLANK('Beladung des Speichers'!A284),"",-1*ROUND(MIN(J284,Q284),2))))</f>
        <v/>
      </c>
    </row>
    <row r="285" spans="1:19" x14ac:dyDescent="0.2">
      <c r="A285" s="119" t="str">
        <f>IF('Beladung des Speichers'!A285="","",'Beladung des Speichers'!A285)</f>
        <v/>
      </c>
      <c r="B285" s="182" t="str">
        <f>IF('Beladung des Speichers'!B285="","",'Beladung des Speichers'!B285)</f>
        <v/>
      </c>
      <c r="C285" s="161" t="str">
        <f>IF(ISBLANK('Beladung des Speichers'!A285),"",SUMIFS('Beladung des Speichers'!$C$17:$C$300,'Beladung des Speichers'!$A$17:$A$300,A285)-SUMIFS('Entladung des Speichers'!$C$17:$C$300,'Entladung des Speichers'!$A$17:$A$300,A285)+SUMIFS(Füllstände!$B$17:$B$299,Füllstände!$A$17:$A$299,A285)-SUMIFS(Füllstände!$C$17:$C$299,Füllstände!$A$17:$A$299,A285))</f>
        <v/>
      </c>
      <c r="D285" s="160" t="str">
        <f>IF(ISBLANK('Beladung des Speichers'!A285),"",C285*'Beladung des Speichers'!C285/SUMIFS('Beladung des Speichers'!$C$17:$C$300,'Beladung des Speichers'!$A$17:$A$300,A285))</f>
        <v/>
      </c>
      <c r="E285" s="166" t="str">
        <f>IF(ISBLANK('Beladung des Speichers'!A285),"",1/SUMIFS('Beladung des Speichers'!$C$17:$C$300,'Beladung des Speichers'!$A$17:$A$300,A285)*C285*SUMIF($A$17:$A$300,A285,'Beladung des Speichers'!$F$17:$F$300))</f>
        <v/>
      </c>
      <c r="F285" s="162" t="str">
        <f>IF(ISBLANK('Beladung des Speichers'!A285),"",IF(C285=0,"0,00",D285/C285*E285))</f>
        <v/>
      </c>
      <c r="G285" s="120" t="str">
        <f>IF(ISBLANK('Beladung des Speichers'!A285),"",SUMIFS('Beladung des Speichers'!$C$17:$C$300,'Beladung des Speichers'!$A$17:$A$300,A285))</f>
        <v/>
      </c>
      <c r="H285" s="120" t="str">
        <f>IF(ISBLANK('Beladung des Speichers'!A285),"",'Beladung des Speichers'!C285)</f>
        <v/>
      </c>
      <c r="I285" s="121" t="str">
        <f>IF(ISBLANK('Beladung des Speichers'!A285),"",SUMIFS('Beladung des Speichers'!$F$17:$F$1001,'Beladung des Speichers'!$A$17:$A$1001,'Ergebnis (detailliert)'!A285))</f>
        <v/>
      </c>
      <c r="J285" s="122" t="str">
        <f>IF(ISBLANK('Beladung des Speichers'!A285),"",'Beladung des Speichers'!F285)</f>
        <v/>
      </c>
      <c r="K285" s="121" t="str">
        <f>IF(ISBLANK('Beladung des Speichers'!A285),"",SUMIFS('Entladung des Speichers'!$C$17:$C$1001,'Entladung des Speichers'!$A$17:$A$1001,'Ergebnis (detailliert)'!A285))</f>
        <v/>
      </c>
      <c r="L285" s="123" t="str">
        <f t="shared" si="19"/>
        <v/>
      </c>
      <c r="M285" s="123" t="str">
        <f>IF(ISBLANK('Entladung des Speichers'!A285),"",'Entladung des Speichers'!C285)</f>
        <v/>
      </c>
      <c r="N285" s="121" t="str">
        <f>IF(ISBLANK('Beladung des Speichers'!A285),"",SUMIFS('Entladung des Speichers'!$F$17:$F$1001,'Entladung des Speichers'!$A$17:$A$1001,'Ergebnis (detailliert)'!$A$17:$A$300))</f>
        <v/>
      </c>
      <c r="O285" s="122" t="str">
        <f t="shared" si="20"/>
        <v/>
      </c>
      <c r="P285" s="124" t="str">
        <f>IF(A285="","",N285*'Ergebnis (detailliert)'!J285/'Ergebnis (detailliert)'!I285)</f>
        <v/>
      </c>
      <c r="Q285" s="122" t="str">
        <f t="shared" si="21"/>
        <v/>
      </c>
      <c r="R285" s="125" t="str">
        <f t="shared" si="22"/>
        <v/>
      </c>
      <c r="S285" s="126" t="str">
        <f>IF(A285="","",IF(LOOKUP(A285,Stammdaten!$A$17:$A$1001,Stammdaten!$G$17:$G$1001)="Nein",0,IF(ISBLANK('Beladung des Speichers'!A285),"",-1*ROUND(MIN(J285,Q285),2))))</f>
        <v/>
      </c>
    </row>
    <row r="286" spans="1:19" x14ac:dyDescent="0.2">
      <c r="A286" s="119" t="str">
        <f>IF('Beladung des Speichers'!A286="","",'Beladung des Speichers'!A286)</f>
        <v/>
      </c>
      <c r="B286" s="182" t="str">
        <f>IF('Beladung des Speichers'!B286="","",'Beladung des Speichers'!B286)</f>
        <v/>
      </c>
      <c r="C286" s="161" t="str">
        <f>IF(ISBLANK('Beladung des Speichers'!A286),"",SUMIFS('Beladung des Speichers'!$C$17:$C$300,'Beladung des Speichers'!$A$17:$A$300,A286)-SUMIFS('Entladung des Speichers'!$C$17:$C$300,'Entladung des Speichers'!$A$17:$A$300,A286)+SUMIFS(Füllstände!$B$17:$B$299,Füllstände!$A$17:$A$299,A286)-SUMIFS(Füllstände!$C$17:$C$299,Füllstände!$A$17:$A$299,A286))</f>
        <v/>
      </c>
      <c r="D286" s="160" t="str">
        <f>IF(ISBLANK('Beladung des Speichers'!A286),"",C286*'Beladung des Speichers'!C286/SUMIFS('Beladung des Speichers'!$C$17:$C$300,'Beladung des Speichers'!$A$17:$A$300,A286))</f>
        <v/>
      </c>
      <c r="E286" s="166" t="str">
        <f>IF(ISBLANK('Beladung des Speichers'!A286),"",1/SUMIFS('Beladung des Speichers'!$C$17:$C$300,'Beladung des Speichers'!$A$17:$A$300,A286)*C286*SUMIF($A$17:$A$300,A286,'Beladung des Speichers'!$F$17:$F$300))</f>
        <v/>
      </c>
      <c r="F286" s="162" t="str">
        <f>IF(ISBLANK('Beladung des Speichers'!A286),"",IF(C286=0,"0,00",D286/C286*E286))</f>
        <v/>
      </c>
      <c r="G286" s="120" t="str">
        <f>IF(ISBLANK('Beladung des Speichers'!A286),"",SUMIFS('Beladung des Speichers'!$C$17:$C$300,'Beladung des Speichers'!$A$17:$A$300,A286))</f>
        <v/>
      </c>
      <c r="H286" s="120" t="str">
        <f>IF(ISBLANK('Beladung des Speichers'!A286),"",'Beladung des Speichers'!C286)</f>
        <v/>
      </c>
      <c r="I286" s="121" t="str">
        <f>IF(ISBLANK('Beladung des Speichers'!A286),"",SUMIFS('Beladung des Speichers'!$F$17:$F$1001,'Beladung des Speichers'!$A$17:$A$1001,'Ergebnis (detailliert)'!A286))</f>
        <v/>
      </c>
      <c r="J286" s="122" t="str">
        <f>IF(ISBLANK('Beladung des Speichers'!A286),"",'Beladung des Speichers'!F286)</f>
        <v/>
      </c>
      <c r="K286" s="121" t="str">
        <f>IF(ISBLANK('Beladung des Speichers'!A286),"",SUMIFS('Entladung des Speichers'!$C$17:$C$1001,'Entladung des Speichers'!$A$17:$A$1001,'Ergebnis (detailliert)'!A286))</f>
        <v/>
      </c>
      <c r="L286" s="123" t="str">
        <f t="shared" si="19"/>
        <v/>
      </c>
      <c r="M286" s="123" t="str">
        <f>IF(ISBLANK('Entladung des Speichers'!A286),"",'Entladung des Speichers'!C286)</f>
        <v/>
      </c>
      <c r="N286" s="121" t="str">
        <f>IF(ISBLANK('Beladung des Speichers'!A286),"",SUMIFS('Entladung des Speichers'!$F$17:$F$1001,'Entladung des Speichers'!$A$17:$A$1001,'Ergebnis (detailliert)'!$A$17:$A$300))</f>
        <v/>
      </c>
      <c r="O286" s="122" t="str">
        <f t="shared" si="20"/>
        <v/>
      </c>
      <c r="P286" s="124" t="str">
        <f>IF(A286="","",N286*'Ergebnis (detailliert)'!J286/'Ergebnis (detailliert)'!I286)</f>
        <v/>
      </c>
      <c r="Q286" s="122" t="str">
        <f t="shared" si="21"/>
        <v/>
      </c>
      <c r="R286" s="125" t="str">
        <f t="shared" si="22"/>
        <v/>
      </c>
      <c r="S286" s="126" t="str">
        <f>IF(A286="","",IF(LOOKUP(A286,Stammdaten!$A$17:$A$1001,Stammdaten!$G$17:$G$1001)="Nein",0,IF(ISBLANK('Beladung des Speichers'!A286),"",-1*ROUND(MIN(J286,Q286),2))))</f>
        <v/>
      </c>
    </row>
    <row r="287" spans="1:19" x14ac:dyDescent="0.2">
      <c r="A287" s="119" t="str">
        <f>IF('Beladung des Speichers'!A287="","",'Beladung des Speichers'!A287)</f>
        <v/>
      </c>
      <c r="B287" s="182" t="str">
        <f>IF('Beladung des Speichers'!B287="","",'Beladung des Speichers'!B287)</f>
        <v/>
      </c>
      <c r="C287" s="161" t="str">
        <f>IF(ISBLANK('Beladung des Speichers'!A287),"",SUMIFS('Beladung des Speichers'!$C$17:$C$300,'Beladung des Speichers'!$A$17:$A$300,A287)-SUMIFS('Entladung des Speichers'!$C$17:$C$300,'Entladung des Speichers'!$A$17:$A$300,A287)+SUMIFS(Füllstände!$B$17:$B$299,Füllstände!$A$17:$A$299,A287)-SUMIFS(Füllstände!$C$17:$C$299,Füllstände!$A$17:$A$299,A287))</f>
        <v/>
      </c>
      <c r="D287" s="160" t="str">
        <f>IF(ISBLANK('Beladung des Speichers'!A287),"",C287*'Beladung des Speichers'!C287/SUMIFS('Beladung des Speichers'!$C$17:$C$300,'Beladung des Speichers'!$A$17:$A$300,A287))</f>
        <v/>
      </c>
      <c r="E287" s="166" t="str">
        <f>IF(ISBLANK('Beladung des Speichers'!A287),"",1/SUMIFS('Beladung des Speichers'!$C$17:$C$300,'Beladung des Speichers'!$A$17:$A$300,A287)*C287*SUMIF($A$17:$A$300,A287,'Beladung des Speichers'!$F$17:$F$300))</f>
        <v/>
      </c>
      <c r="F287" s="162" t="str">
        <f>IF(ISBLANK('Beladung des Speichers'!A287),"",IF(C287=0,"0,00",D287/C287*E287))</f>
        <v/>
      </c>
      <c r="G287" s="120" t="str">
        <f>IF(ISBLANK('Beladung des Speichers'!A287),"",SUMIFS('Beladung des Speichers'!$C$17:$C$300,'Beladung des Speichers'!$A$17:$A$300,A287))</f>
        <v/>
      </c>
      <c r="H287" s="120" t="str">
        <f>IF(ISBLANK('Beladung des Speichers'!A287),"",'Beladung des Speichers'!C287)</f>
        <v/>
      </c>
      <c r="I287" s="121" t="str">
        <f>IF(ISBLANK('Beladung des Speichers'!A287),"",SUMIFS('Beladung des Speichers'!$F$17:$F$1001,'Beladung des Speichers'!$A$17:$A$1001,'Ergebnis (detailliert)'!A287))</f>
        <v/>
      </c>
      <c r="J287" s="122" t="str">
        <f>IF(ISBLANK('Beladung des Speichers'!A287),"",'Beladung des Speichers'!F287)</f>
        <v/>
      </c>
      <c r="K287" s="121" t="str">
        <f>IF(ISBLANK('Beladung des Speichers'!A287),"",SUMIFS('Entladung des Speichers'!$C$17:$C$1001,'Entladung des Speichers'!$A$17:$A$1001,'Ergebnis (detailliert)'!A287))</f>
        <v/>
      </c>
      <c r="L287" s="123" t="str">
        <f t="shared" si="19"/>
        <v/>
      </c>
      <c r="M287" s="123" t="str">
        <f>IF(ISBLANK('Entladung des Speichers'!A287),"",'Entladung des Speichers'!C287)</f>
        <v/>
      </c>
      <c r="N287" s="121" t="str">
        <f>IF(ISBLANK('Beladung des Speichers'!A287),"",SUMIFS('Entladung des Speichers'!$F$17:$F$1001,'Entladung des Speichers'!$A$17:$A$1001,'Ergebnis (detailliert)'!$A$17:$A$300))</f>
        <v/>
      </c>
      <c r="O287" s="122" t="str">
        <f t="shared" si="20"/>
        <v/>
      </c>
      <c r="P287" s="124" t="str">
        <f>IF(A287="","",N287*'Ergebnis (detailliert)'!J287/'Ergebnis (detailliert)'!I287)</f>
        <v/>
      </c>
      <c r="Q287" s="122" t="str">
        <f t="shared" si="21"/>
        <v/>
      </c>
      <c r="R287" s="125" t="str">
        <f t="shared" si="22"/>
        <v/>
      </c>
      <c r="S287" s="126" t="str">
        <f>IF(A287="","",IF(LOOKUP(A287,Stammdaten!$A$17:$A$1001,Stammdaten!$G$17:$G$1001)="Nein",0,IF(ISBLANK('Beladung des Speichers'!A287),"",-1*ROUND(MIN(J287,Q287),2))))</f>
        <v/>
      </c>
    </row>
    <row r="288" spans="1:19" x14ac:dyDescent="0.2">
      <c r="A288" s="119" t="str">
        <f>IF('Beladung des Speichers'!A288="","",'Beladung des Speichers'!A288)</f>
        <v/>
      </c>
      <c r="B288" s="182" t="str">
        <f>IF('Beladung des Speichers'!B288="","",'Beladung des Speichers'!B288)</f>
        <v/>
      </c>
      <c r="C288" s="161" t="str">
        <f>IF(ISBLANK('Beladung des Speichers'!A288),"",SUMIFS('Beladung des Speichers'!$C$17:$C$300,'Beladung des Speichers'!$A$17:$A$300,A288)-SUMIFS('Entladung des Speichers'!$C$17:$C$300,'Entladung des Speichers'!$A$17:$A$300,A288)+SUMIFS(Füllstände!$B$17:$B$299,Füllstände!$A$17:$A$299,A288)-SUMIFS(Füllstände!$C$17:$C$299,Füllstände!$A$17:$A$299,A288))</f>
        <v/>
      </c>
      <c r="D288" s="160" t="str">
        <f>IF(ISBLANK('Beladung des Speichers'!A288),"",C288*'Beladung des Speichers'!C288/SUMIFS('Beladung des Speichers'!$C$17:$C$300,'Beladung des Speichers'!$A$17:$A$300,A288))</f>
        <v/>
      </c>
      <c r="E288" s="166" t="str">
        <f>IF(ISBLANK('Beladung des Speichers'!A288),"",1/SUMIFS('Beladung des Speichers'!$C$17:$C$300,'Beladung des Speichers'!$A$17:$A$300,A288)*C288*SUMIF($A$17:$A$300,A288,'Beladung des Speichers'!$F$17:$F$300))</f>
        <v/>
      </c>
      <c r="F288" s="162" t="str">
        <f>IF(ISBLANK('Beladung des Speichers'!A288),"",IF(C288=0,"0,00",D288/C288*E288))</f>
        <v/>
      </c>
      <c r="G288" s="120" t="str">
        <f>IF(ISBLANK('Beladung des Speichers'!A288),"",SUMIFS('Beladung des Speichers'!$C$17:$C$300,'Beladung des Speichers'!$A$17:$A$300,A288))</f>
        <v/>
      </c>
      <c r="H288" s="120" t="str">
        <f>IF(ISBLANK('Beladung des Speichers'!A288),"",'Beladung des Speichers'!C288)</f>
        <v/>
      </c>
      <c r="I288" s="121" t="str">
        <f>IF(ISBLANK('Beladung des Speichers'!A288),"",SUMIFS('Beladung des Speichers'!$F$17:$F$1001,'Beladung des Speichers'!$A$17:$A$1001,'Ergebnis (detailliert)'!A288))</f>
        <v/>
      </c>
      <c r="J288" s="122" t="str">
        <f>IF(ISBLANK('Beladung des Speichers'!A288),"",'Beladung des Speichers'!F288)</f>
        <v/>
      </c>
      <c r="K288" s="121" t="str">
        <f>IF(ISBLANK('Beladung des Speichers'!A288),"",SUMIFS('Entladung des Speichers'!$C$17:$C$1001,'Entladung des Speichers'!$A$17:$A$1001,'Ergebnis (detailliert)'!A288))</f>
        <v/>
      </c>
      <c r="L288" s="123" t="str">
        <f t="shared" si="19"/>
        <v/>
      </c>
      <c r="M288" s="123" t="str">
        <f>IF(ISBLANK('Entladung des Speichers'!A288),"",'Entladung des Speichers'!C288)</f>
        <v/>
      </c>
      <c r="N288" s="121" t="str">
        <f>IF(ISBLANK('Beladung des Speichers'!A288),"",SUMIFS('Entladung des Speichers'!$F$17:$F$1001,'Entladung des Speichers'!$A$17:$A$1001,'Ergebnis (detailliert)'!$A$17:$A$300))</f>
        <v/>
      </c>
      <c r="O288" s="122" t="str">
        <f t="shared" si="20"/>
        <v/>
      </c>
      <c r="P288" s="124" t="str">
        <f>IF(A288="","",N288*'Ergebnis (detailliert)'!J288/'Ergebnis (detailliert)'!I288)</f>
        <v/>
      </c>
      <c r="Q288" s="122" t="str">
        <f t="shared" si="21"/>
        <v/>
      </c>
      <c r="R288" s="125" t="str">
        <f t="shared" si="22"/>
        <v/>
      </c>
      <c r="S288" s="126" t="str">
        <f>IF(A288="","",IF(LOOKUP(A288,Stammdaten!$A$17:$A$1001,Stammdaten!$G$17:$G$1001)="Nein",0,IF(ISBLANK('Beladung des Speichers'!A288),"",-1*ROUND(MIN(J288,Q288),2))))</f>
        <v/>
      </c>
    </row>
    <row r="289" spans="1:19" x14ac:dyDescent="0.2">
      <c r="A289" s="119" t="str">
        <f>IF('Beladung des Speichers'!A289="","",'Beladung des Speichers'!A289)</f>
        <v/>
      </c>
      <c r="B289" s="182" t="str">
        <f>IF('Beladung des Speichers'!B289="","",'Beladung des Speichers'!B289)</f>
        <v/>
      </c>
      <c r="C289" s="161" t="str">
        <f>IF(ISBLANK('Beladung des Speichers'!A289),"",SUMIFS('Beladung des Speichers'!$C$17:$C$300,'Beladung des Speichers'!$A$17:$A$300,A289)-SUMIFS('Entladung des Speichers'!$C$17:$C$300,'Entladung des Speichers'!$A$17:$A$300,A289)+SUMIFS(Füllstände!$B$17:$B$299,Füllstände!$A$17:$A$299,A289)-SUMIFS(Füllstände!$C$17:$C$299,Füllstände!$A$17:$A$299,A289))</f>
        <v/>
      </c>
      <c r="D289" s="160" t="str">
        <f>IF(ISBLANK('Beladung des Speichers'!A289),"",C289*'Beladung des Speichers'!C289/SUMIFS('Beladung des Speichers'!$C$17:$C$300,'Beladung des Speichers'!$A$17:$A$300,A289))</f>
        <v/>
      </c>
      <c r="E289" s="166" t="str">
        <f>IF(ISBLANK('Beladung des Speichers'!A289),"",1/SUMIFS('Beladung des Speichers'!$C$17:$C$300,'Beladung des Speichers'!$A$17:$A$300,A289)*C289*SUMIF($A$17:$A$300,A289,'Beladung des Speichers'!$F$17:$F$300))</f>
        <v/>
      </c>
      <c r="F289" s="162" t="str">
        <f>IF(ISBLANK('Beladung des Speichers'!A289),"",IF(C289=0,"0,00",D289/C289*E289))</f>
        <v/>
      </c>
      <c r="G289" s="120" t="str">
        <f>IF(ISBLANK('Beladung des Speichers'!A289),"",SUMIFS('Beladung des Speichers'!$C$17:$C$300,'Beladung des Speichers'!$A$17:$A$300,A289))</f>
        <v/>
      </c>
      <c r="H289" s="120" t="str">
        <f>IF(ISBLANK('Beladung des Speichers'!A289),"",'Beladung des Speichers'!C289)</f>
        <v/>
      </c>
      <c r="I289" s="121" t="str">
        <f>IF(ISBLANK('Beladung des Speichers'!A289),"",SUMIFS('Beladung des Speichers'!$F$17:$F$1001,'Beladung des Speichers'!$A$17:$A$1001,'Ergebnis (detailliert)'!A289))</f>
        <v/>
      </c>
      <c r="J289" s="122" t="str">
        <f>IF(ISBLANK('Beladung des Speichers'!A289),"",'Beladung des Speichers'!F289)</f>
        <v/>
      </c>
      <c r="K289" s="121" t="str">
        <f>IF(ISBLANK('Beladung des Speichers'!A289),"",SUMIFS('Entladung des Speichers'!$C$17:$C$1001,'Entladung des Speichers'!$A$17:$A$1001,'Ergebnis (detailliert)'!A289))</f>
        <v/>
      </c>
      <c r="L289" s="123" t="str">
        <f t="shared" si="19"/>
        <v/>
      </c>
      <c r="M289" s="123" t="str">
        <f>IF(ISBLANK('Entladung des Speichers'!A289),"",'Entladung des Speichers'!C289)</f>
        <v/>
      </c>
      <c r="N289" s="121" t="str">
        <f>IF(ISBLANK('Beladung des Speichers'!A289),"",SUMIFS('Entladung des Speichers'!$F$17:$F$1001,'Entladung des Speichers'!$A$17:$A$1001,'Ergebnis (detailliert)'!$A$17:$A$300))</f>
        <v/>
      </c>
      <c r="O289" s="122" t="str">
        <f t="shared" si="20"/>
        <v/>
      </c>
      <c r="P289" s="124" t="str">
        <f>IF(A289="","",N289*'Ergebnis (detailliert)'!J289/'Ergebnis (detailliert)'!I289)</f>
        <v/>
      </c>
      <c r="Q289" s="122" t="str">
        <f t="shared" si="21"/>
        <v/>
      </c>
      <c r="R289" s="125" t="str">
        <f t="shared" si="22"/>
        <v/>
      </c>
      <c r="S289" s="126" t="str">
        <f>IF(A289="","",IF(LOOKUP(A289,Stammdaten!$A$17:$A$1001,Stammdaten!$G$17:$G$1001)="Nein",0,IF(ISBLANK('Beladung des Speichers'!A289),"",-1*ROUND(MIN(J289,Q289),2))))</f>
        <v/>
      </c>
    </row>
    <row r="290" spans="1:19" x14ac:dyDescent="0.2">
      <c r="A290" s="119" t="str">
        <f>IF('Beladung des Speichers'!A290="","",'Beladung des Speichers'!A290)</f>
        <v/>
      </c>
      <c r="B290" s="182" t="str">
        <f>IF('Beladung des Speichers'!B290="","",'Beladung des Speichers'!B290)</f>
        <v/>
      </c>
      <c r="C290" s="161" t="str">
        <f>IF(ISBLANK('Beladung des Speichers'!A290),"",SUMIFS('Beladung des Speichers'!$C$17:$C$300,'Beladung des Speichers'!$A$17:$A$300,A290)-SUMIFS('Entladung des Speichers'!$C$17:$C$300,'Entladung des Speichers'!$A$17:$A$300,A290)+SUMIFS(Füllstände!$B$17:$B$299,Füllstände!$A$17:$A$299,A290)-SUMIFS(Füllstände!$C$17:$C$299,Füllstände!$A$17:$A$299,A290))</f>
        <v/>
      </c>
      <c r="D290" s="160" t="str">
        <f>IF(ISBLANK('Beladung des Speichers'!A290),"",C290*'Beladung des Speichers'!C290/SUMIFS('Beladung des Speichers'!$C$17:$C$300,'Beladung des Speichers'!$A$17:$A$300,A290))</f>
        <v/>
      </c>
      <c r="E290" s="166" t="str">
        <f>IF(ISBLANK('Beladung des Speichers'!A290),"",1/SUMIFS('Beladung des Speichers'!$C$17:$C$300,'Beladung des Speichers'!$A$17:$A$300,A290)*C290*SUMIF($A$17:$A$300,A290,'Beladung des Speichers'!$F$17:$F$300))</f>
        <v/>
      </c>
      <c r="F290" s="162" t="str">
        <f>IF(ISBLANK('Beladung des Speichers'!A290),"",IF(C290=0,"0,00",D290/C290*E290))</f>
        <v/>
      </c>
      <c r="G290" s="120" t="str">
        <f>IF(ISBLANK('Beladung des Speichers'!A290),"",SUMIFS('Beladung des Speichers'!$C$17:$C$300,'Beladung des Speichers'!$A$17:$A$300,A290))</f>
        <v/>
      </c>
      <c r="H290" s="120" t="str">
        <f>IF(ISBLANK('Beladung des Speichers'!A290),"",'Beladung des Speichers'!C290)</f>
        <v/>
      </c>
      <c r="I290" s="121" t="str">
        <f>IF(ISBLANK('Beladung des Speichers'!A290),"",SUMIFS('Beladung des Speichers'!$F$17:$F$1001,'Beladung des Speichers'!$A$17:$A$1001,'Ergebnis (detailliert)'!A290))</f>
        <v/>
      </c>
      <c r="J290" s="122" t="str">
        <f>IF(ISBLANK('Beladung des Speichers'!A290),"",'Beladung des Speichers'!F290)</f>
        <v/>
      </c>
      <c r="K290" s="121" t="str">
        <f>IF(ISBLANK('Beladung des Speichers'!A290),"",SUMIFS('Entladung des Speichers'!$C$17:$C$1001,'Entladung des Speichers'!$A$17:$A$1001,'Ergebnis (detailliert)'!A290))</f>
        <v/>
      </c>
      <c r="L290" s="123" t="str">
        <f t="shared" si="19"/>
        <v/>
      </c>
      <c r="M290" s="123" t="str">
        <f>IF(ISBLANK('Entladung des Speichers'!A290),"",'Entladung des Speichers'!C290)</f>
        <v/>
      </c>
      <c r="N290" s="121" t="str">
        <f>IF(ISBLANK('Beladung des Speichers'!A290),"",SUMIFS('Entladung des Speichers'!$F$17:$F$1001,'Entladung des Speichers'!$A$17:$A$1001,'Ergebnis (detailliert)'!$A$17:$A$300))</f>
        <v/>
      </c>
      <c r="O290" s="122" t="str">
        <f t="shared" si="20"/>
        <v/>
      </c>
      <c r="P290" s="124" t="str">
        <f>IF(A290="","",N290*'Ergebnis (detailliert)'!J290/'Ergebnis (detailliert)'!I290)</f>
        <v/>
      </c>
      <c r="Q290" s="122" t="str">
        <f t="shared" si="21"/>
        <v/>
      </c>
      <c r="R290" s="125" t="str">
        <f t="shared" si="22"/>
        <v/>
      </c>
      <c r="S290" s="126" t="str">
        <f>IF(A290="","",IF(LOOKUP(A290,Stammdaten!$A$17:$A$1001,Stammdaten!$G$17:$G$1001)="Nein",0,IF(ISBLANK('Beladung des Speichers'!A290),"",-1*ROUND(MIN(J290,Q290),2))))</f>
        <v/>
      </c>
    </row>
    <row r="291" spans="1:19" x14ac:dyDescent="0.2">
      <c r="A291" s="119" t="str">
        <f>IF('Beladung des Speichers'!A291="","",'Beladung des Speichers'!A291)</f>
        <v/>
      </c>
      <c r="B291" s="182" t="str">
        <f>IF('Beladung des Speichers'!B291="","",'Beladung des Speichers'!B291)</f>
        <v/>
      </c>
      <c r="C291" s="161" t="str">
        <f>IF(ISBLANK('Beladung des Speichers'!A291),"",SUMIFS('Beladung des Speichers'!$C$17:$C$300,'Beladung des Speichers'!$A$17:$A$300,A291)-SUMIFS('Entladung des Speichers'!$C$17:$C$300,'Entladung des Speichers'!$A$17:$A$300,A291)+SUMIFS(Füllstände!$B$17:$B$299,Füllstände!$A$17:$A$299,A291)-SUMIFS(Füllstände!$C$17:$C$299,Füllstände!$A$17:$A$299,A291))</f>
        <v/>
      </c>
      <c r="D291" s="160" t="str">
        <f>IF(ISBLANK('Beladung des Speichers'!A291),"",C291*'Beladung des Speichers'!C291/SUMIFS('Beladung des Speichers'!$C$17:$C$300,'Beladung des Speichers'!$A$17:$A$300,A291))</f>
        <v/>
      </c>
      <c r="E291" s="166" t="str">
        <f>IF(ISBLANK('Beladung des Speichers'!A291),"",1/SUMIFS('Beladung des Speichers'!$C$17:$C$300,'Beladung des Speichers'!$A$17:$A$300,A291)*C291*SUMIF($A$17:$A$300,A291,'Beladung des Speichers'!$F$17:$F$300))</f>
        <v/>
      </c>
      <c r="F291" s="162" t="str">
        <f>IF(ISBLANK('Beladung des Speichers'!A291),"",IF(C291=0,"0,00",D291/C291*E291))</f>
        <v/>
      </c>
      <c r="G291" s="120" t="str">
        <f>IF(ISBLANK('Beladung des Speichers'!A291),"",SUMIFS('Beladung des Speichers'!$C$17:$C$300,'Beladung des Speichers'!$A$17:$A$300,A291))</f>
        <v/>
      </c>
      <c r="H291" s="120" t="str">
        <f>IF(ISBLANK('Beladung des Speichers'!A291),"",'Beladung des Speichers'!C291)</f>
        <v/>
      </c>
      <c r="I291" s="121" t="str">
        <f>IF(ISBLANK('Beladung des Speichers'!A291),"",SUMIFS('Beladung des Speichers'!$F$17:$F$1001,'Beladung des Speichers'!$A$17:$A$1001,'Ergebnis (detailliert)'!A291))</f>
        <v/>
      </c>
      <c r="J291" s="122" t="str">
        <f>IF(ISBLANK('Beladung des Speichers'!A291),"",'Beladung des Speichers'!F291)</f>
        <v/>
      </c>
      <c r="K291" s="121" t="str">
        <f>IF(ISBLANK('Beladung des Speichers'!A291),"",SUMIFS('Entladung des Speichers'!$C$17:$C$1001,'Entladung des Speichers'!$A$17:$A$1001,'Ergebnis (detailliert)'!A291))</f>
        <v/>
      </c>
      <c r="L291" s="123" t="str">
        <f t="shared" si="19"/>
        <v/>
      </c>
      <c r="M291" s="123" t="str">
        <f>IF(ISBLANK('Entladung des Speichers'!A291),"",'Entladung des Speichers'!C291)</f>
        <v/>
      </c>
      <c r="N291" s="121" t="str">
        <f>IF(ISBLANK('Beladung des Speichers'!A291),"",SUMIFS('Entladung des Speichers'!$F$17:$F$1001,'Entladung des Speichers'!$A$17:$A$1001,'Ergebnis (detailliert)'!$A$17:$A$300))</f>
        <v/>
      </c>
      <c r="O291" s="122" t="str">
        <f t="shared" si="20"/>
        <v/>
      </c>
      <c r="P291" s="124" t="str">
        <f>IF(A291="","",N291*'Ergebnis (detailliert)'!J291/'Ergebnis (detailliert)'!I291)</f>
        <v/>
      </c>
      <c r="Q291" s="122" t="str">
        <f t="shared" si="21"/>
        <v/>
      </c>
      <c r="R291" s="125" t="str">
        <f t="shared" si="22"/>
        <v/>
      </c>
      <c r="S291" s="126" t="str">
        <f>IF(A291="","",IF(LOOKUP(A291,Stammdaten!$A$17:$A$1001,Stammdaten!$G$17:$G$1001)="Nein",0,IF(ISBLANK('Beladung des Speichers'!A291),"",-1*ROUND(MIN(J291,Q291),2))))</f>
        <v/>
      </c>
    </row>
    <row r="292" spans="1:19" x14ac:dyDescent="0.2">
      <c r="A292" s="119" t="str">
        <f>IF('Beladung des Speichers'!A292="","",'Beladung des Speichers'!A292)</f>
        <v/>
      </c>
      <c r="B292" s="182" t="str">
        <f>IF('Beladung des Speichers'!B292="","",'Beladung des Speichers'!B292)</f>
        <v/>
      </c>
      <c r="C292" s="161" t="str">
        <f>IF(ISBLANK('Beladung des Speichers'!A292),"",SUMIFS('Beladung des Speichers'!$C$17:$C$300,'Beladung des Speichers'!$A$17:$A$300,A292)-SUMIFS('Entladung des Speichers'!$C$17:$C$300,'Entladung des Speichers'!$A$17:$A$300,A292)+SUMIFS(Füllstände!$B$17:$B$299,Füllstände!$A$17:$A$299,A292)-SUMIFS(Füllstände!$C$17:$C$299,Füllstände!$A$17:$A$299,A292))</f>
        <v/>
      </c>
      <c r="D292" s="160" t="str">
        <f>IF(ISBLANK('Beladung des Speichers'!A292),"",C292*'Beladung des Speichers'!C292/SUMIFS('Beladung des Speichers'!$C$17:$C$300,'Beladung des Speichers'!$A$17:$A$300,A292))</f>
        <v/>
      </c>
      <c r="E292" s="166" t="str">
        <f>IF(ISBLANK('Beladung des Speichers'!A292),"",1/SUMIFS('Beladung des Speichers'!$C$17:$C$300,'Beladung des Speichers'!$A$17:$A$300,A292)*C292*SUMIF($A$17:$A$300,A292,'Beladung des Speichers'!$F$17:$F$300))</f>
        <v/>
      </c>
      <c r="F292" s="162" t="str">
        <f>IF(ISBLANK('Beladung des Speichers'!A292),"",IF(C292=0,"0,00",D292/C292*E292))</f>
        <v/>
      </c>
      <c r="G292" s="120" t="str">
        <f>IF(ISBLANK('Beladung des Speichers'!A292),"",SUMIFS('Beladung des Speichers'!$C$17:$C$300,'Beladung des Speichers'!$A$17:$A$300,A292))</f>
        <v/>
      </c>
      <c r="H292" s="120" t="str">
        <f>IF(ISBLANK('Beladung des Speichers'!A292),"",'Beladung des Speichers'!C292)</f>
        <v/>
      </c>
      <c r="I292" s="121" t="str">
        <f>IF(ISBLANK('Beladung des Speichers'!A292),"",SUMIFS('Beladung des Speichers'!$F$17:$F$1001,'Beladung des Speichers'!$A$17:$A$1001,'Ergebnis (detailliert)'!A292))</f>
        <v/>
      </c>
      <c r="J292" s="122" t="str">
        <f>IF(ISBLANK('Beladung des Speichers'!A292),"",'Beladung des Speichers'!F292)</f>
        <v/>
      </c>
      <c r="K292" s="121" t="str">
        <f>IF(ISBLANK('Beladung des Speichers'!A292),"",SUMIFS('Entladung des Speichers'!$C$17:$C$1001,'Entladung des Speichers'!$A$17:$A$1001,'Ergebnis (detailliert)'!A292))</f>
        <v/>
      </c>
      <c r="L292" s="123" t="str">
        <f t="shared" si="19"/>
        <v/>
      </c>
      <c r="M292" s="123" t="str">
        <f>IF(ISBLANK('Entladung des Speichers'!A292),"",'Entladung des Speichers'!C292)</f>
        <v/>
      </c>
      <c r="N292" s="121" t="str">
        <f>IF(ISBLANK('Beladung des Speichers'!A292),"",SUMIFS('Entladung des Speichers'!$F$17:$F$1001,'Entladung des Speichers'!$A$17:$A$1001,'Ergebnis (detailliert)'!$A$17:$A$300))</f>
        <v/>
      </c>
      <c r="O292" s="122" t="str">
        <f t="shared" si="20"/>
        <v/>
      </c>
      <c r="P292" s="124" t="str">
        <f>IF(A292="","",N292*'Ergebnis (detailliert)'!J292/'Ergebnis (detailliert)'!I292)</f>
        <v/>
      </c>
      <c r="Q292" s="122" t="str">
        <f t="shared" si="21"/>
        <v/>
      </c>
      <c r="R292" s="125" t="str">
        <f t="shared" si="22"/>
        <v/>
      </c>
      <c r="S292" s="126" t="str">
        <f>IF(A292="","",IF(LOOKUP(A292,Stammdaten!$A$17:$A$1001,Stammdaten!$G$17:$G$1001)="Nein",0,IF(ISBLANK('Beladung des Speichers'!A292),"",-1*ROUND(MIN(J292,Q292),2))))</f>
        <v/>
      </c>
    </row>
    <row r="293" spans="1:19" x14ac:dyDescent="0.2">
      <c r="A293" s="119" t="str">
        <f>IF('Beladung des Speichers'!A293="","",'Beladung des Speichers'!A293)</f>
        <v/>
      </c>
      <c r="B293" s="182" t="str">
        <f>IF('Beladung des Speichers'!B293="","",'Beladung des Speichers'!B293)</f>
        <v/>
      </c>
      <c r="C293" s="161" t="str">
        <f>IF(ISBLANK('Beladung des Speichers'!A293),"",SUMIFS('Beladung des Speichers'!$C$17:$C$300,'Beladung des Speichers'!$A$17:$A$300,A293)-SUMIFS('Entladung des Speichers'!$C$17:$C$300,'Entladung des Speichers'!$A$17:$A$300,A293)+SUMIFS(Füllstände!$B$17:$B$299,Füllstände!$A$17:$A$299,A293)-SUMIFS(Füllstände!$C$17:$C$299,Füllstände!$A$17:$A$299,A293))</f>
        <v/>
      </c>
      <c r="D293" s="160" t="str">
        <f>IF(ISBLANK('Beladung des Speichers'!A293),"",C293*'Beladung des Speichers'!C293/SUMIFS('Beladung des Speichers'!$C$17:$C$300,'Beladung des Speichers'!$A$17:$A$300,A293))</f>
        <v/>
      </c>
      <c r="E293" s="166" t="str">
        <f>IF(ISBLANK('Beladung des Speichers'!A293),"",1/SUMIFS('Beladung des Speichers'!$C$17:$C$300,'Beladung des Speichers'!$A$17:$A$300,A293)*C293*SUMIF($A$17:$A$300,A293,'Beladung des Speichers'!$F$17:$F$300))</f>
        <v/>
      </c>
      <c r="F293" s="162" t="str">
        <f>IF(ISBLANK('Beladung des Speichers'!A293),"",IF(C293=0,"0,00",D293/C293*E293))</f>
        <v/>
      </c>
      <c r="G293" s="120" t="str">
        <f>IF(ISBLANK('Beladung des Speichers'!A293),"",SUMIFS('Beladung des Speichers'!$C$17:$C$300,'Beladung des Speichers'!$A$17:$A$300,A293))</f>
        <v/>
      </c>
      <c r="H293" s="120" t="str">
        <f>IF(ISBLANK('Beladung des Speichers'!A293),"",'Beladung des Speichers'!C293)</f>
        <v/>
      </c>
      <c r="I293" s="121" t="str">
        <f>IF(ISBLANK('Beladung des Speichers'!A293),"",SUMIFS('Beladung des Speichers'!$F$17:$F$1001,'Beladung des Speichers'!$A$17:$A$1001,'Ergebnis (detailliert)'!A293))</f>
        <v/>
      </c>
      <c r="J293" s="122" t="str">
        <f>IF(ISBLANK('Beladung des Speichers'!A293),"",'Beladung des Speichers'!F293)</f>
        <v/>
      </c>
      <c r="K293" s="121" t="str">
        <f>IF(ISBLANK('Beladung des Speichers'!A293),"",SUMIFS('Entladung des Speichers'!$C$17:$C$1001,'Entladung des Speichers'!$A$17:$A$1001,'Ergebnis (detailliert)'!A293))</f>
        <v/>
      </c>
      <c r="L293" s="123" t="str">
        <f t="shared" si="19"/>
        <v/>
      </c>
      <c r="M293" s="123" t="str">
        <f>IF(ISBLANK('Entladung des Speichers'!A293),"",'Entladung des Speichers'!C293)</f>
        <v/>
      </c>
      <c r="N293" s="121" t="str">
        <f>IF(ISBLANK('Beladung des Speichers'!A293),"",SUMIFS('Entladung des Speichers'!$F$17:$F$1001,'Entladung des Speichers'!$A$17:$A$1001,'Ergebnis (detailliert)'!$A$17:$A$300))</f>
        <v/>
      </c>
      <c r="O293" s="122" t="str">
        <f t="shared" si="20"/>
        <v/>
      </c>
      <c r="P293" s="124" t="str">
        <f>IF(A293="","",N293*'Ergebnis (detailliert)'!J293/'Ergebnis (detailliert)'!I293)</f>
        <v/>
      </c>
      <c r="Q293" s="122" t="str">
        <f t="shared" si="21"/>
        <v/>
      </c>
      <c r="R293" s="125" t="str">
        <f t="shared" si="22"/>
        <v/>
      </c>
      <c r="S293" s="126" t="str">
        <f>IF(A293="","",IF(LOOKUP(A293,Stammdaten!$A$17:$A$1001,Stammdaten!$G$17:$G$1001)="Nein",0,IF(ISBLANK('Beladung des Speichers'!A293),"",-1*ROUND(MIN(J293,Q293),2))))</f>
        <v/>
      </c>
    </row>
    <row r="294" spans="1:19" x14ac:dyDescent="0.2">
      <c r="A294" s="119" t="str">
        <f>IF('Beladung des Speichers'!A294="","",'Beladung des Speichers'!A294)</f>
        <v/>
      </c>
      <c r="B294" s="182" t="str">
        <f>IF('Beladung des Speichers'!B294="","",'Beladung des Speichers'!B294)</f>
        <v/>
      </c>
      <c r="C294" s="161" t="str">
        <f>IF(ISBLANK('Beladung des Speichers'!A294),"",SUMIFS('Beladung des Speichers'!$C$17:$C$300,'Beladung des Speichers'!$A$17:$A$300,A294)-SUMIFS('Entladung des Speichers'!$C$17:$C$300,'Entladung des Speichers'!$A$17:$A$300,A294)+SUMIFS(Füllstände!$B$17:$B$299,Füllstände!$A$17:$A$299,A294)-SUMIFS(Füllstände!$C$17:$C$299,Füllstände!$A$17:$A$299,A294))</f>
        <v/>
      </c>
      <c r="D294" s="160" t="str">
        <f>IF(ISBLANK('Beladung des Speichers'!A294),"",C294*'Beladung des Speichers'!C294/SUMIFS('Beladung des Speichers'!$C$17:$C$300,'Beladung des Speichers'!$A$17:$A$300,A294))</f>
        <v/>
      </c>
      <c r="E294" s="166" t="str">
        <f>IF(ISBLANK('Beladung des Speichers'!A294),"",1/SUMIFS('Beladung des Speichers'!$C$17:$C$300,'Beladung des Speichers'!$A$17:$A$300,A294)*C294*SUMIF($A$17:$A$300,A294,'Beladung des Speichers'!$F$17:$F$300))</f>
        <v/>
      </c>
      <c r="F294" s="162" t="str">
        <f>IF(ISBLANK('Beladung des Speichers'!A294),"",IF(C294=0,"0,00",D294/C294*E294))</f>
        <v/>
      </c>
      <c r="G294" s="120" t="str">
        <f>IF(ISBLANK('Beladung des Speichers'!A294),"",SUMIFS('Beladung des Speichers'!$C$17:$C$300,'Beladung des Speichers'!$A$17:$A$300,A294))</f>
        <v/>
      </c>
      <c r="H294" s="120" t="str">
        <f>IF(ISBLANK('Beladung des Speichers'!A294),"",'Beladung des Speichers'!C294)</f>
        <v/>
      </c>
      <c r="I294" s="121" t="str">
        <f>IF(ISBLANK('Beladung des Speichers'!A294),"",SUMIFS('Beladung des Speichers'!$F$17:$F$1001,'Beladung des Speichers'!$A$17:$A$1001,'Ergebnis (detailliert)'!A294))</f>
        <v/>
      </c>
      <c r="J294" s="122" t="str">
        <f>IF(ISBLANK('Beladung des Speichers'!A294),"",'Beladung des Speichers'!F294)</f>
        <v/>
      </c>
      <c r="K294" s="121" t="str">
        <f>IF(ISBLANK('Beladung des Speichers'!A294),"",SUMIFS('Entladung des Speichers'!$C$17:$C$1001,'Entladung des Speichers'!$A$17:$A$1001,'Ergebnis (detailliert)'!A294))</f>
        <v/>
      </c>
      <c r="L294" s="123" t="str">
        <f t="shared" si="19"/>
        <v/>
      </c>
      <c r="M294" s="123" t="str">
        <f>IF(ISBLANK('Entladung des Speichers'!A294),"",'Entladung des Speichers'!C294)</f>
        <v/>
      </c>
      <c r="N294" s="121" t="str">
        <f>IF(ISBLANK('Beladung des Speichers'!A294),"",SUMIFS('Entladung des Speichers'!$F$17:$F$1001,'Entladung des Speichers'!$A$17:$A$1001,'Ergebnis (detailliert)'!$A$17:$A$300))</f>
        <v/>
      </c>
      <c r="O294" s="122" t="str">
        <f t="shared" si="20"/>
        <v/>
      </c>
      <c r="P294" s="124" t="str">
        <f>IF(A294="","",N294*'Ergebnis (detailliert)'!J294/'Ergebnis (detailliert)'!I294)</f>
        <v/>
      </c>
      <c r="Q294" s="122" t="str">
        <f t="shared" si="21"/>
        <v/>
      </c>
      <c r="R294" s="125" t="str">
        <f t="shared" si="22"/>
        <v/>
      </c>
      <c r="S294" s="126" t="str">
        <f>IF(A294="","",IF(LOOKUP(A294,Stammdaten!$A$17:$A$1001,Stammdaten!$G$17:$G$1001)="Nein",0,IF(ISBLANK('Beladung des Speichers'!A294),"",-1*ROUND(MIN(J294,Q294),2))))</f>
        <v/>
      </c>
    </row>
    <row r="295" spans="1:19" x14ac:dyDescent="0.2">
      <c r="A295" s="119" t="str">
        <f>IF('Beladung des Speichers'!A295="","",'Beladung des Speichers'!A295)</f>
        <v/>
      </c>
      <c r="B295" s="182" t="str">
        <f>IF('Beladung des Speichers'!B295="","",'Beladung des Speichers'!B295)</f>
        <v/>
      </c>
      <c r="C295" s="161" t="str">
        <f>IF(ISBLANK('Beladung des Speichers'!A295),"",SUMIFS('Beladung des Speichers'!$C$17:$C$300,'Beladung des Speichers'!$A$17:$A$300,A295)-SUMIFS('Entladung des Speichers'!$C$17:$C$300,'Entladung des Speichers'!$A$17:$A$300,A295)+SUMIFS(Füllstände!$B$17:$B$299,Füllstände!$A$17:$A$299,A295)-SUMIFS(Füllstände!$C$17:$C$299,Füllstände!$A$17:$A$299,A295))</f>
        <v/>
      </c>
      <c r="D295" s="160" t="str">
        <f>IF(ISBLANK('Beladung des Speichers'!A295),"",C295*'Beladung des Speichers'!C295/SUMIFS('Beladung des Speichers'!$C$17:$C$300,'Beladung des Speichers'!$A$17:$A$300,A295))</f>
        <v/>
      </c>
      <c r="E295" s="166" t="str">
        <f>IF(ISBLANK('Beladung des Speichers'!A295),"",1/SUMIFS('Beladung des Speichers'!$C$17:$C$300,'Beladung des Speichers'!$A$17:$A$300,A295)*C295*SUMIF($A$17:$A$300,A295,'Beladung des Speichers'!$F$17:$F$300))</f>
        <v/>
      </c>
      <c r="F295" s="162" t="str">
        <f>IF(ISBLANK('Beladung des Speichers'!A295),"",IF(C295=0,"0,00",D295/C295*E295))</f>
        <v/>
      </c>
      <c r="G295" s="120" t="str">
        <f>IF(ISBLANK('Beladung des Speichers'!A295),"",SUMIFS('Beladung des Speichers'!$C$17:$C$300,'Beladung des Speichers'!$A$17:$A$300,A295))</f>
        <v/>
      </c>
      <c r="H295" s="120" t="str">
        <f>IF(ISBLANK('Beladung des Speichers'!A295),"",'Beladung des Speichers'!C295)</f>
        <v/>
      </c>
      <c r="I295" s="121" t="str">
        <f>IF(ISBLANK('Beladung des Speichers'!A295),"",SUMIFS('Beladung des Speichers'!$F$17:$F$1001,'Beladung des Speichers'!$A$17:$A$1001,'Ergebnis (detailliert)'!A295))</f>
        <v/>
      </c>
      <c r="J295" s="122" t="str">
        <f>IF(ISBLANK('Beladung des Speichers'!A295),"",'Beladung des Speichers'!F295)</f>
        <v/>
      </c>
      <c r="K295" s="121" t="str">
        <f>IF(ISBLANK('Beladung des Speichers'!A295),"",SUMIFS('Entladung des Speichers'!$C$17:$C$1001,'Entladung des Speichers'!$A$17:$A$1001,'Ergebnis (detailliert)'!A295))</f>
        <v/>
      </c>
      <c r="L295" s="123" t="str">
        <f t="shared" si="19"/>
        <v/>
      </c>
      <c r="M295" s="123" t="str">
        <f>IF(ISBLANK('Entladung des Speichers'!A295),"",'Entladung des Speichers'!C295)</f>
        <v/>
      </c>
      <c r="N295" s="121" t="str">
        <f>IF(ISBLANK('Beladung des Speichers'!A295),"",SUMIFS('Entladung des Speichers'!$F$17:$F$1001,'Entladung des Speichers'!$A$17:$A$1001,'Ergebnis (detailliert)'!$A$17:$A$300))</f>
        <v/>
      </c>
      <c r="O295" s="122" t="str">
        <f t="shared" si="20"/>
        <v/>
      </c>
      <c r="P295" s="124" t="str">
        <f>IF(A295="","",N295*'Ergebnis (detailliert)'!J295/'Ergebnis (detailliert)'!I295)</f>
        <v/>
      </c>
      <c r="Q295" s="122" t="str">
        <f t="shared" si="21"/>
        <v/>
      </c>
      <c r="R295" s="125" t="str">
        <f t="shared" si="22"/>
        <v/>
      </c>
      <c r="S295" s="126" t="str">
        <f>IF(A295="","",IF(LOOKUP(A295,Stammdaten!$A$17:$A$1001,Stammdaten!$G$17:$G$1001)="Nein",0,IF(ISBLANK('Beladung des Speichers'!A295),"",-1*ROUND(MIN(J295,Q295),2))))</f>
        <v/>
      </c>
    </row>
    <row r="296" spans="1:19" x14ac:dyDescent="0.2">
      <c r="A296" s="119" t="str">
        <f>IF('Beladung des Speichers'!A296="","",'Beladung des Speichers'!A296)</f>
        <v/>
      </c>
      <c r="B296" s="182" t="str">
        <f>IF('Beladung des Speichers'!B296="","",'Beladung des Speichers'!B296)</f>
        <v/>
      </c>
      <c r="C296" s="161" t="str">
        <f>IF(ISBLANK('Beladung des Speichers'!A296),"",SUMIFS('Beladung des Speichers'!$C$17:$C$300,'Beladung des Speichers'!$A$17:$A$300,A296)-SUMIFS('Entladung des Speichers'!$C$17:$C$300,'Entladung des Speichers'!$A$17:$A$300,A296)+SUMIFS(Füllstände!$B$17:$B$299,Füllstände!$A$17:$A$299,A296)-SUMIFS(Füllstände!$C$17:$C$299,Füllstände!$A$17:$A$299,A296))</f>
        <v/>
      </c>
      <c r="D296" s="160" t="str">
        <f>IF(ISBLANK('Beladung des Speichers'!A296),"",C296*'Beladung des Speichers'!C296/SUMIFS('Beladung des Speichers'!$C$17:$C$300,'Beladung des Speichers'!$A$17:$A$300,A296))</f>
        <v/>
      </c>
      <c r="E296" s="166" t="str">
        <f>IF(ISBLANK('Beladung des Speichers'!A296),"",1/SUMIFS('Beladung des Speichers'!$C$17:$C$300,'Beladung des Speichers'!$A$17:$A$300,A296)*C296*SUMIF($A$17:$A$300,A296,'Beladung des Speichers'!$F$17:$F$300))</f>
        <v/>
      </c>
      <c r="F296" s="162" t="str">
        <f>IF(ISBLANK('Beladung des Speichers'!A296),"",IF(C296=0,"0,00",D296/C296*E296))</f>
        <v/>
      </c>
      <c r="G296" s="120" t="str">
        <f>IF(ISBLANK('Beladung des Speichers'!A296),"",SUMIFS('Beladung des Speichers'!$C$17:$C$300,'Beladung des Speichers'!$A$17:$A$300,A296))</f>
        <v/>
      </c>
      <c r="H296" s="120" t="str">
        <f>IF(ISBLANK('Beladung des Speichers'!A296),"",'Beladung des Speichers'!C296)</f>
        <v/>
      </c>
      <c r="I296" s="121" t="str">
        <f>IF(ISBLANK('Beladung des Speichers'!A296),"",SUMIFS('Beladung des Speichers'!$F$17:$F$1001,'Beladung des Speichers'!$A$17:$A$1001,'Ergebnis (detailliert)'!A296))</f>
        <v/>
      </c>
      <c r="J296" s="122" t="str">
        <f>IF(ISBLANK('Beladung des Speichers'!A296),"",'Beladung des Speichers'!F296)</f>
        <v/>
      </c>
      <c r="K296" s="121" t="str">
        <f>IF(ISBLANK('Beladung des Speichers'!A296),"",SUMIFS('Entladung des Speichers'!$C$17:$C$1001,'Entladung des Speichers'!$A$17:$A$1001,'Ergebnis (detailliert)'!A296))</f>
        <v/>
      </c>
      <c r="L296" s="123" t="str">
        <f t="shared" si="19"/>
        <v/>
      </c>
      <c r="M296" s="123" t="str">
        <f>IF(ISBLANK('Entladung des Speichers'!A296),"",'Entladung des Speichers'!C296)</f>
        <v/>
      </c>
      <c r="N296" s="121" t="str">
        <f>IF(ISBLANK('Beladung des Speichers'!A296),"",SUMIFS('Entladung des Speichers'!$F$17:$F$1001,'Entladung des Speichers'!$A$17:$A$1001,'Ergebnis (detailliert)'!$A$17:$A$300))</f>
        <v/>
      </c>
      <c r="O296" s="122" t="str">
        <f t="shared" si="20"/>
        <v/>
      </c>
      <c r="P296" s="124" t="str">
        <f>IF(A296="","",N296*'Ergebnis (detailliert)'!J296/'Ergebnis (detailliert)'!I296)</f>
        <v/>
      </c>
      <c r="Q296" s="122" t="str">
        <f t="shared" si="21"/>
        <v/>
      </c>
      <c r="R296" s="125" t="str">
        <f t="shared" si="22"/>
        <v/>
      </c>
      <c r="S296" s="126" t="str">
        <f>IF(A296="","",IF(LOOKUP(A296,Stammdaten!$A$17:$A$1001,Stammdaten!$G$17:$G$1001)="Nein",0,IF(ISBLANK('Beladung des Speichers'!A296),"",-1*ROUND(MIN(J296,Q296),2))))</f>
        <v/>
      </c>
    </row>
    <row r="297" spans="1:19" x14ac:dyDescent="0.2">
      <c r="A297" s="119" t="str">
        <f>IF('Beladung des Speichers'!A297="","",'Beladung des Speichers'!A297)</f>
        <v/>
      </c>
      <c r="B297" s="182" t="str">
        <f>IF('Beladung des Speichers'!B297="","",'Beladung des Speichers'!B297)</f>
        <v/>
      </c>
      <c r="C297" s="161" t="str">
        <f>IF(ISBLANK('Beladung des Speichers'!A297),"",SUMIFS('Beladung des Speichers'!$C$17:$C$300,'Beladung des Speichers'!$A$17:$A$300,A297)-SUMIFS('Entladung des Speichers'!$C$17:$C$300,'Entladung des Speichers'!$A$17:$A$300,A297)+SUMIFS(Füllstände!$B$17:$B$299,Füllstände!$A$17:$A$299,A297)-SUMIFS(Füllstände!$C$17:$C$299,Füllstände!$A$17:$A$299,A297))</f>
        <v/>
      </c>
      <c r="D297" s="160" t="str">
        <f>IF(ISBLANK('Beladung des Speichers'!A297),"",C297*'Beladung des Speichers'!C297/SUMIFS('Beladung des Speichers'!$C$17:$C$300,'Beladung des Speichers'!$A$17:$A$300,A297))</f>
        <v/>
      </c>
      <c r="E297" s="166" t="str">
        <f>IF(ISBLANK('Beladung des Speichers'!A297),"",1/SUMIFS('Beladung des Speichers'!$C$17:$C$300,'Beladung des Speichers'!$A$17:$A$300,A297)*C297*SUMIF($A$17:$A$300,A297,'Beladung des Speichers'!$F$17:$F$300))</f>
        <v/>
      </c>
      <c r="F297" s="162" t="str">
        <f>IF(ISBLANK('Beladung des Speichers'!A297),"",IF(C297=0,"0,00",D297/C297*E297))</f>
        <v/>
      </c>
      <c r="G297" s="120" t="str">
        <f>IF(ISBLANK('Beladung des Speichers'!A297),"",SUMIFS('Beladung des Speichers'!$C$17:$C$300,'Beladung des Speichers'!$A$17:$A$300,A297))</f>
        <v/>
      </c>
      <c r="H297" s="120" t="str">
        <f>IF(ISBLANK('Beladung des Speichers'!A297),"",'Beladung des Speichers'!C297)</f>
        <v/>
      </c>
      <c r="I297" s="121" t="str">
        <f>IF(ISBLANK('Beladung des Speichers'!A297),"",SUMIFS('Beladung des Speichers'!$F$17:$F$1001,'Beladung des Speichers'!$A$17:$A$1001,'Ergebnis (detailliert)'!A297))</f>
        <v/>
      </c>
      <c r="J297" s="122" t="str">
        <f>IF(ISBLANK('Beladung des Speichers'!A297),"",'Beladung des Speichers'!F297)</f>
        <v/>
      </c>
      <c r="K297" s="121" t="str">
        <f>IF(ISBLANK('Beladung des Speichers'!A297),"",SUMIFS('Entladung des Speichers'!$C$17:$C$1001,'Entladung des Speichers'!$A$17:$A$1001,'Ergebnis (detailliert)'!A297))</f>
        <v/>
      </c>
      <c r="L297" s="123" t="str">
        <f t="shared" si="19"/>
        <v/>
      </c>
      <c r="M297" s="123" t="str">
        <f>IF(ISBLANK('Entladung des Speichers'!A297),"",'Entladung des Speichers'!C297)</f>
        <v/>
      </c>
      <c r="N297" s="121" t="str">
        <f>IF(ISBLANK('Beladung des Speichers'!A297),"",SUMIFS('Entladung des Speichers'!$F$17:$F$1001,'Entladung des Speichers'!$A$17:$A$1001,'Ergebnis (detailliert)'!$A$17:$A$300))</f>
        <v/>
      </c>
      <c r="O297" s="122" t="str">
        <f t="shared" si="20"/>
        <v/>
      </c>
      <c r="P297" s="124" t="str">
        <f>IF(A297="","",N297*'Ergebnis (detailliert)'!J297/'Ergebnis (detailliert)'!I297)</f>
        <v/>
      </c>
      <c r="Q297" s="122" t="str">
        <f t="shared" si="21"/>
        <v/>
      </c>
      <c r="R297" s="125" t="str">
        <f t="shared" si="22"/>
        <v/>
      </c>
      <c r="S297" s="126" t="str">
        <f>IF(A297="","",IF(LOOKUP(A297,Stammdaten!$A$17:$A$1001,Stammdaten!$G$17:$G$1001)="Nein",0,IF(ISBLANK('Beladung des Speichers'!A297),"",-1*ROUND(MIN(J297,Q297),2))))</f>
        <v/>
      </c>
    </row>
    <row r="298" spans="1:19" x14ac:dyDescent="0.2">
      <c r="A298" s="119" t="str">
        <f>IF('Beladung des Speichers'!A298="","",'Beladung des Speichers'!A298)</f>
        <v/>
      </c>
      <c r="B298" s="182" t="str">
        <f>IF('Beladung des Speichers'!B298="","",'Beladung des Speichers'!B298)</f>
        <v/>
      </c>
      <c r="C298" s="161" t="str">
        <f>IF(ISBLANK('Beladung des Speichers'!A298),"",SUMIFS('Beladung des Speichers'!$C$17:$C$300,'Beladung des Speichers'!$A$17:$A$300,A298)-SUMIFS('Entladung des Speichers'!$C$17:$C$300,'Entladung des Speichers'!$A$17:$A$300,A298)+SUMIFS(Füllstände!$B$17:$B$299,Füllstände!$A$17:$A$299,A298)-SUMIFS(Füllstände!$C$17:$C$299,Füllstände!$A$17:$A$299,A298))</f>
        <v/>
      </c>
      <c r="D298" s="160" t="str">
        <f>IF(ISBLANK('Beladung des Speichers'!A298),"",C298*'Beladung des Speichers'!C298/SUMIFS('Beladung des Speichers'!$C$17:$C$300,'Beladung des Speichers'!$A$17:$A$300,A298))</f>
        <v/>
      </c>
      <c r="E298" s="166" t="str">
        <f>IF(ISBLANK('Beladung des Speichers'!A298),"",1/SUMIFS('Beladung des Speichers'!$C$17:$C$300,'Beladung des Speichers'!$A$17:$A$300,A298)*C298*SUMIF($A$17:$A$300,A298,'Beladung des Speichers'!$F$17:$F$300))</f>
        <v/>
      </c>
      <c r="F298" s="162" t="str">
        <f>IF(ISBLANK('Beladung des Speichers'!A298),"",IF(C298=0,"0,00",D298/C298*E298))</f>
        <v/>
      </c>
      <c r="G298" s="120" t="str">
        <f>IF(ISBLANK('Beladung des Speichers'!A298),"",SUMIFS('Beladung des Speichers'!$C$17:$C$300,'Beladung des Speichers'!$A$17:$A$300,A298))</f>
        <v/>
      </c>
      <c r="H298" s="120" t="str">
        <f>IF(ISBLANK('Beladung des Speichers'!A298),"",'Beladung des Speichers'!C298)</f>
        <v/>
      </c>
      <c r="I298" s="121" t="str">
        <f>IF(ISBLANK('Beladung des Speichers'!A298),"",SUMIFS('Beladung des Speichers'!$F$17:$F$1001,'Beladung des Speichers'!$A$17:$A$1001,'Ergebnis (detailliert)'!A298))</f>
        <v/>
      </c>
      <c r="J298" s="122" t="str">
        <f>IF(ISBLANK('Beladung des Speichers'!A298),"",'Beladung des Speichers'!F298)</f>
        <v/>
      </c>
      <c r="K298" s="121" t="str">
        <f>IF(ISBLANK('Beladung des Speichers'!A298),"",SUMIFS('Entladung des Speichers'!$C$17:$C$1001,'Entladung des Speichers'!$A$17:$A$1001,'Ergebnis (detailliert)'!A298))</f>
        <v/>
      </c>
      <c r="L298" s="123" t="str">
        <f t="shared" si="19"/>
        <v/>
      </c>
      <c r="M298" s="123" t="str">
        <f>IF(ISBLANK('Entladung des Speichers'!A298),"",'Entladung des Speichers'!C298)</f>
        <v/>
      </c>
      <c r="N298" s="121" t="str">
        <f>IF(ISBLANK('Beladung des Speichers'!A298),"",SUMIFS('Entladung des Speichers'!$F$17:$F$1001,'Entladung des Speichers'!$A$17:$A$1001,'Ergebnis (detailliert)'!$A$17:$A$300))</f>
        <v/>
      </c>
      <c r="O298" s="122" t="str">
        <f t="shared" si="20"/>
        <v/>
      </c>
      <c r="P298" s="124" t="str">
        <f>IF(A298="","",N298*'Ergebnis (detailliert)'!J298/'Ergebnis (detailliert)'!I298)</f>
        <v/>
      </c>
      <c r="Q298" s="122" t="str">
        <f t="shared" si="21"/>
        <v/>
      </c>
      <c r="R298" s="125" t="str">
        <f t="shared" si="22"/>
        <v/>
      </c>
      <c r="S298" s="126" t="str">
        <f>IF(A298="","",IF(LOOKUP(A298,Stammdaten!$A$17:$A$1001,Stammdaten!$G$17:$G$1001)="Nein",0,IF(ISBLANK('Beladung des Speichers'!A298),"",-1*ROUND(MIN(J298,Q298),2))))</f>
        <v/>
      </c>
    </row>
    <row r="299" spans="1:19" x14ac:dyDescent="0.2">
      <c r="A299" s="119" t="str">
        <f>IF('Beladung des Speichers'!A299="","",'Beladung des Speichers'!A299)</f>
        <v/>
      </c>
      <c r="B299" s="182" t="str">
        <f>IF('Beladung des Speichers'!B299="","",'Beladung des Speichers'!B299)</f>
        <v/>
      </c>
      <c r="C299" s="161" t="str">
        <f>IF(ISBLANK('Beladung des Speichers'!A299),"",SUMIFS('Beladung des Speichers'!$C$17:$C$300,'Beladung des Speichers'!$A$17:$A$300,A299)-SUMIFS('Entladung des Speichers'!$C$17:$C$300,'Entladung des Speichers'!$A$17:$A$300,A299)+SUMIFS(Füllstände!$B$17:$B$299,Füllstände!$A$17:$A$299,A299)-SUMIFS(Füllstände!$C$17:$C$299,Füllstände!$A$17:$A$299,A299))</f>
        <v/>
      </c>
      <c r="D299" s="160" t="str">
        <f>IF(ISBLANK('Beladung des Speichers'!A299),"",C299*'Beladung des Speichers'!C299/SUMIFS('Beladung des Speichers'!$C$17:$C$300,'Beladung des Speichers'!$A$17:$A$300,A299))</f>
        <v/>
      </c>
      <c r="E299" s="166" t="str">
        <f>IF(ISBLANK('Beladung des Speichers'!A299),"",1/SUMIFS('Beladung des Speichers'!$C$17:$C$300,'Beladung des Speichers'!$A$17:$A$300,A299)*C299*SUMIF($A$17:$A$300,A299,'Beladung des Speichers'!$F$17:$F$300))</f>
        <v/>
      </c>
      <c r="F299" s="162" t="str">
        <f>IF(ISBLANK('Beladung des Speichers'!A299),"",IF(C299=0,"0,00",D299/C299*E299))</f>
        <v/>
      </c>
      <c r="G299" s="120" t="str">
        <f>IF(ISBLANK('Beladung des Speichers'!A299),"",SUMIFS('Beladung des Speichers'!$C$17:$C$300,'Beladung des Speichers'!$A$17:$A$300,A299))</f>
        <v/>
      </c>
      <c r="H299" s="120" t="str">
        <f>IF(ISBLANK('Beladung des Speichers'!A299),"",'Beladung des Speichers'!C299)</f>
        <v/>
      </c>
      <c r="I299" s="121" t="str">
        <f>IF(ISBLANK('Beladung des Speichers'!A299),"",SUMIFS('Beladung des Speichers'!$F$17:$F$1001,'Beladung des Speichers'!$A$17:$A$1001,'Ergebnis (detailliert)'!A299))</f>
        <v/>
      </c>
      <c r="J299" s="122" t="str">
        <f>IF(ISBLANK('Beladung des Speichers'!A299),"",'Beladung des Speichers'!F299)</f>
        <v/>
      </c>
      <c r="K299" s="121" t="str">
        <f>IF(ISBLANK('Beladung des Speichers'!A299),"",SUMIFS('Entladung des Speichers'!$C$17:$C$1001,'Entladung des Speichers'!$A$17:$A$1001,'Ergebnis (detailliert)'!A299))</f>
        <v/>
      </c>
      <c r="L299" s="123" t="str">
        <f t="shared" si="19"/>
        <v/>
      </c>
      <c r="M299" s="123" t="str">
        <f>IF(ISBLANK('Entladung des Speichers'!A299),"",'Entladung des Speichers'!C299)</f>
        <v/>
      </c>
      <c r="N299" s="121" t="str">
        <f>IF(ISBLANK('Beladung des Speichers'!A299),"",SUMIFS('Entladung des Speichers'!$F$17:$F$1001,'Entladung des Speichers'!$A$17:$A$1001,'Ergebnis (detailliert)'!$A$17:$A$300))</f>
        <v/>
      </c>
      <c r="O299" s="122" t="str">
        <f t="shared" si="20"/>
        <v/>
      </c>
      <c r="P299" s="124" t="str">
        <f>IF(A299="","",N299*'Ergebnis (detailliert)'!J299/'Ergebnis (detailliert)'!I299)</f>
        <v/>
      </c>
      <c r="Q299" s="122" t="str">
        <f t="shared" si="21"/>
        <v/>
      </c>
      <c r="R299" s="125" t="str">
        <f t="shared" si="22"/>
        <v/>
      </c>
      <c r="S299" s="126" t="str">
        <f>IF(A299="","",IF(LOOKUP(A299,Stammdaten!$A$17:$A$1001,Stammdaten!$G$17:$G$1001)="Nein",0,IF(ISBLANK('Beladung des Speichers'!A299),"",-1*ROUND(MIN(J299,Q299),2))))</f>
        <v/>
      </c>
    </row>
    <row r="300" spans="1:19" s="118" customFormat="1" x14ac:dyDescent="0.2">
      <c r="A300" s="184" t="str">
        <f>IF('Beladung des Speichers'!A300="","",'Beladung des Speichers'!A300)</f>
        <v/>
      </c>
      <c r="B300" s="183" t="str">
        <f>IF('Beladung des Speichers'!B300="","",'Beladung des Speichers'!B300)</f>
        <v/>
      </c>
      <c r="C300" s="174" t="str">
        <f>IF(ISBLANK('Beladung des Speichers'!A300),"",SUMIFS('Beladung des Speichers'!$C$17:$C$300,'Beladung des Speichers'!$A$17:$A$300,A300)-SUMIFS('Entladung des Speichers'!$C$17:$C$300,'Entladung des Speichers'!$A$17:$A$300,A300)+SUMIFS(Füllstände!$B$17:$B$299,Füllstände!$A$17:$A$299,A300)-SUMIFS(Füllstände!$C$17:$C$299,Füllstände!$A$17:$A$299,A300))</f>
        <v/>
      </c>
      <c r="D300" s="175" t="str">
        <f>IF(ISBLANK('Beladung des Speichers'!A300),"",C300*'Beladung des Speichers'!C300/SUMIFS('Beladung des Speichers'!$C$17:$C$300,'Beladung des Speichers'!$A$17:$A$300,A300))</f>
        <v/>
      </c>
      <c r="E300" s="176" t="str">
        <f>IF(ISBLANK('Beladung des Speichers'!A300),"",1/SUMIFS('Beladung des Speichers'!$C$17:$C$300,'Beladung des Speichers'!$A$17:$A$300,A300)*C300*SUMIF($A$17:$A$300,A300,'Beladung des Speichers'!$F$17:$F$300))</f>
        <v/>
      </c>
      <c r="F300" s="177" t="str">
        <f>IF(ISBLANK('Beladung des Speichers'!A300),"",IF(C300=0,"0,00",D300/C300*E300))</f>
        <v/>
      </c>
      <c r="G300" s="157" t="str">
        <f>IF(ISBLANK('Beladung des Speichers'!A300),"",SUMIFS('Beladung des Speichers'!$C$17:$C$300,'Beladung des Speichers'!$A$17:$A$300,A300))</f>
        <v/>
      </c>
      <c r="H300" s="157" t="str">
        <f>IF(ISBLANK('Beladung des Speichers'!A300),"",'Beladung des Speichers'!C300)</f>
        <v/>
      </c>
      <c r="I300" s="178" t="str">
        <f>IF(ISBLANK('Beladung des Speichers'!A300),"",SUMIFS('Beladung des Speichers'!$F$17:$F$1001,'Beladung des Speichers'!$A$17:$A$1001,'Ergebnis (detailliert)'!A300))</f>
        <v/>
      </c>
      <c r="J300" s="156" t="str">
        <f>IF(ISBLANK('Beladung des Speichers'!A300),"",'Beladung des Speichers'!F300)</f>
        <v/>
      </c>
      <c r="K300" s="178" t="str">
        <f>IF(ISBLANK('Beladung des Speichers'!A300),"",SUMIFS('Entladung des Speichers'!$C$17:$C$1001,'Entladung des Speichers'!$A$17:$A$1001,'Ergebnis (detailliert)'!A300))</f>
        <v/>
      </c>
      <c r="L300" s="179" t="str">
        <f t="shared" si="19"/>
        <v/>
      </c>
      <c r="M300" s="179" t="str">
        <f>IF(ISBLANK('Entladung des Speichers'!A300),"",'Entladung des Speichers'!C300)</f>
        <v/>
      </c>
      <c r="N300" s="178" t="str">
        <f>IF(ISBLANK('Beladung des Speichers'!A300),"",SUMIFS('Entladung des Speichers'!$F$17:$F$1001,'Entladung des Speichers'!$A$17:$A$1001,'Ergebnis (detailliert)'!$A$17:$A$300))</f>
        <v/>
      </c>
      <c r="O300" s="156" t="str">
        <f t="shared" si="20"/>
        <v/>
      </c>
      <c r="P300" s="180" t="str">
        <f>IF(A300="","",N300*'Ergebnis (detailliert)'!J300/'Ergebnis (detailliert)'!I300)</f>
        <v/>
      </c>
      <c r="Q300" s="156" t="str">
        <f t="shared" si="21"/>
        <v/>
      </c>
      <c r="R300" s="158" t="str">
        <f t="shared" si="22"/>
        <v/>
      </c>
      <c r="S300" s="181" t="str">
        <f>IF(A300="","",IF(LOOKUP(A300,Stammdaten!$A$17:$A$1001,Stammdaten!$G$17:$G$1001)="Nein",0,IF(ISBLANK('Beladung des Speichers'!A300),"",-1*ROUND(MIN(J300,Q300),2))))</f>
        <v/>
      </c>
    </row>
  </sheetData>
  <sheetProtection algorithmName="SHA-512" hashValue="576E1aunsYpX/1oGvfVRwjnRy6qVV5CMqN3S4Zcia0RWO6/ey76LGdZmRkPI6k/hJtfqji7OlcKCl9TkdNErCA==" saltValue="otkej3LOtkIcVBmZs+iNaw==" spinCount="100000" sheet="1" selectLockedCells="1"/>
  <mergeCells count="8">
    <mergeCell ref="A3:B3"/>
    <mergeCell ref="G14:H14"/>
    <mergeCell ref="I14:J14"/>
    <mergeCell ref="B15:B16"/>
    <mergeCell ref="R14:S14"/>
    <mergeCell ref="K14:M14"/>
    <mergeCell ref="C14:F14"/>
    <mergeCell ref="N14:Q14"/>
  </mergeCells>
  <pageMargins left="0.7" right="0.7" top="0.78740157499999996" bottom="0.78740157499999996"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K14"/>
  <sheetViews>
    <sheetView workbookViewId="0">
      <selection activeCell="G27" sqref="G27"/>
    </sheetView>
  </sheetViews>
  <sheetFormatPr baseColWidth="10" defaultColWidth="11" defaultRowHeight="14.25" x14ac:dyDescent="0.2"/>
  <cols>
    <col min="1" max="1" width="29.875" style="5" bestFit="1" customWidth="1"/>
    <col min="2" max="2" width="4.5" style="5" bestFit="1" customWidth="1"/>
    <col min="3" max="4" width="11" style="5"/>
    <col min="5" max="5" width="12" style="5" bestFit="1" customWidth="1"/>
    <col min="6" max="6" width="50.625" style="5" bestFit="1" customWidth="1"/>
    <col min="7" max="7" width="11.5" style="5"/>
    <col min="8" max="8" width="21.375" style="5" bestFit="1" customWidth="1"/>
    <col min="9" max="9" width="11" style="5"/>
    <col min="10" max="10" width="37.375" style="5" bestFit="1" customWidth="1"/>
    <col min="11" max="11" width="12.875" style="5" bestFit="1" customWidth="1"/>
    <col min="12" max="16384" width="11" style="5"/>
  </cols>
  <sheetData>
    <row r="1" spans="1:11" ht="28.35" customHeight="1" x14ac:dyDescent="0.2">
      <c r="A1" s="5" t="s">
        <v>57</v>
      </c>
      <c r="B1" s="5" t="s">
        <v>13</v>
      </c>
      <c r="C1" s="5" t="s">
        <v>24</v>
      </c>
      <c r="D1" s="19">
        <v>0</v>
      </c>
      <c r="E1" s="5" t="s">
        <v>86</v>
      </c>
      <c r="F1" s="5">
        <v>2017</v>
      </c>
      <c r="G1" s="197">
        <v>6.88</v>
      </c>
      <c r="J1" s="79" t="s">
        <v>90</v>
      </c>
      <c r="K1" s="36">
        <f>Stammdaten!B5</f>
        <v>0</v>
      </c>
    </row>
    <row r="2" spans="1:11" x14ac:dyDescent="0.2">
      <c r="A2" s="5" t="s">
        <v>7</v>
      </c>
      <c r="B2" s="5" t="s">
        <v>14</v>
      </c>
      <c r="C2" s="5" t="s">
        <v>25</v>
      </c>
      <c r="D2" s="19">
        <v>0.2</v>
      </c>
      <c r="F2" s="5">
        <v>2018</v>
      </c>
      <c r="G2" s="197">
        <v>6.7919999999999998</v>
      </c>
      <c r="H2" s="5" t="s">
        <v>65</v>
      </c>
      <c r="J2" s="78">
        <v>1.1000000000000001</v>
      </c>
      <c r="K2" s="5" t="s">
        <v>55</v>
      </c>
    </row>
    <row r="3" spans="1:11" x14ac:dyDescent="0.2">
      <c r="A3" s="5" t="s">
        <v>65</v>
      </c>
      <c r="C3" s="5" t="s">
        <v>26</v>
      </c>
      <c r="D3" s="19">
        <v>0.4</v>
      </c>
      <c r="E3" s="5" t="s">
        <v>29</v>
      </c>
      <c r="F3" s="5">
        <v>2019</v>
      </c>
      <c r="G3" s="197">
        <v>6.4050000000000002</v>
      </c>
      <c r="H3" s="5" t="s">
        <v>7</v>
      </c>
    </row>
    <row r="4" spans="1:11" x14ac:dyDescent="0.2">
      <c r="A4" s="5" t="s">
        <v>102</v>
      </c>
      <c r="C4" s="5" t="s">
        <v>27</v>
      </c>
      <c r="D4" s="19">
        <v>0.6</v>
      </c>
      <c r="E4" s="5" t="s">
        <v>30</v>
      </c>
      <c r="F4" s="5">
        <v>2020</v>
      </c>
      <c r="G4" s="197">
        <v>6.7560000000000002</v>
      </c>
      <c r="H4" s="5" t="s">
        <v>58</v>
      </c>
    </row>
    <row r="5" spans="1:11" x14ac:dyDescent="0.2">
      <c r="A5" s="5" t="s">
        <v>17</v>
      </c>
      <c r="D5" s="19">
        <v>1</v>
      </c>
      <c r="E5" s="5" t="s">
        <v>31</v>
      </c>
      <c r="F5" s="5">
        <v>2021</v>
      </c>
      <c r="G5" s="197">
        <v>6.5</v>
      </c>
      <c r="H5" s="5" t="s">
        <v>57</v>
      </c>
    </row>
    <row r="6" spans="1:11" x14ac:dyDescent="0.2">
      <c r="D6" s="19">
        <v>1.6</v>
      </c>
      <c r="E6" s="5" t="s">
        <v>32</v>
      </c>
      <c r="F6" s="5" t="s">
        <v>103</v>
      </c>
      <c r="G6" s="197">
        <f>3.723/2</f>
        <v>1.8614999999999999</v>
      </c>
      <c r="H6" s="5" t="s">
        <v>28</v>
      </c>
    </row>
    <row r="7" spans="1:11" x14ac:dyDescent="0.2">
      <c r="E7" s="5" t="s">
        <v>33</v>
      </c>
    </row>
    <row r="8" spans="1:11" x14ac:dyDescent="0.2">
      <c r="E8" s="5" t="s">
        <v>34</v>
      </c>
    </row>
    <row r="9" spans="1:11" x14ac:dyDescent="0.2">
      <c r="E9" s="5" t="s">
        <v>35</v>
      </c>
    </row>
    <row r="10" spans="1:11" x14ac:dyDescent="0.2">
      <c r="E10" s="5" t="s">
        <v>36</v>
      </c>
    </row>
    <row r="11" spans="1:11" x14ac:dyDescent="0.2">
      <c r="E11" s="5" t="s">
        <v>37</v>
      </c>
    </row>
    <row r="12" spans="1:11" x14ac:dyDescent="0.2">
      <c r="E12" s="5" t="s">
        <v>38</v>
      </c>
    </row>
    <row r="13" spans="1:11" x14ac:dyDescent="0.2">
      <c r="E13" s="5" t="s">
        <v>39</v>
      </c>
    </row>
    <row r="14" spans="1:11" x14ac:dyDescent="0.2">
      <c r="E14" s="5" t="s">
        <v>40</v>
      </c>
    </row>
  </sheetData>
  <pageMargins left="0.7" right="0.7" top="0.78740157499999996" bottom="0.78740157499999996" header="0.3" footer="0.3"/>
  <pageSetup paperSize="9" orientation="portrait" verticalDpi="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CAE3F2EDDCEAC4DB70C9BF02CEF98D8" ma:contentTypeVersion="1" ma:contentTypeDescription="Ein neues Dokument erstellen." ma:contentTypeScope="" ma:versionID="4f5a5bf4f177394df1d879708e2eb99a">
  <xsd:schema xmlns:xsd="http://www.w3.org/2001/XMLSchema" xmlns:xs="http://www.w3.org/2001/XMLSchema" xmlns:p="http://schemas.microsoft.com/office/2006/metadata/properties" xmlns:ns2="C455DE96-4C71-4F48-8269-5B1C88B7FD5A" xmlns:ns3="http://schemas.microsoft.com/sharepoint/v4" targetNamespace="http://schemas.microsoft.com/office/2006/metadata/properties" ma:root="true" ma:fieldsID="352d29b4fb1f0863ab2d38653eacb9da" ns2:_="" ns3:_="">
    <xsd:import namespace="C455DE96-4C71-4F48-8269-5B1C88B7FD5A"/>
    <xsd:import namespace="http://schemas.microsoft.com/sharepoint/v4"/>
    <xsd:element name="properties">
      <xsd:complexType>
        <xsd:sequence>
          <xsd:element name="documentManagement">
            <xsd:complexType>
              <xsd:all>
                <xsd:element ref="ns2:Schlagw_x00f6_rte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5DE96-4C71-4F48-8269-5B1C88B7FD5A"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C455DE96-4C71-4F48-8269-5B1C88B7FD5A" xsi:nil="true"/>
  </documentManagement>
</p:properties>
</file>

<file path=customXml/itemProps1.xml><?xml version="1.0" encoding="utf-8"?>
<ds:datastoreItem xmlns:ds="http://schemas.openxmlformats.org/officeDocument/2006/customXml" ds:itemID="{F2759C12-6CD7-4D14-8283-B52237792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5DE96-4C71-4F48-8269-5B1C88B7FD5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01F22D-B379-4C63-B54D-A9532E650BD2}">
  <ds:schemaRefs>
    <ds:schemaRef ds:uri="http://schemas.microsoft.com/sharepoint/v3/contenttype/forms"/>
  </ds:schemaRefs>
</ds:datastoreItem>
</file>

<file path=customXml/itemProps3.xml><?xml version="1.0" encoding="utf-8"?>
<ds:datastoreItem xmlns:ds="http://schemas.openxmlformats.org/officeDocument/2006/customXml" ds:itemID="{F2D12AC5-FCBB-4036-AC49-F1AC63AAE321}">
  <ds:schemaRefs>
    <ds:schemaRef ds:uri="http://www.w3.org/XML/1998/namespace"/>
    <ds:schemaRef ds:uri="http://schemas.microsoft.com/office/2006/metadata/properties"/>
    <ds:schemaRef ds:uri="http://purl.org/dc/dcmitype/"/>
    <ds:schemaRef ds:uri="http://schemas.microsoft.com/office/infopath/2007/PartnerControls"/>
    <ds:schemaRef ds:uri="http://purl.org/dc/terms/"/>
    <ds:schemaRef ds:uri="C455DE96-4C71-4F48-8269-5B1C88B7FD5A"/>
    <ds:schemaRef ds:uri="http://schemas.microsoft.com/office/2006/documentManagement/types"/>
    <ds:schemaRef ds:uri="http://schemas.openxmlformats.org/package/2006/metadata/core-properties"/>
    <ds:schemaRef ds:uri="http://schemas.microsoft.com/sharepoint/v4"/>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Anleitung</vt:lpstr>
      <vt:lpstr>Stammdaten</vt:lpstr>
      <vt:lpstr>Beladung des Speichers</vt:lpstr>
      <vt:lpstr>Entladung des Speichers</vt:lpstr>
      <vt:lpstr>Füllstände</vt:lpstr>
      <vt:lpstr>Ergebnis (aggregiert)</vt:lpstr>
      <vt:lpstr>Ergebnis (detailliert)</vt:lpstr>
      <vt:lpstr>Hilfstabelle</vt:lpstr>
      <vt:lpstr>Monate</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Chudinzow Dr. Dimitrij</dc:creator>
  <cp:lastModifiedBy>Chudinzow Dr. Dimitrij</cp:lastModifiedBy>
  <dcterms:created xsi:type="dcterms:W3CDTF">2012-10-25T06:47:21Z</dcterms:created>
  <dcterms:modified xsi:type="dcterms:W3CDTF">2023-02-09T10:39:13Z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0x010100ACAE3F2EDDCEAC4DB70C9BF02CEF98D8</vt:lpwstr>
  </property>
</Properties>
</file>