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8040" tabRatio="612" activeTab="3"/>
  </bookViews>
  <sheets>
    <sheet name="Vorbehalt und Haftungsauschluss" sheetId="1" r:id="rId1"/>
    <sheet name="Änderungshistorie" sheetId="2" r:id="rId2"/>
    <sheet name="Erläuterungen" sheetId="3" r:id="rId3"/>
    <sheet name="EV-Kategorien_VNB-ÜNB" sheetId="4" r:id="rId4"/>
  </sheets>
  <externalReferences>
    <externalReference r:id="rId7"/>
  </externalReferences>
  <definedNames>
    <definedName name="_ftn1" localSheetId="2">'Erläuterungen'!#REF!</definedName>
    <definedName name="_ftn2" localSheetId="2">'Erläuterungen'!#REF!</definedName>
    <definedName name="_ftn3" localSheetId="2">'Erläuterungen'!#REF!</definedName>
    <definedName name="_ftn4" localSheetId="2">'Erläuterungen'!#REF!</definedName>
    <definedName name="_ftn5" localSheetId="2">'Erläuterungen'!#REF!</definedName>
    <definedName name="_ftnref1" localSheetId="2">'Erläuterungen'!#REF!</definedName>
    <definedName name="_ftnref2" localSheetId="2">'Erläuterungen'!#REF!</definedName>
    <definedName name="_ftnref3" localSheetId="2">'Erläuterungen'!#REF!</definedName>
    <definedName name="_ftnref4" localSheetId="2">'Erläuterungen'!#REF!</definedName>
    <definedName name="_ftnref5" localSheetId="2">'Erläuterungen'!#REF!</definedName>
    <definedName name="_Toc238623104" localSheetId="2">'Erläuterungen'!#REF!</definedName>
    <definedName name="anscount" hidden="1">1</definedName>
    <definedName name="Tab_Daten">#REF!</definedName>
    <definedName name="Tab_Kategorien">#REF!</definedName>
    <definedName name="Tab_Perioden">#REF!</definedName>
  </definedNames>
  <calcPr fullCalcOnLoad="1"/>
</workbook>
</file>

<file path=xl/comments4.xml><?xml version="1.0" encoding="utf-8"?>
<comments xmlns="http://schemas.openxmlformats.org/spreadsheetml/2006/main">
  <authors>
    <author>Blum, Marvin</author>
  </authors>
  <commentList>
    <comment ref="M20" authorId="0">
      <text>
        <r>
          <rPr>
            <sz val="9"/>
            <rFont val="Segoe UI"/>
            <family val="2"/>
          </rPr>
          <t>Die Kategorie ist für diesen Umlagesatz nur für die Sachverhalte der hocheffizienten KWK-Anlagen (§61c EEG), sowie Stromspeicher (§61l EEG) anzuwenden</t>
        </r>
      </text>
    </comment>
    <comment ref="M22" authorId="0">
      <text>
        <r>
          <rPr>
            <sz val="9"/>
            <rFont val="Segoe UI"/>
            <family val="2"/>
          </rPr>
          <t xml:space="preserve">Die Kategorie ist für diesen Umlagesatz nur für die Sachverhalte der hocheffizienten KWK-Anlagen (§61c EEG), sowie Stromspeicher (§61l EEG) anzuwenden
</t>
        </r>
      </text>
    </comment>
    <comment ref="L20" authorId="0">
      <text>
        <r>
          <rPr>
            <sz val="9"/>
            <rFont val="Segoe UI"/>
            <family val="2"/>
          </rPr>
          <t>Ausgenommen der Sachverhalte der hocheffizienten KWK-Anlagen (61c EEG) und Stromspeicher (§61l EEG). Hierfür sind die Werte in Spalte M zu verwenden</t>
        </r>
      </text>
    </comment>
    <comment ref="L22" authorId="0">
      <text>
        <r>
          <rPr>
            <sz val="9"/>
            <rFont val="Segoe UI"/>
            <family val="2"/>
          </rPr>
          <t>Ausgenommen der Sachverhalte der hocheffizienten KWK-Anlagen (61c EEG) und Stromspeicher (§61l EEG). Hierfür sind die Werte in Spalte M zu verwenden</t>
        </r>
      </text>
    </comment>
  </commentList>
</comments>
</file>

<file path=xl/sharedStrings.xml><?xml version="1.0" encoding="utf-8"?>
<sst xmlns="http://schemas.openxmlformats.org/spreadsheetml/2006/main" count="138" uniqueCount="120">
  <si>
    <t>Änderungen zur vorherigen Version</t>
  </si>
  <si>
    <t>Herausgeber und Zweck</t>
  </si>
  <si>
    <t>Vorbehalt und Haftungsausschluss</t>
  </si>
  <si>
    <t>Datum</t>
  </si>
  <si>
    <t>Stellen 1-2:</t>
  </si>
  <si>
    <t>Bezeichnung</t>
  </si>
  <si>
    <t>Diese EEG-Umlagekategorientabelle wird durch die vier deutschen Übertragungsnetzbetreiber (ÜNB) gemeinsam erstellt und bei Bedarf aktualisiert.</t>
  </si>
  <si>
    <t xml:space="preserve">Diese Tabelle, die Kategorien wie auch die Umlagensätze sind mit größter Sorgfalt erstellt und mehrfach geprüft worden. Dennoch kann nicht ausgeschlossen werden, dass Fehler enthalten sind, insbesondere die ausgewiesenen Umlagensätze zu hoch oder zu niedrig sind. Weiterhin ist es jederzeit möglich, dass durch Gesetzesänderungen oder durch die Rechtssprechung eine Korrektur der Umlagensätze oder der Bedingungen für die Verwendung einer Kategorie – auch rückwirkend – erfolgt. Daher gelten die Kategorien, die Beschreibungen und die Umlagensätze nur unter Vorbehalt. </t>
  </si>
  <si>
    <t>Initiale Erstellung der Datei</t>
  </si>
  <si>
    <t xml:space="preserve">EV604-EEG-ZINS </t>
  </si>
  <si>
    <t xml:space="preserve">EV604NEEG-ZINS </t>
  </si>
  <si>
    <t>EV6111-EEG-RED</t>
  </si>
  <si>
    <t>EV6111NEEG-RED</t>
  </si>
  <si>
    <t>EV61121NEEG100</t>
  </si>
  <si>
    <t>EV61122NEEG100</t>
  </si>
  <si>
    <t>EV6124-EEG---0</t>
  </si>
  <si>
    <t>Anlagenart</t>
  </si>
  <si>
    <t>Erläuterung</t>
  </si>
  <si>
    <t>EV = Eigenversorgung</t>
  </si>
  <si>
    <t>Stellen 3-4:</t>
  </si>
  <si>
    <t>Stellen 4 bis maximal 7:</t>
  </si>
  <si>
    <t>Stellen 6 bis maximal 11:</t>
  </si>
  <si>
    <t>Anlagentyp</t>
  </si>
  <si>
    <t>NEEG = Nicht EEG-Anlagen (KWK oder konventionell)</t>
  </si>
  <si>
    <t>EEG = EEG-Anlage</t>
  </si>
  <si>
    <t>Stelle 11/12 - 14</t>
  </si>
  <si>
    <t>Umlagenhöhe bzw. Kostenart</t>
  </si>
  <si>
    <t>RED = reduzierte EEG-Umlage (Prozentsatz abhängig vom Umlagejahr)</t>
  </si>
  <si>
    <t>ZINS = Zinsbetrag für versöätete Umlagezahlungen</t>
  </si>
  <si>
    <t>Aufbau des Kategorienschlüssels</t>
  </si>
  <si>
    <t>100 = volle EEG Umlage (100 % der EEG-Umlage)</t>
  </si>
  <si>
    <t>Die Herausgeber übernehmen keinerlei Haftung für die Richtigkeit der Kategorien, deren Beschreibungen und Umlagenhöhe. Die Herausgeber lehnen jede Haftung für jedwede Schäden ab, die aufgrund von eventuellen Fehlern, insbesondere falschen Umlagehöhen, entstanden sind.</t>
  </si>
  <si>
    <t>Hinweise zu den Bezeichnungen der Umlagekategorien</t>
  </si>
  <si>
    <t>Die verringerte EEG-Umlage wird nicht gerundet, alle angezeigten Nachkommastellen sind zu berücksichtigen.</t>
  </si>
  <si>
    <t>EEG-Anlagen</t>
  </si>
  <si>
    <t>Nicht-EEG-Anlagen</t>
  </si>
  <si>
    <t>Gesetzliche Grundlage Paragraph</t>
  </si>
  <si>
    <t>Gesetzliche Grundlage Absatz, Satz und/oder Nummer</t>
  </si>
  <si>
    <t>0 = umlagebefreit (0 % der EEG-Umlage)</t>
  </si>
  <si>
    <t>Die hier festgelegten Kategorien dienen der Datenmeldung der ÜNB an die BNetzA und der Erfüllung der Veröffentlichungspflichten der ÜNB sowie der monatlichen und jährlichen Datenmeldung der abnahme- und vergütungspflichigen Netzbetreiber (avNB), EEG-umlagepflichtigen Anlagenbetreiber und EEG-umlagepflichtigen Elektrizitätsversorgungsunternehmen an die ÜNB. Die Beschreibungen der Kategorien gewährleisten einerseits die korrekte Auswahl der Kategorie, andererseits versetzen sie die Öffentlichkeit in die Lage, die Transparenzveröffentlichungen zu verstehen. Die Kenntnis aller EEG-Versionen und -Novellen in ihren Grundzügen muss vorausgesetzt werden.</t>
  </si>
  <si>
    <t>Die Umlagensätze werden ausschließlich durch das Erneuerbare-Energien-Gesetz (EEG) in der jeweils gültigen Fassung festgelegt. Die in diesem Dokument enthaltenen Umlagesätze spiegeln das Rechtsverständnis der Herausgeber wider und sind rechtlich unverbindlich.</t>
  </si>
  <si>
    <t>Sollten hier ausgewiesene Umlagensätze zu gering sein, erwächst kein Rechtsanspruch oder Vertrauensschutz auf eine geringere als die gesetzliche Umlagenhöhe.</t>
  </si>
  <si>
    <t>EV6124NEEG---0</t>
  </si>
  <si>
    <t>Ergänzung der Umlagehöhen für das Jahr 2016</t>
  </si>
  <si>
    <t>Ergänzung der Umlagehöhen für das Jahr 2017</t>
  </si>
  <si>
    <t>EV613-4------0</t>
  </si>
  <si>
    <t>EV61e1-2-EEG20</t>
  </si>
  <si>
    <t>EV61e1-2NEEG20</t>
  </si>
  <si>
    <t>ältere Bestandsanlagen</t>
  </si>
  <si>
    <t>Bestandsanlagen</t>
  </si>
  <si>
    <t>(ältere) EEG-Bestandanlagen</t>
  </si>
  <si>
    <t>(ältere) Nicht-EEG-Bestandsanlagen</t>
  </si>
  <si>
    <t>Anpassung Überschriften und Bemerkungen an EEG 2017</t>
  </si>
  <si>
    <t>Ergänzung der Umlagekategorien gem. EEG 2017</t>
  </si>
  <si>
    <t>EV61g2-EEG--20</t>
  </si>
  <si>
    <t>EV61g2-NEEG-20</t>
  </si>
  <si>
    <t>EV61122-EEG100</t>
  </si>
  <si>
    <t>Umlagenhöhe</t>
  </si>
  <si>
    <t>Jahr 2015
[ct/kWh]</t>
  </si>
  <si>
    <t>Jahr 2016
[ct/kWh]</t>
  </si>
  <si>
    <t>Jahr 2017
[ct/kWh]</t>
  </si>
  <si>
    <t>Jahr 2014
[ct/kWh]</t>
  </si>
  <si>
    <t>Jahr 2018
[ct/kWh]</t>
  </si>
  <si>
    <t>SP61k1--AUS-EV</t>
  </si>
  <si>
    <t>SP61k41AUSEV20</t>
  </si>
  <si>
    <t>Zum Zweck der Zwischenspeicherung in einem Stromspeicher verbrauchter Strom (Stromspeicher-Menge) incl. Speicherverluste. Die Beladung des Stromspeichers erfolgte durch Eigenversorgung.</t>
  </si>
  <si>
    <t>Auf Grund nicht fristgerechter Meldung zum Zweck der Zwischenspeicherung in einem Stromspeicher sanktionierter verbrauchter Strom (Stromspeicher-Menge) incl. Speicherverluste. Die Beladung des Stromspeichers erfolgte durch Eigenversorgung.</t>
  </si>
  <si>
    <t>nicht hocheffiziente KWK-Anlagen oder konventionelle Anlagen</t>
  </si>
  <si>
    <t>hocheffiziente KWK-Anlagen</t>
  </si>
  <si>
    <t>Die Übertragungsnetzbetreiber sehen z.Zt. keinen Anwendungsfall.</t>
  </si>
  <si>
    <t>SP61k2--AUS-EV</t>
  </si>
  <si>
    <t>SP61k42AUSEV20</t>
  </si>
  <si>
    <t>Strom, der von einem Anlagenbetreiber im Rahmen von Eigenversorgung zur Erzeugung von Speichergas verwendet wird.</t>
  </si>
  <si>
    <t>Auf Grund nicht fristgerechter Meldung zum Zweck der Zwischenspeicherung in einem Stromspeicher sanktionierter verbrauchter Strom (Stromspeicher-Menge) incl. Speicherverluste. Die Beladung des Stromspeichers erfolgte von einem Anlagenbetreiber im Rahmen von Eigenversorgung  zur Erzeugung von Speichergas.</t>
  </si>
  <si>
    <t>alle Anlagenarten</t>
  </si>
  <si>
    <t>EV61c2-HKWK160</t>
  </si>
  <si>
    <t>EV611--HKWK100</t>
  </si>
  <si>
    <t>EV611--NEEG100</t>
  </si>
  <si>
    <t>EV611---EEG100</t>
  </si>
  <si>
    <t>Jahr 2019
[ct/kWh]</t>
  </si>
  <si>
    <t>Ergänzung der Umlagehöhen für das Jahr 2019 sowie der Umlagekategorien und Beschreibungen aufgrund des EnSaG.</t>
  </si>
  <si>
    <t xml:space="preserve">Streichung der Kategorie EV61c2-HKWK160 für das Jahr 2019 aufgrund "Gesetz zur Änderung des Gesetzes über Energiedienstleistungen und andere Energieeffizienzmaßnahmen“ </t>
  </si>
  <si>
    <t>Ergänzung der Umlagehöhen für das Jahr 2020 sowie der Umlagekategorien für das Jahr 2020 .</t>
  </si>
  <si>
    <t>Jahr 2020
[ct/kWh]</t>
  </si>
  <si>
    <t>Jahr 2021
[ct/kWh]</t>
  </si>
  <si>
    <t>EEG-Umlage nach § 60 Abs. 1 EEG 2017 bzw.  § 61 Abs. 1 EEG 2021</t>
  </si>
  <si>
    <t>verringerte EEG-Umlage nach § 61b EEG 2021</t>
  </si>
  <si>
    <t>verringerte  EEG-Umlage nach § 61e EEG 2021</t>
  </si>
  <si>
    <t>verringerte  EEG-Umlage nach § 61f EEG 2021</t>
  </si>
  <si>
    <t xml:space="preserve">verringerte  EEG-Umlage nach § 61g EEG 2021 </t>
  </si>
  <si>
    <t>Reduzierte EEG-Umlage nach  §§ 61b bis 61g EEG 2021</t>
  </si>
  <si>
    <t>volle EEG-Umlage nach  § 61 Absatz 1 EEG 2021 für Anlagen, die keinen Anspruch auf Entfall oder Verringerung der EEG-Umlage nach §§ 61a bis 61l EEG 2021 haben</t>
  </si>
  <si>
    <t>Ergänzung der Umlagehöhen für das Jahr 2021</t>
  </si>
  <si>
    <t>Anpassung Überschriften und Bemerkungen an EEG 2021</t>
  </si>
  <si>
    <t>volle EEG-Umlage nach § 61 Absatz 1 EEG 2021</t>
  </si>
  <si>
    <t>volle  EEG-Umlage nach § 61i Absatz 1 EEG 2021</t>
  </si>
  <si>
    <t>Zinsbetrag entsprechend § 60 Abs. 3 EEG 2021 i. V. m. § 7 Abs. 4 EEV</t>
  </si>
  <si>
    <t>EEG-Umlage für Strommengen, bei denen eine Ausnahme von der Pflicht zur Zahlung der EEG-Umlage nach § 61l EEG 2021 besteht.
Kategorien für die Saldierung der EEG-Umlage. Hierbei handelt es sich um Davon-Mengen, die zusätzlich über einer der vorherstehenden Kategorien zu melden ist.
Strommengenangabe positiv, Euroangabe &lt;= 0.</t>
  </si>
  <si>
    <t>Ergänzung EV61c2-HKWK160 Claw-Back-Mechanismus</t>
  </si>
  <si>
    <t>entfallene  EEG-Umlage nach § 61a Nr. 4 EEG 2021</t>
  </si>
  <si>
    <t>erhöhte EEG-Umlage nach § 61c Absatz 2 EEG 2021 für den Vollbenutzungsstunden-Anteil über 3.500 h und kleiner gleich 7.000 h (Claw-Back-Mechanismus)</t>
  </si>
  <si>
    <t>Nicht-EEG-Anlagen ≤ 10 kW</t>
  </si>
  <si>
    <t>hocheffiziente KWK-Anlagen &gt; 1 MW und ≤10 MW</t>
  </si>
  <si>
    <t>61 = § 61 EEG 2014/2017/2021</t>
  </si>
  <si>
    <t>60 = § 60 EEG 2014/2017/2021</t>
  </si>
  <si>
    <t>Zinsen nach § 60 Abs. 4 EEG 2021 i. V. m. § 7 Abs. 4 EEV bei verspäteter Zahlung bzw. verspäteter Einhaltung der Anzeigepflicht
Mit Hilfe dieser Kategorien wird nur ein Eurobetrag an den ÜNB übermittelt. Die entsprechenden verspätet gemeldeten Mengen sind in den jeweiligen Umlagekategorien separat zu melden.</t>
  </si>
  <si>
    <t>volle EEG-Umlage nach § 61 Absatz 1 Satz 2 Nr. 1 EEG 2014</t>
  </si>
  <si>
    <t xml:space="preserve">Ergänzung EV6124-EEG---0 des Paragraphen § 61a Nr. 4 EEG 2021 Entfall der Erhebung der EEG-Umlage bei Eigenversorgung bei bis zu 30 kW Anlagen </t>
  </si>
  <si>
    <t>verringerte EEG-Umlage nach § 61c Absatz 1 oder Absatz 3 EEG 2021; verringerte EEG-Umlage nach § 61c Absatz 2 für Vollbenutzungsstunden-Anteil kleiner gleich 3.500 h; § 61d EEG 2021 für Vollbenutzungsstunden-Anteil kleiner gleich 3.500 h (für die Jahre 2018 bis 2020)</t>
  </si>
  <si>
    <t>volle EEG-Umlage nach § 61 Absatz 1 EEG 2021; volle EEG-Umlage nach § 61c Absatz 2 EEG 2021 für Vollbenutzungsstunden-Anteil über 7.000 h; volle EEG-Umlage nach § 61d EEG 2021 für Vollbenutzungsstunden-Anteil über 3.500 h</t>
  </si>
  <si>
    <t>EEG-Anlagen ≤ 30 kW (ab Leistungsjahr 2021)
EEG-Anlagen ≤ 10 kW (bis Leistungsjahr 2020)</t>
  </si>
  <si>
    <t>entfallene EEG-Umlage nach § 61b Abs. 2 EEG 2021
entfallene  EEG-Umlage nach § 61a Nr. 4 EEG 2017/2021</t>
  </si>
  <si>
    <t>EEG-Umlagekategorientabelle 2022</t>
  </si>
  <si>
    <t>Ergänzung der Umlagehöhen für das Jahr 2022</t>
  </si>
  <si>
    <t>EEG-Umlage nach  § 61 Absatz 1 Satz 2 Nr. 2 EEG 2014 bzw. 61i EEG 2017/2021 bei Nichteinhaltung der Meldepflicht des Anlagenbetreibers
Diese Kategorien sind nur bei Anlagen zu verwenden, die grundsätzlich bei rechtzeitiger Meldung einen Anspruch auf einen Entfall oder einer Verringerung der EEG-Umlage hätten.</t>
  </si>
  <si>
    <t>Erhöhung gem. § 61i Abs. 2 EEG 2017/2021 um 20%-Punkte der verringerten EEG-Umlage nach §§ 61a bis 61g EEG 2021</t>
  </si>
  <si>
    <r>
      <t>EEG-Umlage nach § 61b Abs. 2 EEG 2021 bzw. § 61a Nr. 4 EEG 2017/2021 für den Teil des Eigenverbrauchs, für den bei Stromerzeugungsanlagen mit einer installierten Leistung von höchstens 30 kW bzw. 10 kW der Anspruch auf Erhebung der EEG-Umlage entfällt.</t>
    </r>
    <r>
      <rPr>
        <sz val="8"/>
        <rFont val="Arial"/>
        <family val="2"/>
      </rPr>
      <t xml:space="preserve">  </t>
    </r>
    <r>
      <rPr>
        <b/>
        <sz val="10"/>
        <rFont val="Arial"/>
        <family val="2"/>
      </rPr>
      <t xml:space="preserve">                                       </t>
    </r>
  </si>
  <si>
    <t>Jahr 2022 - Kalkulatorische Gesamtjahresumlage
[ct/kWh]</t>
  </si>
  <si>
    <t xml:space="preserve">Ergänzung der Umlagehöhen für die kalkulatorische Gesamtjahresumlage 2022 </t>
  </si>
  <si>
    <t>Jahr 2022 (01.01.-30.06.)
[ct/kWh]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</si>
</sst>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_ ;\-#,##0\ "/>
    <numFmt numFmtId="175" formatCode="#,##0.0_ ;\-#,##0.0\ "/>
    <numFmt numFmtId="176" formatCode="#,##0.00_ ;\-#,##0.00\ "/>
    <numFmt numFmtId="177" formatCode="#,##0.000_ ;\-#,##0.000\ "/>
    <numFmt numFmtId="178" formatCode="#,##0.0000_ ;\-#,##0.0000\ "/>
    <numFmt numFmtId="179" formatCode="#,##0.00000_ ;\-#,##0.00000\ "/>
    <numFmt numFmtId="180" formatCode="0.0%"/>
    <numFmt numFmtId="181" formatCode="0.000"/>
    <numFmt numFmtId="182" formatCode="###"/>
    <numFmt numFmtId="183" formatCode=";;;"/>
    <numFmt numFmtId="184" formatCode="#,##0.00&quot; €Ct/kWh&quot;"/>
    <numFmt numFmtId="185" formatCode="0_ ;\-0\ "/>
    <numFmt numFmtId="186" formatCode="0.0"/>
    <numFmt numFmtId="187" formatCode="0.000%"/>
    <numFmt numFmtId="188" formatCode="0.0000%"/>
    <numFmt numFmtId="189" formatCode="0.0000"/>
    <numFmt numFmtId="190" formatCode="0.00000"/>
    <numFmt numFmtId="191" formatCode="0.000000"/>
    <numFmt numFmtId="192" formatCode="_-* #,##0.0\ _€_-;\-* #,##0.0\ _€_-;_-* &quot;-&quot;??\ _€_-;_-@_-"/>
    <numFmt numFmtId="193" formatCode="_-* #,##0\ _€_-;\-* #,##0\ _€_-;_-* &quot;-&quot;??\ _€_-;_-@_-"/>
    <numFmt numFmtId="194" formatCode="#,##0.000000_ ;\-#,##0.000000\ "/>
    <numFmt numFmtId="195" formatCode="#,##0.0000000_ ;\-#,##0.0000000\ "/>
    <numFmt numFmtId="196" formatCode="#,##0.00000000_ ;\-#,##0.00000000\ "/>
    <numFmt numFmtId="197" formatCode="#,##0.000000000_ ;\-#,##0.000000000\ "/>
    <numFmt numFmtId="198" formatCode="#,##0.0000000000_ ;\-#,##0.0000000000\ "/>
    <numFmt numFmtId="199" formatCode="#,##0.000"/>
    <numFmt numFmtId="200" formatCode="#,##0.0"/>
    <numFmt numFmtId="201" formatCode="#,##0.0000"/>
    <numFmt numFmtId="202" formatCode="#,##0.00000"/>
    <numFmt numFmtId="203" formatCode="&quot;Ja&quot;;&quot;Ja&quot;;&quot;Nein&quot;"/>
    <numFmt numFmtId="204" formatCode="&quot;Wahr&quot;;&quot;Wahr&quot;;&quot;Falsch&quot;"/>
    <numFmt numFmtId="205" formatCode="&quot;Ein&quot;;&quot;Ein&quot;;&quot;Aus&quot;"/>
    <numFmt numFmtId="206" formatCode="[$€-2]\ #,##0.00_);[Red]\([$€-2]\ #,##0.00\)"/>
    <numFmt numFmtId="207" formatCode="#,##0.000000"/>
    <numFmt numFmtId="208" formatCode="0.0000000"/>
    <numFmt numFmtId="209" formatCode="[$-407]dddd\,\ d\.\ mmmm\ yyyy"/>
    <numFmt numFmtId="210" formatCode="[$-407]mmmyy;@"/>
    <numFmt numFmtId="211" formatCode="mmmyy"/>
    <numFmt numFmtId="212" formatCode="#,##0.0000000"/>
    <numFmt numFmtId="213" formatCode="#,##0.00000000"/>
    <numFmt numFmtId="214" formatCode="mmm\ yyyy"/>
  </numFmts>
  <fonts count="50">
    <font>
      <sz val="11"/>
      <color theme="1"/>
      <name val="Calibri"/>
      <family val="2"/>
    </font>
    <font>
      <sz val="11"/>
      <color indexed="8"/>
      <name val="Calibri"/>
      <family val="2"/>
    </font>
    <font>
      <sz val="10"/>
      <name val="Arial"/>
      <family val="2"/>
    </font>
    <font>
      <b/>
      <sz val="10"/>
      <name val="Arial"/>
      <family val="2"/>
    </font>
    <font>
      <b/>
      <sz val="20"/>
      <color indexed="8"/>
      <name val="Calibri"/>
      <family val="2"/>
    </font>
    <font>
      <sz val="8"/>
      <name val="Calibri"/>
      <family val="2"/>
    </font>
    <font>
      <u val="single"/>
      <sz val="11"/>
      <color indexed="12"/>
      <name val="Calibri"/>
      <family val="2"/>
    </font>
    <font>
      <u val="single"/>
      <sz val="11"/>
      <color indexed="36"/>
      <name val="Calibri"/>
      <family val="2"/>
    </font>
    <font>
      <b/>
      <sz val="16"/>
      <color indexed="8"/>
      <name val="Calibri"/>
      <family val="2"/>
    </font>
    <font>
      <b/>
      <sz val="12"/>
      <name val="Arial"/>
      <family val="2"/>
    </font>
    <font>
      <sz val="8"/>
      <name val="Arial"/>
      <family val="2"/>
    </font>
    <font>
      <sz val="9"/>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1"/>
      <name val="Calibri"/>
      <family val="2"/>
    </font>
    <font>
      <b/>
      <sz val="12"/>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2"/>
      <color theme="1"/>
      <name val="Arial"/>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color indexed="63"/>
      </left>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medium"/>
      <right style="thin">
        <color theme="0" tint="-0.3499799966812134"/>
      </right>
      <top style="thin">
        <color theme="0" tint="-0.3499799966812134"/>
      </top>
      <bottom style="thin">
        <color theme="0" tint="-0.3499799966812134"/>
      </bottom>
    </border>
    <border>
      <left style="medium"/>
      <right style="thin">
        <color theme="0" tint="-0.3499799966812134"/>
      </right>
      <top style="thin">
        <color theme="0" tint="-0.3499799966812134"/>
      </top>
      <bottom style="medium"/>
    </border>
    <border>
      <left style="thin">
        <color theme="0" tint="-0.3499799966812134"/>
      </left>
      <right style="thin">
        <color theme="0" tint="-0.3499799966812134"/>
      </right>
      <top style="thin">
        <color theme="0" tint="-0.3499799966812134"/>
      </top>
      <bottom style="medium"/>
    </border>
    <border>
      <left style="thin">
        <color theme="0" tint="-0.3499799966812134"/>
      </left>
      <right style="medium"/>
      <top style="thin">
        <color theme="0" tint="-0.3499799966812134"/>
      </top>
      <bottom style="medium"/>
    </border>
    <border>
      <left>
        <color indexed="63"/>
      </left>
      <right style="medium"/>
      <top style="medium"/>
      <bottom style="medium"/>
    </border>
    <border>
      <left style="medium"/>
      <right>
        <color indexed="63"/>
      </right>
      <top style="medium"/>
      <bottom style="medium"/>
    </border>
    <border>
      <left>
        <color indexed="63"/>
      </left>
      <right style="medium"/>
      <top style="thin">
        <color theme="0" tint="-0.3499799966812134"/>
      </top>
      <bottom style="thin">
        <color theme="0" tint="-0.3499799966812134"/>
      </bottom>
    </border>
    <border>
      <left>
        <color indexed="63"/>
      </left>
      <right style="thin"/>
      <top style="thin"/>
      <bottom>
        <color indexed="63"/>
      </bottom>
    </border>
    <border>
      <left style="thin"/>
      <right style="thin"/>
      <top style="thin"/>
      <bottom>
        <color indexed="63"/>
      </bottom>
    </border>
    <border>
      <left style="medium"/>
      <right style="medium"/>
      <top style="thin">
        <color theme="0" tint="-0.3499799966812134"/>
      </top>
      <bottom style="medium"/>
    </border>
    <border>
      <left style="medium"/>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medium"/>
      <bottom style="mediu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0" fontId="7"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75">
    <xf numFmtId="0" fontId="0" fillId="0" borderId="0" xfId="0" applyFont="1" applyAlignment="1">
      <alignment/>
    </xf>
    <xf numFmtId="4" fontId="0" fillId="0" borderId="0" xfId="0" applyNumberFormat="1" applyAlignment="1">
      <alignment/>
    </xf>
    <xf numFmtId="0" fontId="4" fillId="0" borderId="0" xfId="0" applyFont="1" applyAlignment="1">
      <alignment/>
    </xf>
    <xf numFmtId="0" fontId="8"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0" fillId="0" borderId="10" xfId="0" applyBorder="1" applyAlignment="1">
      <alignment vertical="top" wrapText="1"/>
    </xf>
    <xf numFmtId="0" fontId="3" fillId="32" borderId="11" xfId="58" applyFont="1" applyFill="1" applyBorder="1" applyAlignment="1">
      <alignment horizontal="center" vertical="top" wrapText="1"/>
      <protection/>
    </xf>
    <xf numFmtId="14" fontId="0" fillId="0" borderId="10" xfId="0" applyNumberFormat="1" applyBorder="1" applyAlignment="1">
      <alignment horizontal="center" vertical="top"/>
    </xf>
    <xf numFmtId="0" fontId="0" fillId="0" borderId="0" xfId="0" applyAlignment="1">
      <alignment horizontal="center" vertical="top"/>
    </xf>
    <xf numFmtId="0" fontId="3" fillId="32" borderId="11" xfId="58" applyFont="1" applyFill="1" applyBorder="1" applyAlignment="1">
      <alignment horizontal="left" vertical="center" wrapText="1"/>
      <protection/>
    </xf>
    <xf numFmtId="0" fontId="0" fillId="0" borderId="0" xfId="0" applyAlignment="1">
      <alignment wrapText="1"/>
    </xf>
    <xf numFmtId="0" fontId="0" fillId="0" borderId="0" xfId="0" applyAlignment="1">
      <alignment vertical="top"/>
    </xf>
    <xf numFmtId="0" fontId="0" fillId="0" borderId="0" xfId="0" applyAlignment="1">
      <alignment vertical="center"/>
    </xf>
    <xf numFmtId="0" fontId="45" fillId="0" borderId="0" xfId="0" applyFont="1" applyAlignment="1">
      <alignment vertical="top"/>
    </xf>
    <xf numFmtId="14" fontId="0" fillId="0" borderId="12" xfId="0" applyNumberFormat="1" applyBorder="1" applyAlignment="1">
      <alignment horizontal="center" vertical="top"/>
    </xf>
    <xf numFmtId="181" fontId="3" fillId="15" borderId="13" xfId="58" applyNumberFormat="1" applyFont="1" applyFill="1" applyBorder="1" applyAlignment="1">
      <alignment horizontal="left" vertical="top" wrapText="1"/>
      <protection/>
    </xf>
    <xf numFmtId="181" fontId="3" fillId="15" borderId="13" xfId="58" applyNumberFormat="1" applyFont="1" applyFill="1" applyBorder="1" applyAlignment="1">
      <alignment horizontal="right" vertical="top" wrapText="1"/>
      <protection/>
    </xf>
    <xf numFmtId="181" fontId="3" fillId="33" borderId="13" xfId="58" applyNumberFormat="1" applyFont="1" applyFill="1" applyBorder="1" applyAlignment="1">
      <alignment horizontal="left" vertical="top" wrapText="1"/>
      <protection/>
    </xf>
    <xf numFmtId="181" fontId="2" fillId="0" borderId="13" xfId="0" applyNumberFormat="1" applyFont="1" applyBorder="1" applyAlignment="1">
      <alignment vertical="top"/>
    </xf>
    <xf numFmtId="181" fontId="2" fillId="0" borderId="13" xfId="0" applyNumberFormat="1" applyFont="1" applyBorder="1" applyAlignment="1">
      <alignment vertical="top" wrapText="1"/>
    </xf>
    <xf numFmtId="189" fontId="2" fillId="0" borderId="13" xfId="0" applyNumberFormat="1" applyFont="1" applyBorder="1" applyAlignment="1">
      <alignment vertical="top"/>
    </xf>
    <xf numFmtId="0" fontId="2" fillId="34" borderId="13" xfId="0" applyNumberFormat="1" applyFont="1" applyFill="1" applyBorder="1" applyAlignment="1">
      <alignment vertical="top"/>
    </xf>
    <xf numFmtId="189" fontId="2" fillId="0" borderId="13" xfId="0" applyNumberFormat="1" applyFont="1" applyFill="1" applyBorder="1" applyAlignment="1">
      <alignment vertical="top"/>
    </xf>
    <xf numFmtId="189" fontId="2" fillId="34" borderId="13" xfId="0" applyNumberFormat="1" applyFont="1" applyFill="1" applyBorder="1" applyAlignment="1">
      <alignment vertical="top"/>
    </xf>
    <xf numFmtId="0" fontId="2" fillId="0" borderId="13" xfId="0" applyNumberFormat="1" applyFont="1" applyBorder="1" applyAlignment="1">
      <alignment vertical="top"/>
    </xf>
    <xf numFmtId="181" fontId="2" fillId="34" borderId="13" xfId="0" applyNumberFormat="1" applyFont="1" applyFill="1" applyBorder="1" applyAlignment="1">
      <alignment vertical="top"/>
    </xf>
    <xf numFmtId="0" fontId="2" fillId="0" borderId="13" xfId="0" applyFont="1" applyBorder="1" applyAlignment="1">
      <alignment vertical="top"/>
    </xf>
    <xf numFmtId="181" fontId="2" fillId="0" borderId="13" xfId="0" applyNumberFormat="1" applyFont="1" applyBorder="1" applyAlignment="1">
      <alignment horizontal="left" vertical="top" wrapText="1"/>
    </xf>
    <xf numFmtId="181" fontId="47" fillId="0" borderId="13" xfId="0" applyNumberFormat="1" applyFont="1" applyBorder="1" applyAlignment="1">
      <alignment vertical="top"/>
    </xf>
    <xf numFmtId="181" fontId="47" fillId="0" borderId="13" xfId="0" applyNumberFormat="1" applyFont="1" applyBorder="1" applyAlignment="1">
      <alignment vertical="top" wrapText="1"/>
    </xf>
    <xf numFmtId="0" fontId="3" fillId="32" borderId="14" xfId="58" applyFont="1" applyFill="1" applyBorder="1" applyAlignment="1">
      <alignment horizontal="left" vertical="center" wrapText="1"/>
      <protection/>
    </xf>
    <xf numFmtId="0" fontId="3" fillId="32" borderId="15" xfId="58" applyFont="1" applyFill="1" applyBorder="1" applyAlignment="1">
      <alignment horizontal="left" vertical="center" wrapText="1"/>
      <protection/>
    </xf>
    <xf numFmtId="0" fontId="3" fillId="32" borderId="15" xfId="58" applyFont="1" applyFill="1" applyBorder="1" applyAlignment="1">
      <alignment horizontal="center" vertical="center" wrapText="1"/>
      <protection/>
    </xf>
    <xf numFmtId="0" fontId="3" fillId="32" borderId="16" xfId="58" applyFont="1" applyFill="1" applyBorder="1" applyAlignment="1">
      <alignment horizontal="center" vertical="center" wrapText="1"/>
      <protection/>
    </xf>
    <xf numFmtId="181" fontId="3" fillId="15" borderId="17" xfId="58" applyNumberFormat="1" applyFont="1" applyFill="1" applyBorder="1" applyAlignment="1">
      <alignment horizontal="right" vertical="top" wrapText="1"/>
      <protection/>
    </xf>
    <xf numFmtId="181" fontId="3" fillId="33" borderId="18" xfId="58" applyNumberFormat="1" applyFont="1" applyFill="1" applyBorder="1" applyAlignment="1">
      <alignment horizontal="left" vertical="top" wrapText="1"/>
      <protection/>
    </xf>
    <xf numFmtId="181" fontId="2" fillId="0" borderId="18" xfId="0" applyNumberFormat="1" applyFont="1" applyBorder="1" applyAlignment="1">
      <alignment vertical="top"/>
    </xf>
    <xf numFmtId="189" fontId="2" fillId="0" borderId="17" xfId="0" applyNumberFormat="1" applyFont="1" applyBorder="1" applyAlignment="1">
      <alignment vertical="top"/>
    </xf>
    <xf numFmtId="189" fontId="2" fillId="34" borderId="17" xfId="0" applyNumberFormat="1" applyFont="1" applyFill="1" applyBorder="1" applyAlignment="1">
      <alignment vertical="top"/>
    </xf>
    <xf numFmtId="181" fontId="2" fillId="0" borderId="17" xfId="0" applyNumberFormat="1" applyFont="1" applyBorder="1" applyAlignment="1">
      <alignment vertical="top"/>
    </xf>
    <xf numFmtId="181" fontId="47" fillId="0" borderId="18" xfId="0" applyNumberFormat="1" applyFont="1" applyBorder="1" applyAlignment="1">
      <alignment vertical="top"/>
    </xf>
    <xf numFmtId="181" fontId="47" fillId="0" borderId="17" xfId="0" applyNumberFormat="1" applyFont="1" applyBorder="1" applyAlignment="1">
      <alignment vertical="top"/>
    </xf>
    <xf numFmtId="181" fontId="47" fillId="0" borderId="19" xfId="0" applyNumberFormat="1" applyFont="1" applyBorder="1" applyAlignment="1">
      <alignment vertical="top"/>
    </xf>
    <xf numFmtId="181" fontId="47" fillId="0" borderId="20" xfId="0" applyNumberFormat="1" applyFont="1" applyBorder="1" applyAlignment="1">
      <alignment vertical="top"/>
    </xf>
    <xf numFmtId="181" fontId="47" fillId="0" borderId="20" xfId="0" applyNumberFormat="1" applyFont="1" applyBorder="1" applyAlignment="1">
      <alignment vertical="top" wrapText="1"/>
    </xf>
    <xf numFmtId="181" fontId="47" fillId="0" borderId="21" xfId="0" applyNumberFormat="1" applyFont="1" applyBorder="1" applyAlignment="1">
      <alignment vertical="top"/>
    </xf>
    <xf numFmtId="0" fontId="47" fillId="0" borderId="22" xfId="0" applyFont="1" applyBorder="1" applyAlignment="1">
      <alignment/>
    </xf>
    <xf numFmtId="0" fontId="2" fillId="0" borderId="23" xfId="0" applyFont="1" applyBorder="1" applyAlignment="1">
      <alignment/>
    </xf>
    <xf numFmtId="0" fontId="9" fillId="0" borderId="0" xfId="0" applyFont="1" applyBorder="1" applyAlignment="1">
      <alignment/>
    </xf>
    <xf numFmtId="0" fontId="29" fillId="0" borderId="0" xfId="0" applyFont="1" applyAlignment="1">
      <alignment/>
    </xf>
    <xf numFmtId="181" fontId="3" fillId="33" borderId="13" xfId="58" applyNumberFormat="1" applyFont="1" applyFill="1" applyBorder="1" applyAlignment="1">
      <alignment horizontal="left" vertical="top"/>
      <protection/>
    </xf>
    <xf numFmtId="189" fontId="2" fillId="0" borderId="17" xfId="0" applyNumberFormat="1" applyFont="1" applyFill="1" applyBorder="1" applyAlignment="1">
      <alignment vertical="top"/>
    </xf>
    <xf numFmtId="189" fontId="3" fillId="15" borderId="17" xfId="58" applyNumberFormat="1" applyFont="1" applyFill="1" applyBorder="1" applyAlignment="1">
      <alignment horizontal="right" vertical="top" wrapText="1"/>
      <protection/>
    </xf>
    <xf numFmtId="0" fontId="2" fillId="34" borderId="17" xfId="0" applyNumberFormat="1" applyFont="1" applyFill="1" applyBorder="1" applyAlignment="1">
      <alignment vertical="top"/>
    </xf>
    <xf numFmtId="189" fontId="2" fillId="34" borderId="24" xfId="0" applyNumberFormat="1" applyFont="1" applyFill="1" applyBorder="1" applyAlignment="1">
      <alignment vertical="top"/>
    </xf>
    <xf numFmtId="0" fontId="2" fillId="0" borderId="24" xfId="0" applyFont="1" applyBorder="1" applyAlignment="1">
      <alignment vertical="top"/>
    </xf>
    <xf numFmtId="181" fontId="2" fillId="34" borderId="17" xfId="0" applyNumberFormat="1" applyFont="1" applyFill="1" applyBorder="1" applyAlignment="1">
      <alignment vertical="top"/>
    </xf>
    <xf numFmtId="14" fontId="0" fillId="0" borderId="25" xfId="0" applyNumberFormat="1" applyBorder="1" applyAlignment="1">
      <alignment horizontal="center" vertical="top"/>
    </xf>
    <xf numFmtId="0" fontId="0" fillId="0" borderId="26" xfId="0" applyBorder="1" applyAlignment="1">
      <alignment vertical="top" wrapText="1"/>
    </xf>
    <xf numFmtId="181" fontId="47" fillId="0" borderId="27" xfId="0" applyNumberFormat="1" applyFont="1" applyBorder="1" applyAlignment="1">
      <alignment vertical="top"/>
    </xf>
    <xf numFmtId="181" fontId="3" fillId="32" borderId="28" xfId="58" applyNumberFormat="1" applyFont="1" applyFill="1" applyBorder="1" applyAlignment="1">
      <alignment horizontal="center" vertical="center" wrapText="1"/>
      <protection/>
    </xf>
    <xf numFmtId="181" fontId="3" fillId="32" borderId="29" xfId="58" applyNumberFormat="1" applyFont="1" applyFill="1" applyBorder="1" applyAlignment="1">
      <alignment horizontal="center" vertical="center" wrapText="1"/>
      <protection/>
    </xf>
    <xf numFmtId="181" fontId="3" fillId="32" borderId="24" xfId="58" applyNumberFormat="1" applyFont="1" applyFill="1" applyBorder="1" applyAlignment="1">
      <alignment horizontal="center" vertical="center" wrapText="1"/>
      <protection/>
    </xf>
    <xf numFmtId="181" fontId="2" fillId="34" borderId="30" xfId="0" applyNumberFormat="1" applyFont="1" applyFill="1" applyBorder="1" applyAlignment="1">
      <alignment horizontal="center" vertical="top" wrapText="1"/>
    </xf>
    <xf numFmtId="181" fontId="2" fillId="34" borderId="29" xfId="0" applyNumberFormat="1" applyFont="1" applyFill="1" applyBorder="1" applyAlignment="1">
      <alignment horizontal="center" vertical="top" wrapText="1"/>
    </xf>
    <xf numFmtId="181" fontId="2" fillId="34" borderId="24" xfId="0" applyNumberFormat="1" applyFont="1" applyFill="1" applyBorder="1" applyAlignment="1">
      <alignment horizontal="center" vertical="top" wrapText="1"/>
    </xf>
    <xf numFmtId="181" fontId="3" fillId="15" borderId="18" xfId="58" applyNumberFormat="1" applyFont="1" applyFill="1" applyBorder="1" applyAlignment="1">
      <alignment horizontal="left" vertical="top" wrapText="1"/>
      <protection/>
    </xf>
    <xf numFmtId="181" fontId="3" fillId="15" borderId="13" xfId="58" applyNumberFormat="1" applyFont="1" applyFill="1" applyBorder="1" applyAlignment="1">
      <alignment horizontal="left" vertical="top" wrapText="1"/>
      <protection/>
    </xf>
    <xf numFmtId="0" fontId="48" fillId="0" borderId="23"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22" xfId="0" applyFont="1" applyBorder="1" applyAlignment="1">
      <alignment horizontal="center" vertical="center" wrapText="1"/>
    </xf>
    <xf numFmtId="181" fontId="2" fillId="33" borderId="30" xfId="58" applyNumberFormat="1" applyFont="1" applyFill="1" applyBorder="1" applyAlignment="1">
      <alignment horizontal="center" vertical="top"/>
      <protection/>
    </xf>
    <xf numFmtId="181" fontId="2" fillId="33" borderId="29" xfId="58" applyNumberFormat="1" applyFont="1" applyFill="1" applyBorder="1" applyAlignment="1">
      <alignment horizontal="center" vertical="top"/>
      <protection/>
    </xf>
    <xf numFmtId="181" fontId="2" fillId="33" borderId="24" xfId="58" applyNumberFormat="1" applyFont="1" applyFill="1" applyBorder="1" applyAlignment="1">
      <alignment horizontal="center" vertical="top"/>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3" xfId="44"/>
    <cellStyle name="Eingabe" xfId="45"/>
    <cellStyle name="Ergebnis" xfId="46"/>
    <cellStyle name="Erklärender Text" xfId="47"/>
    <cellStyle name="Gut" xfId="48"/>
    <cellStyle name="Comma" xfId="49"/>
    <cellStyle name="Komma 2" xfId="50"/>
    <cellStyle name="Hyperlink" xfId="51"/>
    <cellStyle name="Neutral" xfId="52"/>
    <cellStyle name="Notiz" xfId="53"/>
    <cellStyle name="Percent" xfId="54"/>
    <cellStyle name="Prozent 2" xfId="55"/>
    <cellStyle name="Prozent 3" xfId="56"/>
    <cellStyle name="Schlecht" xfId="57"/>
    <cellStyle name="Standard 2" xfId="58"/>
    <cellStyle name="Standard 2 2" xfId="59"/>
    <cellStyle name="Standard 2 2 2" xfId="60"/>
    <cellStyle name="Standard 2 2_EEG-Vergütungen und vNNE"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so-network.de/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2:B13"/>
  <sheetViews>
    <sheetView zoomScalePageLayoutView="0" workbookViewId="0" topLeftCell="A1">
      <selection activeCell="B8" sqref="B8"/>
    </sheetView>
  </sheetViews>
  <sheetFormatPr defaultColWidth="11.421875" defaultRowHeight="15"/>
  <cols>
    <col min="1" max="1" width="4.8515625" style="0" customWidth="1"/>
    <col min="2" max="2" width="163.140625" style="4" customWidth="1"/>
  </cols>
  <sheetData>
    <row r="2" ht="26.25">
      <c r="B2" s="5" t="s">
        <v>1</v>
      </c>
    </row>
    <row r="4" ht="15">
      <c r="B4" s="4" t="s">
        <v>6</v>
      </c>
    </row>
    <row r="5" ht="60">
      <c r="B5" s="4" t="s">
        <v>39</v>
      </c>
    </row>
    <row r="8" ht="26.25">
      <c r="B8" s="5" t="s">
        <v>2</v>
      </c>
    </row>
    <row r="10" ht="30">
      <c r="B10" s="4" t="s">
        <v>40</v>
      </c>
    </row>
    <row r="11" ht="63.75" customHeight="1">
      <c r="B11" s="4" t="s">
        <v>7</v>
      </c>
    </row>
    <row r="12" ht="15">
      <c r="B12" s="4" t="s">
        <v>41</v>
      </c>
    </row>
    <row r="13" ht="30">
      <c r="B13" s="4" t="s">
        <v>31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15"/>
  <sheetViews>
    <sheetView zoomScalePageLayoutView="0" workbookViewId="0" topLeftCell="A1">
      <pane ySplit="1" topLeftCell="A2" activePane="bottomLeft" state="frozen"/>
      <selection pane="topLeft" activeCell="A1" sqref="A1"/>
      <selection pane="bottomLeft" activeCell="A16" sqref="A16"/>
    </sheetView>
  </sheetViews>
  <sheetFormatPr defaultColWidth="11.421875" defaultRowHeight="15"/>
  <cols>
    <col min="1" max="1" width="11.28125" style="9" customWidth="1"/>
    <col min="2" max="2" width="163.140625" style="4" customWidth="1"/>
  </cols>
  <sheetData>
    <row r="1" spans="1:2" ht="15">
      <c r="A1" s="7" t="s">
        <v>3</v>
      </c>
      <c r="B1" s="10" t="s">
        <v>0</v>
      </c>
    </row>
    <row r="2" spans="1:2" ht="15">
      <c r="A2" s="8">
        <v>42201</v>
      </c>
      <c r="B2" s="6" t="s">
        <v>8</v>
      </c>
    </row>
    <row r="3" spans="1:2" ht="15">
      <c r="A3" s="8">
        <v>42410</v>
      </c>
      <c r="B3" s="6" t="s">
        <v>43</v>
      </c>
    </row>
    <row r="4" spans="1:2" ht="15">
      <c r="A4" s="8">
        <v>42705</v>
      </c>
      <c r="B4" s="6" t="s">
        <v>44</v>
      </c>
    </row>
    <row r="5" spans="1:2" ht="15">
      <c r="A5" s="8">
        <v>42705</v>
      </c>
      <c r="B5" s="6" t="s">
        <v>53</v>
      </c>
    </row>
    <row r="6" spans="1:2" ht="15">
      <c r="A6" s="8">
        <v>42724</v>
      </c>
      <c r="B6" s="6" t="s">
        <v>52</v>
      </c>
    </row>
    <row r="7" spans="1:2" ht="15">
      <c r="A7" s="15">
        <v>43455</v>
      </c>
      <c r="B7" s="6" t="s">
        <v>80</v>
      </c>
    </row>
    <row r="8" spans="1:2" ht="15">
      <c r="A8" s="15">
        <v>43796</v>
      </c>
      <c r="B8" s="6" t="s">
        <v>81</v>
      </c>
    </row>
    <row r="9" spans="1:2" ht="15">
      <c r="A9" s="15">
        <v>43796</v>
      </c>
      <c r="B9" s="6" t="s">
        <v>82</v>
      </c>
    </row>
    <row r="10" spans="1:2" ht="15">
      <c r="A10" s="8">
        <v>44159</v>
      </c>
      <c r="B10" s="6" t="s">
        <v>92</v>
      </c>
    </row>
    <row r="11" spans="1:2" ht="15">
      <c r="A11" s="8">
        <v>44159</v>
      </c>
      <c r="B11" s="6" t="s">
        <v>93</v>
      </c>
    </row>
    <row r="12" spans="1:2" ht="15">
      <c r="A12" s="8">
        <v>44159</v>
      </c>
      <c r="B12" s="6" t="s">
        <v>107</v>
      </c>
    </row>
    <row r="13" spans="1:2" ht="15">
      <c r="A13" s="8">
        <v>44159</v>
      </c>
      <c r="B13" s="6" t="s">
        <v>98</v>
      </c>
    </row>
    <row r="14" spans="1:2" ht="15">
      <c r="A14" s="58">
        <v>44553</v>
      </c>
      <c r="B14" s="59" t="s">
        <v>113</v>
      </c>
    </row>
    <row r="15" spans="1:2" ht="15">
      <c r="A15" s="8">
        <v>44715</v>
      </c>
      <c r="B15" s="6" t="s">
        <v>118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B8" sqref="B8"/>
    </sheetView>
  </sheetViews>
  <sheetFormatPr defaultColWidth="11.421875" defaultRowHeight="15"/>
  <cols>
    <col min="1" max="1" width="22.421875" style="0" customWidth="1"/>
    <col min="2" max="2" width="23.28125" style="0" customWidth="1"/>
    <col min="3" max="3" width="24.57421875" style="0" customWidth="1"/>
    <col min="4" max="4" width="26.28125" style="0" customWidth="1"/>
    <col min="5" max="5" width="18.57421875" style="0" customWidth="1"/>
    <col min="6" max="6" width="13.8515625" style="0" customWidth="1"/>
  </cols>
  <sheetData>
    <row r="1" ht="26.25">
      <c r="A1" s="2" t="s">
        <v>32</v>
      </c>
    </row>
    <row r="2" ht="15" customHeight="1">
      <c r="A2" s="2"/>
    </row>
    <row r="3" spans="1:6" ht="21" customHeight="1">
      <c r="A3" s="3" t="s">
        <v>29</v>
      </c>
      <c r="F3" s="1"/>
    </row>
    <row r="4" spans="1:6" ht="21" customHeight="1">
      <c r="A4" s="3"/>
      <c r="F4" s="1"/>
    </row>
    <row r="5" spans="1:2" ht="15">
      <c r="A5" t="s">
        <v>4</v>
      </c>
      <c r="B5" t="s">
        <v>18</v>
      </c>
    </row>
    <row r="6" spans="1:2" ht="15">
      <c r="A6" t="s">
        <v>19</v>
      </c>
      <c r="B6" t="s">
        <v>36</v>
      </c>
    </row>
    <row r="7" ht="15">
      <c r="B7" s="50" t="s">
        <v>103</v>
      </c>
    </row>
    <row r="8" ht="15">
      <c r="B8" s="50" t="s">
        <v>104</v>
      </c>
    </row>
    <row r="9" spans="1:2" ht="15">
      <c r="A9" t="s">
        <v>20</v>
      </c>
      <c r="B9" t="s">
        <v>37</v>
      </c>
    </row>
    <row r="10" spans="1:2" ht="15">
      <c r="A10" t="s">
        <v>21</v>
      </c>
      <c r="B10" t="s">
        <v>22</v>
      </c>
    </row>
    <row r="11" ht="15">
      <c r="B11" t="s">
        <v>23</v>
      </c>
    </row>
    <row r="12" ht="15">
      <c r="B12" t="s">
        <v>24</v>
      </c>
    </row>
    <row r="13" spans="1:2" ht="15">
      <c r="A13" t="s">
        <v>25</v>
      </c>
      <c r="B13" t="s">
        <v>26</v>
      </c>
    </row>
    <row r="14" ht="15">
      <c r="B14" t="s">
        <v>30</v>
      </c>
    </row>
    <row r="15" ht="15">
      <c r="B15" t="s">
        <v>38</v>
      </c>
    </row>
    <row r="16" ht="15">
      <c r="B16" t="s">
        <v>27</v>
      </c>
    </row>
    <row r="17" ht="15">
      <c r="B17" t="s">
        <v>28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Q33"/>
  <sheetViews>
    <sheetView tabSelected="1" zoomScale="110" zoomScaleNormal="110" zoomScalePageLayoutView="0" workbookViewId="0" topLeftCell="H1">
      <selection activeCell="L3" sqref="L3"/>
    </sheetView>
  </sheetViews>
  <sheetFormatPr defaultColWidth="11.421875" defaultRowHeight="15"/>
  <cols>
    <col min="1" max="1" width="27.421875" style="0" customWidth="1"/>
    <col min="2" max="2" width="77.8515625" style="0" customWidth="1"/>
    <col min="3" max="3" width="41.57421875" style="11" customWidth="1"/>
    <col min="4" max="11" width="16.7109375" style="0" customWidth="1"/>
    <col min="12" max="12" width="28.00390625" style="0" customWidth="1"/>
    <col min="13" max="13" width="25.00390625" style="0" customWidth="1"/>
    <col min="17" max="17" width="126.28125" style="0" customWidth="1"/>
  </cols>
  <sheetData>
    <row r="1" spans="1:13" ht="27" customHeight="1" thickBot="1">
      <c r="A1" s="49" t="s">
        <v>112</v>
      </c>
      <c r="B1" s="48"/>
      <c r="C1" s="47"/>
      <c r="D1" s="69" t="s">
        <v>57</v>
      </c>
      <c r="E1" s="70"/>
      <c r="F1" s="70"/>
      <c r="G1" s="70"/>
      <c r="H1" s="70"/>
      <c r="I1" s="70"/>
      <c r="J1" s="70"/>
      <c r="K1" s="70"/>
      <c r="L1" s="70"/>
      <c r="M1" s="71"/>
    </row>
    <row r="2" spans="1:13" ht="51.75" customHeight="1">
      <c r="A2" s="31" t="s">
        <v>5</v>
      </c>
      <c r="B2" s="32" t="s">
        <v>17</v>
      </c>
      <c r="C2" s="32" t="s">
        <v>16</v>
      </c>
      <c r="D2" s="33" t="s">
        <v>61</v>
      </c>
      <c r="E2" s="33" t="s">
        <v>58</v>
      </c>
      <c r="F2" s="33" t="s">
        <v>59</v>
      </c>
      <c r="G2" s="33" t="s">
        <v>60</v>
      </c>
      <c r="H2" s="33" t="s">
        <v>62</v>
      </c>
      <c r="I2" s="33" t="s">
        <v>79</v>
      </c>
      <c r="J2" s="33" t="s">
        <v>83</v>
      </c>
      <c r="K2" s="33" t="s">
        <v>84</v>
      </c>
      <c r="L2" s="34" t="s">
        <v>119</v>
      </c>
      <c r="M2" s="34" t="s">
        <v>117</v>
      </c>
    </row>
    <row r="3" spans="1:13" s="12" customFormat="1" ht="15">
      <c r="A3" s="67" t="s">
        <v>85</v>
      </c>
      <c r="B3" s="68"/>
      <c r="C3" s="16"/>
      <c r="D3" s="17">
        <v>6.24</v>
      </c>
      <c r="E3" s="17">
        <v>6.17</v>
      </c>
      <c r="F3" s="17">
        <v>6.354</v>
      </c>
      <c r="G3" s="17">
        <v>6.88</v>
      </c>
      <c r="H3" s="17">
        <v>6.792</v>
      </c>
      <c r="I3" s="17">
        <v>6.405</v>
      </c>
      <c r="J3" s="17">
        <v>6.756</v>
      </c>
      <c r="K3" s="17">
        <v>6.5</v>
      </c>
      <c r="L3" s="35">
        <v>3.723</v>
      </c>
      <c r="M3" s="53">
        <v>1.8615</v>
      </c>
    </row>
    <row r="4" spans="1:13" s="12" customFormat="1" ht="26.25" customHeight="1">
      <c r="A4" s="36"/>
      <c r="B4" s="18"/>
      <c r="C4" s="51"/>
      <c r="D4" s="72" t="s">
        <v>33</v>
      </c>
      <c r="E4" s="73"/>
      <c r="F4" s="73"/>
      <c r="G4" s="73"/>
      <c r="H4" s="73"/>
      <c r="I4" s="73"/>
      <c r="J4" s="73"/>
      <c r="K4" s="73"/>
      <c r="L4" s="73"/>
      <c r="M4" s="74"/>
    </row>
    <row r="5" spans="1:13" s="13" customFormat="1" ht="24" customHeight="1">
      <c r="A5" s="61" t="s">
        <v>90</v>
      </c>
      <c r="B5" s="62"/>
      <c r="C5" s="62"/>
      <c r="D5" s="62"/>
      <c r="E5" s="62"/>
      <c r="F5" s="62"/>
      <c r="G5" s="62"/>
      <c r="H5" s="62"/>
      <c r="I5" s="62"/>
      <c r="J5" s="62"/>
      <c r="K5" s="62"/>
      <c r="L5" s="62"/>
      <c r="M5" s="63"/>
    </row>
    <row r="6" spans="1:13" s="12" customFormat="1" ht="15">
      <c r="A6" s="37" t="s">
        <v>11</v>
      </c>
      <c r="B6" s="19" t="s">
        <v>86</v>
      </c>
      <c r="C6" s="20" t="s">
        <v>34</v>
      </c>
      <c r="D6" s="21">
        <f>0.3*D$3</f>
        <v>1.8719999999999999</v>
      </c>
      <c r="E6" s="21">
        <f>0.3*E$3</f>
        <v>1.851</v>
      </c>
      <c r="F6" s="21">
        <f>0.35*F$3</f>
        <v>2.2239</v>
      </c>
      <c r="G6" s="21">
        <f>0.4*$G$3</f>
        <v>2.7520000000000002</v>
      </c>
      <c r="H6" s="21">
        <f aca="true" t="shared" si="0" ref="H6:M7">0.4*H$3</f>
        <v>2.7168</v>
      </c>
      <c r="I6" s="21">
        <f t="shared" si="0"/>
        <v>2.5620000000000003</v>
      </c>
      <c r="J6" s="21">
        <f t="shared" si="0"/>
        <v>2.7024000000000004</v>
      </c>
      <c r="K6" s="21">
        <f t="shared" si="0"/>
        <v>2.6</v>
      </c>
      <c r="L6" s="38">
        <f t="shared" si="0"/>
        <v>1.4892</v>
      </c>
      <c r="M6" s="54"/>
    </row>
    <row r="7" spans="1:13" s="12" customFormat="1" ht="51">
      <c r="A7" s="37" t="s">
        <v>12</v>
      </c>
      <c r="B7" s="20" t="s">
        <v>108</v>
      </c>
      <c r="C7" s="20" t="s">
        <v>68</v>
      </c>
      <c r="D7" s="21">
        <f>0.3*D$3</f>
        <v>1.8719999999999999</v>
      </c>
      <c r="E7" s="21">
        <f>0.3*E$3</f>
        <v>1.851</v>
      </c>
      <c r="F7" s="21">
        <f>0.35*F$3</f>
        <v>2.2239</v>
      </c>
      <c r="G7" s="21">
        <f>0.4*$G$3</f>
        <v>2.7520000000000002</v>
      </c>
      <c r="H7" s="21">
        <f t="shared" si="0"/>
        <v>2.7168</v>
      </c>
      <c r="I7" s="21">
        <f t="shared" si="0"/>
        <v>2.5620000000000003</v>
      </c>
      <c r="J7" s="21">
        <f t="shared" si="0"/>
        <v>2.7024000000000004</v>
      </c>
      <c r="K7" s="21">
        <f t="shared" si="0"/>
        <v>2.6</v>
      </c>
      <c r="L7" s="39"/>
      <c r="M7" s="38">
        <f t="shared" si="0"/>
        <v>0.7446</v>
      </c>
    </row>
    <row r="8" spans="1:17" s="14" customFormat="1" ht="38.25">
      <c r="A8" s="37" t="s">
        <v>75</v>
      </c>
      <c r="B8" s="20" t="s">
        <v>100</v>
      </c>
      <c r="C8" s="20" t="s">
        <v>102</v>
      </c>
      <c r="D8" s="22"/>
      <c r="E8" s="22"/>
      <c r="F8" s="22"/>
      <c r="G8" s="22"/>
      <c r="H8" s="23">
        <f>1.6*H3</f>
        <v>10.8672</v>
      </c>
      <c r="I8" s="23">
        <f>1.6*I3</f>
        <v>10.248000000000001</v>
      </c>
      <c r="J8" s="23">
        <f>1.6*J3</f>
        <v>10.809600000000001</v>
      </c>
      <c r="K8" s="23">
        <f>1.6*K3</f>
        <v>10.4</v>
      </c>
      <c r="L8" s="39"/>
      <c r="M8" s="52">
        <f>1.6*M3</f>
        <v>2.9784</v>
      </c>
      <c r="Q8" s="20"/>
    </row>
    <row r="9" spans="1:13" s="12" customFormat="1" ht="15">
      <c r="A9" s="37" t="s">
        <v>45</v>
      </c>
      <c r="B9" s="19" t="s">
        <v>87</v>
      </c>
      <c r="C9" s="20" t="s">
        <v>49</v>
      </c>
      <c r="D9" s="25">
        <v>0</v>
      </c>
      <c r="E9" s="25">
        <v>0</v>
      </c>
      <c r="F9" s="25">
        <v>0</v>
      </c>
      <c r="G9" s="25">
        <v>0</v>
      </c>
      <c r="H9" s="21">
        <v>0</v>
      </c>
      <c r="I9" s="21">
        <v>0</v>
      </c>
      <c r="J9" s="21">
        <v>0</v>
      </c>
      <c r="K9" s="21">
        <v>0</v>
      </c>
      <c r="L9" s="38">
        <v>0</v>
      </c>
      <c r="M9" s="54"/>
    </row>
    <row r="10" spans="1:13" s="12" customFormat="1" ht="15">
      <c r="A10" s="37" t="s">
        <v>45</v>
      </c>
      <c r="B10" s="19" t="s">
        <v>88</v>
      </c>
      <c r="C10" s="20" t="s">
        <v>48</v>
      </c>
      <c r="D10" s="25">
        <v>0</v>
      </c>
      <c r="E10" s="25">
        <v>0</v>
      </c>
      <c r="F10" s="25">
        <v>0</v>
      </c>
      <c r="G10" s="25">
        <v>0</v>
      </c>
      <c r="H10" s="21">
        <v>0</v>
      </c>
      <c r="I10" s="21">
        <v>0</v>
      </c>
      <c r="J10" s="21">
        <v>0</v>
      </c>
      <c r="K10" s="21">
        <v>0</v>
      </c>
      <c r="L10" s="38">
        <v>0</v>
      </c>
      <c r="M10" s="54"/>
    </row>
    <row r="11" spans="1:13" s="12" customFormat="1" ht="15">
      <c r="A11" s="37" t="s">
        <v>46</v>
      </c>
      <c r="B11" s="19" t="s">
        <v>89</v>
      </c>
      <c r="C11" s="20" t="s">
        <v>50</v>
      </c>
      <c r="D11" s="22"/>
      <c r="E11" s="22"/>
      <c r="F11" s="22"/>
      <c r="G11" s="22"/>
      <c r="H11" s="21">
        <f aca="true" t="shared" si="1" ref="H11:L12">0.2*H$3</f>
        <v>1.3584</v>
      </c>
      <c r="I11" s="21">
        <f t="shared" si="1"/>
        <v>1.2810000000000001</v>
      </c>
      <c r="J11" s="21">
        <f t="shared" si="1"/>
        <v>1.3512000000000002</v>
      </c>
      <c r="K11" s="21">
        <f t="shared" si="1"/>
        <v>1.3</v>
      </c>
      <c r="L11" s="38">
        <f t="shared" si="1"/>
        <v>0.7446</v>
      </c>
      <c r="M11" s="54"/>
    </row>
    <row r="12" spans="1:13" s="12" customFormat="1" ht="15">
      <c r="A12" s="37" t="s">
        <v>47</v>
      </c>
      <c r="B12" s="19" t="s">
        <v>89</v>
      </c>
      <c r="C12" s="20" t="s">
        <v>51</v>
      </c>
      <c r="D12" s="22"/>
      <c r="E12" s="22"/>
      <c r="F12" s="22"/>
      <c r="G12" s="22"/>
      <c r="H12" s="21">
        <f t="shared" si="1"/>
        <v>1.3584</v>
      </c>
      <c r="I12" s="21">
        <f t="shared" si="1"/>
        <v>1.2810000000000001</v>
      </c>
      <c r="J12" s="21">
        <f t="shared" si="1"/>
        <v>1.3512000000000002</v>
      </c>
      <c r="K12" s="21">
        <f t="shared" si="1"/>
        <v>1.3</v>
      </c>
      <c r="L12" s="38">
        <f t="shared" si="1"/>
        <v>0.7446</v>
      </c>
      <c r="M12" s="54"/>
    </row>
    <row r="13" spans="1:13" s="13" customFormat="1" ht="24" customHeight="1">
      <c r="A13" s="61" t="s">
        <v>91</v>
      </c>
      <c r="B13" s="62"/>
      <c r="C13" s="62"/>
      <c r="D13" s="62"/>
      <c r="E13" s="62"/>
      <c r="F13" s="62"/>
      <c r="G13" s="62"/>
      <c r="H13" s="62"/>
      <c r="I13" s="62"/>
      <c r="J13" s="62"/>
      <c r="K13" s="62"/>
      <c r="L13" s="62"/>
      <c r="M13" s="63"/>
    </row>
    <row r="14" spans="1:13" s="13" customFormat="1" ht="15" customHeight="1">
      <c r="A14" s="37" t="s">
        <v>78</v>
      </c>
      <c r="B14" s="19" t="s">
        <v>94</v>
      </c>
      <c r="C14" s="20" t="s">
        <v>34</v>
      </c>
      <c r="D14" s="24"/>
      <c r="E14" s="24"/>
      <c r="F14" s="24"/>
      <c r="G14" s="21">
        <f>$G$3</f>
        <v>6.88</v>
      </c>
      <c r="H14" s="21">
        <f aca="true" t="shared" si="2" ref="H14:M16">H$3</f>
        <v>6.792</v>
      </c>
      <c r="I14" s="21">
        <f t="shared" si="2"/>
        <v>6.405</v>
      </c>
      <c r="J14" s="21">
        <f t="shared" si="2"/>
        <v>6.756</v>
      </c>
      <c r="K14" s="21">
        <f t="shared" si="2"/>
        <v>6.5</v>
      </c>
      <c r="L14" s="38">
        <f t="shared" si="2"/>
        <v>3.723</v>
      </c>
      <c r="M14" s="54"/>
    </row>
    <row r="15" spans="1:13" s="13" customFormat="1" ht="38.25">
      <c r="A15" s="37" t="s">
        <v>76</v>
      </c>
      <c r="B15" s="20" t="s">
        <v>109</v>
      </c>
      <c r="C15" s="20" t="s">
        <v>68</v>
      </c>
      <c r="D15" s="24"/>
      <c r="E15" s="24"/>
      <c r="F15" s="24"/>
      <c r="G15" s="24"/>
      <c r="H15" s="21">
        <f t="shared" si="2"/>
        <v>6.792</v>
      </c>
      <c r="I15" s="21">
        <f t="shared" si="2"/>
        <v>6.405</v>
      </c>
      <c r="J15" s="21">
        <f t="shared" si="2"/>
        <v>6.756</v>
      </c>
      <c r="K15" s="21">
        <f t="shared" si="2"/>
        <v>6.5</v>
      </c>
      <c r="L15" s="39"/>
      <c r="M15" s="38">
        <f t="shared" si="2"/>
        <v>1.8615</v>
      </c>
    </row>
    <row r="16" spans="1:13" s="13" customFormat="1" ht="25.5">
      <c r="A16" s="37" t="s">
        <v>77</v>
      </c>
      <c r="B16" s="19" t="s">
        <v>94</v>
      </c>
      <c r="C16" s="20" t="s">
        <v>67</v>
      </c>
      <c r="D16" s="24"/>
      <c r="E16" s="24"/>
      <c r="F16" s="24"/>
      <c r="G16" s="21">
        <f>G3</f>
        <v>6.88</v>
      </c>
      <c r="H16" s="21">
        <f t="shared" si="2"/>
        <v>6.792</v>
      </c>
      <c r="I16" s="21">
        <f t="shared" si="2"/>
        <v>6.405</v>
      </c>
      <c r="J16" s="21">
        <f t="shared" si="2"/>
        <v>6.756</v>
      </c>
      <c r="K16" s="21">
        <f t="shared" si="2"/>
        <v>6.5</v>
      </c>
      <c r="L16" s="38">
        <f t="shared" si="2"/>
        <v>3.723</v>
      </c>
      <c r="M16" s="54"/>
    </row>
    <row r="17" spans="1:13" s="12" customFormat="1" ht="25.5">
      <c r="A17" s="37" t="s">
        <v>13</v>
      </c>
      <c r="B17" s="19" t="s">
        <v>106</v>
      </c>
      <c r="C17" s="20" t="s">
        <v>67</v>
      </c>
      <c r="D17" s="21">
        <f>D$3</f>
        <v>6.24</v>
      </c>
      <c r="E17" s="21">
        <f>E$3</f>
        <v>6.17</v>
      </c>
      <c r="F17" s="21">
        <f>F$3</f>
        <v>6.354</v>
      </c>
      <c r="G17" s="24"/>
      <c r="H17" s="24"/>
      <c r="I17" s="24"/>
      <c r="J17" s="24"/>
      <c r="K17" s="24"/>
      <c r="L17" s="39"/>
      <c r="M17" s="55"/>
    </row>
    <row r="18" spans="1:13" s="13" customFormat="1" ht="36" customHeight="1">
      <c r="A18" s="61" t="s">
        <v>114</v>
      </c>
      <c r="B18" s="62"/>
      <c r="C18" s="62"/>
      <c r="D18" s="62"/>
      <c r="E18" s="62"/>
      <c r="F18" s="62"/>
      <c r="G18" s="62"/>
      <c r="H18" s="62"/>
      <c r="I18" s="62"/>
      <c r="J18" s="62"/>
      <c r="K18" s="62"/>
      <c r="L18" s="62"/>
      <c r="M18" s="63"/>
    </row>
    <row r="19" spans="1:13" s="12" customFormat="1" ht="15">
      <c r="A19" s="37" t="s">
        <v>56</v>
      </c>
      <c r="B19" s="19" t="s">
        <v>95</v>
      </c>
      <c r="C19" s="20" t="s">
        <v>34</v>
      </c>
      <c r="D19" s="21">
        <f aca="true" t="shared" si="3" ref="D19:G20">D$3</f>
        <v>6.24</v>
      </c>
      <c r="E19" s="21">
        <f t="shared" si="3"/>
        <v>6.17</v>
      </c>
      <c r="F19" s="21">
        <f t="shared" si="3"/>
        <v>6.354</v>
      </c>
      <c r="G19" s="21">
        <f t="shared" si="3"/>
        <v>6.88</v>
      </c>
      <c r="H19" s="21">
        <f aca="true" t="shared" si="4" ref="H19:M20">H$3</f>
        <v>6.792</v>
      </c>
      <c r="I19" s="21">
        <f t="shared" si="4"/>
        <v>6.405</v>
      </c>
      <c r="J19" s="21">
        <f t="shared" si="4"/>
        <v>6.756</v>
      </c>
      <c r="K19" s="21">
        <f t="shared" si="4"/>
        <v>6.5</v>
      </c>
      <c r="L19" s="38">
        <f t="shared" si="4"/>
        <v>3.723</v>
      </c>
      <c r="M19" s="54"/>
    </row>
    <row r="20" spans="1:13" s="12" customFormat="1" ht="15">
      <c r="A20" s="37" t="s">
        <v>14</v>
      </c>
      <c r="B20" s="19" t="s">
        <v>95</v>
      </c>
      <c r="C20" s="20" t="s">
        <v>35</v>
      </c>
      <c r="D20" s="21">
        <f t="shared" si="3"/>
        <v>6.24</v>
      </c>
      <c r="E20" s="21">
        <f t="shared" si="3"/>
        <v>6.17</v>
      </c>
      <c r="F20" s="21">
        <f t="shared" si="3"/>
        <v>6.354</v>
      </c>
      <c r="G20" s="21">
        <f t="shared" si="3"/>
        <v>6.88</v>
      </c>
      <c r="H20" s="21">
        <f t="shared" si="4"/>
        <v>6.792</v>
      </c>
      <c r="I20" s="21">
        <f t="shared" si="4"/>
        <v>6.405</v>
      </c>
      <c r="J20" s="21">
        <f t="shared" si="4"/>
        <v>6.756</v>
      </c>
      <c r="K20" s="21">
        <f t="shared" si="4"/>
        <v>6.5</v>
      </c>
      <c r="L20" s="38">
        <f t="shared" si="4"/>
        <v>3.723</v>
      </c>
      <c r="M20" s="38">
        <f t="shared" si="4"/>
        <v>1.8615</v>
      </c>
    </row>
    <row r="21" spans="1:13" s="12" customFormat="1" ht="25.5">
      <c r="A21" s="37" t="s">
        <v>54</v>
      </c>
      <c r="B21" s="20" t="s">
        <v>115</v>
      </c>
      <c r="C21" s="20" t="s">
        <v>34</v>
      </c>
      <c r="D21" s="24"/>
      <c r="E21" s="24"/>
      <c r="F21" s="21">
        <f aca="true" t="shared" si="5" ref="F21:M22">0.2*F$3</f>
        <v>1.2708000000000002</v>
      </c>
      <c r="G21" s="21">
        <f t="shared" si="5"/>
        <v>1.3760000000000001</v>
      </c>
      <c r="H21" s="21">
        <f t="shared" si="5"/>
        <v>1.3584</v>
      </c>
      <c r="I21" s="21">
        <f t="shared" si="5"/>
        <v>1.2810000000000001</v>
      </c>
      <c r="J21" s="21">
        <f t="shared" si="5"/>
        <v>1.3512000000000002</v>
      </c>
      <c r="K21" s="21">
        <f t="shared" si="5"/>
        <v>1.3</v>
      </c>
      <c r="L21" s="38">
        <f t="shared" si="5"/>
        <v>0.7446</v>
      </c>
      <c r="M21" s="54"/>
    </row>
    <row r="22" spans="1:13" s="12" customFormat="1" ht="25.5">
      <c r="A22" s="37" t="s">
        <v>55</v>
      </c>
      <c r="B22" s="20" t="s">
        <v>115</v>
      </c>
      <c r="C22" s="20" t="s">
        <v>35</v>
      </c>
      <c r="D22" s="24"/>
      <c r="E22" s="24"/>
      <c r="F22" s="21">
        <f t="shared" si="5"/>
        <v>1.2708000000000002</v>
      </c>
      <c r="G22" s="21">
        <f t="shared" si="5"/>
        <v>1.3760000000000001</v>
      </c>
      <c r="H22" s="21">
        <f t="shared" si="5"/>
        <v>1.3584</v>
      </c>
      <c r="I22" s="21">
        <f t="shared" si="5"/>
        <v>1.2810000000000001</v>
      </c>
      <c r="J22" s="21">
        <f t="shared" si="5"/>
        <v>1.3512000000000002</v>
      </c>
      <c r="K22" s="21">
        <f t="shared" si="5"/>
        <v>1.3</v>
      </c>
      <c r="L22" s="38">
        <f t="shared" si="5"/>
        <v>0.7446</v>
      </c>
      <c r="M22" s="38">
        <f t="shared" si="5"/>
        <v>0.3723</v>
      </c>
    </row>
    <row r="23" spans="1:13" s="13" customFormat="1" ht="36" customHeight="1">
      <c r="A23" s="61" t="s">
        <v>116</v>
      </c>
      <c r="B23" s="62"/>
      <c r="C23" s="62"/>
      <c r="D23" s="62"/>
      <c r="E23" s="62"/>
      <c r="F23" s="62"/>
      <c r="G23" s="62"/>
      <c r="H23" s="62"/>
      <c r="I23" s="62"/>
      <c r="J23" s="62"/>
      <c r="K23" s="62"/>
      <c r="L23" s="62"/>
      <c r="M23" s="63"/>
    </row>
    <row r="24" spans="1:13" s="12" customFormat="1" ht="25.5">
      <c r="A24" s="37" t="s">
        <v>15</v>
      </c>
      <c r="B24" s="20" t="s">
        <v>111</v>
      </c>
      <c r="C24" s="20" t="s">
        <v>110</v>
      </c>
      <c r="D24" s="19">
        <f aca="true" t="shared" si="6" ref="D24:F25">0*D$3</f>
        <v>0</v>
      </c>
      <c r="E24" s="19">
        <f t="shared" si="6"/>
        <v>0</v>
      </c>
      <c r="F24" s="19">
        <f t="shared" si="6"/>
        <v>0</v>
      </c>
      <c r="G24" s="19">
        <f>0*$G$3</f>
        <v>0</v>
      </c>
      <c r="H24" s="19">
        <f aca="true" t="shared" si="7" ref="H24:L25">0*H$3</f>
        <v>0</v>
      </c>
      <c r="I24" s="19">
        <f t="shared" si="7"/>
        <v>0</v>
      </c>
      <c r="J24" s="19">
        <f t="shared" si="7"/>
        <v>0</v>
      </c>
      <c r="K24" s="19">
        <f t="shared" si="7"/>
        <v>0</v>
      </c>
      <c r="L24" s="40">
        <f t="shared" si="7"/>
        <v>0</v>
      </c>
      <c r="M24" s="54"/>
    </row>
    <row r="25" spans="1:13" s="12" customFormat="1" ht="15">
      <c r="A25" s="37" t="s">
        <v>42</v>
      </c>
      <c r="B25" s="20" t="s">
        <v>99</v>
      </c>
      <c r="C25" s="20" t="s">
        <v>101</v>
      </c>
      <c r="D25" s="19">
        <f t="shared" si="6"/>
        <v>0</v>
      </c>
      <c r="E25" s="19">
        <f t="shared" si="6"/>
        <v>0</v>
      </c>
      <c r="F25" s="19">
        <f t="shared" si="6"/>
        <v>0</v>
      </c>
      <c r="G25" s="19">
        <f>0*$G$3</f>
        <v>0</v>
      </c>
      <c r="H25" s="19">
        <f t="shared" si="7"/>
        <v>0</v>
      </c>
      <c r="I25" s="19">
        <f t="shared" si="7"/>
        <v>0</v>
      </c>
      <c r="J25" s="19">
        <f t="shared" si="7"/>
        <v>0</v>
      </c>
      <c r="K25" s="19">
        <f t="shared" si="7"/>
        <v>0</v>
      </c>
      <c r="L25" s="40">
        <f t="shared" si="7"/>
        <v>0</v>
      </c>
      <c r="M25" s="54"/>
    </row>
    <row r="26" spans="1:13" s="12" customFormat="1" ht="44.25" customHeight="1">
      <c r="A26" s="61" t="s">
        <v>97</v>
      </c>
      <c r="B26" s="62"/>
      <c r="C26" s="62"/>
      <c r="D26" s="62"/>
      <c r="E26" s="62"/>
      <c r="F26" s="62"/>
      <c r="G26" s="62"/>
      <c r="H26" s="62"/>
      <c r="I26" s="62"/>
      <c r="J26" s="62"/>
      <c r="K26" s="62"/>
      <c r="L26" s="62"/>
      <c r="M26" s="63"/>
    </row>
    <row r="27" spans="1:13" s="12" customFormat="1" ht="46.5" customHeight="1">
      <c r="A27" s="37" t="s">
        <v>63</v>
      </c>
      <c r="B27" s="20" t="s">
        <v>65</v>
      </c>
      <c r="C27" s="20" t="s">
        <v>74</v>
      </c>
      <c r="D27" s="26"/>
      <c r="E27" s="26"/>
      <c r="F27" s="26"/>
      <c r="G27" s="19"/>
      <c r="H27" s="19"/>
      <c r="I27" s="19"/>
      <c r="J27" s="27"/>
      <c r="K27" s="27"/>
      <c r="L27" s="57"/>
      <c r="M27" s="56"/>
    </row>
    <row r="28" spans="1:13" s="12" customFormat="1" ht="62.25" customHeight="1">
      <c r="A28" s="37" t="s">
        <v>64</v>
      </c>
      <c r="B28" s="28" t="s">
        <v>66</v>
      </c>
      <c r="C28" s="20" t="s">
        <v>74</v>
      </c>
      <c r="D28" s="26"/>
      <c r="E28" s="26"/>
      <c r="F28" s="26"/>
      <c r="G28" s="64" t="s">
        <v>69</v>
      </c>
      <c r="H28" s="65"/>
      <c r="I28" s="65"/>
      <c r="J28" s="65"/>
      <c r="K28" s="65"/>
      <c r="L28" s="65"/>
      <c r="M28" s="66"/>
    </row>
    <row r="29" spans="1:13" s="12" customFormat="1" ht="62.25" customHeight="1">
      <c r="A29" s="37" t="s">
        <v>70</v>
      </c>
      <c r="B29" s="20" t="s">
        <v>72</v>
      </c>
      <c r="C29" s="20" t="s">
        <v>74</v>
      </c>
      <c r="D29" s="26"/>
      <c r="E29" s="26"/>
      <c r="F29" s="26"/>
      <c r="G29" s="19"/>
      <c r="H29" s="19"/>
      <c r="I29" s="19"/>
      <c r="J29" s="27"/>
      <c r="K29" s="27"/>
      <c r="L29" s="57"/>
      <c r="M29" s="56"/>
    </row>
    <row r="30" spans="1:13" s="13" customFormat="1" ht="70.5" customHeight="1">
      <c r="A30" s="37" t="s">
        <v>71</v>
      </c>
      <c r="B30" s="28" t="s">
        <v>73</v>
      </c>
      <c r="C30" s="20" t="s">
        <v>74</v>
      </c>
      <c r="D30" s="26"/>
      <c r="E30" s="26"/>
      <c r="F30" s="26"/>
      <c r="G30" s="64" t="s">
        <v>69</v>
      </c>
      <c r="H30" s="65"/>
      <c r="I30" s="65"/>
      <c r="J30" s="65"/>
      <c r="K30" s="65"/>
      <c r="L30" s="65"/>
      <c r="M30" s="66"/>
    </row>
    <row r="31" spans="1:13" s="12" customFormat="1" ht="33.75" customHeight="1">
      <c r="A31" s="61" t="s">
        <v>105</v>
      </c>
      <c r="B31" s="62"/>
      <c r="C31" s="62"/>
      <c r="D31" s="62"/>
      <c r="E31" s="62"/>
      <c r="F31" s="62"/>
      <c r="G31" s="62"/>
      <c r="H31" s="62"/>
      <c r="I31" s="62"/>
      <c r="J31" s="62"/>
      <c r="K31" s="62"/>
      <c r="L31" s="62"/>
      <c r="M31" s="63"/>
    </row>
    <row r="32" spans="1:13" s="12" customFormat="1" ht="15">
      <c r="A32" s="41" t="s">
        <v>9</v>
      </c>
      <c r="B32" s="29" t="s">
        <v>96</v>
      </c>
      <c r="C32" s="30" t="s">
        <v>34</v>
      </c>
      <c r="D32" s="29"/>
      <c r="E32" s="29"/>
      <c r="F32" s="29"/>
      <c r="G32" s="29"/>
      <c r="H32" s="29"/>
      <c r="I32" s="29"/>
      <c r="J32" s="29"/>
      <c r="K32" s="29"/>
      <c r="L32" s="42"/>
      <c r="M32" s="42"/>
    </row>
    <row r="33" spans="1:13" ht="15.75" thickBot="1">
      <c r="A33" s="43" t="s">
        <v>10</v>
      </c>
      <c r="B33" s="44" t="s">
        <v>96</v>
      </c>
      <c r="C33" s="45" t="s">
        <v>35</v>
      </c>
      <c r="D33" s="44"/>
      <c r="E33" s="44"/>
      <c r="F33" s="44"/>
      <c r="G33" s="44"/>
      <c r="H33" s="44"/>
      <c r="I33" s="44"/>
      <c r="J33" s="44"/>
      <c r="K33" s="44"/>
      <c r="L33" s="46"/>
      <c r="M33" s="60"/>
    </row>
  </sheetData>
  <sheetProtection/>
  <mergeCells count="11">
    <mergeCell ref="A23:M23"/>
    <mergeCell ref="A26:M26"/>
    <mergeCell ref="G28:M28"/>
    <mergeCell ref="G30:M30"/>
    <mergeCell ref="A31:M31"/>
    <mergeCell ref="A3:B3"/>
    <mergeCell ref="D1:M1"/>
    <mergeCell ref="D4:M4"/>
    <mergeCell ref="A5:M5"/>
    <mergeCell ref="A13:M13"/>
    <mergeCell ref="A18:M18"/>
  </mergeCells>
  <printOptions/>
  <pageMargins left="0.7" right="0.7" top="0.787401575" bottom="0.787401575" header="0.3" footer="0.3"/>
  <pageSetup horizontalDpi="600" verticalDpi="600" orientation="portrait" paperSize="9" r:id="rId3"/>
  <ignoredErrors>
    <ignoredError sqref="G24:G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EEG-Umlagekategorien 2021 Eigenversorgung</dc:title>
  <dc:subject/>
  <dc:creator>BDEW Geschäftsbereich Energienetze</dc:creator>
  <cp:keywords/>
  <dc:description/>
  <cp:lastModifiedBy>Blum, Marvin</cp:lastModifiedBy>
  <cp:lastPrinted>2012-11-15T15:35:42Z</cp:lastPrinted>
  <dcterms:created xsi:type="dcterms:W3CDTF">2008-06-18T12:15:39Z</dcterms:created>
  <dcterms:modified xsi:type="dcterms:W3CDTF">2022-06-03T05:25:59Z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lagwörter">
    <vt:lpwstr>EEG-Umlagekategorien 2021 Eigenversorgung</vt:lpwstr>
  </property>
  <property fmtid="{D5CDD505-2E9C-101B-9397-08002B2CF9AE}" pid="3" name="ContentType">
    <vt:lpwstr>Dokument</vt:lpwstr>
  </property>
  <property fmtid="{D5CDD505-2E9C-101B-9397-08002B2CF9AE}" pid="4" name="IconOverlay">
    <vt:lpwstr/>
  </property>
</Properties>
</file>