
<file path=[Content_Types].xml><?xml version="1.0" encoding="utf-8"?>
<Types xmlns="http://schemas.openxmlformats.org/package/2006/content-types">
  <Default Extension="bin" ContentType="application/vnd.openxmlformats-officedocument.spreadsheetml.customProperty"/>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printerSettings/printerSettings5.bin" ContentType="application/vnd.openxmlformats-officedocument.spreadsheetml.printerSettings"/>
  <Override PartName="/xl/printerSettings/printerSettings6.bin" ContentType="application/vnd.openxmlformats-officedocument.spreadsheetml.printerSettings"/>
  <Override PartName="/xl/printerSettings/printerSettings7.bin" ContentType="application/vnd.openxmlformats-officedocument.spreadsheetml.printerSettings"/>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showInkAnnotation="0" codeName="DieseArbeitsmappe"/>
  <mc:AlternateContent xmlns:mc="http://schemas.openxmlformats.org/markup-compatibility/2006">
    <mc:Choice Requires="x15">
      <x15ac:absPath xmlns:x15ac="http://schemas.microsoft.com/office/spreadsheetml/2010/11/ac" url="https://tso-network.de/lksn/sg_hoba/ag_umlagen/Dokumente/70_Übergreifende Sachverhalte/Speichertools/"/>
    </mc:Choice>
  </mc:AlternateContent>
  <xr:revisionPtr revIDLastSave="0" documentId="13_ncr:1_{3F86CF60-DC04-450C-B531-7126FF418254}" xr6:coauthVersionLast="47" xr6:coauthVersionMax="47" xr10:uidLastSave="{00000000-0000-0000-0000-000000000000}"/>
  <workbookProtection workbookAlgorithmName="SHA-512" workbookHashValue="ukr/Wn2FENoeHfuKbudim8MVzRJVv6BiygCpRKoFFnMqqe2Xr+kEOl524lmDM48gSKGBs/2+WNS7W/cJ2EQ1zw==" workbookSaltValue="tap7VurhTk2KPduUKtIN4w==" workbookSpinCount="100000" lockStructure="1"/>
  <bookViews>
    <workbookView xWindow="28680" yWindow="-120" windowWidth="29040" windowHeight="15840" tabRatio="772" activeTab="1" xr2:uid="{00000000-000D-0000-FFFF-FFFF00000000}"/>
  </bookViews>
  <sheets>
    <sheet name="Anleitung" sheetId="13" r:id="rId1"/>
    <sheet name="Stammdaten" sheetId="5" r:id="rId2"/>
    <sheet name="Beladung des Speichers" sheetId="6" r:id="rId3"/>
    <sheet name="Entladung des Speichers" sheetId="7" r:id="rId4"/>
    <sheet name="Füllstände" sheetId="11" r:id="rId5"/>
    <sheet name="Ergebnis (aggregiert)" sheetId="12" r:id="rId6"/>
    <sheet name="Ergebnis (detailliert)" sheetId="8" r:id="rId7"/>
    <sheet name="Hilfstabelle" sheetId="3" state="hidden" r:id="rId8"/>
  </sheets>
  <definedNames>
    <definedName name="_xlnm._FilterDatabase" localSheetId="7" hidden="1">Hilfstabelle!$K$1:$K$286</definedName>
    <definedName name="Monate">Hilfstabelle!$E$3:$E$14</definedName>
    <definedName name="_xlnm.Extract" localSheetId="7">Hilfstabelle!$L:$L</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2" i="8" l="1"/>
  <c r="Q23" i="8"/>
  <c r="Q24" i="8"/>
  <c r="Q25" i="8"/>
  <c r="Q26" i="8"/>
  <c r="Q27" i="8"/>
  <c r="Q28" i="8"/>
  <c r="Q29" i="8"/>
  <c r="Q30" i="8"/>
  <c r="Q31" i="8"/>
  <c r="Q32" i="8"/>
  <c r="Q33" i="8"/>
  <c r="Q34" i="8"/>
  <c r="Q35" i="8"/>
  <c r="Q36" i="8"/>
  <c r="Q37" i="8"/>
  <c r="Q38" i="8"/>
  <c r="Q39" i="8"/>
  <c r="Q40" i="8"/>
  <c r="Q41" i="8"/>
  <c r="Q42" i="8"/>
  <c r="Q43" i="8"/>
  <c r="Q44" i="8"/>
  <c r="Q45" i="8"/>
  <c r="Q46" i="8"/>
  <c r="Q47" i="8"/>
  <c r="Q48" i="8"/>
  <c r="Q49" i="8"/>
  <c r="Q50" i="8"/>
  <c r="Q51" i="8"/>
  <c r="Q52" i="8"/>
  <c r="Q53" i="8"/>
  <c r="Q54" i="8"/>
  <c r="Q55" i="8"/>
  <c r="Q56" i="8"/>
  <c r="Q57" i="8"/>
  <c r="Q58" i="8"/>
  <c r="Q59" i="8"/>
  <c r="Q60" i="8"/>
  <c r="Q61" i="8"/>
  <c r="Q62" i="8"/>
  <c r="Q63" i="8"/>
  <c r="Q64" i="8"/>
  <c r="Q65" i="8"/>
  <c r="Q66" i="8"/>
  <c r="Q67" i="8"/>
  <c r="Q68" i="8"/>
  <c r="Q69" i="8"/>
  <c r="Q70" i="8"/>
  <c r="Q71" i="8"/>
  <c r="Q72" i="8"/>
  <c r="Q73" i="8"/>
  <c r="Q74" i="8"/>
  <c r="Q75" i="8"/>
  <c r="Q76" i="8"/>
  <c r="Q77" i="8"/>
  <c r="Q78" i="8"/>
  <c r="Q79" i="8"/>
  <c r="Q80" i="8"/>
  <c r="Q81" i="8"/>
  <c r="Q82" i="8"/>
  <c r="Q83" i="8"/>
  <c r="Q84" i="8"/>
  <c r="Q85" i="8"/>
  <c r="Q86" i="8"/>
  <c r="Q87" i="8"/>
  <c r="Q88" i="8"/>
  <c r="Q89" i="8"/>
  <c r="Q90" i="8"/>
  <c r="Q91" i="8"/>
  <c r="Q92" i="8"/>
  <c r="Q93" i="8"/>
  <c r="Q94" i="8"/>
  <c r="Q95" i="8"/>
  <c r="Q96" i="8"/>
  <c r="Q97" i="8"/>
  <c r="Q98" i="8"/>
  <c r="Q99" i="8"/>
  <c r="Q100" i="8"/>
  <c r="Q101" i="8"/>
  <c r="Q102" i="8"/>
  <c r="Q103" i="8"/>
  <c r="Q104" i="8"/>
  <c r="Q105" i="8"/>
  <c r="Q106" i="8"/>
  <c r="Q107" i="8"/>
  <c r="Q108" i="8"/>
  <c r="Q109" i="8"/>
  <c r="Q110" i="8"/>
  <c r="Q111" i="8"/>
  <c r="Q112" i="8"/>
  <c r="Q113" i="8"/>
  <c r="Q114" i="8"/>
  <c r="Q115" i="8"/>
  <c r="Q116" i="8"/>
  <c r="Q117" i="8"/>
  <c r="Q118" i="8"/>
  <c r="Q119" i="8"/>
  <c r="Q120" i="8"/>
  <c r="Q121" i="8"/>
  <c r="Q122" i="8"/>
  <c r="Q123" i="8"/>
  <c r="Q124" i="8"/>
  <c r="Q125" i="8"/>
  <c r="Q126" i="8"/>
  <c r="Q127" i="8"/>
  <c r="Q128" i="8"/>
  <c r="Q129" i="8"/>
  <c r="Q130" i="8"/>
  <c r="Q131" i="8"/>
  <c r="Q132" i="8"/>
  <c r="Q133" i="8"/>
  <c r="Q134" i="8"/>
  <c r="Q135" i="8"/>
  <c r="Q136" i="8"/>
  <c r="Q137" i="8"/>
  <c r="Q138" i="8"/>
  <c r="Q139" i="8"/>
  <c r="Q140" i="8"/>
  <c r="Q141" i="8"/>
  <c r="Q142" i="8"/>
  <c r="Q143" i="8"/>
  <c r="Q144" i="8"/>
  <c r="Q145" i="8"/>
  <c r="Q146" i="8"/>
  <c r="Q147" i="8"/>
  <c r="Q148" i="8"/>
  <c r="Q149" i="8"/>
  <c r="Q150" i="8"/>
  <c r="Q151" i="8"/>
  <c r="Q152" i="8"/>
  <c r="Q153" i="8"/>
  <c r="Q154" i="8"/>
  <c r="Q155" i="8"/>
  <c r="Q156" i="8"/>
  <c r="Q157" i="8"/>
  <c r="Q158" i="8"/>
  <c r="Q159" i="8"/>
  <c r="Q160" i="8"/>
  <c r="Q161" i="8"/>
  <c r="Q162" i="8"/>
  <c r="Q163" i="8"/>
  <c r="Q164" i="8"/>
  <c r="Q165" i="8"/>
  <c r="Q166" i="8"/>
  <c r="Q167" i="8"/>
  <c r="Q168" i="8"/>
  <c r="Q169" i="8"/>
  <c r="Q170" i="8"/>
  <c r="Q171" i="8"/>
  <c r="Q172" i="8"/>
  <c r="Q173" i="8"/>
  <c r="Q174" i="8"/>
  <c r="Q175" i="8"/>
  <c r="Q176" i="8"/>
  <c r="Q177" i="8"/>
  <c r="Q178" i="8"/>
  <c r="Q179" i="8"/>
  <c r="Q180" i="8"/>
  <c r="Q181" i="8"/>
  <c r="Q182" i="8"/>
  <c r="Q183" i="8"/>
  <c r="Q184" i="8"/>
  <c r="Q185" i="8"/>
  <c r="Q186" i="8"/>
  <c r="Q187" i="8"/>
  <c r="Q188" i="8"/>
  <c r="Q189" i="8"/>
  <c r="Q190" i="8"/>
  <c r="Q191" i="8"/>
  <c r="Q192" i="8"/>
  <c r="Q193" i="8"/>
  <c r="Q194" i="8"/>
  <c r="Q195" i="8"/>
  <c r="Q196" i="8"/>
  <c r="Q197" i="8"/>
  <c r="Q198" i="8"/>
  <c r="Q199" i="8"/>
  <c r="Q200" i="8"/>
  <c r="Q201" i="8"/>
  <c r="Q202" i="8"/>
  <c r="Q203" i="8"/>
  <c r="Q204" i="8"/>
  <c r="Q205" i="8"/>
  <c r="Q206" i="8"/>
  <c r="Q207" i="8"/>
  <c r="Q208" i="8"/>
  <c r="Q209" i="8"/>
  <c r="Q210" i="8"/>
  <c r="Q211" i="8"/>
  <c r="Q212" i="8"/>
  <c r="Q213" i="8"/>
  <c r="Q214" i="8"/>
  <c r="Q215" i="8"/>
  <c r="Q216" i="8"/>
  <c r="Q217" i="8"/>
  <c r="Q218" i="8"/>
  <c r="Q219" i="8"/>
  <c r="Q220" i="8"/>
  <c r="Q221" i="8"/>
  <c r="Q222" i="8"/>
  <c r="Q223" i="8"/>
  <c r="Q224" i="8"/>
  <c r="Q225" i="8"/>
  <c r="Q226" i="8"/>
  <c r="Q227" i="8"/>
  <c r="Q228" i="8"/>
  <c r="Q229" i="8"/>
  <c r="Q230" i="8"/>
  <c r="Q231" i="8"/>
  <c r="Q232" i="8"/>
  <c r="Q233" i="8"/>
  <c r="Q234" i="8"/>
  <c r="Q235" i="8"/>
  <c r="Q236" i="8"/>
  <c r="Q237" i="8"/>
  <c r="Q238" i="8"/>
  <c r="Q239" i="8"/>
  <c r="Q240" i="8"/>
  <c r="Q241" i="8"/>
  <c r="Q242" i="8"/>
  <c r="Q243" i="8"/>
  <c r="Q244" i="8"/>
  <c r="Q245" i="8"/>
  <c r="Q246" i="8"/>
  <c r="Q247" i="8"/>
  <c r="Q248" i="8"/>
  <c r="Q249" i="8"/>
  <c r="Q250" i="8"/>
  <c r="Q251" i="8"/>
  <c r="Q252" i="8"/>
  <c r="Q253" i="8"/>
  <c r="Q254" i="8"/>
  <c r="Q255" i="8"/>
  <c r="Q256" i="8"/>
  <c r="Q257" i="8"/>
  <c r="Q258" i="8"/>
  <c r="Q259" i="8"/>
  <c r="Q260" i="8"/>
  <c r="Q261" i="8"/>
  <c r="Q262" i="8"/>
  <c r="Q263" i="8"/>
  <c r="Q264" i="8"/>
  <c r="Q265" i="8"/>
  <c r="Q266" i="8"/>
  <c r="Q267" i="8"/>
  <c r="Q268" i="8"/>
  <c r="Q269" i="8"/>
  <c r="Q270" i="8"/>
  <c r="Q271" i="8"/>
  <c r="Q272" i="8"/>
  <c r="Q273" i="8"/>
  <c r="Q274" i="8"/>
  <c r="Q275" i="8"/>
  <c r="Q276" i="8"/>
  <c r="Q277" i="8"/>
  <c r="Q278" i="8"/>
  <c r="Q279" i="8"/>
  <c r="Q280" i="8"/>
  <c r="Q281" i="8"/>
  <c r="Q282" i="8"/>
  <c r="Q283" i="8"/>
  <c r="Q284" i="8"/>
  <c r="Q285" i="8"/>
  <c r="Q286" i="8"/>
  <c r="Q287" i="8"/>
  <c r="Q288" i="8"/>
  <c r="Q289" i="8"/>
  <c r="Q290" i="8"/>
  <c r="Q291" i="8"/>
  <c r="Q292" i="8"/>
  <c r="Q293" i="8"/>
  <c r="Q294" i="8"/>
  <c r="Q295" i="8"/>
  <c r="Q296" i="8"/>
  <c r="Q297" i="8"/>
  <c r="Q298" i="8"/>
  <c r="Q299" i="8"/>
  <c r="Q300" i="8"/>
  <c r="Q301" i="8"/>
  <c r="Q302" i="8"/>
  <c r="Q303" i="8"/>
  <c r="Q304" i="8"/>
  <c r="Q305" i="8"/>
  <c r="Q306" i="8"/>
  <c r="Q307" i="8"/>
  <c r="Q308" i="8"/>
  <c r="Q309" i="8"/>
  <c r="Q310" i="8"/>
  <c r="Q311" i="8"/>
  <c r="Q312" i="8"/>
  <c r="Q313" i="8"/>
  <c r="Q314" i="8"/>
  <c r="Q315" i="8"/>
  <c r="Q316" i="8"/>
  <c r="Q317" i="8"/>
  <c r="Q318" i="8"/>
  <c r="Q319" i="8"/>
  <c r="Q320" i="8"/>
  <c r="Q321" i="8"/>
  <c r="Q322" i="8"/>
  <c r="Q323" i="8"/>
  <c r="Q324" i="8"/>
  <c r="Q325" i="8"/>
  <c r="Q326" i="8"/>
  <c r="Q327" i="8"/>
  <c r="Q328" i="8"/>
  <c r="Q329" i="8"/>
  <c r="Q330" i="8"/>
  <c r="Q331" i="8"/>
  <c r="Q332" i="8"/>
  <c r="Q333" i="8"/>
  <c r="Q334" i="8"/>
  <c r="Q335" i="8"/>
  <c r="Q336" i="8"/>
  <c r="Q337" i="8"/>
  <c r="Q338" i="8"/>
  <c r="Q339" i="8"/>
  <c r="Q340" i="8"/>
  <c r="Q341" i="8"/>
  <c r="Q342" i="8"/>
  <c r="Q343" i="8"/>
  <c r="Q344" i="8"/>
  <c r="Q345" i="8"/>
  <c r="Q346" i="8"/>
  <c r="Q347" i="8"/>
  <c r="Q348" i="8"/>
  <c r="Q349" i="8"/>
  <c r="Q350" i="8"/>
  <c r="Q351" i="8"/>
  <c r="Q352" i="8"/>
  <c r="Q353" i="8"/>
  <c r="Q354" i="8"/>
  <c r="Q355" i="8"/>
  <c r="Q356" i="8"/>
  <c r="Q357" i="8"/>
  <c r="Q358" i="8"/>
  <c r="Q359" i="8"/>
  <c r="Q360" i="8"/>
  <c r="Q361" i="8"/>
  <c r="Q362" i="8"/>
  <c r="Q363" i="8"/>
  <c r="Q364" i="8"/>
  <c r="Q365" i="8"/>
  <c r="Q366" i="8"/>
  <c r="Q367" i="8"/>
  <c r="Q368" i="8"/>
  <c r="Q369" i="8"/>
  <c r="Q370" i="8"/>
  <c r="Q371" i="8"/>
  <c r="Q372" i="8"/>
  <c r="Q373" i="8"/>
  <c r="Q374" i="8"/>
  <c r="Q375" i="8"/>
  <c r="Q376" i="8"/>
  <c r="Q377" i="8"/>
  <c r="Q378" i="8"/>
  <c r="Q379" i="8"/>
  <c r="Q380" i="8"/>
  <c r="Q381" i="8"/>
  <c r="Q382" i="8"/>
  <c r="Q383" i="8"/>
  <c r="Q384" i="8"/>
  <c r="Q385" i="8"/>
  <c r="Q386" i="8"/>
  <c r="Q387" i="8"/>
  <c r="Q388" i="8"/>
  <c r="Q389" i="8"/>
  <c r="Q390" i="8"/>
  <c r="Q391" i="8"/>
  <c r="Q392" i="8"/>
  <c r="Q393" i="8"/>
  <c r="Q394" i="8"/>
  <c r="Q395" i="8"/>
  <c r="Q396" i="8"/>
  <c r="Q397" i="8"/>
  <c r="Q398" i="8"/>
  <c r="Q399" i="8"/>
  <c r="Q400" i="8"/>
  <c r="Q401" i="8"/>
  <c r="Q402" i="8"/>
  <c r="Q403" i="8"/>
  <c r="Q404" i="8"/>
  <c r="Q405" i="8"/>
  <c r="Q406" i="8"/>
  <c r="Q407" i="8"/>
  <c r="Q408" i="8"/>
  <c r="Q409" i="8"/>
  <c r="Q410" i="8"/>
  <c r="Q411" i="8"/>
  <c r="Q412" i="8"/>
  <c r="Q413" i="8"/>
  <c r="Q414" i="8"/>
  <c r="Q415" i="8"/>
  <c r="Q416" i="8"/>
  <c r="Q417" i="8"/>
  <c r="Q418" i="8"/>
  <c r="Q419" i="8"/>
  <c r="Q420" i="8"/>
  <c r="Q421" i="8"/>
  <c r="Q422" i="8"/>
  <c r="Q423" i="8"/>
  <c r="Q424" i="8"/>
  <c r="Q425" i="8"/>
  <c r="Q426" i="8"/>
  <c r="Q427" i="8"/>
  <c r="Q428" i="8"/>
  <c r="Q429" i="8"/>
  <c r="Q430" i="8"/>
  <c r="Q431" i="8"/>
  <c r="Q432" i="8"/>
  <c r="Q433" i="8"/>
  <c r="Q434" i="8"/>
  <c r="Q435" i="8"/>
  <c r="Q436" i="8"/>
  <c r="Q437" i="8"/>
  <c r="Q438" i="8"/>
  <c r="Q439" i="8"/>
  <c r="Q440" i="8"/>
  <c r="Q441" i="8"/>
  <c r="Q442" i="8"/>
  <c r="Q443" i="8"/>
  <c r="Q444" i="8"/>
  <c r="Q445" i="8"/>
  <c r="Q446" i="8"/>
  <c r="Q447" i="8"/>
  <c r="Q448" i="8"/>
  <c r="Q449" i="8"/>
  <c r="Q450" i="8"/>
  <c r="Q451" i="8"/>
  <c r="Q452" i="8"/>
  <c r="Q453" i="8"/>
  <c r="Q454" i="8"/>
  <c r="Q455" i="8"/>
  <c r="Q456" i="8"/>
  <c r="Q457" i="8"/>
  <c r="Q458" i="8"/>
  <c r="Q459" i="8"/>
  <c r="Q460" i="8"/>
  <c r="Q461" i="8"/>
  <c r="Q462" i="8"/>
  <c r="Q463" i="8"/>
  <c r="Q464" i="8"/>
  <c r="Q465" i="8"/>
  <c r="Q466" i="8"/>
  <c r="Q467" i="8"/>
  <c r="Q468" i="8"/>
  <c r="Q469" i="8"/>
  <c r="Q470" i="8"/>
  <c r="Q471" i="8"/>
  <c r="Q472" i="8"/>
  <c r="Q473" i="8"/>
  <c r="Q474" i="8"/>
  <c r="Q475" i="8"/>
  <c r="Q476" i="8"/>
  <c r="Q477" i="8"/>
  <c r="Q478" i="8"/>
  <c r="Q479" i="8"/>
  <c r="Q480" i="8"/>
  <c r="Q481" i="8"/>
  <c r="Q482" i="8"/>
  <c r="Q483" i="8"/>
  <c r="Q484" i="8"/>
  <c r="Q485" i="8"/>
  <c r="Q486" i="8"/>
  <c r="Q487" i="8"/>
  <c r="Q488" i="8"/>
  <c r="Q489" i="8"/>
  <c r="Q490" i="8"/>
  <c r="Q491" i="8"/>
  <c r="Q492" i="8"/>
  <c r="Q493" i="8"/>
  <c r="Q494" i="8"/>
  <c r="Q495" i="8"/>
  <c r="Q496" i="8"/>
  <c r="Q497" i="8"/>
  <c r="Q498" i="8"/>
  <c r="Q499" i="8"/>
  <c r="Q500" i="8"/>
  <c r="Q501" i="8"/>
  <c r="Q502" i="8"/>
  <c r="Q503" i="8"/>
  <c r="Q504" i="8"/>
  <c r="Q505" i="8"/>
  <c r="Q506" i="8"/>
  <c r="Q507" i="8"/>
  <c r="Q508" i="8"/>
  <c r="Q509" i="8"/>
  <c r="Q510" i="8"/>
  <c r="Q511" i="8"/>
  <c r="Q512" i="8"/>
  <c r="Q513" i="8"/>
  <c r="Q514" i="8"/>
  <c r="Q515" i="8"/>
  <c r="Q516" i="8"/>
  <c r="Q517" i="8"/>
  <c r="Q518" i="8"/>
  <c r="Q519" i="8"/>
  <c r="Q520" i="8"/>
  <c r="Q521" i="8"/>
  <c r="Q522" i="8"/>
  <c r="Q523" i="8"/>
  <c r="Q524" i="8"/>
  <c r="Q525" i="8"/>
  <c r="Q526" i="8"/>
  <c r="Q527" i="8"/>
  <c r="Q528" i="8"/>
  <c r="Q529" i="8"/>
  <c r="Q530" i="8"/>
  <c r="Q531" i="8"/>
  <c r="Q532" i="8"/>
  <c r="Q533" i="8"/>
  <c r="Q534" i="8"/>
  <c r="Q535" i="8"/>
  <c r="Q536" i="8"/>
  <c r="Q537" i="8"/>
  <c r="Q538" i="8"/>
  <c r="Q539" i="8"/>
  <c r="Q540" i="8"/>
  <c r="Q541" i="8"/>
  <c r="Q542" i="8"/>
  <c r="Q543" i="8"/>
  <c r="Q544" i="8"/>
  <c r="Q545" i="8"/>
  <c r="Q546" i="8"/>
  <c r="Q547" i="8"/>
  <c r="Q548" i="8"/>
  <c r="Q549" i="8"/>
  <c r="Q550" i="8"/>
  <c r="Q551" i="8"/>
  <c r="Q552" i="8"/>
  <c r="Q553" i="8"/>
  <c r="Q554" i="8"/>
  <c r="Q555" i="8"/>
  <c r="Q556" i="8"/>
  <c r="Q557" i="8"/>
  <c r="Q558" i="8"/>
  <c r="Q559" i="8"/>
  <c r="Q560" i="8"/>
  <c r="Q561" i="8"/>
  <c r="Q562" i="8"/>
  <c r="Q563" i="8"/>
  <c r="Q564" i="8"/>
  <c r="Q565" i="8"/>
  <c r="Q566" i="8"/>
  <c r="Q567" i="8"/>
  <c r="Q568" i="8"/>
  <c r="Q569" i="8"/>
  <c r="Q570" i="8"/>
  <c r="Q571" i="8"/>
  <c r="Q572" i="8"/>
  <c r="Q573" i="8"/>
  <c r="Q574" i="8"/>
  <c r="Q575" i="8"/>
  <c r="Q576" i="8"/>
  <c r="Q577" i="8"/>
  <c r="Q578" i="8"/>
  <c r="Q579" i="8"/>
  <c r="Q580" i="8"/>
  <c r="Q581" i="8"/>
  <c r="Q582" i="8"/>
  <c r="Q583" i="8"/>
  <c r="Q584" i="8"/>
  <c r="Q585" i="8"/>
  <c r="Q586" i="8"/>
  <c r="Q587" i="8"/>
  <c r="Q588" i="8"/>
  <c r="Q589" i="8"/>
  <c r="Q590" i="8"/>
  <c r="Q591" i="8"/>
  <c r="Q592" i="8"/>
  <c r="Q593" i="8"/>
  <c r="Q594" i="8"/>
  <c r="Q595" i="8"/>
  <c r="Q596" i="8"/>
  <c r="Q597" i="8"/>
  <c r="Q598" i="8"/>
  <c r="Q599" i="8"/>
  <c r="Q600" i="8"/>
  <c r="Q601" i="8"/>
  <c r="Q602" i="8"/>
  <c r="Q603" i="8"/>
  <c r="Q604" i="8"/>
  <c r="Q605" i="8"/>
  <c r="Q606" i="8"/>
  <c r="Q607" i="8"/>
  <c r="Q608" i="8"/>
  <c r="Q609" i="8"/>
  <c r="Q610" i="8"/>
  <c r="Q611" i="8"/>
  <c r="Q612" i="8"/>
  <c r="Q613" i="8"/>
  <c r="Q614" i="8"/>
  <c r="Q615" i="8"/>
  <c r="Q616" i="8"/>
  <c r="Q617" i="8"/>
  <c r="Q618" i="8"/>
  <c r="Q619" i="8"/>
  <c r="Q620" i="8"/>
  <c r="Q621" i="8"/>
  <c r="Q622" i="8"/>
  <c r="Q623" i="8"/>
  <c r="Q624" i="8"/>
  <c r="Q625" i="8"/>
  <c r="Q626" i="8"/>
  <c r="Q627" i="8"/>
  <c r="Q628" i="8"/>
  <c r="Q629" i="8"/>
  <c r="Q630" i="8"/>
  <c r="Q631" i="8"/>
  <c r="Q632" i="8"/>
  <c r="Q633" i="8"/>
  <c r="Q634" i="8"/>
  <c r="Q635" i="8"/>
  <c r="Q636" i="8"/>
  <c r="Q637" i="8"/>
  <c r="Q638" i="8"/>
  <c r="Q639" i="8"/>
  <c r="Q640" i="8"/>
  <c r="Q641" i="8"/>
  <c r="Q642" i="8"/>
  <c r="Q643" i="8"/>
  <c r="Q644" i="8"/>
  <c r="Q645" i="8"/>
  <c r="Q646" i="8"/>
  <c r="Q647" i="8"/>
  <c r="Q648" i="8"/>
  <c r="Q649" i="8"/>
  <c r="Q650" i="8"/>
  <c r="Q651" i="8"/>
  <c r="Q652" i="8"/>
  <c r="Q653" i="8"/>
  <c r="Q654" i="8"/>
  <c r="Q655" i="8"/>
  <c r="Q656" i="8"/>
  <c r="Q657" i="8"/>
  <c r="Q658" i="8"/>
  <c r="Q659" i="8"/>
  <c r="Q660" i="8"/>
  <c r="Q661" i="8"/>
  <c r="Q662" i="8"/>
  <c r="Q663" i="8"/>
  <c r="Q664" i="8"/>
  <c r="Q665" i="8"/>
  <c r="Q666" i="8"/>
  <c r="Q667" i="8"/>
  <c r="Q668" i="8"/>
  <c r="Q669" i="8"/>
  <c r="Q670" i="8"/>
  <c r="Q671" i="8"/>
  <c r="Q672" i="8"/>
  <c r="Q673" i="8"/>
  <c r="Q674" i="8"/>
  <c r="Q675" i="8"/>
  <c r="Q676" i="8"/>
  <c r="Q677" i="8"/>
  <c r="Q678" i="8"/>
  <c r="Q679" i="8"/>
  <c r="Q680" i="8"/>
  <c r="Q681" i="8"/>
  <c r="Q682" i="8"/>
  <c r="Q683" i="8"/>
  <c r="Q684" i="8"/>
  <c r="Q685" i="8"/>
  <c r="Q686" i="8"/>
  <c r="Q687" i="8"/>
  <c r="Q688" i="8"/>
  <c r="Q689" i="8"/>
  <c r="Q690" i="8"/>
  <c r="Q691" i="8"/>
  <c r="Q692" i="8"/>
  <c r="Q693" i="8"/>
  <c r="Q694" i="8"/>
  <c r="Q695" i="8"/>
  <c r="Q696" i="8"/>
  <c r="Q697" i="8"/>
  <c r="Q698" i="8"/>
  <c r="Q699" i="8"/>
  <c r="Q700" i="8"/>
  <c r="Q701" i="8"/>
  <c r="Q702" i="8"/>
  <c r="Q703" i="8"/>
  <c r="Q704" i="8"/>
  <c r="Q705" i="8"/>
  <c r="Q706" i="8"/>
  <c r="Q707" i="8"/>
  <c r="Q708" i="8"/>
  <c r="Q709" i="8"/>
  <c r="Q710" i="8"/>
  <c r="Q711" i="8"/>
  <c r="Q712" i="8"/>
  <c r="Q713" i="8"/>
  <c r="Q714" i="8"/>
  <c r="Q715" i="8"/>
  <c r="Q716" i="8"/>
  <c r="Q717" i="8"/>
  <c r="Q718" i="8"/>
  <c r="Q719" i="8"/>
  <c r="Q720" i="8"/>
  <c r="Q721" i="8"/>
  <c r="Q722" i="8"/>
  <c r="Q723" i="8"/>
  <c r="Q724" i="8"/>
  <c r="Q725" i="8"/>
  <c r="Q726" i="8"/>
  <c r="Q727" i="8"/>
  <c r="Q728" i="8"/>
  <c r="Q729" i="8"/>
  <c r="Q730" i="8"/>
  <c r="Q731" i="8"/>
  <c r="Q732" i="8"/>
  <c r="Q733" i="8"/>
  <c r="Q734" i="8"/>
  <c r="Q735" i="8"/>
  <c r="Q736" i="8"/>
  <c r="Q737" i="8"/>
  <c r="Q738" i="8"/>
  <c r="Q739" i="8"/>
  <c r="Q740" i="8"/>
  <c r="Q741" i="8"/>
  <c r="Q742" i="8"/>
  <c r="Q743" i="8"/>
  <c r="Q744" i="8"/>
  <c r="Q745" i="8"/>
  <c r="Q746" i="8"/>
  <c r="Q747" i="8"/>
  <c r="Q748" i="8"/>
  <c r="Q749" i="8"/>
  <c r="Q750" i="8"/>
  <c r="Q751" i="8"/>
  <c r="Q752" i="8"/>
  <c r="Q753" i="8"/>
  <c r="Q754" i="8"/>
  <c r="Q755" i="8"/>
  <c r="Q756" i="8"/>
  <c r="Q757" i="8"/>
  <c r="Q758" i="8"/>
  <c r="Q759" i="8"/>
  <c r="Q760" i="8"/>
  <c r="Q761" i="8"/>
  <c r="Q762" i="8"/>
  <c r="Q763" i="8"/>
  <c r="Q764" i="8"/>
  <c r="Q765" i="8"/>
  <c r="Q766" i="8"/>
  <c r="Q767" i="8"/>
  <c r="Q768" i="8"/>
  <c r="Q769" i="8"/>
  <c r="Q770" i="8"/>
  <c r="Q771" i="8"/>
  <c r="Q772" i="8"/>
  <c r="Q773" i="8"/>
  <c r="Q774" i="8"/>
  <c r="Q775" i="8"/>
  <c r="Q776" i="8"/>
  <c r="Q777" i="8"/>
  <c r="Q778" i="8"/>
  <c r="Q779" i="8"/>
  <c r="Q780" i="8"/>
  <c r="Q781" i="8"/>
  <c r="Q782" i="8"/>
  <c r="Q783" i="8"/>
  <c r="Q784" i="8"/>
  <c r="Q785" i="8"/>
  <c r="Q786" i="8"/>
  <c r="Q787" i="8"/>
  <c r="Q788" i="8"/>
  <c r="Q789" i="8"/>
  <c r="Q790" i="8"/>
  <c r="Q791" i="8"/>
  <c r="Q792" i="8"/>
  <c r="Q793" i="8"/>
  <c r="Q794" i="8"/>
  <c r="Q795" i="8"/>
  <c r="Q796" i="8"/>
  <c r="Q797" i="8"/>
  <c r="Q798" i="8"/>
  <c r="Q799" i="8"/>
  <c r="Q800" i="8"/>
  <c r="Q801" i="8"/>
  <c r="Q802" i="8"/>
  <c r="Q803" i="8"/>
  <c r="Q804" i="8"/>
  <c r="Q805" i="8"/>
  <c r="Q806" i="8"/>
  <c r="Q807" i="8"/>
  <c r="Q808" i="8"/>
  <c r="Q809" i="8"/>
  <c r="Q810" i="8"/>
  <c r="Q811" i="8"/>
  <c r="Q812" i="8"/>
  <c r="Q813" i="8"/>
  <c r="Q814" i="8"/>
  <c r="Q815" i="8"/>
  <c r="Q816" i="8"/>
  <c r="Q817" i="8"/>
  <c r="Q818" i="8"/>
  <c r="Q819" i="8"/>
  <c r="Q820" i="8"/>
  <c r="Q821" i="8"/>
  <c r="Q822" i="8"/>
  <c r="Q823" i="8"/>
  <c r="Q824" i="8"/>
  <c r="Q825" i="8"/>
  <c r="Q826" i="8"/>
  <c r="Q827" i="8"/>
  <c r="Q828" i="8"/>
  <c r="Q829" i="8"/>
  <c r="Q830" i="8"/>
  <c r="Q831" i="8"/>
  <c r="Q832" i="8"/>
  <c r="Q833" i="8"/>
  <c r="Q834" i="8"/>
  <c r="Q835" i="8"/>
  <c r="Q836" i="8"/>
  <c r="Q837" i="8"/>
  <c r="Q838" i="8"/>
  <c r="Q839" i="8"/>
  <c r="Q840" i="8"/>
  <c r="Q841" i="8"/>
  <c r="Q842" i="8"/>
  <c r="Q843" i="8"/>
  <c r="Q844" i="8"/>
  <c r="Q845" i="8"/>
  <c r="Q846" i="8"/>
  <c r="Q847" i="8"/>
  <c r="Q848" i="8"/>
  <c r="Q849" i="8"/>
  <c r="Q850" i="8"/>
  <c r="Q851" i="8"/>
  <c r="Q852" i="8"/>
  <c r="Q853" i="8"/>
  <c r="Q854" i="8"/>
  <c r="Q855" i="8"/>
  <c r="Q856" i="8"/>
  <c r="Q857" i="8"/>
  <c r="Q858" i="8"/>
  <c r="Q859" i="8"/>
  <c r="Q860" i="8"/>
  <c r="Q861" i="8"/>
  <c r="Q862" i="8"/>
  <c r="Q863" i="8"/>
  <c r="Q864" i="8"/>
  <c r="Q865" i="8"/>
  <c r="Q866" i="8"/>
  <c r="Q867" i="8"/>
  <c r="Q868" i="8"/>
  <c r="Q869" i="8"/>
  <c r="Q870" i="8"/>
  <c r="Q871" i="8"/>
  <c r="Q872" i="8"/>
  <c r="Q873" i="8"/>
  <c r="Q874" i="8"/>
  <c r="Q875" i="8"/>
  <c r="Q876" i="8"/>
  <c r="Q877" i="8"/>
  <c r="Q878" i="8"/>
  <c r="Q879" i="8"/>
  <c r="Q880" i="8"/>
  <c r="Q881" i="8"/>
  <c r="Q882" i="8"/>
  <c r="Q883" i="8"/>
  <c r="Q884" i="8"/>
  <c r="Q885" i="8"/>
  <c r="Q886" i="8"/>
  <c r="Q887" i="8"/>
  <c r="Q888" i="8"/>
  <c r="Q889" i="8"/>
  <c r="Q890" i="8"/>
  <c r="Q891" i="8"/>
  <c r="Q892" i="8"/>
  <c r="Q893" i="8"/>
  <c r="Q894" i="8"/>
  <c r="Q895" i="8"/>
  <c r="Q896" i="8"/>
  <c r="Q897" i="8"/>
  <c r="Q898" i="8"/>
  <c r="Q899" i="8"/>
  <c r="Q900" i="8"/>
  <c r="Q901" i="8"/>
  <c r="Q902" i="8"/>
  <c r="Q903" i="8"/>
  <c r="Q904" i="8"/>
  <c r="Q905" i="8"/>
  <c r="Q906" i="8"/>
  <c r="Q907" i="8"/>
  <c r="Q908" i="8"/>
  <c r="Q909" i="8"/>
  <c r="Q910" i="8"/>
  <c r="Q911" i="8"/>
  <c r="Q912" i="8"/>
  <c r="Q913" i="8"/>
  <c r="Q914" i="8"/>
  <c r="Q915" i="8"/>
  <c r="Q916" i="8"/>
  <c r="Q917" i="8"/>
  <c r="Q918" i="8"/>
  <c r="Q919" i="8"/>
  <c r="Q920" i="8"/>
  <c r="Q921" i="8"/>
  <c r="Q922" i="8"/>
  <c r="Q923" i="8"/>
  <c r="Q924" i="8"/>
  <c r="Q925" i="8"/>
  <c r="Q926" i="8"/>
  <c r="Q927" i="8"/>
  <c r="Q928" i="8"/>
  <c r="Q929" i="8"/>
  <c r="Q930" i="8"/>
  <c r="Q931" i="8"/>
  <c r="Q932" i="8"/>
  <c r="Q933" i="8"/>
  <c r="Q934" i="8"/>
  <c r="Q935" i="8"/>
  <c r="Q936" i="8"/>
  <c r="Q937" i="8"/>
  <c r="Q938" i="8"/>
  <c r="Q939" i="8"/>
  <c r="Q940" i="8"/>
  <c r="Q941" i="8"/>
  <c r="Q942" i="8"/>
  <c r="Q943" i="8"/>
  <c r="Q944" i="8"/>
  <c r="Q945" i="8"/>
  <c r="Q946" i="8"/>
  <c r="Q947" i="8"/>
  <c r="Q948" i="8"/>
  <c r="Q949" i="8"/>
  <c r="Q950" i="8"/>
  <c r="Q951" i="8"/>
  <c r="Q952" i="8"/>
  <c r="Q953" i="8"/>
  <c r="Q954" i="8"/>
  <c r="Q955" i="8"/>
  <c r="Q956" i="8"/>
  <c r="Q957" i="8"/>
  <c r="Q958" i="8"/>
  <c r="Q959" i="8"/>
  <c r="Q960" i="8"/>
  <c r="Q961" i="8"/>
  <c r="Q962" i="8"/>
  <c r="Q963" i="8"/>
  <c r="Q964" i="8"/>
  <c r="Q965" i="8"/>
  <c r="Q966" i="8"/>
  <c r="Q967" i="8"/>
  <c r="Q968" i="8"/>
  <c r="Q969" i="8"/>
  <c r="Q970" i="8"/>
  <c r="Q971" i="8"/>
  <c r="Q972" i="8"/>
  <c r="Q973" i="8"/>
  <c r="Q974" i="8"/>
  <c r="Q975" i="8"/>
  <c r="Q976" i="8"/>
  <c r="Q977" i="8"/>
  <c r="Q978" i="8"/>
  <c r="Q979" i="8"/>
  <c r="Q980" i="8"/>
  <c r="Q981" i="8"/>
  <c r="Q982" i="8"/>
  <c r="Q983" i="8"/>
  <c r="Q984" i="8"/>
  <c r="Q985" i="8"/>
  <c r="Q986" i="8"/>
  <c r="Q987" i="8"/>
  <c r="Q988" i="8"/>
  <c r="Q989" i="8"/>
  <c r="Q990" i="8"/>
  <c r="Q991" i="8"/>
  <c r="Q992" i="8"/>
  <c r="Q993" i="8"/>
  <c r="Q994" i="8"/>
  <c r="Q995" i="8"/>
  <c r="Q996" i="8"/>
  <c r="Q997" i="8"/>
  <c r="Q998" i="8"/>
  <c r="Q999" i="8"/>
  <c r="Q1000" i="8"/>
  <c r="Q1001" i="8"/>
  <c r="P22" i="8"/>
  <c r="P23" i="8"/>
  <c r="P24" i="8"/>
  <c r="P25" i="8"/>
  <c r="P26" i="8"/>
  <c r="P27" i="8"/>
  <c r="P28" i="8"/>
  <c r="P29" i="8"/>
  <c r="P30" i="8"/>
  <c r="P31" i="8"/>
  <c r="P32" i="8"/>
  <c r="P33" i="8"/>
  <c r="P34" i="8"/>
  <c r="P35" i="8"/>
  <c r="P36" i="8"/>
  <c r="P37" i="8"/>
  <c r="P38" i="8"/>
  <c r="P39" i="8"/>
  <c r="P40" i="8"/>
  <c r="P41" i="8"/>
  <c r="P42" i="8"/>
  <c r="P43" i="8"/>
  <c r="P44" i="8"/>
  <c r="P45" i="8"/>
  <c r="P46" i="8"/>
  <c r="P47" i="8"/>
  <c r="P48" i="8"/>
  <c r="P49" i="8"/>
  <c r="P50" i="8"/>
  <c r="P51" i="8"/>
  <c r="P52" i="8"/>
  <c r="P53" i="8"/>
  <c r="P54" i="8"/>
  <c r="P55" i="8"/>
  <c r="P56" i="8"/>
  <c r="P57" i="8"/>
  <c r="P58" i="8"/>
  <c r="P59" i="8"/>
  <c r="P60" i="8"/>
  <c r="P61" i="8"/>
  <c r="P62" i="8"/>
  <c r="P63" i="8"/>
  <c r="P64" i="8"/>
  <c r="P65" i="8"/>
  <c r="P66" i="8"/>
  <c r="P67" i="8"/>
  <c r="P68" i="8"/>
  <c r="P69" i="8"/>
  <c r="P70" i="8"/>
  <c r="P71" i="8"/>
  <c r="P72" i="8"/>
  <c r="P73" i="8"/>
  <c r="P74" i="8"/>
  <c r="P75" i="8"/>
  <c r="P76" i="8"/>
  <c r="P77" i="8"/>
  <c r="P78" i="8"/>
  <c r="P79" i="8"/>
  <c r="P80" i="8"/>
  <c r="P81" i="8"/>
  <c r="P82" i="8"/>
  <c r="P83" i="8"/>
  <c r="P84" i="8"/>
  <c r="P85" i="8"/>
  <c r="P86" i="8"/>
  <c r="P87" i="8"/>
  <c r="P88" i="8"/>
  <c r="P89" i="8"/>
  <c r="P90" i="8"/>
  <c r="P91" i="8"/>
  <c r="P92" i="8"/>
  <c r="P93" i="8"/>
  <c r="P94" i="8"/>
  <c r="P95" i="8"/>
  <c r="P96" i="8"/>
  <c r="P97" i="8"/>
  <c r="P98" i="8"/>
  <c r="P99" i="8"/>
  <c r="P100" i="8"/>
  <c r="P101" i="8"/>
  <c r="P102" i="8"/>
  <c r="P103" i="8"/>
  <c r="P104" i="8"/>
  <c r="P105" i="8"/>
  <c r="P106" i="8"/>
  <c r="P107" i="8"/>
  <c r="P108" i="8"/>
  <c r="P109" i="8"/>
  <c r="P110" i="8"/>
  <c r="P111" i="8"/>
  <c r="P112" i="8"/>
  <c r="P113" i="8"/>
  <c r="P114" i="8"/>
  <c r="P115" i="8"/>
  <c r="P116" i="8"/>
  <c r="P117" i="8"/>
  <c r="P118" i="8"/>
  <c r="P119" i="8"/>
  <c r="P120" i="8"/>
  <c r="P121" i="8"/>
  <c r="P122" i="8"/>
  <c r="P123" i="8"/>
  <c r="P124" i="8"/>
  <c r="P125" i="8"/>
  <c r="P126" i="8"/>
  <c r="P127" i="8"/>
  <c r="P128" i="8"/>
  <c r="P129" i="8"/>
  <c r="P130" i="8"/>
  <c r="P131" i="8"/>
  <c r="P132" i="8"/>
  <c r="P133" i="8"/>
  <c r="P134" i="8"/>
  <c r="P135" i="8"/>
  <c r="P136" i="8"/>
  <c r="P137" i="8"/>
  <c r="P138" i="8"/>
  <c r="P139" i="8"/>
  <c r="P140" i="8"/>
  <c r="P141" i="8"/>
  <c r="P142" i="8"/>
  <c r="P143" i="8"/>
  <c r="P144" i="8"/>
  <c r="P145" i="8"/>
  <c r="P146" i="8"/>
  <c r="P147" i="8"/>
  <c r="P148" i="8"/>
  <c r="P149" i="8"/>
  <c r="P150" i="8"/>
  <c r="P151" i="8"/>
  <c r="P152" i="8"/>
  <c r="P153" i="8"/>
  <c r="P154" i="8"/>
  <c r="P155" i="8"/>
  <c r="P156" i="8"/>
  <c r="P157" i="8"/>
  <c r="P158" i="8"/>
  <c r="P159" i="8"/>
  <c r="P160" i="8"/>
  <c r="P161" i="8"/>
  <c r="P162" i="8"/>
  <c r="P163" i="8"/>
  <c r="P164" i="8"/>
  <c r="P165" i="8"/>
  <c r="P166" i="8"/>
  <c r="P167" i="8"/>
  <c r="P168" i="8"/>
  <c r="P169" i="8"/>
  <c r="P170" i="8"/>
  <c r="P171" i="8"/>
  <c r="P172" i="8"/>
  <c r="P173" i="8"/>
  <c r="P174" i="8"/>
  <c r="P175" i="8"/>
  <c r="P176" i="8"/>
  <c r="P177" i="8"/>
  <c r="P178" i="8"/>
  <c r="P179" i="8"/>
  <c r="P180" i="8"/>
  <c r="P181" i="8"/>
  <c r="P182" i="8"/>
  <c r="P183" i="8"/>
  <c r="P184" i="8"/>
  <c r="P185" i="8"/>
  <c r="P186" i="8"/>
  <c r="P187" i="8"/>
  <c r="P188" i="8"/>
  <c r="P189" i="8"/>
  <c r="P190" i="8"/>
  <c r="P191" i="8"/>
  <c r="P192" i="8"/>
  <c r="P193" i="8"/>
  <c r="P194" i="8"/>
  <c r="P195" i="8"/>
  <c r="P196" i="8"/>
  <c r="P197" i="8"/>
  <c r="P198" i="8"/>
  <c r="P199" i="8"/>
  <c r="P200" i="8"/>
  <c r="P201" i="8"/>
  <c r="P202" i="8"/>
  <c r="P203" i="8"/>
  <c r="P204" i="8"/>
  <c r="P205" i="8"/>
  <c r="P206" i="8"/>
  <c r="P207" i="8"/>
  <c r="P208" i="8"/>
  <c r="P209" i="8"/>
  <c r="P210" i="8"/>
  <c r="P211" i="8"/>
  <c r="P212" i="8"/>
  <c r="P213" i="8"/>
  <c r="P214" i="8"/>
  <c r="P215" i="8"/>
  <c r="P216" i="8"/>
  <c r="P217" i="8"/>
  <c r="P218" i="8"/>
  <c r="P219" i="8"/>
  <c r="P220" i="8"/>
  <c r="P221" i="8"/>
  <c r="P222" i="8"/>
  <c r="P223" i="8"/>
  <c r="P224" i="8"/>
  <c r="P225" i="8"/>
  <c r="P226" i="8"/>
  <c r="P227" i="8"/>
  <c r="P228" i="8"/>
  <c r="P229" i="8"/>
  <c r="P230" i="8"/>
  <c r="P231" i="8"/>
  <c r="P232" i="8"/>
  <c r="P233" i="8"/>
  <c r="P234" i="8"/>
  <c r="P235" i="8"/>
  <c r="P236" i="8"/>
  <c r="P237" i="8"/>
  <c r="P238" i="8"/>
  <c r="P239" i="8"/>
  <c r="P240" i="8"/>
  <c r="P241" i="8"/>
  <c r="P242" i="8"/>
  <c r="P243" i="8"/>
  <c r="P244" i="8"/>
  <c r="P245" i="8"/>
  <c r="P246" i="8"/>
  <c r="P247" i="8"/>
  <c r="P248" i="8"/>
  <c r="P249" i="8"/>
  <c r="P250" i="8"/>
  <c r="P251" i="8"/>
  <c r="P252" i="8"/>
  <c r="P253" i="8"/>
  <c r="P254" i="8"/>
  <c r="P255" i="8"/>
  <c r="P256" i="8"/>
  <c r="P257" i="8"/>
  <c r="P258" i="8"/>
  <c r="P259" i="8"/>
  <c r="P260" i="8"/>
  <c r="P261" i="8"/>
  <c r="P262" i="8"/>
  <c r="P263" i="8"/>
  <c r="P264" i="8"/>
  <c r="P265" i="8"/>
  <c r="P266" i="8"/>
  <c r="P267" i="8"/>
  <c r="P268" i="8"/>
  <c r="P269" i="8"/>
  <c r="P270" i="8"/>
  <c r="P271" i="8"/>
  <c r="P272" i="8"/>
  <c r="P273" i="8"/>
  <c r="P274" i="8"/>
  <c r="P275" i="8"/>
  <c r="P276" i="8"/>
  <c r="P277" i="8"/>
  <c r="P278" i="8"/>
  <c r="P279" i="8"/>
  <c r="P280" i="8"/>
  <c r="P281" i="8"/>
  <c r="P282" i="8"/>
  <c r="P283" i="8"/>
  <c r="P284" i="8"/>
  <c r="P285" i="8"/>
  <c r="P286" i="8"/>
  <c r="P287" i="8"/>
  <c r="P288" i="8"/>
  <c r="P289" i="8"/>
  <c r="P290" i="8"/>
  <c r="P291" i="8"/>
  <c r="P292" i="8"/>
  <c r="P293" i="8"/>
  <c r="P294" i="8"/>
  <c r="P295" i="8"/>
  <c r="P296" i="8"/>
  <c r="P297" i="8"/>
  <c r="P298" i="8"/>
  <c r="P299" i="8"/>
  <c r="P300" i="8"/>
  <c r="P301" i="8"/>
  <c r="P302" i="8"/>
  <c r="P303" i="8"/>
  <c r="P304" i="8"/>
  <c r="P305" i="8"/>
  <c r="P306" i="8"/>
  <c r="P307" i="8"/>
  <c r="P308" i="8"/>
  <c r="P309" i="8"/>
  <c r="P310" i="8"/>
  <c r="P311" i="8"/>
  <c r="P312" i="8"/>
  <c r="P313" i="8"/>
  <c r="P314" i="8"/>
  <c r="P315" i="8"/>
  <c r="P316" i="8"/>
  <c r="P317" i="8"/>
  <c r="P318" i="8"/>
  <c r="P319" i="8"/>
  <c r="P320" i="8"/>
  <c r="P321" i="8"/>
  <c r="P322" i="8"/>
  <c r="P323" i="8"/>
  <c r="P324" i="8"/>
  <c r="P325" i="8"/>
  <c r="P326" i="8"/>
  <c r="P327" i="8"/>
  <c r="P328" i="8"/>
  <c r="P329" i="8"/>
  <c r="P330" i="8"/>
  <c r="P331" i="8"/>
  <c r="P332" i="8"/>
  <c r="P333" i="8"/>
  <c r="P334" i="8"/>
  <c r="P335" i="8"/>
  <c r="P336" i="8"/>
  <c r="P337" i="8"/>
  <c r="P338" i="8"/>
  <c r="P339" i="8"/>
  <c r="P340" i="8"/>
  <c r="P341" i="8"/>
  <c r="P342" i="8"/>
  <c r="P343" i="8"/>
  <c r="P344" i="8"/>
  <c r="P345" i="8"/>
  <c r="P346" i="8"/>
  <c r="P347" i="8"/>
  <c r="P348" i="8"/>
  <c r="P349" i="8"/>
  <c r="P350" i="8"/>
  <c r="P351" i="8"/>
  <c r="P352" i="8"/>
  <c r="P353" i="8"/>
  <c r="P354" i="8"/>
  <c r="P355" i="8"/>
  <c r="P356" i="8"/>
  <c r="P357" i="8"/>
  <c r="P358" i="8"/>
  <c r="P359" i="8"/>
  <c r="P360" i="8"/>
  <c r="P361" i="8"/>
  <c r="P362" i="8"/>
  <c r="P363" i="8"/>
  <c r="P364" i="8"/>
  <c r="P365" i="8"/>
  <c r="P366" i="8"/>
  <c r="P367" i="8"/>
  <c r="P368" i="8"/>
  <c r="P369" i="8"/>
  <c r="P370" i="8"/>
  <c r="P371" i="8"/>
  <c r="P372" i="8"/>
  <c r="P373" i="8"/>
  <c r="P374" i="8"/>
  <c r="P375" i="8"/>
  <c r="P376" i="8"/>
  <c r="P377" i="8"/>
  <c r="P378" i="8"/>
  <c r="P379" i="8"/>
  <c r="P380" i="8"/>
  <c r="P381" i="8"/>
  <c r="P382" i="8"/>
  <c r="P383" i="8"/>
  <c r="P384" i="8"/>
  <c r="P385" i="8"/>
  <c r="P386" i="8"/>
  <c r="P387" i="8"/>
  <c r="P388" i="8"/>
  <c r="P389" i="8"/>
  <c r="P390" i="8"/>
  <c r="P391" i="8"/>
  <c r="P392" i="8"/>
  <c r="P393" i="8"/>
  <c r="P394" i="8"/>
  <c r="P395" i="8"/>
  <c r="P396" i="8"/>
  <c r="P397" i="8"/>
  <c r="P398" i="8"/>
  <c r="P399" i="8"/>
  <c r="P400" i="8"/>
  <c r="P401" i="8"/>
  <c r="P402" i="8"/>
  <c r="P403" i="8"/>
  <c r="P404" i="8"/>
  <c r="P405" i="8"/>
  <c r="P406" i="8"/>
  <c r="P407" i="8"/>
  <c r="P408" i="8"/>
  <c r="P409" i="8"/>
  <c r="P410" i="8"/>
  <c r="P411" i="8"/>
  <c r="P412" i="8"/>
  <c r="P413" i="8"/>
  <c r="P414" i="8"/>
  <c r="P415" i="8"/>
  <c r="P416" i="8"/>
  <c r="P417" i="8"/>
  <c r="P418" i="8"/>
  <c r="P419" i="8"/>
  <c r="P420" i="8"/>
  <c r="P421" i="8"/>
  <c r="P422" i="8"/>
  <c r="P423" i="8"/>
  <c r="P424" i="8"/>
  <c r="P425" i="8"/>
  <c r="P426" i="8"/>
  <c r="P427" i="8"/>
  <c r="P428" i="8"/>
  <c r="P429" i="8"/>
  <c r="P430" i="8"/>
  <c r="P431" i="8"/>
  <c r="P432" i="8"/>
  <c r="P433" i="8"/>
  <c r="P434" i="8"/>
  <c r="P435" i="8"/>
  <c r="P436" i="8"/>
  <c r="P437" i="8"/>
  <c r="P438" i="8"/>
  <c r="P439" i="8"/>
  <c r="P440" i="8"/>
  <c r="P441" i="8"/>
  <c r="P442" i="8"/>
  <c r="P443" i="8"/>
  <c r="P444" i="8"/>
  <c r="P445" i="8"/>
  <c r="P446" i="8"/>
  <c r="P447" i="8"/>
  <c r="P448" i="8"/>
  <c r="P449" i="8"/>
  <c r="P450" i="8"/>
  <c r="P451" i="8"/>
  <c r="P452" i="8"/>
  <c r="P453" i="8"/>
  <c r="P454" i="8"/>
  <c r="P455" i="8"/>
  <c r="P456" i="8"/>
  <c r="P457" i="8"/>
  <c r="P458" i="8"/>
  <c r="P459" i="8"/>
  <c r="P460" i="8"/>
  <c r="P461" i="8"/>
  <c r="P462" i="8"/>
  <c r="P463" i="8"/>
  <c r="P464" i="8"/>
  <c r="P465" i="8"/>
  <c r="P466" i="8"/>
  <c r="P467" i="8"/>
  <c r="P468" i="8"/>
  <c r="P469" i="8"/>
  <c r="P470" i="8"/>
  <c r="P471" i="8"/>
  <c r="P472" i="8"/>
  <c r="P473" i="8"/>
  <c r="P474" i="8"/>
  <c r="P475" i="8"/>
  <c r="P476" i="8"/>
  <c r="P477" i="8"/>
  <c r="P478" i="8"/>
  <c r="P479" i="8"/>
  <c r="P480" i="8"/>
  <c r="P481" i="8"/>
  <c r="P482" i="8"/>
  <c r="P483" i="8"/>
  <c r="P484" i="8"/>
  <c r="P485" i="8"/>
  <c r="P486" i="8"/>
  <c r="P487" i="8"/>
  <c r="P488" i="8"/>
  <c r="P489" i="8"/>
  <c r="P490" i="8"/>
  <c r="P491" i="8"/>
  <c r="P492" i="8"/>
  <c r="P493" i="8"/>
  <c r="P494" i="8"/>
  <c r="P495" i="8"/>
  <c r="P496" i="8"/>
  <c r="P497" i="8"/>
  <c r="P498" i="8"/>
  <c r="P499" i="8"/>
  <c r="P500" i="8"/>
  <c r="P501" i="8"/>
  <c r="P502" i="8"/>
  <c r="P503" i="8"/>
  <c r="P504" i="8"/>
  <c r="P505" i="8"/>
  <c r="P506" i="8"/>
  <c r="P507" i="8"/>
  <c r="P508" i="8"/>
  <c r="P509" i="8"/>
  <c r="P510" i="8"/>
  <c r="P511" i="8"/>
  <c r="P512" i="8"/>
  <c r="P513" i="8"/>
  <c r="P514" i="8"/>
  <c r="P515" i="8"/>
  <c r="P516" i="8"/>
  <c r="P517" i="8"/>
  <c r="P518" i="8"/>
  <c r="P519" i="8"/>
  <c r="P520" i="8"/>
  <c r="P521" i="8"/>
  <c r="P522" i="8"/>
  <c r="P523" i="8"/>
  <c r="P524" i="8"/>
  <c r="P525" i="8"/>
  <c r="P526" i="8"/>
  <c r="P527" i="8"/>
  <c r="P528" i="8"/>
  <c r="P529" i="8"/>
  <c r="P530" i="8"/>
  <c r="P531" i="8"/>
  <c r="P532" i="8"/>
  <c r="P533" i="8"/>
  <c r="P534" i="8"/>
  <c r="P535" i="8"/>
  <c r="P536" i="8"/>
  <c r="P537" i="8"/>
  <c r="P538" i="8"/>
  <c r="P539" i="8"/>
  <c r="P540" i="8"/>
  <c r="P541" i="8"/>
  <c r="P542" i="8"/>
  <c r="P543" i="8"/>
  <c r="P544" i="8"/>
  <c r="P545" i="8"/>
  <c r="P546" i="8"/>
  <c r="P547" i="8"/>
  <c r="P548" i="8"/>
  <c r="P549" i="8"/>
  <c r="P550" i="8"/>
  <c r="P551" i="8"/>
  <c r="P552" i="8"/>
  <c r="P553" i="8"/>
  <c r="P554" i="8"/>
  <c r="P555" i="8"/>
  <c r="P556" i="8"/>
  <c r="P557" i="8"/>
  <c r="P558" i="8"/>
  <c r="P559" i="8"/>
  <c r="P560" i="8"/>
  <c r="P561" i="8"/>
  <c r="P562" i="8"/>
  <c r="P563" i="8"/>
  <c r="P564" i="8"/>
  <c r="P565" i="8"/>
  <c r="P566" i="8"/>
  <c r="P567" i="8"/>
  <c r="P568" i="8"/>
  <c r="P569" i="8"/>
  <c r="P570" i="8"/>
  <c r="P571" i="8"/>
  <c r="P572" i="8"/>
  <c r="P573" i="8"/>
  <c r="P574" i="8"/>
  <c r="P575" i="8"/>
  <c r="P576" i="8"/>
  <c r="P577" i="8"/>
  <c r="P578" i="8"/>
  <c r="P579" i="8"/>
  <c r="P580" i="8"/>
  <c r="P581" i="8"/>
  <c r="P582" i="8"/>
  <c r="P583" i="8"/>
  <c r="P584" i="8"/>
  <c r="P585" i="8"/>
  <c r="P586" i="8"/>
  <c r="P587" i="8"/>
  <c r="P588" i="8"/>
  <c r="P589" i="8"/>
  <c r="P590" i="8"/>
  <c r="P591" i="8"/>
  <c r="P592" i="8"/>
  <c r="P593" i="8"/>
  <c r="P594" i="8"/>
  <c r="P595" i="8"/>
  <c r="P596" i="8"/>
  <c r="P597" i="8"/>
  <c r="P598" i="8"/>
  <c r="P599" i="8"/>
  <c r="P600" i="8"/>
  <c r="P601" i="8"/>
  <c r="P602" i="8"/>
  <c r="P603" i="8"/>
  <c r="P604" i="8"/>
  <c r="P605" i="8"/>
  <c r="P606" i="8"/>
  <c r="P607" i="8"/>
  <c r="P608" i="8"/>
  <c r="P609" i="8"/>
  <c r="P610" i="8"/>
  <c r="P611" i="8"/>
  <c r="P612" i="8"/>
  <c r="P613" i="8"/>
  <c r="P614" i="8"/>
  <c r="P615" i="8"/>
  <c r="P616" i="8"/>
  <c r="P617" i="8"/>
  <c r="P618" i="8"/>
  <c r="P619" i="8"/>
  <c r="P620" i="8"/>
  <c r="P621" i="8"/>
  <c r="P622" i="8"/>
  <c r="P623" i="8"/>
  <c r="P624" i="8"/>
  <c r="P625" i="8"/>
  <c r="P626" i="8"/>
  <c r="P627" i="8"/>
  <c r="P628" i="8"/>
  <c r="P629" i="8"/>
  <c r="P630" i="8"/>
  <c r="P631" i="8"/>
  <c r="P632" i="8"/>
  <c r="P633" i="8"/>
  <c r="P634" i="8"/>
  <c r="P635" i="8"/>
  <c r="P636" i="8"/>
  <c r="P637" i="8"/>
  <c r="P638" i="8"/>
  <c r="P639" i="8"/>
  <c r="P640" i="8"/>
  <c r="P641" i="8"/>
  <c r="P642" i="8"/>
  <c r="P643" i="8"/>
  <c r="P644" i="8"/>
  <c r="P645" i="8"/>
  <c r="P646" i="8"/>
  <c r="P647" i="8"/>
  <c r="P648" i="8"/>
  <c r="P649" i="8"/>
  <c r="P650" i="8"/>
  <c r="P651" i="8"/>
  <c r="P652" i="8"/>
  <c r="P653" i="8"/>
  <c r="P654" i="8"/>
  <c r="P655" i="8"/>
  <c r="P656" i="8"/>
  <c r="P657" i="8"/>
  <c r="P658" i="8"/>
  <c r="P659" i="8"/>
  <c r="P660" i="8"/>
  <c r="P661" i="8"/>
  <c r="P662" i="8"/>
  <c r="P663" i="8"/>
  <c r="P664" i="8"/>
  <c r="P665" i="8"/>
  <c r="P666" i="8"/>
  <c r="P667" i="8"/>
  <c r="P668" i="8"/>
  <c r="P669" i="8"/>
  <c r="P670" i="8"/>
  <c r="P671" i="8"/>
  <c r="P672" i="8"/>
  <c r="P673" i="8"/>
  <c r="P674" i="8"/>
  <c r="P675" i="8"/>
  <c r="P676" i="8"/>
  <c r="P677" i="8"/>
  <c r="P678" i="8"/>
  <c r="P679" i="8"/>
  <c r="P680" i="8"/>
  <c r="P681" i="8"/>
  <c r="P682" i="8"/>
  <c r="P683" i="8"/>
  <c r="P684" i="8"/>
  <c r="P685" i="8"/>
  <c r="P686" i="8"/>
  <c r="P687" i="8"/>
  <c r="P688" i="8"/>
  <c r="P689" i="8"/>
  <c r="P690" i="8"/>
  <c r="P691" i="8"/>
  <c r="P692" i="8"/>
  <c r="P693" i="8"/>
  <c r="P694" i="8"/>
  <c r="P695" i="8"/>
  <c r="P696" i="8"/>
  <c r="P697" i="8"/>
  <c r="P698" i="8"/>
  <c r="P699" i="8"/>
  <c r="P700" i="8"/>
  <c r="P701" i="8"/>
  <c r="P702" i="8"/>
  <c r="P703" i="8"/>
  <c r="P704" i="8"/>
  <c r="P705" i="8"/>
  <c r="P706" i="8"/>
  <c r="P707" i="8"/>
  <c r="P708" i="8"/>
  <c r="P709" i="8"/>
  <c r="P710" i="8"/>
  <c r="P711" i="8"/>
  <c r="P712" i="8"/>
  <c r="P713" i="8"/>
  <c r="P714" i="8"/>
  <c r="P715" i="8"/>
  <c r="P716" i="8"/>
  <c r="P717" i="8"/>
  <c r="P718" i="8"/>
  <c r="P719" i="8"/>
  <c r="P720" i="8"/>
  <c r="P721" i="8"/>
  <c r="P722" i="8"/>
  <c r="P723" i="8"/>
  <c r="P724" i="8"/>
  <c r="P725" i="8"/>
  <c r="P726" i="8"/>
  <c r="P727" i="8"/>
  <c r="P728" i="8"/>
  <c r="P729" i="8"/>
  <c r="P730" i="8"/>
  <c r="P731" i="8"/>
  <c r="P732" i="8"/>
  <c r="P733" i="8"/>
  <c r="P734" i="8"/>
  <c r="P735" i="8"/>
  <c r="P736" i="8"/>
  <c r="P737" i="8"/>
  <c r="P738" i="8"/>
  <c r="P739" i="8"/>
  <c r="P740" i="8"/>
  <c r="P741" i="8"/>
  <c r="P742" i="8"/>
  <c r="P743" i="8"/>
  <c r="P744" i="8"/>
  <c r="P745" i="8"/>
  <c r="P746" i="8"/>
  <c r="P747" i="8"/>
  <c r="P748" i="8"/>
  <c r="P749" i="8"/>
  <c r="P750" i="8"/>
  <c r="P751" i="8"/>
  <c r="P752" i="8"/>
  <c r="P753" i="8"/>
  <c r="P754" i="8"/>
  <c r="P755" i="8"/>
  <c r="P756" i="8"/>
  <c r="P757" i="8"/>
  <c r="P758" i="8"/>
  <c r="P759" i="8"/>
  <c r="P760" i="8"/>
  <c r="P761" i="8"/>
  <c r="P762" i="8"/>
  <c r="P763" i="8"/>
  <c r="P764" i="8"/>
  <c r="P765" i="8"/>
  <c r="P766" i="8"/>
  <c r="P767" i="8"/>
  <c r="P768" i="8"/>
  <c r="P769" i="8"/>
  <c r="P770" i="8"/>
  <c r="P771" i="8"/>
  <c r="P772" i="8"/>
  <c r="P773" i="8"/>
  <c r="P774" i="8"/>
  <c r="P775" i="8"/>
  <c r="P776" i="8"/>
  <c r="P777" i="8"/>
  <c r="P778" i="8"/>
  <c r="P779" i="8"/>
  <c r="P780" i="8"/>
  <c r="P781" i="8"/>
  <c r="P782" i="8"/>
  <c r="P783" i="8"/>
  <c r="P784" i="8"/>
  <c r="P785" i="8"/>
  <c r="P786" i="8"/>
  <c r="P787" i="8"/>
  <c r="P788" i="8"/>
  <c r="P789" i="8"/>
  <c r="P790" i="8"/>
  <c r="P791" i="8"/>
  <c r="P792" i="8"/>
  <c r="P793" i="8"/>
  <c r="P794" i="8"/>
  <c r="P795" i="8"/>
  <c r="P796" i="8"/>
  <c r="P797" i="8"/>
  <c r="P798" i="8"/>
  <c r="P799" i="8"/>
  <c r="P800" i="8"/>
  <c r="P801" i="8"/>
  <c r="P802" i="8"/>
  <c r="P803" i="8"/>
  <c r="P804" i="8"/>
  <c r="P805" i="8"/>
  <c r="P806" i="8"/>
  <c r="P807" i="8"/>
  <c r="P808" i="8"/>
  <c r="P809" i="8"/>
  <c r="P810" i="8"/>
  <c r="P811" i="8"/>
  <c r="P812" i="8"/>
  <c r="P813" i="8"/>
  <c r="P814" i="8"/>
  <c r="P815" i="8"/>
  <c r="P816" i="8"/>
  <c r="P817" i="8"/>
  <c r="P818" i="8"/>
  <c r="P819" i="8"/>
  <c r="P820" i="8"/>
  <c r="P821" i="8"/>
  <c r="P822" i="8"/>
  <c r="P823" i="8"/>
  <c r="P824" i="8"/>
  <c r="P825" i="8"/>
  <c r="P826" i="8"/>
  <c r="P827" i="8"/>
  <c r="P828" i="8"/>
  <c r="P829" i="8"/>
  <c r="P830" i="8"/>
  <c r="P831" i="8"/>
  <c r="P832" i="8"/>
  <c r="P833" i="8"/>
  <c r="P834" i="8"/>
  <c r="P835" i="8"/>
  <c r="P836" i="8"/>
  <c r="P837" i="8"/>
  <c r="P838" i="8"/>
  <c r="P839" i="8"/>
  <c r="P840" i="8"/>
  <c r="P841" i="8"/>
  <c r="P842" i="8"/>
  <c r="P843" i="8"/>
  <c r="P844" i="8"/>
  <c r="P845" i="8"/>
  <c r="P846" i="8"/>
  <c r="P847" i="8"/>
  <c r="P848" i="8"/>
  <c r="P849" i="8"/>
  <c r="P850" i="8"/>
  <c r="P851" i="8"/>
  <c r="P852" i="8"/>
  <c r="P853" i="8"/>
  <c r="P854" i="8"/>
  <c r="P855" i="8"/>
  <c r="P856" i="8"/>
  <c r="P857" i="8"/>
  <c r="P858" i="8"/>
  <c r="P859" i="8"/>
  <c r="P860" i="8"/>
  <c r="P861" i="8"/>
  <c r="P862" i="8"/>
  <c r="P863" i="8"/>
  <c r="P864" i="8"/>
  <c r="P865" i="8"/>
  <c r="P866" i="8"/>
  <c r="P867" i="8"/>
  <c r="P868" i="8"/>
  <c r="P869" i="8"/>
  <c r="P870" i="8"/>
  <c r="P871" i="8"/>
  <c r="P872" i="8"/>
  <c r="P873" i="8"/>
  <c r="P874" i="8"/>
  <c r="P875" i="8"/>
  <c r="P876" i="8"/>
  <c r="P877" i="8"/>
  <c r="P878" i="8"/>
  <c r="P879" i="8"/>
  <c r="P880" i="8"/>
  <c r="P881" i="8"/>
  <c r="P882" i="8"/>
  <c r="P883" i="8"/>
  <c r="P884" i="8"/>
  <c r="P885" i="8"/>
  <c r="P886" i="8"/>
  <c r="P887" i="8"/>
  <c r="P888" i="8"/>
  <c r="P889" i="8"/>
  <c r="P890" i="8"/>
  <c r="P891" i="8"/>
  <c r="P892" i="8"/>
  <c r="P893" i="8"/>
  <c r="P894" i="8"/>
  <c r="P895" i="8"/>
  <c r="P896" i="8"/>
  <c r="P897" i="8"/>
  <c r="P898" i="8"/>
  <c r="P899" i="8"/>
  <c r="P900" i="8"/>
  <c r="P901" i="8"/>
  <c r="P902" i="8"/>
  <c r="P903" i="8"/>
  <c r="P904" i="8"/>
  <c r="P905" i="8"/>
  <c r="P906" i="8"/>
  <c r="P907" i="8"/>
  <c r="P908" i="8"/>
  <c r="P909" i="8"/>
  <c r="P910" i="8"/>
  <c r="P911" i="8"/>
  <c r="P912" i="8"/>
  <c r="P913" i="8"/>
  <c r="P914" i="8"/>
  <c r="P915" i="8"/>
  <c r="P916" i="8"/>
  <c r="P917" i="8"/>
  <c r="P918" i="8"/>
  <c r="P919" i="8"/>
  <c r="P920" i="8"/>
  <c r="P921" i="8"/>
  <c r="P922" i="8"/>
  <c r="P923" i="8"/>
  <c r="P924" i="8"/>
  <c r="P925" i="8"/>
  <c r="P926" i="8"/>
  <c r="P927" i="8"/>
  <c r="P928" i="8"/>
  <c r="P929" i="8"/>
  <c r="P930" i="8"/>
  <c r="P931" i="8"/>
  <c r="P932" i="8"/>
  <c r="P933" i="8"/>
  <c r="P934" i="8"/>
  <c r="P935" i="8"/>
  <c r="P936" i="8"/>
  <c r="P937" i="8"/>
  <c r="P938" i="8"/>
  <c r="P939" i="8"/>
  <c r="P940" i="8"/>
  <c r="P941" i="8"/>
  <c r="P942" i="8"/>
  <c r="P943" i="8"/>
  <c r="P944" i="8"/>
  <c r="P945" i="8"/>
  <c r="P946" i="8"/>
  <c r="P947" i="8"/>
  <c r="P948" i="8"/>
  <c r="P949" i="8"/>
  <c r="P950" i="8"/>
  <c r="P951" i="8"/>
  <c r="P952" i="8"/>
  <c r="P953" i="8"/>
  <c r="P954" i="8"/>
  <c r="P955" i="8"/>
  <c r="P956" i="8"/>
  <c r="P957" i="8"/>
  <c r="P958" i="8"/>
  <c r="P959" i="8"/>
  <c r="P960" i="8"/>
  <c r="P961" i="8"/>
  <c r="P962" i="8"/>
  <c r="P963" i="8"/>
  <c r="P964" i="8"/>
  <c r="P965" i="8"/>
  <c r="P966" i="8"/>
  <c r="P967" i="8"/>
  <c r="P968" i="8"/>
  <c r="P969" i="8"/>
  <c r="P970" i="8"/>
  <c r="P971" i="8"/>
  <c r="P972" i="8"/>
  <c r="P973" i="8"/>
  <c r="P974" i="8"/>
  <c r="P975" i="8"/>
  <c r="P976" i="8"/>
  <c r="P977" i="8"/>
  <c r="P978" i="8"/>
  <c r="P979" i="8"/>
  <c r="P980" i="8"/>
  <c r="P981" i="8"/>
  <c r="P982" i="8"/>
  <c r="P983" i="8"/>
  <c r="P984" i="8"/>
  <c r="P985" i="8"/>
  <c r="P986" i="8"/>
  <c r="P987" i="8"/>
  <c r="P988" i="8"/>
  <c r="P989" i="8"/>
  <c r="P990" i="8"/>
  <c r="P991" i="8"/>
  <c r="P992" i="8"/>
  <c r="P993" i="8"/>
  <c r="P994" i="8"/>
  <c r="P995" i="8"/>
  <c r="P996" i="8"/>
  <c r="P997" i="8"/>
  <c r="P998" i="8"/>
  <c r="P999" i="8"/>
  <c r="P1000" i="8"/>
  <c r="P1001" i="8"/>
  <c r="I37" i="12"/>
  <c r="I69" i="12"/>
  <c r="I101" i="12"/>
  <c r="I133" i="12"/>
  <c r="I165" i="12"/>
  <c r="H22" i="12"/>
  <c r="H30" i="12"/>
  <c r="H42" i="12"/>
  <c r="H46" i="12"/>
  <c r="H54" i="12"/>
  <c r="H62" i="12"/>
  <c r="H74" i="12"/>
  <c r="H78" i="12"/>
  <c r="H86" i="12"/>
  <c r="H94" i="12"/>
  <c r="H106" i="12"/>
  <c r="H110" i="12"/>
  <c r="H118" i="12"/>
  <c r="H126" i="12"/>
  <c r="H138" i="12"/>
  <c r="H142" i="12"/>
  <c r="H150" i="12"/>
  <c r="H158" i="12"/>
  <c r="H170" i="12"/>
  <c r="H174" i="12"/>
  <c r="H182" i="12"/>
  <c r="H190" i="12"/>
  <c r="H202" i="12"/>
  <c r="H206" i="12"/>
  <c r="H214" i="12"/>
  <c r="H222" i="12"/>
  <c r="H234" i="12"/>
  <c r="H238" i="12"/>
  <c r="H246" i="12"/>
  <c r="H254" i="12"/>
  <c r="H266" i="12"/>
  <c r="H270" i="12"/>
  <c r="H278" i="12"/>
  <c r="H286" i="12"/>
  <c r="H298" i="12"/>
  <c r="G23" i="12"/>
  <c r="G31" i="12"/>
  <c r="G39" i="12"/>
  <c r="G55" i="12"/>
  <c r="G63" i="12"/>
  <c r="G71" i="12"/>
  <c r="G87" i="12"/>
  <c r="G95" i="12"/>
  <c r="G103" i="12"/>
  <c r="G119" i="12"/>
  <c r="G127" i="12"/>
  <c r="G135" i="12"/>
  <c r="G146" i="12"/>
  <c r="G150" i="12"/>
  <c r="G154" i="12"/>
  <c r="G162" i="12"/>
  <c r="G166" i="12"/>
  <c r="G170" i="12"/>
  <c r="G178" i="12"/>
  <c r="G182" i="12"/>
  <c r="G186" i="12"/>
  <c r="G194" i="12"/>
  <c r="G198" i="12"/>
  <c r="G202" i="12"/>
  <c r="G210" i="12"/>
  <c r="G214" i="12"/>
  <c r="G218" i="12"/>
  <c r="G226" i="12"/>
  <c r="G230" i="12"/>
  <c r="G234" i="12"/>
  <c r="G242" i="12"/>
  <c r="G246" i="12"/>
  <c r="G250" i="12"/>
  <c r="G258" i="12"/>
  <c r="G262" i="12"/>
  <c r="G266" i="12"/>
  <c r="G274" i="12"/>
  <c r="G278" i="12"/>
  <c r="G282" i="12"/>
  <c r="G290" i="12"/>
  <c r="G294" i="12"/>
  <c r="G298" i="12"/>
  <c r="F31" i="12"/>
  <c r="F47" i="12"/>
  <c r="F63" i="12"/>
  <c r="F79" i="12"/>
  <c r="F95" i="12"/>
  <c r="F111" i="12"/>
  <c r="F127" i="12"/>
  <c r="F143" i="12"/>
  <c r="F159" i="12"/>
  <c r="F175" i="12"/>
  <c r="F191" i="12"/>
  <c r="F207" i="12"/>
  <c r="F210" i="12"/>
  <c r="F215" i="12"/>
  <c r="F223" i="12"/>
  <c r="F230" i="12"/>
  <c r="F239" i="12"/>
  <c r="F246" i="12"/>
  <c r="F250" i="12"/>
  <c r="F254" i="12"/>
  <c r="F262" i="12"/>
  <c r="F270" i="12"/>
  <c r="F271" i="12"/>
  <c r="F278" i="12"/>
  <c r="F279" i="12"/>
  <c r="F286" i="12"/>
  <c r="F287" i="12"/>
  <c r="F294" i="12"/>
  <c r="F295" i="12"/>
  <c r="E298" i="12"/>
  <c r="E296" i="12"/>
  <c r="E294" i="12"/>
  <c r="E290" i="12"/>
  <c r="E288" i="12"/>
  <c r="E286" i="12"/>
  <c r="E282" i="12"/>
  <c r="E280" i="12"/>
  <c r="E278" i="12"/>
  <c r="E274" i="12"/>
  <c r="E272" i="12"/>
  <c r="E270" i="12"/>
  <c r="E266" i="12"/>
  <c r="E264" i="12"/>
  <c r="E262" i="12"/>
  <c r="E258" i="12"/>
  <c r="E256" i="12"/>
  <c r="E254" i="12"/>
  <c r="E250" i="12"/>
  <c r="E248" i="12"/>
  <c r="E246" i="12"/>
  <c r="E242" i="12"/>
  <c r="E240" i="12"/>
  <c r="E238" i="12"/>
  <c r="E234" i="12"/>
  <c r="E232" i="12"/>
  <c r="E230" i="12"/>
  <c r="E226" i="12"/>
  <c r="E224" i="12"/>
  <c r="E222" i="12"/>
  <c r="E218" i="12"/>
  <c r="E216" i="12"/>
  <c r="E214" i="12"/>
  <c r="E210" i="12"/>
  <c r="E208" i="12"/>
  <c r="E206" i="12"/>
  <c r="E202" i="12"/>
  <c r="E200" i="12"/>
  <c r="E198" i="12"/>
  <c r="E194" i="12"/>
  <c r="E192" i="12"/>
  <c r="E190" i="12"/>
  <c r="E186" i="12"/>
  <c r="E184" i="12"/>
  <c r="E182" i="12"/>
  <c r="E178" i="12"/>
  <c r="E176" i="12"/>
  <c r="E174" i="12"/>
  <c r="E170" i="12"/>
  <c r="E168" i="12"/>
  <c r="E166" i="12"/>
  <c r="E162" i="12"/>
  <c r="E160" i="12"/>
  <c r="E158" i="12"/>
  <c r="E154" i="12"/>
  <c r="E152" i="12"/>
  <c r="E150" i="12"/>
  <c r="E146" i="12"/>
  <c r="E144" i="12"/>
  <c r="E142" i="12"/>
  <c r="E138" i="12"/>
  <c r="E136" i="12"/>
  <c r="E134" i="12"/>
  <c r="E130" i="12"/>
  <c r="E128" i="12"/>
  <c r="E126" i="12"/>
  <c r="E122" i="12"/>
  <c r="E120" i="12"/>
  <c r="E118" i="12"/>
  <c r="E114" i="12"/>
  <c r="E112" i="12"/>
  <c r="E110" i="12"/>
  <c r="E106" i="12"/>
  <c r="E104" i="12"/>
  <c r="E102" i="12"/>
  <c r="E98" i="12"/>
  <c r="E96" i="12"/>
  <c r="E94" i="12"/>
  <c r="E90" i="12"/>
  <c r="E88" i="12"/>
  <c r="E86" i="12"/>
  <c r="E82" i="12"/>
  <c r="E80" i="12"/>
  <c r="E78" i="12"/>
  <c r="E74" i="12"/>
  <c r="E72" i="12"/>
  <c r="E70" i="12"/>
  <c r="E66" i="12"/>
  <c r="E64" i="12"/>
  <c r="E62" i="12"/>
  <c r="E58" i="12"/>
  <c r="E56" i="12"/>
  <c r="E54" i="12"/>
  <c r="E50" i="12"/>
  <c r="E48" i="12"/>
  <c r="E46" i="12"/>
  <c r="E42" i="12"/>
  <c r="E40" i="12"/>
  <c r="E38" i="12"/>
  <c r="E34" i="12"/>
  <c r="E32" i="12"/>
  <c r="E30" i="12"/>
  <c r="E26" i="12"/>
  <c r="E24" i="12"/>
  <c r="E22" i="12"/>
  <c r="C22" i="12"/>
  <c r="C23" i="12"/>
  <c r="C24" i="12"/>
  <c r="C25" i="12"/>
  <c r="F25" i="12" s="1"/>
  <c r="C26" i="12"/>
  <c r="C27" i="12"/>
  <c r="C28" i="12"/>
  <c r="E28" i="12" s="1"/>
  <c r="C29" i="12"/>
  <c r="E29" i="12" s="1"/>
  <c r="C30" i="12"/>
  <c r="F30" i="12" s="1"/>
  <c r="C31" i="12"/>
  <c r="C32" i="12"/>
  <c r="C33" i="12"/>
  <c r="I33" i="12" s="1"/>
  <c r="C34" i="12"/>
  <c r="C35" i="12"/>
  <c r="C36" i="12"/>
  <c r="H36" i="12" s="1"/>
  <c r="C37" i="12"/>
  <c r="E37" i="12" s="1"/>
  <c r="C38" i="12"/>
  <c r="H38" i="12" s="1"/>
  <c r="C39" i="12"/>
  <c r="C40" i="12"/>
  <c r="C41" i="12"/>
  <c r="F41" i="12" s="1"/>
  <c r="C42" i="12"/>
  <c r="C43" i="12"/>
  <c r="C44" i="12"/>
  <c r="E44" i="12" s="1"/>
  <c r="C45" i="12"/>
  <c r="G45" i="12" s="1"/>
  <c r="C46" i="12"/>
  <c r="F46" i="12" s="1"/>
  <c r="C47" i="12"/>
  <c r="C48" i="12"/>
  <c r="C49" i="12"/>
  <c r="E49" i="12" s="1"/>
  <c r="C50" i="12"/>
  <c r="C51" i="12"/>
  <c r="C52" i="12"/>
  <c r="E52" i="12" s="1"/>
  <c r="C53" i="12"/>
  <c r="E53" i="12" s="1"/>
  <c r="C54" i="12"/>
  <c r="C55" i="12"/>
  <c r="C56" i="12"/>
  <c r="C57" i="12"/>
  <c r="E57" i="12" s="1"/>
  <c r="C58" i="12"/>
  <c r="C59" i="12"/>
  <c r="C60" i="12"/>
  <c r="E60" i="12" s="1"/>
  <c r="C61" i="12"/>
  <c r="E61" i="12" s="1"/>
  <c r="C62" i="12"/>
  <c r="F62" i="12" s="1"/>
  <c r="C63" i="12"/>
  <c r="C64" i="12"/>
  <c r="C65" i="12"/>
  <c r="E65" i="12" s="1"/>
  <c r="C66" i="12"/>
  <c r="C67" i="12"/>
  <c r="C68" i="12"/>
  <c r="H68" i="12" s="1"/>
  <c r="C69" i="12"/>
  <c r="E69" i="12" s="1"/>
  <c r="C70" i="12"/>
  <c r="H70" i="12" s="1"/>
  <c r="C71" i="12"/>
  <c r="C72" i="12"/>
  <c r="C73" i="12"/>
  <c r="F73" i="12" s="1"/>
  <c r="C74" i="12"/>
  <c r="C75" i="12"/>
  <c r="C76" i="12"/>
  <c r="E76" i="12" s="1"/>
  <c r="C77" i="12"/>
  <c r="G77" i="12" s="1"/>
  <c r="C78" i="12"/>
  <c r="F78" i="12" s="1"/>
  <c r="C79" i="12"/>
  <c r="C80" i="12"/>
  <c r="C81" i="12"/>
  <c r="E81" i="12" s="1"/>
  <c r="C82" i="12"/>
  <c r="C83" i="12"/>
  <c r="C84" i="12"/>
  <c r="E84" i="12" s="1"/>
  <c r="C85" i="12"/>
  <c r="E85" i="12" s="1"/>
  <c r="C86" i="12"/>
  <c r="C87" i="12"/>
  <c r="C88" i="12"/>
  <c r="C89" i="12"/>
  <c r="E89" i="12" s="1"/>
  <c r="C90" i="12"/>
  <c r="C91" i="12"/>
  <c r="C92" i="12"/>
  <c r="E92" i="12" s="1"/>
  <c r="C93" i="12"/>
  <c r="E93" i="12" s="1"/>
  <c r="C94" i="12"/>
  <c r="F94" i="12" s="1"/>
  <c r="C95" i="12"/>
  <c r="C96" i="12"/>
  <c r="C97" i="12"/>
  <c r="I97" i="12" s="1"/>
  <c r="C98" i="12"/>
  <c r="C99" i="12"/>
  <c r="C100" i="12"/>
  <c r="H100" i="12" s="1"/>
  <c r="C101" i="12"/>
  <c r="E101" i="12" s="1"/>
  <c r="C102" i="12"/>
  <c r="H102" i="12" s="1"/>
  <c r="C103" i="12"/>
  <c r="C104" i="12"/>
  <c r="C105" i="12"/>
  <c r="F105" i="12" s="1"/>
  <c r="C106" i="12"/>
  <c r="C107" i="12"/>
  <c r="C108" i="12"/>
  <c r="E108" i="12" s="1"/>
  <c r="C109" i="12"/>
  <c r="G109" i="12" s="1"/>
  <c r="C110" i="12"/>
  <c r="F110" i="12" s="1"/>
  <c r="C111" i="12"/>
  <c r="C112" i="12"/>
  <c r="C113" i="12"/>
  <c r="E113" i="12" s="1"/>
  <c r="C114" i="12"/>
  <c r="C115" i="12"/>
  <c r="C116" i="12"/>
  <c r="E116" i="12" s="1"/>
  <c r="C117" i="12"/>
  <c r="E117" i="12" s="1"/>
  <c r="C118" i="12"/>
  <c r="C119" i="12"/>
  <c r="C120" i="12"/>
  <c r="C121" i="12"/>
  <c r="F121" i="12" s="1"/>
  <c r="C122" i="12"/>
  <c r="C123" i="12"/>
  <c r="C124" i="12"/>
  <c r="E124" i="12" s="1"/>
  <c r="C125" i="12"/>
  <c r="E125" i="12" s="1"/>
  <c r="C126" i="12"/>
  <c r="F126" i="12" s="1"/>
  <c r="C127" i="12"/>
  <c r="C128" i="12"/>
  <c r="C129" i="12"/>
  <c r="I129" i="12" s="1"/>
  <c r="C130" i="12"/>
  <c r="C131" i="12"/>
  <c r="C132" i="12"/>
  <c r="H132" i="12" s="1"/>
  <c r="C133" i="12"/>
  <c r="E133" i="12" s="1"/>
  <c r="C134" i="12"/>
  <c r="H134" i="12" s="1"/>
  <c r="C135" i="12"/>
  <c r="C136" i="12"/>
  <c r="C137" i="12"/>
  <c r="F137" i="12" s="1"/>
  <c r="C138" i="12"/>
  <c r="C139" i="12"/>
  <c r="C140" i="12"/>
  <c r="E140" i="12" s="1"/>
  <c r="C141" i="12"/>
  <c r="G141" i="12" s="1"/>
  <c r="C142" i="12"/>
  <c r="I142" i="12" s="1"/>
  <c r="C143" i="12"/>
  <c r="C144" i="12"/>
  <c r="G144" i="12" s="1"/>
  <c r="C145" i="12"/>
  <c r="E145" i="12" s="1"/>
  <c r="C146" i="12"/>
  <c r="C147" i="12"/>
  <c r="C148" i="12"/>
  <c r="E148" i="12" s="1"/>
  <c r="C149" i="12"/>
  <c r="E149" i="12" s="1"/>
  <c r="C150" i="12"/>
  <c r="I150" i="12" s="1"/>
  <c r="C151" i="12"/>
  <c r="C152" i="12"/>
  <c r="C153" i="12"/>
  <c r="F153" i="12" s="1"/>
  <c r="C154" i="12"/>
  <c r="C155" i="12"/>
  <c r="C156" i="12"/>
  <c r="E156" i="12" s="1"/>
  <c r="C157" i="12"/>
  <c r="G157" i="12" s="1"/>
  <c r="C158" i="12"/>
  <c r="I158" i="12" s="1"/>
  <c r="C159" i="12"/>
  <c r="C160" i="12"/>
  <c r="C161" i="12"/>
  <c r="I161" i="12" s="1"/>
  <c r="C162" i="12"/>
  <c r="C163" i="12"/>
  <c r="C164" i="12"/>
  <c r="H164" i="12" s="1"/>
  <c r="C165" i="12"/>
  <c r="E165" i="12" s="1"/>
  <c r="C166" i="12"/>
  <c r="I166" i="12" s="1"/>
  <c r="C167" i="12"/>
  <c r="C168" i="12"/>
  <c r="C169" i="12"/>
  <c r="F169" i="12" s="1"/>
  <c r="C170" i="12"/>
  <c r="C171" i="12"/>
  <c r="C172" i="12"/>
  <c r="E172" i="12" s="1"/>
  <c r="C173" i="12"/>
  <c r="G173" i="12" s="1"/>
  <c r="C174" i="12"/>
  <c r="I174" i="12" s="1"/>
  <c r="C175" i="12"/>
  <c r="C176" i="12"/>
  <c r="G176" i="12" s="1"/>
  <c r="C177" i="12"/>
  <c r="E177" i="12" s="1"/>
  <c r="C178" i="12"/>
  <c r="C179" i="12"/>
  <c r="C180" i="12"/>
  <c r="E180" i="12" s="1"/>
  <c r="C181" i="12"/>
  <c r="E181" i="12" s="1"/>
  <c r="C182" i="12"/>
  <c r="I182" i="12" s="1"/>
  <c r="C183" i="12"/>
  <c r="C184" i="12"/>
  <c r="C185" i="12"/>
  <c r="F185" i="12" s="1"/>
  <c r="C186" i="12"/>
  <c r="C187" i="12"/>
  <c r="C188" i="12"/>
  <c r="E188" i="12" s="1"/>
  <c r="C189" i="12"/>
  <c r="G189" i="12" s="1"/>
  <c r="C190" i="12"/>
  <c r="I190" i="12" s="1"/>
  <c r="C191" i="12"/>
  <c r="C192" i="12"/>
  <c r="C193" i="12"/>
  <c r="I193" i="12" s="1"/>
  <c r="C194" i="12"/>
  <c r="C195" i="12"/>
  <c r="C196" i="12"/>
  <c r="H196" i="12" s="1"/>
  <c r="C197" i="12"/>
  <c r="E197" i="12" s="1"/>
  <c r="C198" i="12"/>
  <c r="I198" i="12" s="1"/>
  <c r="C199" i="12"/>
  <c r="C200" i="12"/>
  <c r="C201" i="12"/>
  <c r="F201" i="12" s="1"/>
  <c r="C202" i="12"/>
  <c r="C203" i="12"/>
  <c r="C204" i="12"/>
  <c r="E204" i="12" s="1"/>
  <c r="C205" i="12"/>
  <c r="G205" i="12" s="1"/>
  <c r="C206" i="12"/>
  <c r="I206" i="12" s="1"/>
  <c r="C207" i="12"/>
  <c r="C208" i="12"/>
  <c r="C209" i="12"/>
  <c r="E209" i="12" s="1"/>
  <c r="C210" i="12"/>
  <c r="C211" i="12"/>
  <c r="C212" i="12"/>
  <c r="E212" i="12" s="1"/>
  <c r="C213" i="12"/>
  <c r="E213" i="12" s="1"/>
  <c r="C214" i="12"/>
  <c r="I214" i="12" s="1"/>
  <c r="C215" i="12"/>
  <c r="C216" i="12"/>
  <c r="C217" i="12"/>
  <c r="F217" i="12" s="1"/>
  <c r="C218" i="12"/>
  <c r="I218" i="12" s="1"/>
  <c r="C219" i="12"/>
  <c r="C220" i="12"/>
  <c r="E220" i="12" s="1"/>
  <c r="C221" i="12"/>
  <c r="G221" i="12" s="1"/>
  <c r="C222" i="12"/>
  <c r="I222" i="12" s="1"/>
  <c r="C223" i="12"/>
  <c r="C224" i="12"/>
  <c r="C225" i="12"/>
  <c r="F225" i="12" s="1"/>
  <c r="C226" i="12"/>
  <c r="C227" i="12"/>
  <c r="C228" i="12"/>
  <c r="H228" i="12" s="1"/>
  <c r="C229" i="12"/>
  <c r="E229" i="12" s="1"/>
  <c r="C230" i="12"/>
  <c r="I230" i="12" s="1"/>
  <c r="C231" i="12"/>
  <c r="F231" i="12" s="1"/>
  <c r="C232" i="12"/>
  <c r="C233" i="12"/>
  <c r="E233" i="12" s="1"/>
  <c r="C234" i="12"/>
  <c r="I234" i="12" s="1"/>
  <c r="C235" i="12"/>
  <c r="C236" i="12"/>
  <c r="E236" i="12" s="1"/>
  <c r="C237" i="12"/>
  <c r="H237" i="12" s="1"/>
  <c r="C238" i="12"/>
  <c r="I238" i="12" s="1"/>
  <c r="C239" i="12"/>
  <c r="C240" i="12"/>
  <c r="G240" i="12" s="1"/>
  <c r="C241" i="12"/>
  <c r="E241" i="12" s="1"/>
  <c r="C242" i="12"/>
  <c r="C243" i="12"/>
  <c r="C244" i="12"/>
  <c r="E244" i="12" s="1"/>
  <c r="C245" i="12"/>
  <c r="H245" i="12" s="1"/>
  <c r="C246" i="12"/>
  <c r="I246" i="12" s="1"/>
  <c r="C247" i="12"/>
  <c r="C248" i="12"/>
  <c r="C249" i="12"/>
  <c r="F249" i="12" s="1"/>
  <c r="C250" i="12"/>
  <c r="I250" i="12" s="1"/>
  <c r="C251" i="12"/>
  <c r="C252" i="12"/>
  <c r="E252" i="12" s="1"/>
  <c r="C253" i="12"/>
  <c r="H253" i="12" s="1"/>
  <c r="C254" i="12"/>
  <c r="I254" i="12" s="1"/>
  <c r="C255" i="12"/>
  <c r="C256" i="12"/>
  <c r="C257" i="12"/>
  <c r="I257" i="12" s="1"/>
  <c r="C258" i="12"/>
  <c r="C259" i="12"/>
  <c r="C260" i="12"/>
  <c r="H260" i="12" s="1"/>
  <c r="C261" i="12"/>
  <c r="H261" i="12" s="1"/>
  <c r="C262" i="12"/>
  <c r="I262" i="12" s="1"/>
  <c r="C263" i="12"/>
  <c r="F263" i="12" s="1"/>
  <c r="C264" i="12"/>
  <c r="C265" i="12"/>
  <c r="E265" i="12" s="1"/>
  <c r="C266" i="12"/>
  <c r="I266" i="12" s="1"/>
  <c r="C267" i="12"/>
  <c r="C268" i="12"/>
  <c r="F268" i="12" s="1"/>
  <c r="C269" i="12"/>
  <c r="H269" i="12" s="1"/>
  <c r="C270" i="12"/>
  <c r="I270" i="12" s="1"/>
  <c r="C271" i="12"/>
  <c r="C272" i="12"/>
  <c r="G272" i="12" s="1"/>
  <c r="C273" i="12"/>
  <c r="E273" i="12" s="1"/>
  <c r="C274" i="12"/>
  <c r="C275" i="12"/>
  <c r="C276" i="12"/>
  <c r="F276" i="12" s="1"/>
  <c r="C277" i="12"/>
  <c r="H277" i="12" s="1"/>
  <c r="C278" i="12"/>
  <c r="I278" i="12" s="1"/>
  <c r="C279" i="12"/>
  <c r="C280" i="12"/>
  <c r="F280" i="12" s="1"/>
  <c r="C281" i="12"/>
  <c r="E281" i="12" s="1"/>
  <c r="C282" i="12"/>
  <c r="I282" i="12" s="1"/>
  <c r="C283" i="12"/>
  <c r="C284" i="12"/>
  <c r="F284" i="12" s="1"/>
  <c r="C285" i="12"/>
  <c r="H285" i="12" s="1"/>
  <c r="C286" i="12"/>
  <c r="I286" i="12" s="1"/>
  <c r="C287" i="12"/>
  <c r="C288" i="12"/>
  <c r="F288" i="12" s="1"/>
  <c r="C289" i="12"/>
  <c r="I289" i="12" s="1"/>
  <c r="C290" i="12"/>
  <c r="C291" i="12"/>
  <c r="C292" i="12"/>
  <c r="H292" i="12" s="1"/>
  <c r="C293" i="12"/>
  <c r="H293" i="12" s="1"/>
  <c r="C294" i="12"/>
  <c r="I294" i="12" s="1"/>
  <c r="C295" i="12"/>
  <c r="C296" i="12"/>
  <c r="F296" i="12" s="1"/>
  <c r="C297" i="12"/>
  <c r="E297" i="12" s="1"/>
  <c r="C298" i="12"/>
  <c r="I298" i="12" s="1"/>
  <c r="C299" i="12"/>
  <c r="I299" i="12" s="1"/>
  <c r="C300" i="12"/>
  <c r="F300" i="12" s="1"/>
  <c r="H291" i="12" l="1"/>
  <c r="I291" i="12"/>
  <c r="G291" i="12"/>
  <c r="H283" i="12"/>
  <c r="G283" i="12"/>
  <c r="H275" i="12"/>
  <c r="I275" i="12"/>
  <c r="G275" i="12"/>
  <c r="H267" i="12"/>
  <c r="G267" i="12"/>
  <c r="H259" i="12"/>
  <c r="I259" i="12"/>
  <c r="G259" i="12"/>
  <c r="H251" i="12"/>
  <c r="G251" i="12"/>
  <c r="H243" i="12"/>
  <c r="I243" i="12"/>
  <c r="G243" i="12"/>
  <c r="H235" i="12"/>
  <c r="G235" i="12"/>
  <c r="H227" i="12"/>
  <c r="I227" i="12"/>
  <c r="G227" i="12"/>
  <c r="H219" i="12"/>
  <c r="G219" i="12"/>
  <c r="H211" i="12"/>
  <c r="I211" i="12"/>
  <c r="G211" i="12"/>
  <c r="H203" i="12"/>
  <c r="G203" i="12"/>
  <c r="H195" i="12"/>
  <c r="I195" i="12"/>
  <c r="G195" i="12"/>
  <c r="H187" i="12"/>
  <c r="G187" i="12"/>
  <c r="H179" i="12"/>
  <c r="I179" i="12"/>
  <c r="G179" i="12"/>
  <c r="H171" i="12"/>
  <c r="G171" i="12"/>
  <c r="H163" i="12"/>
  <c r="I163" i="12"/>
  <c r="G163" i="12"/>
  <c r="H155" i="12"/>
  <c r="G155" i="12"/>
  <c r="H147" i="12"/>
  <c r="I147" i="12"/>
  <c r="G147" i="12"/>
  <c r="H139" i="12"/>
  <c r="G139" i="12"/>
  <c r="H131" i="12"/>
  <c r="I131" i="12"/>
  <c r="H123" i="12"/>
  <c r="G123" i="12"/>
  <c r="H115" i="12"/>
  <c r="I115" i="12"/>
  <c r="H107" i="12"/>
  <c r="G107" i="12"/>
  <c r="H99" i="12"/>
  <c r="I99" i="12"/>
  <c r="H91" i="12"/>
  <c r="G91" i="12"/>
  <c r="H83" i="12"/>
  <c r="I83" i="12"/>
  <c r="H75" i="12"/>
  <c r="G75" i="12"/>
  <c r="H67" i="12"/>
  <c r="I67" i="12"/>
  <c r="H59" i="12"/>
  <c r="G59" i="12"/>
  <c r="H51" i="12"/>
  <c r="I51" i="12"/>
  <c r="H43" i="12"/>
  <c r="G43" i="12"/>
  <c r="H35" i="12"/>
  <c r="I35" i="12"/>
  <c r="H27" i="12"/>
  <c r="G27" i="12"/>
  <c r="F297" i="12"/>
  <c r="F289" i="12"/>
  <c r="F281" i="12"/>
  <c r="F273" i="12"/>
  <c r="F265" i="12"/>
  <c r="F243" i="12"/>
  <c r="F233" i="12"/>
  <c r="F219" i="12"/>
  <c r="I269" i="12"/>
  <c r="I237" i="12"/>
  <c r="I205" i="12"/>
  <c r="I173" i="12"/>
  <c r="I141" i="12"/>
  <c r="I109" i="12"/>
  <c r="I77" i="12"/>
  <c r="I45" i="12"/>
  <c r="I290" i="12"/>
  <c r="H290" i="12"/>
  <c r="I274" i="12"/>
  <c r="H274" i="12"/>
  <c r="I258" i="12"/>
  <c r="H258" i="12"/>
  <c r="I242" i="12"/>
  <c r="H242" i="12"/>
  <c r="I226" i="12"/>
  <c r="H226" i="12"/>
  <c r="I210" i="12"/>
  <c r="H210" i="12"/>
  <c r="I202" i="12"/>
  <c r="F202" i="12"/>
  <c r="I194" i="12"/>
  <c r="F194" i="12"/>
  <c r="H194" i="12"/>
  <c r="I186" i="12"/>
  <c r="F186" i="12"/>
  <c r="I178" i="12"/>
  <c r="F178" i="12"/>
  <c r="H178" i="12"/>
  <c r="I170" i="12"/>
  <c r="F170" i="12"/>
  <c r="I162" i="12"/>
  <c r="F162" i="12"/>
  <c r="H162" i="12"/>
  <c r="I154" i="12"/>
  <c r="F154" i="12"/>
  <c r="I146" i="12"/>
  <c r="F146" i="12"/>
  <c r="H146" i="12"/>
  <c r="I138" i="12"/>
  <c r="F138" i="12"/>
  <c r="G138" i="12"/>
  <c r="I130" i="12"/>
  <c r="F130" i="12"/>
  <c r="H130" i="12"/>
  <c r="G130" i="12"/>
  <c r="I122" i="12"/>
  <c r="F122" i="12"/>
  <c r="G122" i="12"/>
  <c r="I114" i="12"/>
  <c r="F114" i="12"/>
  <c r="H114" i="12"/>
  <c r="G114" i="12"/>
  <c r="I106" i="12"/>
  <c r="F106" i="12"/>
  <c r="G106" i="12"/>
  <c r="I98" i="12"/>
  <c r="F98" i="12"/>
  <c r="H98" i="12"/>
  <c r="G98" i="12"/>
  <c r="I90" i="12"/>
  <c r="F90" i="12"/>
  <c r="G90" i="12"/>
  <c r="I82" i="12"/>
  <c r="F82" i="12"/>
  <c r="H82" i="12"/>
  <c r="G82" i="12"/>
  <c r="I74" i="12"/>
  <c r="F74" i="12"/>
  <c r="G74" i="12"/>
  <c r="I66" i="12"/>
  <c r="F66" i="12"/>
  <c r="H66" i="12"/>
  <c r="G66" i="12"/>
  <c r="I58" i="12"/>
  <c r="F58" i="12"/>
  <c r="G58" i="12"/>
  <c r="I50" i="12"/>
  <c r="F50" i="12"/>
  <c r="H50" i="12"/>
  <c r="G50" i="12"/>
  <c r="I42" i="12"/>
  <c r="F42" i="12"/>
  <c r="G42" i="12"/>
  <c r="I34" i="12"/>
  <c r="F34" i="12"/>
  <c r="H34" i="12"/>
  <c r="G34" i="12"/>
  <c r="I26" i="12"/>
  <c r="F26" i="12"/>
  <c r="G26" i="12"/>
  <c r="E25" i="12"/>
  <c r="E33" i="12"/>
  <c r="E41" i="12"/>
  <c r="E73" i="12"/>
  <c r="E97" i="12"/>
  <c r="E105" i="12"/>
  <c r="E121" i="12"/>
  <c r="E129" i="12"/>
  <c r="E137" i="12"/>
  <c r="E153" i="12"/>
  <c r="E161" i="12"/>
  <c r="E169" i="12"/>
  <c r="E185" i="12"/>
  <c r="E193" i="12"/>
  <c r="E201" i="12"/>
  <c r="E217" i="12"/>
  <c r="E225" i="12"/>
  <c r="E249" i="12"/>
  <c r="E257" i="12"/>
  <c r="E289" i="12"/>
  <c r="F272" i="12"/>
  <c r="F253" i="12"/>
  <c r="F242" i="12"/>
  <c r="F218" i="12"/>
  <c r="F206" i="12"/>
  <c r="F190" i="12"/>
  <c r="F174" i="12"/>
  <c r="F158" i="12"/>
  <c r="F142" i="12"/>
  <c r="G293" i="12"/>
  <c r="G277" i="12"/>
  <c r="G261" i="12"/>
  <c r="G245" i="12"/>
  <c r="G229" i="12"/>
  <c r="G213" i="12"/>
  <c r="G197" i="12"/>
  <c r="G181" i="12"/>
  <c r="G165" i="12"/>
  <c r="G149" i="12"/>
  <c r="G125" i="12"/>
  <c r="G93" i="12"/>
  <c r="G61" i="12"/>
  <c r="G29" i="12"/>
  <c r="H276" i="12"/>
  <c r="H244" i="12"/>
  <c r="H212" i="12"/>
  <c r="H180" i="12"/>
  <c r="H148" i="12"/>
  <c r="H116" i="12"/>
  <c r="H84" i="12"/>
  <c r="H52" i="12"/>
  <c r="I267" i="12"/>
  <c r="I235" i="12"/>
  <c r="I203" i="12"/>
  <c r="I171" i="12"/>
  <c r="I139" i="12"/>
  <c r="I107" i="12"/>
  <c r="I75" i="12"/>
  <c r="I43" i="12"/>
  <c r="G65" i="12"/>
  <c r="H65" i="12"/>
  <c r="H280" i="12"/>
  <c r="I280" i="12"/>
  <c r="H264" i="12"/>
  <c r="I264" i="12"/>
  <c r="F264" i="12"/>
  <c r="H248" i="12"/>
  <c r="I248" i="12"/>
  <c r="F248" i="12"/>
  <c r="H224" i="12"/>
  <c r="I224" i="12"/>
  <c r="F224" i="12"/>
  <c r="H208" i="12"/>
  <c r="I208" i="12"/>
  <c r="F208" i="12"/>
  <c r="H192" i="12"/>
  <c r="I192" i="12"/>
  <c r="F192" i="12"/>
  <c r="H168" i="12"/>
  <c r="I168" i="12"/>
  <c r="F168" i="12"/>
  <c r="H152" i="12"/>
  <c r="I152" i="12"/>
  <c r="F152" i="12"/>
  <c r="G136" i="12"/>
  <c r="H136" i="12"/>
  <c r="I136" i="12"/>
  <c r="F136" i="12"/>
  <c r="G120" i="12"/>
  <c r="H120" i="12"/>
  <c r="I120" i="12"/>
  <c r="F120" i="12"/>
  <c r="G104" i="12"/>
  <c r="H104" i="12"/>
  <c r="I104" i="12"/>
  <c r="F104" i="12"/>
  <c r="G80" i="12"/>
  <c r="H80" i="12"/>
  <c r="I80" i="12"/>
  <c r="F80" i="12"/>
  <c r="G64" i="12"/>
  <c r="H64" i="12"/>
  <c r="I64" i="12"/>
  <c r="F64" i="12"/>
  <c r="G48" i="12"/>
  <c r="H48" i="12"/>
  <c r="I48" i="12"/>
  <c r="F48" i="12"/>
  <c r="G32" i="12"/>
  <c r="H32" i="12"/>
  <c r="I32" i="12"/>
  <c r="F32" i="12"/>
  <c r="E27" i="12"/>
  <c r="E43" i="12"/>
  <c r="E59" i="12"/>
  <c r="E75" i="12"/>
  <c r="E99" i="12"/>
  <c r="E115" i="12"/>
  <c r="E131" i="12"/>
  <c r="E147" i="12"/>
  <c r="E163" i="12"/>
  <c r="E179" i="12"/>
  <c r="E195" i="12"/>
  <c r="E211" i="12"/>
  <c r="E227" i="12"/>
  <c r="E243" i="12"/>
  <c r="E259" i="12"/>
  <c r="E275" i="12"/>
  <c r="E291" i="12"/>
  <c r="G208" i="12"/>
  <c r="G83" i="12"/>
  <c r="G51" i="12"/>
  <c r="I225" i="12"/>
  <c r="I65" i="12"/>
  <c r="H295" i="12"/>
  <c r="I295" i="12"/>
  <c r="G295" i="12"/>
  <c r="H287" i="12"/>
  <c r="I287" i="12"/>
  <c r="G287" i="12"/>
  <c r="H279" i="12"/>
  <c r="I279" i="12"/>
  <c r="G279" i="12"/>
  <c r="H271" i="12"/>
  <c r="I271" i="12"/>
  <c r="G271" i="12"/>
  <c r="H263" i="12"/>
  <c r="I263" i="12"/>
  <c r="G263" i="12"/>
  <c r="H255" i="12"/>
  <c r="I255" i="12"/>
  <c r="G255" i="12"/>
  <c r="H247" i="12"/>
  <c r="I247" i="12"/>
  <c r="G247" i="12"/>
  <c r="H239" i="12"/>
  <c r="I239" i="12"/>
  <c r="G239" i="12"/>
  <c r="H231" i="12"/>
  <c r="I231" i="12"/>
  <c r="G231" i="12"/>
  <c r="H223" i="12"/>
  <c r="I223" i="12"/>
  <c r="G223" i="12"/>
  <c r="H215" i="12"/>
  <c r="I215" i="12"/>
  <c r="G215" i="12"/>
  <c r="H207" i="12"/>
  <c r="I207" i="12"/>
  <c r="G207" i="12"/>
  <c r="H199" i="12"/>
  <c r="I199" i="12"/>
  <c r="G199" i="12"/>
  <c r="H191" i="12"/>
  <c r="I191" i="12"/>
  <c r="G191" i="12"/>
  <c r="H183" i="12"/>
  <c r="I183" i="12"/>
  <c r="G183" i="12"/>
  <c r="H175" i="12"/>
  <c r="I175" i="12"/>
  <c r="G175" i="12"/>
  <c r="H167" i="12"/>
  <c r="I167" i="12"/>
  <c r="G167" i="12"/>
  <c r="H159" i="12"/>
  <c r="I159" i="12"/>
  <c r="G159" i="12"/>
  <c r="H151" i="12"/>
  <c r="I151" i="12"/>
  <c r="G151" i="12"/>
  <c r="H143" i="12"/>
  <c r="I143" i="12"/>
  <c r="G143" i="12"/>
  <c r="H135" i="12"/>
  <c r="I135" i="12"/>
  <c r="H127" i="12"/>
  <c r="I127" i="12"/>
  <c r="H119" i="12"/>
  <c r="I119" i="12"/>
  <c r="H111" i="12"/>
  <c r="I111" i="12"/>
  <c r="H103" i="12"/>
  <c r="I103" i="12"/>
  <c r="H95" i="12"/>
  <c r="I95" i="12"/>
  <c r="H87" i="12"/>
  <c r="I87" i="12"/>
  <c r="H79" i="12"/>
  <c r="I79" i="12"/>
  <c r="H71" i="12"/>
  <c r="I71" i="12"/>
  <c r="H63" i="12"/>
  <c r="I63" i="12"/>
  <c r="H55" i="12"/>
  <c r="I55" i="12"/>
  <c r="H47" i="12"/>
  <c r="I47" i="12"/>
  <c r="H39" i="12"/>
  <c r="I39" i="12"/>
  <c r="H31" i="12"/>
  <c r="I31" i="12"/>
  <c r="H23" i="12"/>
  <c r="I23" i="12"/>
  <c r="E36" i="12"/>
  <c r="E68" i="12"/>
  <c r="E100" i="12"/>
  <c r="E132" i="12"/>
  <c r="E164" i="12"/>
  <c r="E196" i="12"/>
  <c r="E228" i="12"/>
  <c r="E260" i="12"/>
  <c r="E268" i="12"/>
  <c r="E276" i="12"/>
  <c r="E284" i="12"/>
  <c r="E292" i="12"/>
  <c r="E300" i="12"/>
  <c r="F293" i="12"/>
  <c r="F285" i="12"/>
  <c r="F277" i="12"/>
  <c r="F269" i="12"/>
  <c r="F259" i="12"/>
  <c r="F238" i="12"/>
  <c r="F226" i="12"/>
  <c r="F214" i="12"/>
  <c r="F199" i="12"/>
  <c r="F183" i="12"/>
  <c r="F167" i="12"/>
  <c r="F151" i="12"/>
  <c r="F135" i="12"/>
  <c r="F119" i="12"/>
  <c r="F103" i="12"/>
  <c r="F87" i="12"/>
  <c r="F71" i="12"/>
  <c r="F55" i="12"/>
  <c r="F39" i="12"/>
  <c r="F23" i="12"/>
  <c r="G286" i="12"/>
  <c r="G270" i="12"/>
  <c r="G254" i="12"/>
  <c r="G238" i="12"/>
  <c r="G222" i="12"/>
  <c r="G206" i="12"/>
  <c r="G190" i="12"/>
  <c r="G174" i="12"/>
  <c r="G158" i="12"/>
  <c r="G142" i="12"/>
  <c r="G111" i="12"/>
  <c r="G79" i="12"/>
  <c r="G47" i="12"/>
  <c r="H294" i="12"/>
  <c r="H262" i="12"/>
  <c r="H230" i="12"/>
  <c r="H198" i="12"/>
  <c r="H166" i="12"/>
  <c r="I285" i="12"/>
  <c r="I253" i="12"/>
  <c r="I221" i="12"/>
  <c r="I189" i="12"/>
  <c r="I157" i="12"/>
  <c r="I125" i="12"/>
  <c r="I93" i="12"/>
  <c r="I61" i="12"/>
  <c r="I29" i="12"/>
  <c r="H299" i="12"/>
  <c r="G299" i="12"/>
  <c r="G281" i="12"/>
  <c r="I281" i="12"/>
  <c r="H281" i="12"/>
  <c r="G257" i="12"/>
  <c r="H257" i="12"/>
  <c r="G233" i="12"/>
  <c r="I233" i="12"/>
  <c r="H233" i="12"/>
  <c r="G209" i="12"/>
  <c r="H209" i="12"/>
  <c r="G185" i="12"/>
  <c r="I185" i="12"/>
  <c r="H185" i="12"/>
  <c r="G161" i="12"/>
  <c r="H161" i="12"/>
  <c r="G137" i="12"/>
  <c r="I137" i="12"/>
  <c r="H137" i="12"/>
  <c r="G113" i="12"/>
  <c r="H113" i="12"/>
  <c r="G89" i="12"/>
  <c r="I89" i="12"/>
  <c r="H89" i="12"/>
  <c r="G57" i="12"/>
  <c r="I57" i="12"/>
  <c r="H57" i="12"/>
  <c r="G33" i="12"/>
  <c r="H33" i="12"/>
  <c r="F251" i="12"/>
  <c r="F155" i="12"/>
  <c r="F107" i="12"/>
  <c r="F75" i="12"/>
  <c r="F27" i="12"/>
  <c r="I293" i="12"/>
  <c r="I261" i="12"/>
  <c r="I229" i="12"/>
  <c r="I197" i="12"/>
  <c r="H296" i="12"/>
  <c r="I296" i="12"/>
  <c r="H288" i="12"/>
  <c r="I288" i="12"/>
  <c r="H272" i="12"/>
  <c r="I272" i="12"/>
  <c r="H256" i="12"/>
  <c r="I256" i="12"/>
  <c r="F256" i="12"/>
  <c r="H240" i="12"/>
  <c r="I240" i="12"/>
  <c r="F240" i="12"/>
  <c r="H232" i="12"/>
  <c r="I232" i="12"/>
  <c r="F232" i="12"/>
  <c r="H216" i="12"/>
  <c r="I216" i="12"/>
  <c r="F216" i="12"/>
  <c r="H200" i="12"/>
  <c r="I200" i="12"/>
  <c r="F200" i="12"/>
  <c r="H184" i="12"/>
  <c r="I184" i="12"/>
  <c r="F184" i="12"/>
  <c r="H176" i="12"/>
  <c r="I176" i="12"/>
  <c r="F176" i="12"/>
  <c r="H160" i="12"/>
  <c r="I160" i="12"/>
  <c r="F160" i="12"/>
  <c r="H144" i="12"/>
  <c r="I144" i="12"/>
  <c r="F144" i="12"/>
  <c r="G128" i="12"/>
  <c r="H128" i="12"/>
  <c r="I128" i="12"/>
  <c r="F128" i="12"/>
  <c r="G112" i="12"/>
  <c r="H112" i="12"/>
  <c r="I112" i="12"/>
  <c r="F112" i="12"/>
  <c r="G96" i="12"/>
  <c r="H96" i="12"/>
  <c r="I96" i="12"/>
  <c r="F96" i="12"/>
  <c r="G88" i="12"/>
  <c r="H88" i="12"/>
  <c r="I88" i="12"/>
  <c r="F88" i="12"/>
  <c r="G72" i="12"/>
  <c r="H72" i="12"/>
  <c r="I72" i="12"/>
  <c r="F72" i="12"/>
  <c r="G56" i="12"/>
  <c r="H56" i="12"/>
  <c r="I56" i="12"/>
  <c r="F56" i="12"/>
  <c r="G40" i="12"/>
  <c r="H40" i="12"/>
  <c r="I40" i="12"/>
  <c r="F40" i="12"/>
  <c r="G24" i="12"/>
  <c r="H24" i="12"/>
  <c r="I24" i="12"/>
  <c r="F24" i="12"/>
  <c r="E35" i="12"/>
  <c r="E51" i="12"/>
  <c r="E67" i="12"/>
  <c r="E83" i="12"/>
  <c r="E91" i="12"/>
  <c r="E107" i="12"/>
  <c r="E123" i="12"/>
  <c r="E139" i="12"/>
  <c r="E155" i="12"/>
  <c r="E171" i="12"/>
  <c r="E187" i="12"/>
  <c r="E203" i="12"/>
  <c r="E219" i="12"/>
  <c r="E235" i="12"/>
  <c r="E251" i="12"/>
  <c r="E267" i="12"/>
  <c r="E283" i="12"/>
  <c r="E299" i="12"/>
  <c r="F261" i="12"/>
  <c r="F227" i="12"/>
  <c r="F89" i="12"/>
  <c r="F57" i="12"/>
  <c r="G288" i="12"/>
  <c r="G256" i="12"/>
  <c r="G224" i="12"/>
  <c r="G192" i="12"/>
  <c r="G160" i="12"/>
  <c r="G115" i="12"/>
  <c r="G134" i="12"/>
  <c r="I134" i="12"/>
  <c r="G126" i="12"/>
  <c r="I126" i="12"/>
  <c r="G118" i="12"/>
  <c r="I118" i="12"/>
  <c r="G110" i="12"/>
  <c r="I110" i="12"/>
  <c r="G102" i="12"/>
  <c r="I102" i="12"/>
  <c r="G94" i="12"/>
  <c r="I94" i="12"/>
  <c r="G86" i="12"/>
  <c r="I86" i="12"/>
  <c r="G78" i="12"/>
  <c r="I78" i="12"/>
  <c r="G70" i="12"/>
  <c r="I70" i="12"/>
  <c r="G62" i="12"/>
  <c r="I62" i="12"/>
  <c r="G54" i="12"/>
  <c r="I54" i="12"/>
  <c r="G46" i="12"/>
  <c r="I46" i="12"/>
  <c r="G38" i="12"/>
  <c r="I38" i="12"/>
  <c r="G30" i="12"/>
  <c r="I30" i="12"/>
  <c r="G22" i="12"/>
  <c r="I22" i="12"/>
  <c r="E45" i="12"/>
  <c r="E77" i="12"/>
  <c r="E109" i="12"/>
  <c r="E141" i="12"/>
  <c r="E157" i="12"/>
  <c r="E173" i="12"/>
  <c r="E189" i="12"/>
  <c r="E205" i="12"/>
  <c r="E221" i="12"/>
  <c r="E237" i="12"/>
  <c r="E245" i="12"/>
  <c r="E253" i="12"/>
  <c r="E261" i="12"/>
  <c r="E269" i="12"/>
  <c r="E277" i="12"/>
  <c r="E285" i="12"/>
  <c r="E293" i="12"/>
  <c r="F292" i="12"/>
  <c r="F258" i="12"/>
  <c r="F247" i="12"/>
  <c r="F237" i="12"/>
  <c r="F211" i="12"/>
  <c r="F198" i="12"/>
  <c r="F182" i="12"/>
  <c r="F166" i="12"/>
  <c r="F150" i="12"/>
  <c r="F134" i="12"/>
  <c r="F118" i="12"/>
  <c r="F102" i="12"/>
  <c r="F86" i="12"/>
  <c r="F70" i="12"/>
  <c r="F54" i="12"/>
  <c r="F38" i="12"/>
  <c r="F22" i="12"/>
  <c r="G285" i="12"/>
  <c r="G269" i="12"/>
  <c r="G253" i="12"/>
  <c r="G237" i="12"/>
  <c r="I283" i="12"/>
  <c r="I251" i="12"/>
  <c r="I219" i="12"/>
  <c r="I187" i="12"/>
  <c r="I155" i="12"/>
  <c r="I123" i="12"/>
  <c r="I91" i="12"/>
  <c r="I59" i="12"/>
  <c r="I27" i="12"/>
  <c r="G289" i="12"/>
  <c r="H289" i="12"/>
  <c r="G265" i="12"/>
  <c r="I265" i="12"/>
  <c r="H265" i="12"/>
  <c r="G241" i="12"/>
  <c r="H241" i="12"/>
  <c r="G217" i="12"/>
  <c r="I217" i="12"/>
  <c r="H217" i="12"/>
  <c r="G193" i="12"/>
  <c r="H193" i="12"/>
  <c r="G169" i="12"/>
  <c r="I169" i="12"/>
  <c r="H169" i="12"/>
  <c r="G153" i="12"/>
  <c r="I153" i="12"/>
  <c r="H153" i="12"/>
  <c r="G129" i="12"/>
  <c r="H129" i="12"/>
  <c r="G105" i="12"/>
  <c r="I105" i="12"/>
  <c r="H105" i="12"/>
  <c r="G81" i="12"/>
  <c r="H81" i="12"/>
  <c r="G41" i="12"/>
  <c r="I41" i="12"/>
  <c r="H41" i="12"/>
  <c r="G25" i="12"/>
  <c r="I25" i="12"/>
  <c r="H25" i="12"/>
  <c r="F241" i="12"/>
  <c r="F203" i="12"/>
  <c r="F171" i="12"/>
  <c r="F123" i="12"/>
  <c r="F43" i="12"/>
  <c r="H213" i="12"/>
  <c r="F213" i="12"/>
  <c r="H197" i="12"/>
  <c r="F197" i="12"/>
  <c r="H181" i="12"/>
  <c r="F181" i="12"/>
  <c r="H165" i="12"/>
  <c r="F165" i="12"/>
  <c r="H149" i="12"/>
  <c r="F149" i="12"/>
  <c r="H133" i="12"/>
  <c r="G133" i="12"/>
  <c r="F133" i="12"/>
  <c r="H117" i="12"/>
  <c r="G117" i="12"/>
  <c r="F117" i="12"/>
  <c r="H101" i="12"/>
  <c r="G101" i="12"/>
  <c r="F101" i="12"/>
  <c r="H85" i="12"/>
  <c r="G85" i="12"/>
  <c r="F85" i="12"/>
  <c r="H69" i="12"/>
  <c r="G69" i="12"/>
  <c r="F69" i="12"/>
  <c r="H45" i="12"/>
  <c r="F45" i="12"/>
  <c r="G297" i="12"/>
  <c r="I297" i="12"/>
  <c r="H297" i="12"/>
  <c r="G273" i="12"/>
  <c r="H273" i="12"/>
  <c r="G249" i="12"/>
  <c r="I249" i="12"/>
  <c r="H249" i="12"/>
  <c r="G225" i="12"/>
  <c r="H225" i="12"/>
  <c r="G201" i="12"/>
  <c r="I201" i="12"/>
  <c r="H201" i="12"/>
  <c r="G177" i="12"/>
  <c r="H177" i="12"/>
  <c r="G145" i="12"/>
  <c r="H145" i="12"/>
  <c r="G121" i="12"/>
  <c r="I121" i="12"/>
  <c r="H121" i="12"/>
  <c r="G97" i="12"/>
  <c r="H97" i="12"/>
  <c r="G73" i="12"/>
  <c r="I73" i="12"/>
  <c r="H73" i="12"/>
  <c r="G49" i="12"/>
  <c r="H49" i="12"/>
  <c r="F187" i="12"/>
  <c r="F139" i="12"/>
  <c r="F91" i="12"/>
  <c r="F59" i="12"/>
  <c r="H229" i="12"/>
  <c r="F229" i="12"/>
  <c r="H221" i="12"/>
  <c r="F221" i="12"/>
  <c r="H205" i="12"/>
  <c r="F205" i="12"/>
  <c r="H189" i="12"/>
  <c r="F189" i="12"/>
  <c r="H173" i="12"/>
  <c r="F173" i="12"/>
  <c r="H157" i="12"/>
  <c r="F157" i="12"/>
  <c r="H141" i="12"/>
  <c r="F141" i="12"/>
  <c r="H125" i="12"/>
  <c r="F125" i="12"/>
  <c r="H109" i="12"/>
  <c r="F109" i="12"/>
  <c r="H93" i="12"/>
  <c r="F93" i="12"/>
  <c r="H77" i="12"/>
  <c r="F77" i="12"/>
  <c r="H61" i="12"/>
  <c r="F61" i="12"/>
  <c r="H53" i="12"/>
  <c r="G53" i="12"/>
  <c r="F53" i="12"/>
  <c r="H37" i="12"/>
  <c r="G37" i="12"/>
  <c r="F37" i="12"/>
  <c r="H29" i="12"/>
  <c r="F29" i="12"/>
  <c r="F299" i="12"/>
  <c r="F291" i="12"/>
  <c r="F283" i="12"/>
  <c r="F275" i="12"/>
  <c r="F267" i="12"/>
  <c r="F257" i="12"/>
  <c r="F235" i="12"/>
  <c r="F195" i="12"/>
  <c r="F179" i="12"/>
  <c r="F163" i="12"/>
  <c r="F147" i="12"/>
  <c r="F131" i="12"/>
  <c r="F115" i="12"/>
  <c r="F99" i="12"/>
  <c r="F83" i="12"/>
  <c r="F67" i="12"/>
  <c r="F51" i="12"/>
  <c r="F35" i="12"/>
  <c r="I277" i="12"/>
  <c r="I245" i="12"/>
  <c r="I213" i="12"/>
  <c r="I181" i="12"/>
  <c r="I149" i="12"/>
  <c r="I117" i="12"/>
  <c r="I85" i="12"/>
  <c r="I53" i="12"/>
  <c r="I300" i="12"/>
  <c r="H300" i="12"/>
  <c r="G300" i="12"/>
  <c r="I292" i="12"/>
  <c r="G292" i="12"/>
  <c r="I284" i="12"/>
  <c r="H284" i="12"/>
  <c r="G284" i="12"/>
  <c r="I276" i="12"/>
  <c r="G276" i="12"/>
  <c r="I268" i="12"/>
  <c r="H268" i="12"/>
  <c r="G268" i="12"/>
  <c r="I260" i="12"/>
  <c r="F260" i="12"/>
  <c r="G260" i="12"/>
  <c r="I252" i="12"/>
  <c r="H252" i="12"/>
  <c r="F252" i="12"/>
  <c r="G252" i="12"/>
  <c r="I244" i="12"/>
  <c r="F244" i="12"/>
  <c r="G244" i="12"/>
  <c r="I236" i="12"/>
  <c r="H236" i="12"/>
  <c r="F236" i="12"/>
  <c r="G236" i="12"/>
  <c r="I228" i="12"/>
  <c r="F228" i="12"/>
  <c r="G228" i="12"/>
  <c r="I220" i="12"/>
  <c r="H220" i="12"/>
  <c r="F220" i="12"/>
  <c r="G220" i="12"/>
  <c r="I212" i="12"/>
  <c r="F212" i="12"/>
  <c r="G212" i="12"/>
  <c r="I204" i="12"/>
  <c r="H204" i="12"/>
  <c r="F204" i="12"/>
  <c r="G204" i="12"/>
  <c r="I196" i="12"/>
  <c r="F196" i="12"/>
  <c r="G196" i="12"/>
  <c r="I188" i="12"/>
  <c r="H188" i="12"/>
  <c r="F188" i="12"/>
  <c r="G188" i="12"/>
  <c r="I180" i="12"/>
  <c r="F180" i="12"/>
  <c r="G180" i="12"/>
  <c r="I172" i="12"/>
  <c r="H172" i="12"/>
  <c r="F172" i="12"/>
  <c r="G172" i="12"/>
  <c r="I164" i="12"/>
  <c r="F164" i="12"/>
  <c r="G164" i="12"/>
  <c r="I156" i="12"/>
  <c r="H156" i="12"/>
  <c r="F156" i="12"/>
  <c r="G156" i="12"/>
  <c r="I148" i="12"/>
  <c r="F148" i="12"/>
  <c r="G148" i="12"/>
  <c r="I140" i="12"/>
  <c r="G140" i="12"/>
  <c r="H140" i="12"/>
  <c r="F140" i="12"/>
  <c r="I132" i="12"/>
  <c r="G132" i="12"/>
  <c r="F132" i="12"/>
  <c r="I124" i="12"/>
  <c r="G124" i="12"/>
  <c r="H124" i="12"/>
  <c r="F124" i="12"/>
  <c r="I116" i="12"/>
  <c r="G116" i="12"/>
  <c r="F116" i="12"/>
  <c r="I108" i="12"/>
  <c r="G108" i="12"/>
  <c r="H108" i="12"/>
  <c r="F108" i="12"/>
  <c r="I100" i="12"/>
  <c r="G100" i="12"/>
  <c r="F100" i="12"/>
  <c r="I92" i="12"/>
  <c r="G92" i="12"/>
  <c r="H92" i="12"/>
  <c r="F92" i="12"/>
  <c r="I84" i="12"/>
  <c r="G84" i="12"/>
  <c r="F84" i="12"/>
  <c r="I76" i="12"/>
  <c r="G76" i="12"/>
  <c r="H76" i="12"/>
  <c r="F76" i="12"/>
  <c r="I68" i="12"/>
  <c r="G68" i="12"/>
  <c r="F68" i="12"/>
  <c r="I60" i="12"/>
  <c r="G60" i="12"/>
  <c r="H60" i="12"/>
  <c r="F60" i="12"/>
  <c r="I52" i="12"/>
  <c r="G52" i="12"/>
  <c r="F52" i="12"/>
  <c r="I44" i="12"/>
  <c r="G44" i="12"/>
  <c r="H44" i="12"/>
  <c r="F44" i="12"/>
  <c r="I36" i="12"/>
  <c r="G36" i="12"/>
  <c r="F36" i="12"/>
  <c r="I28" i="12"/>
  <c r="G28" i="12"/>
  <c r="H28" i="12"/>
  <c r="F28" i="12"/>
  <c r="E23" i="12"/>
  <c r="E31" i="12"/>
  <c r="E39" i="12"/>
  <c r="E47" i="12"/>
  <c r="E55" i="12"/>
  <c r="E63" i="12"/>
  <c r="E71" i="12"/>
  <c r="E79" i="12"/>
  <c r="E87" i="12"/>
  <c r="E95" i="12"/>
  <c r="E103" i="12"/>
  <c r="E111" i="12"/>
  <c r="E119" i="12"/>
  <c r="E127" i="12"/>
  <c r="E135" i="12"/>
  <c r="E143" i="12"/>
  <c r="E151" i="12"/>
  <c r="E159" i="12"/>
  <c r="E167" i="12"/>
  <c r="E175" i="12"/>
  <c r="E183" i="12"/>
  <c r="E191" i="12"/>
  <c r="E199" i="12"/>
  <c r="E207" i="12"/>
  <c r="E215" i="12"/>
  <c r="E223" i="12"/>
  <c r="E231" i="12"/>
  <c r="E239" i="12"/>
  <c r="E247" i="12"/>
  <c r="E255" i="12"/>
  <c r="E263" i="12"/>
  <c r="E271" i="12"/>
  <c r="E279" i="12"/>
  <c r="E287" i="12"/>
  <c r="E295" i="12"/>
  <c r="F298" i="12"/>
  <c r="F290" i="12"/>
  <c r="F282" i="12"/>
  <c r="F274" i="12"/>
  <c r="F266" i="12"/>
  <c r="F255" i="12"/>
  <c r="F245" i="12"/>
  <c r="F234" i="12"/>
  <c r="F222" i="12"/>
  <c r="F209" i="12"/>
  <c r="F193" i="12"/>
  <c r="F177" i="12"/>
  <c r="F161" i="12"/>
  <c r="F145" i="12"/>
  <c r="F129" i="12"/>
  <c r="F113" i="12"/>
  <c r="F97" i="12"/>
  <c r="F81" i="12"/>
  <c r="F65" i="12"/>
  <c r="F49" i="12"/>
  <c r="F33" i="12"/>
  <c r="G296" i="12"/>
  <c r="G280" i="12"/>
  <c r="G264" i="12"/>
  <c r="G248" i="12"/>
  <c r="G232" i="12"/>
  <c r="G216" i="12"/>
  <c r="G200" i="12"/>
  <c r="G184" i="12"/>
  <c r="G168" i="12"/>
  <c r="G152" i="12"/>
  <c r="G131" i="12"/>
  <c r="G99" i="12"/>
  <c r="G67" i="12"/>
  <c r="G35" i="12"/>
  <c r="H282" i="12"/>
  <c r="H250" i="12"/>
  <c r="H218" i="12"/>
  <c r="H186" i="12"/>
  <c r="H154" i="12"/>
  <c r="H122" i="12"/>
  <c r="H90" i="12"/>
  <c r="H58" i="12"/>
  <c r="H26" i="12"/>
  <c r="I273" i="12"/>
  <c r="I241" i="12"/>
  <c r="I209" i="12"/>
  <c r="I177" i="12"/>
  <c r="I145" i="12"/>
  <c r="I113" i="12"/>
  <c r="I81" i="12"/>
  <c r="I49" i="12"/>
  <c r="A12" i="8"/>
  <c r="A12" i="12"/>
  <c r="A12" i="11"/>
  <c r="A12" i="7"/>
  <c r="A12" i="6"/>
  <c r="M18" i="8" l="1"/>
  <c r="M19" i="8"/>
  <c r="M20" i="8"/>
  <c r="M21" i="8"/>
  <c r="K22" i="8"/>
  <c r="M22" i="8"/>
  <c r="N22" i="8"/>
  <c r="K23" i="8"/>
  <c r="M23" i="8"/>
  <c r="N23" i="8"/>
  <c r="K24" i="8"/>
  <c r="M24" i="8"/>
  <c r="N24" i="8"/>
  <c r="K25" i="8"/>
  <c r="M25" i="8"/>
  <c r="N25" i="8"/>
  <c r="K26" i="8"/>
  <c r="M26" i="8"/>
  <c r="N26" i="8"/>
  <c r="K27" i="8"/>
  <c r="M27" i="8"/>
  <c r="N27" i="8"/>
  <c r="K28" i="8"/>
  <c r="M28" i="8"/>
  <c r="N28" i="8"/>
  <c r="K29" i="8"/>
  <c r="M29" i="8"/>
  <c r="N29" i="8"/>
  <c r="K30" i="8"/>
  <c r="M30" i="8"/>
  <c r="N30" i="8"/>
  <c r="K31" i="8"/>
  <c r="M31" i="8"/>
  <c r="N31" i="8"/>
  <c r="K32" i="8"/>
  <c r="M32" i="8"/>
  <c r="N32" i="8"/>
  <c r="K33" i="8"/>
  <c r="M33" i="8"/>
  <c r="N33" i="8"/>
  <c r="K34" i="8"/>
  <c r="M34" i="8"/>
  <c r="N34" i="8"/>
  <c r="K35" i="8"/>
  <c r="M35" i="8"/>
  <c r="N35" i="8"/>
  <c r="K36" i="8"/>
  <c r="M36" i="8"/>
  <c r="N36" i="8"/>
  <c r="K37" i="8"/>
  <c r="M37" i="8"/>
  <c r="N37" i="8"/>
  <c r="K38" i="8"/>
  <c r="M38" i="8"/>
  <c r="N38" i="8"/>
  <c r="K39" i="8"/>
  <c r="M39" i="8"/>
  <c r="N39" i="8"/>
  <c r="K40" i="8"/>
  <c r="M40" i="8"/>
  <c r="N40" i="8"/>
  <c r="K41" i="8"/>
  <c r="M41" i="8"/>
  <c r="N41" i="8"/>
  <c r="K42" i="8"/>
  <c r="M42" i="8"/>
  <c r="N42" i="8"/>
  <c r="K43" i="8"/>
  <c r="M43" i="8"/>
  <c r="N43" i="8"/>
  <c r="K44" i="8"/>
  <c r="M44" i="8"/>
  <c r="N44" i="8"/>
  <c r="K45" i="8"/>
  <c r="M45" i="8"/>
  <c r="N45" i="8"/>
  <c r="K46" i="8"/>
  <c r="M46" i="8"/>
  <c r="N46" i="8"/>
  <c r="K47" i="8"/>
  <c r="M47" i="8"/>
  <c r="N47" i="8"/>
  <c r="K48" i="8"/>
  <c r="M48" i="8"/>
  <c r="N48" i="8"/>
  <c r="K49" i="8"/>
  <c r="M49" i="8"/>
  <c r="N49" i="8"/>
  <c r="K50" i="8"/>
  <c r="M50" i="8"/>
  <c r="N50" i="8"/>
  <c r="K51" i="8"/>
  <c r="M51" i="8"/>
  <c r="N51" i="8"/>
  <c r="K52" i="8"/>
  <c r="M52" i="8"/>
  <c r="N52" i="8"/>
  <c r="K53" i="8"/>
  <c r="M53" i="8"/>
  <c r="N53" i="8"/>
  <c r="K54" i="8"/>
  <c r="M54" i="8"/>
  <c r="N54" i="8"/>
  <c r="K55" i="8"/>
  <c r="M55" i="8"/>
  <c r="N55" i="8"/>
  <c r="K56" i="8"/>
  <c r="M56" i="8"/>
  <c r="N56" i="8"/>
  <c r="K57" i="8"/>
  <c r="M57" i="8"/>
  <c r="N57" i="8"/>
  <c r="K58" i="8"/>
  <c r="M58" i="8"/>
  <c r="N58" i="8"/>
  <c r="K59" i="8"/>
  <c r="M59" i="8"/>
  <c r="N59" i="8"/>
  <c r="K60" i="8"/>
  <c r="M60" i="8"/>
  <c r="N60" i="8"/>
  <c r="K61" i="8"/>
  <c r="M61" i="8"/>
  <c r="N61" i="8"/>
  <c r="K62" i="8"/>
  <c r="M62" i="8"/>
  <c r="N62" i="8"/>
  <c r="K63" i="8"/>
  <c r="M63" i="8"/>
  <c r="N63" i="8"/>
  <c r="K64" i="8"/>
  <c r="M64" i="8"/>
  <c r="N64" i="8"/>
  <c r="K65" i="8"/>
  <c r="M65" i="8"/>
  <c r="N65" i="8"/>
  <c r="K66" i="8"/>
  <c r="M66" i="8"/>
  <c r="N66" i="8"/>
  <c r="K67" i="8"/>
  <c r="M67" i="8"/>
  <c r="N67" i="8"/>
  <c r="K68" i="8"/>
  <c r="M68" i="8"/>
  <c r="N68" i="8"/>
  <c r="K69" i="8"/>
  <c r="M69" i="8"/>
  <c r="N69" i="8"/>
  <c r="K70" i="8"/>
  <c r="M70" i="8"/>
  <c r="N70" i="8"/>
  <c r="K71" i="8"/>
  <c r="M71" i="8"/>
  <c r="N71" i="8"/>
  <c r="K72" i="8"/>
  <c r="M72" i="8"/>
  <c r="N72" i="8"/>
  <c r="K73" i="8"/>
  <c r="M73" i="8"/>
  <c r="N73" i="8"/>
  <c r="K74" i="8"/>
  <c r="M74" i="8"/>
  <c r="N74" i="8"/>
  <c r="K75" i="8"/>
  <c r="M75" i="8"/>
  <c r="N75" i="8"/>
  <c r="K76" i="8"/>
  <c r="M76" i="8"/>
  <c r="N76" i="8"/>
  <c r="K77" i="8"/>
  <c r="M77" i="8"/>
  <c r="N77" i="8"/>
  <c r="K78" i="8"/>
  <c r="M78" i="8"/>
  <c r="N78" i="8"/>
  <c r="K79" i="8"/>
  <c r="M79" i="8"/>
  <c r="N79" i="8"/>
  <c r="K80" i="8"/>
  <c r="M80" i="8"/>
  <c r="N80" i="8"/>
  <c r="K81" i="8"/>
  <c r="M81" i="8"/>
  <c r="N81" i="8"/>
  <c r="K82" i="8"/>
  <c r="M82" i="8"/>
  <c r="N82" i="8"/>
  <c r="K83" i="8"/>
  <c r="M83" i="8"/>
  <c r="N83" i="8"/>
  <c r="K84" i="8"/>
  <c r="M84" i="8"/>
  <c r="N84" i="8"/>
  <c r="K85" i="8"/>
  <c r="M85" i="8"/>
  <c r="N85" i="8"/>
  <c r="K86" i="8"/>
  <c r="M86" i="8"/>
  <c r="N86" i="8"/>
  <c r="K87" i="8"/>
  <c r="M87" i="8"/>
  <c r="N87" i="8"/>
  <c r="K88" i="8"/>
  <c r="M88" i="8"/>
  <c r="N88" i="8"/>
  <c r="K89" i="8"/>
  <c r="M89" i="8"/>
  <c r="N89" i="8"/>
  <c r="K90" i="8"/>
  <c r="M90" i="8"/>
  <c r="N90" i="8"/>
  <c r="K91" i="8"/>
  <c r="M91" i="8"/>
  <c r="N91" i="8"/>
  <c r="K92" i="8"/>
  <c r="M92" i="8"/>
  <c r="N92" i="8"/>
  <c r="K93" i="8"/>
  <c r="M93" i="8"/>
  <c r="N93" i="8"/>
  <c r="K94" i="8"/>
  <c r="M94" i="8"/>
  <c r="N94" i="8"/>
  <c r="K95" i="8"/>
  <c r="M95" i="8"/>
  <c r="N95" i="8"/>
  <c r="K96" i="8"/>
  <c r="M96" i="8"/>
  <c r="N96" i="8"/>
  <c r="K97" i="8"/>
  <c r="M97" i="8"/>
  <c r="N97" i="8"/>
  <c r="K98" i="8"/>
  <c r="M98" i="8"/>
  <c r="N98" i="8"/>
  <c r="K99" i="8"/>
  <c r="M99" i="8"/>
  <c r="N99" i="8"/>
  <c r="K100" i="8"/>
  <c r="M100" i="8"/>
  <c r="N100" i="8"/>
  <c r="K101" i="8"/>
  <c r="M101" i="8"/>
  <c r="N101" i="8"/>
  <c r="K102" i="8"/>
  <c r="M102" i="8"/>
  <c r="N102" i="8"/>
  <c r="K103" i="8"/>
  <c r="M103" i="8"/>
  <c r="N103" i="8"/>
  <c r="K104" i="8"/>
  <c r="M104" i="8"/>
  <c r="N104" i="8"/>
  <c r="K105" i="8"/>
  <c r="M105" i="8"/>
  <c r="N105" i="8"/>
  <c r="K106" i="8"/>
  <c r="M106" i="8"/>
  <c r="N106" i="8"/>
  <c r="K107" i="8"/>
  <c r="M107" i="8"/>
  <c r="N107" i="8"/>
  <c r="K108" i="8"/>
  <c r="M108" i="8"/>
  <c r="N108" i="8"/>
  <c r="K109" i="8"/>
  <c r="M109" i="8"/>
  <c r="N109" i="8"/>
  <c r="K110" i="8"/>
  <c r="M110" i="8"/>
  <c r="N110" i="8"/>
  <c r="K111" i="8"/>
  <c r="M111" i="8"/>
  <c r="N111" i="8"/>
  <c r="K112" i="8"/>
  <c r="M112" i="8"/>
  <c r="N112" i="8"/>
  <c r="K113" i="8"/>
  <c r="M113" i="8"/>
  <c r="N113" i="8"/>
  <c r="K114" i="8"/>
  <c r="M114" i="8"/>
  <c r="N114" i="8"/>
  <c r="K115" i="8"/>
  <c r="M115" i="8"/>
  <c r="N115" i="8"/>
  <c r="K116" i="8"/>
  <c r="M116" i="8"/>
  <c r="N116" i="8"/>
  <c r="K117" i="8"/>
  <c r="M117" i="8"/>
  <c r="N117" i="8"/>
  <c r="K118" i="8"/>
  <c r="M118" i="8"/>
  <c r="N118" i="8"/>
  <c r="K119" i="8"/>
  <c r="M119" i="8"/>
  <c r="N119" i="8"/>
  <c r="K120" i="8"/>
  <c r="M120" i="8"/>
  <c r="N120" i="8"/>
  <c r="K121" i="8"/>
  <c r="M121" i="8"/>
  <c r="N121" i="8"/>
  <c r="K122" i="8"/>
  <c r="M122" i="8"/>
  <c r="N122" i="8"/>
  <c r="K123" i="8"/>
  <c r="M123" i="8"/>
  <c r="N123" i="8"/>
  <c r="K124" i="8"/>
  <c r="M124" i="8"/>
  <c r="N124" i="8"/>
  <c r="K125" i="8"/>
  <c r="M125" i="8"/>
  <c r="N125" i="8"/>
  <c r="K126" i="8"/>
  <c r="M126" i="8"/>
  <c r="N126" i="8"/>
  <c r="K127" i="8"/>
  <c r="M127" i="8"/>
  <c r="N127" i="8"/>
  <c r="K128" i="8"/>
  <c r="M128" i="8"/>
  <c r="N128" i="8"/>
  <c r="K129" i="8"/>
  <c r="M129" i="8"/>
  <c r="N129" i="8"/>
  <c r="K130" i="8"/>
  <c r="M130" i="8"/>
  <c r="N130" i="8"/>
  <c r="K131" i="8"/>
  <c r="M131" i="8"/>
  <c r="N131" i="8"/>
  <c r="K132" i="8"/>
  <c r="M132" i="8"/>
  <c r="N132" i="8"/>
  <c r="K133" i="8"/>
  <c r="M133" i="8"/>
  <c r="N133" i="8"/>
  <c r="K134" i="8"/>
  <c r="M134" i="8"/>
  <c r="N134" i="8"/>
  <c r="K135" i="8"/>
  <c r="M135" i="8"/>
  <c r="N135" i="8"/>
  <c r="K136" i="8"/>
  <c r="M136" i="8"/>
  <c r="N136" i="8"/>
  <c r="K137" i="8"/>
  <c r="M137" i="8"/>
  <c r="N137" i="8"/>
  <c r="K138" i="8"/>
  <c r="M138" i="8"/>
  <c r="N138" i="8"/>
  <c r="K139" i="8"/>
  <c r="M139" i="8"/>
  <c r="N139" i="8"/>
  <c r="K140" i="8"/>
  <c r="M140" i="8"/>
  <c r="N140" i="8"/>
  <c r="K141" i="8"/>
  <c r="M141" i="8"/>
  <c r="N141" i="8"/>
  <c r="K142" i="8"/>
  <c r="M142" i="8"/>
  <c r="N142" i="8"/>
  <c r="K143" i="8"/>
  <c r="M143" i="8"/>
  <c r="N143" i="8"/>
  <c r="K144" i="8"/>
  <c r="M144" i="8"/>
  <c r="N144" i="8"/>
  <c r="K145" i="8"/>
  <c r="M145" i="8"/>
  <c r="N145" i="8"/>
  <c r="K146" i="8"/>
  <c r="M146" i="8"/>
  <c r="N146" i="8"/>
  <c r="K147" i="8"/>
  <c r="M147" i="8"/>
  <c r="N147" i="8"/>
  <c r="K148" i="8"/>
  <c r="M148" i="8"/>
  <c r="N148" i="8"/>
  <c r="K149" i="8"/>
  <c r="M149" i="8"/>
  <c r="N149" i="8"/>
  <c r="K150" i="8"/>
  <c r="M150" i="8"/>
  <c r="N150" i="8"/>
  <c r="K151" i="8"/>
  <c r="M151" i="8"/>
  <c r="N151" i="8"/>
  <c r="K152" i="8"/>
  <c r="M152" i="8"/>
  <c r="N152" i="8"/>
  <c r="K153" i="8"/>
  <c r="M153" i="8"/>
  <c r="N153" i="8"/>
  <c r="K154" i="8"/>
  <c r="M154" i="8"/>
  <c r="N154" i="8"/>
  <c r="K155" i="8"/>
  <c r="M155" i="8"/>
  <c r="N155" i="8"/>
  <c r="K156" i="8"/>
  <c r="M156" i="8"/>
  <c r="N156" i="8"/>
  <c r="K157" i="8"/>
  <c r="M157" i="8"/>
  <c r="N157" i="8"/>
  <c r="K158" i="8"/>
  <c r="M158" i="8"/>
  <c r="N158" i="8"/>
  <c r="K159" i="8"/>
  <c r="M159" i="8"/>
  <c r="N159" i="8"/>
  <c r="K160" i="8"/>
  <c r="M160" i="8"/>
  <c r="N160" i="8"/>
  <c r="K161" i="8"/>
  <c r="M161" i="8"/>
  <c r="N161" i="8"/>
  <c r="K162" i="8"/>
  <c r="M162" i="8"/>
  <c r="N162" i="8"/>
  <c r="K163" i="8"/>
  <c r="M163" i="8"/>
  <c r="N163" i="8"/>
  <c r="K164" i="8"/>
  <c r="M164" i="8"/>
  <c r="N164" i="8"/>
  <c r="K165" i="8"/>
  <c r="M165" i="8"/>
  <c r="N165" i="8"/>
  <c r="K166" i="8"/>
  <c r="M166" i="8"/>
  <c r="N166" i="8"/>
  <c r="K167" i="8"/>
  <c r="M167" i="8"/>
  <c r="N167" i="8"/>
  <c r="K168" i="8"/>
  <c r="M168" i="8"/>
  <c r="N168" i="8"/>
  <c r="K169" i="8"/>
  <c r="M169" i="8"/>
  <c r="N169" i="8"/>
  <c r="K170" i="8"/>
  <c r="M170" i="8"/>
  <c r="N170" i="8"/>
  <c r="K171" i="8"/>
  <c r="M171" i="8"/>
  <c r="N171" i="8"/>
  <c r="K172" i="8"/>
  <c r="M172" i="8"/>
  <c r="N172" i="8"/>
  <c r="K173" i="8"/>
  <c r="M173" i="8"/>
  <c r="N173" i="8"/>
  <c r="K174" i="8"/>
  <c r="M174" i="8"/>
  <c r="N174" i="8"/>
  <c r="K175" i="8"/>
  <c r="M175" i="8"/>
  <c r="N175" i="8"/>
  <c r="K176" i="8"/>
  <c r="M176" i="8"/>
  <c r="N176" i="8"/>
  <c r="K177" i="8"/>
  <c r="M177" i="8"/>
  <c r="N177" i="8"/>
  <c r="K178" i="8"/>
  <c r="M178" i="8"/>
  <c r="N178" i="8"/>
  <c r="K179" i="8"/>
  <c r="M179" i="8"/>
  <c r="N179" i="8"/>
  <c r="K180" i="8"/>
  <c r="M180" i="8"/>
  <c r="N180" i="8"/>
  <c r="K181" i="8"/>
  <c r="M181" i="8"/>
  <c r="N181" i="8"/>
  <c r="K182" i="8"/>
  <c r="M182" i="8"/>
  <c r="N182" i="8"/>
  <c r="K183" i="8"/>
  <c r="M183" i="8"/>
  <c r="N183" i="8"/>
  <c r="K184" i="8"/>
  <c r="M184" i="8"/>
  <c r="N184" i="8"/>
  <c r="K185" i="8"/>
  <c r="M185" i="8"/>
  <c r="N185" i="8"/>
  <c r="K186" i="8"/>
  <c r="M186" i="8"/>
  <c r="N186" i="8"/>
  <c r="K187" i="8"/>
  <c r="M187" i="8"/>
  <c r="N187" i="8"/>
  <c r="K188" i="8"/>
  <c r="M188" i="8"/>
  <c r="N188" i="8"/>
  <c r="K189" i="8"/>
  <c r="M189" i="8"/>
  <c r="N189" i="8"/>
  <c r="K190" i="8"/>
  <c r="M190" i="8"/>
  <c r="N190" i="8"/>
  <c r="K191" i="8"/>
  <c r="M191" i="8"/>
  <c r="N191" i="8"/>
  <c r="K192" i="8"/>
  <c r="M192" i="8"/>
  <c r="N192" i="8"/>
  <c r="K193" i="8"/>
  <c r="M193" i="8"/>
  <c r="N193" i="8"/>
  <c r="K194" i="8"/>
  <c r="M194" i="8"/>
  <c r="N194" i="8"/>
  <c r="K195" i="8"/>
  <c r="M195" i="8"/>
  <c r="N195" i="8"/>
  <c r="K196" i="8"/>
  <c r="M196" i="8"/>
  <c r="N196" i="8"/>
  <c r="K197" i="8"/>
  <c r="M197" i="8"/>
  <c r="N197" i="8"/>
  <c r="K198" i="8"/>
  <c r="M198" i="8"/>
  <c r="N198" i="8"/>
  <c r="K199" i="8"/>
  <c r="M199" i="8"/>
  <c r="N199" i="8"/>
  <c r="K200" i="8"/>
  <c r="M200" i="8"/>
  <c r="N200" i="8"/>
  <c r="K201" i="8"/>
  <c r="M201" i="8"/>
  <c r="N201" i="8"/>
  <c r="K202" i="8"/>
  <c r="M202" i="8"/>
  <c r="N202" i="8"/>
  <c r="K203" i="8"/>
  <c r="M203" i="8"/>
  <c r="N203" i="8"/>
  <c r="K204" i="8"/>
  <c r="M204" i="8"/>
  <c r="N204" i="8"/>
  <c r="K205" i="8"/>
  <c r="M205" i="8"/>
  <c r="N205" i="8"/>
  <c r="K206" i="8"/>
  <c r="M206" i="8"/>
  <c r="N206" i="8"/>
  <c r="K207" i="8"/>
  <c r="M207" i="8"/>
  <c r="N207" i="8"/>
  <c r="K208" i="8"/>
  <c r="M208" i="8"/>
  <c r="N208" i="8"/>
  <c r="K209" i="8"/>
  <c r="M209" i="8"/>
  <c r="N209" i="8"/>
  <c r="K210" i="8"/>
  <c r="M210" i="8"/>
  <c r="N210" i="8"/>
  <c r="K211" i="8"/>
  <c r="M211" i="8"/>
  <c r="N211" i="8"/>
  <c r="K212" i="8"/>
  <c r="M212" i="8"/>
  <c r="N212" i="8"/>
  <c r="K213" i="8"/>
  <c r="M213" i="8"/>
  <c r="N213" i="8"/>
  <c r="K214" i="8"/>
  <c r="M214" i="8"/>
  <c r="N214" i="8"/>
  <c r="K215" i="8"/>
  <c r="M215" i="8"/>
  <c r="N215" i="8"/>
  <c r="K216" i="8"/>
  <c r="M216" i="8"/>
  <c r="N216" i="8"/>
  <c r="K217" i="8"/>
  <c r="M217" i="8"/>
  <c r="N217" i="8"/>
  <c r="K218" i="8"/>
  <c r="M218" i="8"/>
  <c r="N218" i="8"/>
  <c r="K219" i="8"/>
  <c r="M219" i="8"/>
  <c r="N219" i="8"/>
  <c r="K220" i="8"/>
  <c r="M220" i="8"/>
  <c r="N220" i="8"/>
  <c r="K221" i="8"/>
  <c r="M221" i="8"/>
  <c r="N221" i="8"/>
  <c r="K222" i="8"/>
  <c r="M222" i="8"/>
  <c r="N222" i="8"/>
  <c r="K223" i="8"/>
  <c r="M223" i="8"/>
  <c r="N223" i="8"/>
  <c r="K224" i="8"/>
  <c r="M224" i="8"/>
  <c r="N224" i="8"/>
  <c r="K225" i="8"/>
  <c r="M225" i="8"/>
  <c r="N225" i="8"/>
  <c r="K226" i="8"/>
  <c r="M226" i="8"/>
  <c r="N226" i="8"/>
  <c r="K227" i="8"/>
  <c r="M227" i="8"/>
  <c r="N227" i="8"/>
  <c r="K228" i="8"/>
  <c r="M228" i="8"/>
  <c r="N228" i="8"/>
  <c r="K229" i="8"/>
  <c r="M229" i="8"/>
  <c r="N229" i="8"/>
  <c r="K230" i="8"/>
  <c r="M230" i="8"/>
  <c r="N230" i="8"/>
  <c r="K231" i="8"/>
  <c r="M231" i="8"/>
  <c r="N231" i="8"/>
  <c r="K232" i="8"/>
  <c r="M232" i="8"/>
  <c r="N232" i="8"/>
  <c r="K233" i="8"/>
  <c r="M233" i="8"/>
  <c r="N233" i="8"/>
  <c r="K234" i="8"/>
  <c r="M234" i="8"/>
  <c r="N234" i="8"/>
  <c r="K235" i="8"/>
  <c r="M235" i="8"/>
  <c r="N235" i="8"/>
  <c r="K236" i="8"/>
  <c r="M236" i="8"/>
  <c r="N236" i="8"/>
  <c r="K237" i="8"/>
  <c r="M237" i="8"/>
  <c r="N237" i="8"/>
  <c r="K238" i="8"/>
  <c r="M238" i="8"/>
  <c r="N238" i="8"/>
  <c r="K239" i="8"/>
  <c r="M239" i="8"/>
  <c r="N239" i="8"/>
  <c r="K240" i="8"/>
  <c r="M240" i="8"/>
  <c r="N240" i="8"/>
  <c r="K241" i="8"/>
  <c r="M241" i="8"/>
  <c r="N241" i="8"/>
  <c r="K242" i="8"/>
  <c r="M242" i="8"/>
  <c r="N242" i="8"/>
  <c r="K243" i="8"/>
  <c r="M243" i="8"/>
  <c r="N243" i="8"/>
  <c r="K244" i="8"/>
  <c r="M244" i="8"/>
  <c r="N244" i="8"/>
  <c r="K245" i="8"/>
  <c r="M245" i="8"/>
  <c r="N245" i="8"/>
  <c r="K246" i="8"/>
  <c r="M246" i="8"/>
  <c r="N246" i="8"/>
  <c r="K247" i="8"/>
  <c r="M247" i="8"/>
  <c r="N247" i="8"/>
  <c r="K248" i="8"/>
  <c r="M248" i="8"/>
  <c r="N248" i="8"/>
  <c r="K249" i="8"/>
  <c r="M249" i="8"/>
  <c r="N249" i="8"/>
  <c r="K250" i="8"/>
  <c r="M250" i="8"/>
  <c r="N250" i="8"/>
  <c r="K251" i="8"/>
  <c r="M251" i="8"/>
  <c r="N251" i="8"/>
  <c r="K252" i="8"/>
  <c r="M252" i="8"/>
  <c r="N252" i="8"/>
  <c r="K253" i="8"/>
  <c r="M253" i="8"/>
  <c r="N253" i="8"/>
  <c r="K254" i="8"/>
  <c r="M254" i="8"/>
  <c r="N254" i="8"/>
  <c r="K255" i="8"/>
  <c r="M255" i="8"/>
  <c r="N255" i="8"/>
  <c r="K256" i="8"/>
  <c r="M256" i="8"/>
  <c r="N256" i="8"/>
  <c r="K257" i="8"/>
  <c r="M257" i="8"/>
  <c r="N257" i="8"/>
  <c r="K258" i="8"/>
  <c r="M258" i="8"/>
  <c r="N258" i="8"/>
  <c r="K259" i="8"/>
  <c r="M259" i="8"/>
  <c r="N259" i="8"/>
  <c r="K260" i="8"/>
  <c r="M260" i="8"/>
  <c r="N260" i="8"/>
  <c r="K261" i="8"/>
  <c r="M261" i="8"/>
  <c r="N261" i="8"/>
  <c r="K262" i="8"/>
  <c r="M262" i="8"/>
  <c r="N262" i="8"/>
  <c r="K263" i="8"/>
  <c r="M263" i="8"/>
  <c r="N263" i="8"/>
  <c r="K264" i="8"/>
  <c r="M264" i="8"/>
  <c r="N264" i="8"/>
  <c r="K265" i="8"/>
  <c r="M265" i="8"/>
  <c r="N265" i="8"/>
  <c r="K266" i="8"/>
  <c r="M266" i="8"/>
  <c r="N266" i="8"/>
  <c r="K267" i="8"/>
  <c r="M267" i="8"/>
  <c r="N267" i="8"/>
  <c r="K268" i="8"/>
  <c r="M268" i="8"/>
  <c r="N268" i="8"/>
  <c r="K269" i="8"/>
  <c r="M269" i="8"/>
  <c r="N269" i="8"/>
  <c r="K270" i="8"/>
  <c r="M270" i="8"/>
  <c r="N270" i="8"/>
  <c r="K271" i="8"/>
  <c r="M271" i="8"/>
  <c r="N271" i="8"/>
  <c r="K272" i="8"/>
  <c r="M272" i="8"/>
  <c r="N272" i="8"/>
  <c r="K273" i="8"/>
  <c r="M273" i="8"/>
  <c r="N273" i="8"/>
  <c r="K274" i="8"/>
  <c r="M274" i="8"/>
  <c r="N274" i="8"/>
  <c r="K275" i="8"/>
  <c r="M275" i="8"/>
  <c r="N275" i="8"/>
  <c r="K276" i="8"/>
  <c r="M276" i="8"/>
  <c r="N276" i="8"/>
  <c r="K277" i="8"/>
  <c r="M277" i="8"/>
  <c r="N277" i="8"/>
  <c r="K278" i="8"/>
  <c r="M278" i="8"/>
  <c r="N278" i="8"/>
  <c r="K279" i="8"/>
  <c r="M279" i="8"/>
  <c r="N279" i="8"/>
  <c r="K280" i="8"/>
  <c r="M280" i="8"/>
  <c r="N280" i="8"/>
  <c r="K281" i="8"/>
  <c r="M281" i="8"/>
  <c r="N281" i="8"/>
  <c r="K282" i="8"/>
  <c r="M282" i="8"/>
  <c r="N282" i="8"/>
  <c r="K283" i="8"/>
  <c r="M283" i="8"/>
  <c r="N283" i="8"/>
  <c r="K284" i="8"/>
  <c r="M284" i="8"/>
  <c r="N284" i="8"/>
  <c r="K285" i="8"/>
  <c r="M285" i="8"/>
  <c r="N285" i="8"/>
  <c r="K286" i="8"/>
  <c r="M286" i="8"/>
  <c r="N286" i="8"/>
  <c r="K287" i="8"/>
  <c r="M287" i="8"/>
  <c r="N287" i="8"/>
  <c r="K288" i="8"/>
  <c r="M288" i="8"/>
  <c r="N288" i="8"/>
  <c r="K289" i="8"/>
  <c r="M289" i="8"/>
  <c r="N289" i="8"/>
  <c r="K290" i="8"/>
  <c r="M290" i="8"/>
  <c r="N290" i="8"/>
  <c r="K291" i="8"/>
  <c r="M291" i="8"/>
  <c r="N291" i="8"/>
  <c r="K292" i="8"/>
  <c r="M292" i="8"/>
  <c r="N292" i="8"/>
  <c r="K293" i="8"/>
  <c r="M293" i="8"/>
  <c r="N293" i="8"/>
  <c r="K294" i="8"/>
  <c r="M294" i="8"/>
  <c r="N294" i="8"/>
  <c r="K295" i="8"/>
  <c r="M295" i="8"/>
  <c r="N295" i="8"/>
  <c r="K296" i="8"/>
  <c r="M296" i="8"/>
  <c r="N296" i="8"/>
  <c r="K297" i="8"/>
  <c r="M297" i="8"/>
  <c r="N297" i="8"/>
  <c r="K298" i="8"/>
  <c r="M298" i="8"/>
  <c r="N298" i="8"/>
  <c r="K299" i="8"/>
  <c r="M299" i="8"/>
  <c r="N299" i="8"/>
  <c r="K300" i="8"/>
  <c r="M300" i="8"/>
  <c r="N300" i="8"/>
  <c r="K301" i="8"/>
  <c r="M301" i="8"/>
  <c r="N301" i="8"/>
  <c r="K302" i="8"/>
  <c r="M302" i="8"/>
  <c r="N302" i="8"/>
  <c r="K303" i="8"/>
  <c r="M303" i="8"/>
  <c r="N303" i="8"/>
  <c r="K304" i="8"/>
  <c r="M304" i="8"/>
  <c r="N304" i="8"/>
  <c r="K305" i="8"/>
  <c r="M305" i="8"/>
  <c r="N305" i="8"/>
  <c r="K306" i="8"/>
  <c r="M306" i="8"/>
  <c r="N306" i="8"/>
  <c r="K307" i="8"/>
  <c r="M307" i="8"/>
  <c r="N307" i="8"/>
  <c r="K308" i="8"/>
  <c r="M308" i="8"/>
  <c r="N308" i="8"/>
  <c r="K309" i="8"/>
  <c r="M309" i="8"/>
  <c r="N309" i="8"/>
  <c r="K310" i="8"/>
  <c r="M310" i="8"/>
  <c r="N310" i="8"/>
  <c r="K311" i="8"/>
  <c r="M311" i="8"/>
  <c r="N311" i="8"/>
  <c r="K312" i="8"/>
  <c r="M312" i="8"/>
  <c r="N312" i="8"/>
  <c r="K313" i="8"/>
  <c r="M313" i="8"/>
  <c r="N313" i="8"/>
  <c r="K314" i="8"/>
  <c r="M314" i="8"/>
  <c r="N314" i="8"/>
  <c r="K315" i="8"/>
  <c r="M315" i="8"/>
  <c r="N315" i="8"/>
  <c r="K316" i="8"/>
  <c r="M316" i="8"/>
  <c r="N316" i="8"/>
  <c r="K317" i="8"/>
  <c r="M317" i="8"/>
  <c r="N317" i="8"/>
  <c r="K318" i="8"/>
  <c r="M318" i="8"/>
  <c r="N318" i="8"/>
  <c r="K319" i="8"/>
  <c r="M319" i="8"/>
  <c r="N319" i="8"/>
  <c r="K320" i="8"/>
  <c r="M320" i="8"/>
  <c r="N320" i="8"/>
  <c r="K321" i="8"/>
  <c r="M321" i="8"/>
  <c r="N321" i="8"/>
  <c r="K322" i="8"/>
  <c r="M322" i="8"/>
  <c r="N322" i="8"/>
  <c r="K323" i="8"/>
  <c r="M323" i="8"/>
  <c r="N323" i="8"/>
  <c r="K324" i="8"/>
  <c r="M324" i="8"/>
  <c r="N324" i="8"/>
  <c r="K325" i="8"/>
  <c r="M325" i="8"/>
  <c r="N325" i="8"/>
  <c r="K326" i="8"/>
  <c r="M326" i="8"/>
  <c r="N326" i="8"/>
  <c r="K327" i="8"/>
  <c r="M327" i="8"/>
  <c r="N327" i="8"/>
  <c r="K328" i="8"/>
  <c r="M328" i="8"/>
  <c r="N328" i="8"/>
  <c r="K329" i="8"/>
  <c r="M329" i="8"/>
  <c r="N329" i="8"/>
  <c r="K330" i="8"/>
  <c r="M330" i="8"/>
  <c r="N330" i="8"/>
  <c r="K331" i="8"/>
  <c r="M331" i="8"/>
  <c r="N331" i="8"/>
  <c r="K332" i="8"/>
  <c r="M332" i="8"/>
  <c r="N332" i="8"/>
  <c r="K333" i="8"/>
  <c r="M333" i="8"/>
  <c r="N333" i="8"/>
  <c r="K334" i="8"/>
  <c r="M334" i="8"/>
  <c r="N334" i="8"/>
  <c r="K335" i="8"/>
  <c r="M335" i="8"/>
  <c r="N335" i="8"/>
  <c r="K336" i="8"/>
  <c r="M336" i="8"/>
  <c r="N336" i="8"/>
  <c r="K337" i="8"/>
  <c r="M337" i="8"/>
  <c r="N337" i="8"/>
  <c r="K338" i="8"/>
  <c r="M338" i="8"/>
  <c r="N338" i="8"/>
  <c r="K339" i="8"/>
  <c r="M339" i="8"/>
  <c r="N339" i="8"/>
  <c r="K340" i="8"/>
  <c r="M340" i="8"/>
  <c r="N340" i="8"/>
  <c r="K341" i="8"/>
  <c r="M341" i="8"/>
  <c r="N341" i="8"/>
  <c r="K342" i="8"/>
  <c r="M342" i="8"/>
  <c r="N342" i="8"/>
  <c r="K343" i="8"/>
  <c r="M343" i="8"/>
  <c r="N343" i="8"/>
  <c r="K344" i="8"/>
  <c r="M344" i="8"/>
  <c r="N344" i="8"/>
  <c r="K345" i="8"/>
  <c r="M345" i="8"/>
  <c r="N345" i="8"/>
  <c r="K346" i="8"/>
  <c r="M346" i="8"/>
  <c r="N346" i="8"/>
  <c r="K347" i="8"/>
  <c r="M347" i="8"/>
  <c r="N347" i="8"/>
  <c r="K348" i="8"/>
  <c r="M348" i="8"/>
  <c r="N348" i="8"/>
  <c r="K349" i="8"/>
  <c r="M349" i="8"/>
  <c r="N349" i="8"/>
  <c r="K350" i="8"/>
  <c r="M350" i="8"/>
  <c r="N350" i="8"/>
  <c r="K351" i="8"/>
  <c r="M351" i="8"/>
  <c r="N351" i="8"/>
  <c r="K352" i="8"/>
  <c r="M352" i="8"/>
  <c r="N352" i="8"/>
  <c r="K353" i="8"/>
  <c r="M353" i="8"/>
  <c r="N353" i="8"/>
  <c r="K354" i="8"/>
  <c r="M354" i="8"/>
  <c r="N354" i="8"/>
  <c r="K355" i="8"/>
  <c r="M355" i="8"/>
  <c r="N355" i="8"/>
  <c r="K356" i="8"/>
  <c r="M356" i="8"/>
  <c r="N356" i="8"/>
  <c r="K357" i="8"/>
  <c r="M357" i="8"/>
  <c r="N357" i="8"/>
  <c r="K358" i="8"/>
  <c r="M358" i="8"/>
  <c r="N358" i="8"/>
  <c r="K359" i="8"/>
  <c r="M359" i="8"/>
  <c r="N359" i="8"/>
  <c r="K360" i="8"/>
  <c r="M360" i="8"/>
  <c r="N360" i="8"/>
  <c r="K361" i="8"/>
  <c r="M361" i="8"/>
  <c r="N361" i="8"/>
  <c r="K362" i="8"/>
  <c r="M362" i="8"/>
  <c r="N362" i="8"/>
  <c r="K363" i="8"/>
  <c r="M363" i="8"/>
  <c r="N363" i="8"/>
  <c r="K364" i="8"/>
  <c r="M364" i="8"/>
  <c r="N364" i="8"/>
  <c r="K365" i="8"/>
  <c r="M365" i="8"/>
  <c r="N365" i="8"/>
  <c r="K366" i="8"/>
  <c r="M366" i="8"/>
  <c r="N366" i="8"/>
  <c r="K367" i="8"/>
  <c r="M367" i="8"/>
  <c r="N367" i="8"/>
  <c r="K368" i="8"/>
  <c r="M368" i="8"/>
  <c r="N368" i="8"/>
  <c r="K369" i="8"/>
  <c r="M369" i="8"/>
  <c r="N369" i="8"/>
  <c r="K370" i="8"/>
  <c r="M370" i="8"/>
  <c r="N370" i="8"/>
  <c r="K371" i="8"/>
  <c r="M371" i="8"/>
  <c r="N371" i="8"/>
  <c r="K372" i="8"/>
  <c r="M372" i="8"/>
  <c r="N372" i="8"/>
  <c r="K373" i="8"/>
  <c r="M373" i="8"/>
  <c r="N373" i="8"/>
  <c r="K374" i="8"/>
  <c r="M374" i="8"/>
  <c r="N374" i="8"/>
  <c r="K375" i="8"/>
  <c r="M375" i="8"/>
  <c r="N375" i="8"/>
  <c r="K376" i="8"/>
  <c r="M376" i="8"/>
  <c r="N376" i="8"/>
  <c r="K377" i="8"/>
  <c r="M377" i="8"/>
  <c r="N377" i="8"/>
  <c r="K378" i="8"/>
  <c r="M378" i="8"/>
  <c r="N378" i="8"/>
  <c r="K379" i="8"/>
  <c r="M379" i="8"/>
  <c r="N379" i="8"/>
  <c r="K380" i="8"/>
  <c r="M380" i="8"/>
  <c r="N380" i="8"/>
  <c r="K381" i="8"/>
  <c r="M381" i="8"/>
  <c r="N381" i="8"/>
  <c r="K382" i="8"/>
  <c r="M382" i="8"/>
  <c r="N382" i="8"/>
  <c r="K383" i="8"/>
  <c r="M383" i="8"/>
  <c r="N383" i="8"/>
  <c r="K384" i="8"/>
  <c r="M384" i="8"/>
  <c r="N384" i="8"/>
  <c r="K385" i="8"/>
  <c r="M385" i="8"/>
  <c r="N385" i="8"/>
  <c r="K386" i="8"/>
  <c r="M386" i="8"/>
  <c r="N386" i="8"/>
  <c r="K387" i="8"/>
  <c r="M387" i="8"/>
  <c r="N387" i="8"/>
  <c r="K388" i="8"/>
  <c r="M388" i="8"/>
  <c r="N388" i="8"/>
  <c r="K389" i="8"/>
  <c r="M389" i="8"/>
  <c r="N389" i="8"/>
  <c r="K390" i="8"/>
  <c r="M390" i="8"/>
  <c r="N390" i="8"/>
  <c r="K391" i="8"/>
  <c r="M391" i="8"/>
  <c r="N391" i="8"/>
  <c r="K392" i="8"/>
  <c r="M392" i="8"/>
  <c r="N392" i="8"/>
  <c r="K393" i="8"/>
  <c r="M393" i="8"/>
  <c r="N393" i="8"/>
  <c r="K394" i="8"/>
  <c r="M394" i="8"/>
  <c r="N394" i="8"/>
  <c r="K395" i="8"/>
  <c r="M395" i="8"/>
  <c r="N395" i="8"/>
  <c r="K396" i="8"/>
  <c r="M396" i="8"/>
  <c r="N396" i="8"/>
  <c r="K397" i="8"/>
  <c r="M397" i="8"/>
  <c r="N397" i="8"/>
  <c r="K398" i="8"/>
  <c r="M398" i="8"/>
  <c r="N398" i="8"/>
  <c r="K399" i="8"/>
  <c r="M399" i="8"/>
  <c r="N399" i="8"/>
  <c r="K400" i="8"/>
  <c r="M400" i="8"/>
  <c r="N400" i="8"/>
  <c r="K401" i="8"/>
  <c r="M401" i="8"/>
  <c r="N401" i="8"/>
  <c r="K402" i="8"/>
  <c r="M402" i="8"/>
  <c r="N402" i="8"/>
  <c r="K403" i="8"/>
  <c r="M403" i="8"/>
  <c r="N403" i="8"/>
  <c r="K404" i="8"/>
  <c r="M404" i="8"/>
  <c r="N404" i="8"/>
  <c r="K405" i="8"/>
  <c r="M405" i="8"/>
  <c r="N405" i="8"/>
  <c r="K406" i="8"/>
  <c r="M406" i="8"/>
  <c r="N406" i="8"/>
  <c r="K407" i="8"/>
  <c r="M407" i="8"/>
  <c r="N407" i="8"/>
  <c r="K408" i="8"/>
  <c r="M408" i="8"/>
  <c r="N408" i="8"/>
  <c r="K409" i="8"/>
  <c r="M409" i="8"/>
  <c r="N409" i="8"/>
  <c r="K410" i="8"/>
  <c r="M410" i="8"/>
  <c r="N410" i="8"/>
  <c r="K411" i="8"/>
  <c r="M411" i="8"/>
  <c r="N411" i="8"/>
  <c r="K412" i="8"/>
  <c r="M412" i="8"/>
  <c r="N412" i="8"/>
  <c r="K413" i="8"/>
  <c r="M413" i="8"/>
  <c r="N413" i="8"/>
  <c r="K414" i="8"/>
  <c r="M414" i="8"/>
  <c r="N414" i="8"/>
  <c r="K415" i="8"/>
  <c r="M415" i="8"/>
  <c r="N415" i="8"/>
  <c r="K416" i="8"/>
  <c r="M416" i="8"/>
  <c r="N416" i="8"/>
  <c r="K417" i="8"/>
  <c r="M417" i="8"/>
  <c r="N417" i="8"/>
  <c r="K418" i="8"/>
  <c r="M418" i="8"/>
  <c r="N418" i="8"/>
  <c r="K419" i="8"/>
  <c r="M419" i="8"/>
  <c r="N419" i="8"/>
  <c r="K420" i="8"/>
  <c r="M420" i="8"/>
  <c r="N420" i="8"/>
  <c r="K421" i="8"/>
  <c r="M421" i="8"/>
  <c r="N421" i="8"/>
  <c r="K422" i="8"/>
  <c r="M422" i="8"/>
  <c r="N422" i="8"/>
  <c r="K423" i="8"/>
  <c r="M423" i="8"/>
  <c r="N423" i="8"/>
  <c r="K424" i="8"/>
  <c r="M424" i="8"/>
  <c r="N424" i="8"/>
  <c r="K425" i="8"/>
  <c r="M425" i="8"/>
  <c r="N425" i="8"/>
  <c r="K426" i="8"/>
  <c r="M426" i="8"/>
  <c r="N426" i="8"/>
  <c r="K427" i="8"/>
  <c r="M427" i="8"/>
  <c r="N427" i="8"/>
  <c r="K428" i="8"/>
  <c r="M428" i="8"/>
  <c r="N428" i="8"/>
  <c r="K429" i="8"/>
  <c r="M429" i="8"/>
  <c r="N429" i="8"/>
  <c r="K430" i="8"/>
  <c r="M430" i="8"/>
  <c r="N430" i="8"/>
  <c r="K431" i="8"/>
  <c r="M431" i="8"/>
  <c r="N431" i="8"/>
  <c r="K432" i="8"/>
  <c r="M432" i="8"/>
  <c r="N432" i="8"/>
  <c r="K433" i="8"/>
  <c r="M433" i="8"/>
  <c r="N433" i="8"/>
  <c r="K434" i="8"/>
  <c r="M434" i="8"/>
  <c r="N434" i="8"/>
  <c r="K435" i="8"/>
  <c r="M435" i="8"/>
  <c r="N435" i="8"/>
  <c r="K436" i="8"/>
  <c r="M436" i="8"/>
  <c r="N436" i="8"/>
  <c r="K437" i="8"/>
  <c r="M437" i="8"/>
  <c r="N437" i="8"/>
  <c r="K438" i="8"/>
  <c r="M438" i="8"/>
  <c r="N438" i="8"/>
  <c r="K439" i="8"/>
  <c r="M439" i="8"/>
  <c r="N439" i="8"/>
  <c r="K440" i="8"/>
  <c r="M440" i="8"/>
  <c r="N440" i="8"/>
  <c r="K441" i="8"/>
  <c r="M441" i="8"/>
  <c r="N441" i="8"/>
  <c r="K442" i="8"/>
  <c r="M442" i="8"/>
  <c r="N442" i="8"/>
  <c r="K443" i="8"/>
  <c r="M443" i="8"/>
  <c r="N443" i="8"/>
  <c r="K444" i="8"/>
  <c r="M444" i="8"/>
  <c r="N444" i="8"/>
  <c r="K445" i="8"/>
  <c r="M445" i="8"/>
  <c r="N445" i="8"/>
  <c r="K446" i="8"/>
  <c r="M446" i="8"/>
  <c r="N446" i="8"/>
  <c r="K447" i="8"/>
  <c r="M447" i="8"/>
  <c r="N447" i="8"/>
  <c r="K448" i="8"/>
  <c r="M448" i="8"/>
  <c r="N448" i="8"/>
  <c r="K449" i="8"/>
  <c r="M449" i="8"/>
  <c r="N449" i="8"/>
  <c r="K450" i="8"/>
  <c r="M450" i="8"/>
  <c r="N450" i="8"/>
  <c r="K451" i="8"/>
  <c r="M451" i="8"/>
  <c r="N451" i="8"/>
  <c r="K452" i="8"/>
  <c r="M452" i="8"/>
  <c r="N452" i="8"/>
  <c r="K453" i="8"/>
  <c r="M453" i="8"/>
  <c r="N453" i="8"/>
  <c r="K454" i="8"/>
  <c r="M454" i="8"/>
  <c r="N454" i="8"/>
  <c r="K455" i="8"/>
  <c r="M455" i="8"/>
  <c r="N455" i="8"/>
  <c r="K456" i="8"/>
  <c r="M456" i="8"/>
  <c r="N456" i="8"/>
  <c r="K457" i="8"/>
  <c r="M457" i="8"/>
  <c r="N457" i="8"/>
  <c r="K458" i="8"/>
  <c r="M458" i="8"/>
  <c r="N458" i="8"/>
  <c r="K459" i="8"/>
  <c r="M459" i="8"/>
  <c r="N459" i="8"/>
  <c r="K460" i="8"/>
  <c r="M460" i="8"/>
  <c r="N460" i="8"/>
  <c r="K461" i="8"/>
  <c r="M461" i="8"/>
  <c r="N461" i="8"/>
  <c r="K462" i="8"/>
  <c r="M462" i="8"/>
  <c r="N462" i="8"/>
  <c r="K463" i="8"/>
  <c r="M463" i="8"/>
  <c r="N463" i="8"/>
  <c r="K464" i="8"/>
  <c r="M464" i="8"/>
  <c r="N464" i="8"/>
  <c r="K465" i="8"/>
  <c r="M465" i="8"/>
  <c r="N465" i="8"/>
  <c r="K466" i="8"/>
  <c r="M466" i="8"/>
  <c r="N466" i="8"/>
  <c r="K467" i="8"/>
  <c r="M467" i="8"/>
  <c r="N467" i="8"/>
  <c r="K468" i="8"/>
  <c r="M468" i="8"/>
  <c r="N468" i="8"/>
  <c r="K469" i="8"/>
  <c r="M469" i="8"/>
  <c r="N469" i="8"/>
  <c r="K470" i="8"/>
  <c r="M470" i="8"/>
  <c r="N470" i="8"/>
  <c r="K471" i="8"/>
  <c r="M471" i="8"/>
  <c r="N471" i="8"/>
  <c r="K472" i="8"/>
  <c r="M472" i="8"/>
  <c r="N472" i="8"/>
  <c r="K473" i="8"/>
  <c r="M473" i="8"/>
  <c r="N473" i="8"/>
  <c r="K474" i="8"/>
  <c r="M474" i="8"/>
  <c r="N474" i="8"/>
  <c r="K475" i="8"/>
  <c r="M475" i="8"/>
  <c r="N475" i="8"/>
  <c r="K476" i="8"/>
  <c r="M476" i="8"/>
  <c r="N476" i="8"/>
  <c r="K477" i="8"/>
  <c r="M477" i="8"/>
  <c r="N477" i="8"/>
  <c r="K478" i="8"/>
  <c r="M478" i="8"/>
  <c r="N478" i="8"/>
  <c r="K479" i="8"/>
  <c r="M479" i="8"/>
  <c r="N479" i="8"/>
  <c r="K480" i="8"/>
  <c r="M480" i="8"/>
  <c r="N480" i="8"/>
  <c r="K481" i="8"/>
  <c r="M481" i="8"/>
  <c r="N481" i="8"/>
  <c r="K482" i="8"/>
  <c r="M482" i="8"/>
  <c r="N482" i="8"/>
  <c r="K483" i="8"/>
  <c r="M483" i="8"/>
  <c r="N483" i="8"/>
  <c r="K484" i="8"/>
  <c r="M484" i="8"/>
  <c r="N484" i="8"/>
  <c r="K485" i="8"/>
  <c r="M485" i="8"/>
  <c r="N485" i="8"/>
  <c r="K486" i="8"/>
  <c r="M486" i="8"/>
  <c r="N486" i="8"/>
  <c r="K487" i="8"/>
  <c r="M487" i="8"/>
  <c r="N487" i="8"/>
  <c r="K488" i="8"/>
  <c r="M488" i="8"/>
  <c r="N488" i="8"/>
  <c r="K489" i="8"/>
  <c r="M489" i="8"/>
  <c r="N489" i="8"/>
  <c r="K490" i="8"/>
  <c r="M490" i="8"/>
  <c r="N490" i="8"/>
  <c r="K491" i="8"/>
  <c r="M491" i="8"/>
  <c r="N491" i="8"/>
  <c r="K492" i="8"/>
  <c r="M492" i="8"/>
  <c r="N492" i="8"/>
  <c r="K493" i="8"/>
  <c r="M493" i="8"/>
  <c r="N493" i="8"/>
  <c r="K494" i="8"/>
  <c r="M494" i="8"/>
  <c r="N494" i="8"/>
  <c r="K495" i="8"/>
  <c r="M495" i="8"/>
  <c r="N495" i="8"/>
  <c r="K496" i="8"/>
  <c r="M496" i="8"/>
  <c r="N496" i="8"/>
  <c r="K497" i="8"/>
  <c r="M497" i="8"/>
  <c r="N497" i="8"/>
  <c r="K498" i="8"/>
  <c r="M498" i="8"/>
  <c r="N498" i="8"/>
  <c r="K499" i="8"/>
  <c r="M499" i="8"/>
  <c r="N499" i="8"/>
  <c r="K500" i="8"/>
  <c r="M500" i="8"/>
  <c r="N500" i="8"/>
  <c r="K501" i="8"/>
  <c r="M501" i="8"/>
  <c r="N501" i="8"/>
  <c r="K502" i="8"/>
  <c r="M502" i="8"/>
  <c r="N502" i="8"/>
  <c r="K503" i="8"/>
  <c r="M503" i="8"/>
  <c r="N503" i="8"/>
  <c r="K504" i="8"/>
  <c r="M504" i="8"/>
  <c r="N504" i="8"/>
  <c r="K505" i="8"/>
  <c r="M505" i="8"/>
  <c r="N505" i="8"/>
  <c r="K506" i="8"/>
  <c r="M506" i="8"/>
  <c r="N506" i="8"/>
  <c r="R506" i="8"/>
  <c r="K507" i="8"/>
  <c r="M507" i="8"/>
  <c r="N507" i="8"/>
  <c r="K508" i="8"/>
  <c r="M508" i="8"/>
  <c r="N508" i="8"/>
  <c r="K509" i="8"/>
  <c r="M509" i="8"/>
  <c r="N509" i="8"/>
  <c r="K510" i="8"/>
  <c r="M510" i="8"/>
  <c r="N510" i="8"/>
  <c r="K511" i="8"/>
  <c r="M511" i="8"/>
  <c r="N511" i="8"/>
  <c r="K512" i="8"/>
  <c r="M512" i="8"/>
  <c r="N512" i="8"/>
  <c r="K513" i="8"/>
  <c r="M513" i="8"/>
  <c r="N513" i="8"/>
  <c r="K514" i="8"/>
  <c r="M514" i="8"/>
  <c r="N514" i="8"/>
  <c r="K515" i="8"/>
  <c r="M515" i="8"/>
  <c r="N515" i="8"/>
  <c r="K516" i="8"/>
  <c r="M516" i="8"/>
  <c r="N516" i="8"/>
  <c r="K517" i="8"/>
  <c r="M517" i="8"/>
  <c r="N517" i="8"/>
  <c r="K518" i="8"/>
  <c r="M518" i="8"/>
  <c r="N518" i="8"/>
  <c r="K519" i="8"/>
  <c r="M519" i="8"/>
  <c r="N519" i="8"/>
  <c r="K520" i="8"/>
  <c r="M520" i="8"/>
  <c r="N520" i="8"/>
  <c r="K521" i="8"/>
  <c r="M521" i="8"/>
  <c r="N521" i="8"/>
  <c r="K522" i="8"/>
  <c r="M522" i="8"/>
  <c r="N522" i="8"/>
  <c r="K523" i="8"/>
  <c r="M523" i="8"/>
  <c r="N523" i="8"/>
  <c r="K524" i="8"/>
  <c r="M524" i="8"/>
  <c r="N524" i="8"/>
  <c r="K525" i="8"/>
  <c r="M525" i="8"/>
  <c r="N525" i="8"/>
  <c r="K526" i="8"/>
  <c r="M526" i="8"/>
  <c r="N526" i="8"/>
  <c r="K527" i="8"/>
  <c r="M527" i="8"/>
  <c r="N527" i="8"/>
  <c r="K528" i="8"/>
  <c r="M528" i="8"/>
  <c r="N528" i="8"/>
  <c r="K529" i="8"/>
  <c r="M529" i="8"/>
  <c r="N529" i="8"/>
  <c r="K530" i="8"/>
  <c r="M530" i="8"/>
  <c r="N530" i="8"/>
  <c r="K531" i="8"/>
  <c r="M531" i="8"/>
  <c r="N531" i="8"/>
  <c r="K532" i="8"/>
  <c r="M532" i="8"/>
  <c r="N532" i="8"/>
  <c r="K533" i="8"/>
  <c r="M533" i="8"/>
  <c r="N533" i="8"/>
  <c r="K534" i="8"/>
  <c r="M534" i="8"/>
  <c r="N534" i="8"/>
  <c r="K535" i="8"/>
  <c r="M535" i="8"/>
  <c r="N535" i="8"/>
  <c r="K536" i="8"/>
  <c r="M536" i="8"/>
  <c r="N536" i="8"/>
  <c r="R536" i="8"/>
  <c r="K537" i="8"/>
  <c r="M537" i="8"/>
  <c r="N537" i="8"/>
  <c r="K538" i="8"/>
  <c r="M538" i="8"/>
  <c r="N538" i="8"/>
  <c r="R538" i="8"/>
  <c r="K539" i="8"/>
  <c r="M539" i="8"/>
  <c r="N539" i="8"/>
  <c r="K540" i="8"/>
  <c r="M540" i="8"/>
  <c r="N540" i="8"/>
  <c r="R540" i="8"/>
  <c r="K541" i="8"/>
  <c r="M541" i="8"/>
  <c r="N541" i="8"/>
  <c r="K542" i="8"/>
  <c r="M542" i="8"/>
  <c r="N542" i="8"/>
  <c r="K543" i="8"/>
  <c r="M543" i="8"/>
  <c r="N543" i="8"/>
  <c r="K544" i="8"/>
  <c r="M544" i="8"/>
  <c r="N544" i="8"/>
  <c r="K545" i="8"/>
  <c r="M545" i="8"/>
  <c r="N545" i="8"/>
  <c r="K546" i="8"/>
  <c r="M546" i="8"/>
  <c r="N546" i="8"/>
  <c r="K547" i="8"/>
  <c r="M547" i="8"/>
  <c r="N547" i="8"/>
  <c r="K548" i="8"/>
  <c r="M548" i="8"/>
  <c r="N548" i="8"/>
  <c r="K549" i="8"/>
  <c r="M549" i="8"/>
  <c r="N549" i="8"/>
  <c r="K550" i="8"/>
  <c r="M550" i="8"/>
  <c r="N550" i="8"/>
  <c r="K551" i="8"/>
  <c r="M551" i="8"/>
  <c r="N551" i="8"/>
  <c r="K552" i="8"/>
  <c r="M552" i="8"/>
  <c r="N552" i="8"/>
  <c r="K553" i="8"/>
  <c r="M553" i="8"/>
  <c r="N553" i="8"/>
  <c r="K554" i="8"/>
  <c r="M554" i="8"/>
  <c r="N554" i="8"/>
  <c r="K555" i="8"/>
  <c r="M555" i="8"/>
  <c r="N555" i="8"/>
  <c r="K556" i="8"/>
  <c r="M556" i="8"/>
  <c r="N556" i="8"/>
  <c r="K557" i="8"/>
  <c r="M557" i="8"/>
  <c r="N557" i="8"/>
  <c r="K558" i="8"/>
  <c r="M558" i="8"/>
  <c r="N558" i="8"/>
  <c r="K559" i="8"/>
  <c r="M559" i="8"/>
  <c r="N559" i="8"/>
  <c r="K560" i="8"/>
  <c r="M560" i="8"/>
  <c r="N560" i="8"/>
  <c r="K561" i="8"/>
  <c r="M561" i="8"/>
  <c r="N561" i="8"/>
  <c r="K562" i="8"/>
  <c r="M562" i="8"/>
  <c r="N562" i="8"/>
  <c r="K563" i="8"/>
  <c r="M563" i="8"/>
  <c r="N563" i="8"/>
  <c r="K564" i="8"/>
  <c r="M564" i="8"/>
  <c r="N564" i="8"/>
  <c r="K565" i="8"/>
  <c r="M565" i="8"/>
  <c r="N565" i="8"/>
  <c r="K566" i="8"/>
  <c r="M566" i="8"/>
  <c r="N566" i="8"/>
  <c r="K567" i="8"/>
  <c r="M567" i="8"/>
  <c r="N567" i="8"/>
  <c r="K568" i="8"/>
  <c r="M568" i="8"/>
  <c r="N568" i="8"/>
  <c r="K569" i="8"/>
  <c r="M569" i="8"/>
  <c r="N569" i="8"/>
  <c r="K570" i="8"/>
  <c r="M570" i="8"/>
  <c r="N570" i="8"/>
  <c r="K571" i="8"/>
  <c r="M571" i="8"/>
  <c r="N571" i="8"/>
  <c r="K572" i="8"/>
  <c r="M572" i="8"/>
  <c r="N572" i="8"/>
  <c r="K573" i="8"/>
  <c r="M573" i="8"/>
  <c r="N573" i="8"/>
  <c r="K574" i="8"/>
  <c r="M574" i="8"/>
  <c r="N574" i="8"/>
  <c r="K575" i="8"/>
  <c r="M575" i="8"/>
  <c r="N575" i="8"/>
  <c r="K576" i="8"/>
  <c r="M576" i="8"/>
  <c r="N576" i="8"/>
  <c r="K577" i="8"/>
  <c r="M577" i="8"/>
  <c r="N577" i="8"/>
  <c r="K578" i="8"/>
  <c r="M578" i="8"/>
  <c r="N578" i="8"/>
  <c r="K579" i="8"/>
  <c r="M579" i="8"/>
  <c r="N579" i="8"/>
  <c r="K580" i="8"/>
  <c r="M580" i="8"/>
  <c r="N580" i="8"/>
  <c r="K581" i="8"/>
  <c r="M581" i="8"/>
  <c r="N581" i="8"/>
  <c r="K582" i="8"/>
  <c r="M582" i="8"/>
  <c r="N582" i="8"/>
  <c r="K583" i="8"/>
  <c r="M583" i="8"/>
  <c r="N583" i="8"/>
  <c r="K584" i="8"/>
  <c r="M584" i="8"/>
  <c r="N584" i="8"/>
  <c r="K585" i="8"/>
  <c r="M585" i="8"/>
  <c r="N585" i="8"/>
  <c r="K586" i="8"/>
  <c r="M586" i="8"/>
  <c r="N586" i="8"/>
  <c r="K587" i="8"/>
  <c r="M587" i="8"/>
  <c r="N587" i="8"/>
  <c r="K588" i="8"/>
  <c r="M588" i="8"/>
  <c r="N588" i="8"/>
  <c r="K589" i="8"/>
  <c r="M589" i="8"/>
  <c r="N589" i="8"/>
  <c r="K590" i="8"/>
  <c r="M590" i="8"/>
  <c r="N590" i="8"/>
  <c r="K591" i="8"/>
  <c r="M591" i="8"/>
  <c r="N591" i="8"/>
  <c r="K592" i="8"/>
  <c r="M592" i="8"/>
  <c r="N592" i="8"/>
  <c r="K593" i="8"/>
  <c r="M593" i="8"/>
  <c r="N593" i="8"/>
  <c r="K594" i="8"/>
  <c r="M594" i="8"/>
  <c r="N594" i="8"/>
  <c r="K595" i="8"/>
  <c r="M595" i="8"/>
  <c r="N595" i="8"/>
  <c r="K596" i="8"/>
  <c r="M596" i="8"/>
  <c r="N596" i="8"/>
  <c r="K597" i="8"/>
  <c r="M597" i="8"/>
  <c r="N597" i="8"/>
  <c r="K598" i="8"/>
  <c r="M598" i="8"/>
  <c r="N598" i="8"/>
  <c r="K599" i="8"/>
  <c r="M599" i="8"/>
  <c r="N599" i="8"/>
  <c r="K600" i="8"/>
  <c r="M600" i="8"/>
  <c r="N600" i="8"/>
  <c r="K601" i="8"/>
  <c r="M601" i="8"/>
  <c r="N601" i="8"/>
  <c r="K602" i="8"/>
  <c r="M602" i="8"/>
  <c r="N602" i="8"/>
  <c r="K603" i="8"/>
  <c r="M603" i="8"/>
  <c r="N603" i="8"/>
  <c r="K604" i="8"/>
  <c r="M604" i="8"/>
  <c r="N604" i="8"/>
  <c r="K605" i="8"/>
  <c r="M605" i="8"/>
  <c r="N605" i="8"/>
  <c r="K606" i="8"/>
  <c r="M606" i="8"/>
  <c r="N606" i="8"/>
  <c r="K607" i="8"/>
  <c r="M607" i="8"/>
  <c r="N607" i="8"/>
  <c r="K608" i="8"/>
  <c r="M608" i="8"/>
  <c r="N608" i="8"/>
  <c r="K609" i="8"/>
  <c r="M609" i="8"/>
  <c r="N609" i="8"/>
  <c r="K610" i="8"/>
  <c r="M610" i="8"/>
  <c r="N610" i="8"/>
  <c r="K611" i="8"/>
  <c r="M611" i="8"/>
  <c r="N611" i="8"/>
  <c r="K612" i="8"/>
  <c r="M612" i="8"/>
  <c r="N612" i="8"/>
  <c r="K613" i="8"/>
  <c r="M613" i="8"/>
  <c r="N613" i="8"/>
  <c r="K614" i="8"/>
  <c r="M614" i="8"/>
  <c r="N614" i="8"/>
  <c r="K615" i="8"/>
  <c r="M615" i="8"/>
  <c r="N615" i="8"/>
  <c r="K616" i="8"/>
  <c r="M616" i="8"/>
  <c r="N616" i="8"/>
  <c r="K617" i="8"/>
  <c r="M617" i="8"/>
  <c r="N617" i="8"/>
  <c r="K618" i="8"/>
  <c r="M618" i="8"/>
  <c r="N618" i="8"/>
  <c r="K619" i="8"/>
  <c r="M619" i="8"/>
  <c r="N619" i="8"/>
  <c r="K620" i="8"/>
  <c r="M620" i="8"/>
  <c r="N620" i="8"/>
  <c r="K621" i="8"/>
  <c r="M621" i="8"/>
  <c r="N621" i="8"/>
  <c r="K622" i="8"/>
  <c r="M622" i="8"/>
  <c r="N622" i="8"/>
  <c r="K623" i="8"/>
  <c r="M623" i="8"/>
  <c r="N623" i="8"/>
  <c r="K624" i="8"/>
  <c r="M624" i="8"/>
  <c r="N624" i="8"/>
  <c r="K625" i="8"/>
  <c r="M625" i="8"/>
  <c r="N625" i="8"/>
  <c r="K626" i="8"/>
  <c r="M626" i="8"/>
  <c r="N626" i="8"/>
  <c r="K627" i="8"/>
  <c r="M627" i="8"/>
  <c r="N627" i="8"/>
  <c r="K628" i="8"/>
  <c r="M628" i="8"/>
  <c r="N628" i="8"/>
  <c r="K629" i="8"/>
  <c r="M629" i="8"/>
  <c r="N629" i="8"/>
  <c r="K630" i="8"/>
  <c r="M630" i="8"/>
  <c r="N630" i="8"/>
  <c r="K631" i="8"/>
  <c r="M631" i="8"/>
  <c r="N631" i="8"/>
  <c r="K632" i="8"/>
  <c r="M632" i="8"/>
  <c r="N632" i="8"/>
  <c r="K633" i="8"/>
  <c r="M633" i="8"/>
  <c r="N633" i="8"/>
  <c r="K634" i="8"/>
  <c r="M634" i="8"/>
  <c r="N634" i="8"/>
  <c r="K635" i="8"/>
  <c r="M635" i="8"/>
  <c r="N635" i="8"/>
  <c r="K636" i="8"/>
  <c r="M636" i="8"/>
  <c r="N636" i="8"/>
  <c r="K637" i="8"/>
  <c r="M637" i="8"/>
  <c r="N637" i="8"/>
  <c r="K638" i="8"/>
  <c r="M638" i="8"/>
  <c r="N638" i="8"/>
  <c r="K639" i="8"/>
  <c r="M639" i="8"/>
  <c r="N639" i="8"/>
  <c r="K640" i="8"/>
  <c r="M640" i="8"/>
  <c r="N640" i="8"/>
  <c r="K641" i="8"/>
  <c r="M641" i="8"/>
  <c r="N641" i="8"/>
  <c r="K642" i="8"/>
  <c r="M642" i="8"/>
  <c r="N642" i="8"/>
  <c r="K643" i="8"/>
  <c r="M643" i="8"/>
  <c r="N643" i="8"/>
  <c r="K644" i="8"/>
  <c r="M644" i="8"/>
  <c r="N644" i="8"/>
  <c r="K645" i="8"/>
  <c r="M645" i="8"/>
  <c r="N645" i="8"/>
  <c r="K646" i="8"/>
  <c r="M646" i="8"/>
  <c r="N646" i="8"/>
  <c r="K647" i="8"/>
  <c r="M647" i="8"/>
  <c r="N647" i="8"/>
  <c r="K648" i="8"/>
  <c r="M648" i="8"/>
  <c r="N648" i="8"/>
  <c r="K649" i="8"/>
  <c r="M649" i="8"/>
  <c r="N649" i="8"/>
  <c r="K650" i="8"/>
  <c r="M650" i="8"/>
  <c r="N650" i="8"/>
  <c r="K651" i="8"/>
  <c r="M651" i="8"/>
  <c r="N651" i="8"/>
  <c r="K652" i="8"/>
  <c r="M652" i="8"/>
  <c r="N652" i="8"/>
  <c r="K653" i="8"/>
  <c r="M653" i="8"/>
  <c r="N653" i="8"/>
  <c r="K654" i="8"/>
  <c r="M654" i="8"/>
  <c r="N654" i="8"/>
  <c r="K655" i="8"/>
  <c r="M655" i="8"/>
  <c r="N655" i="8"/>
  <c r="K656" i="8"/>
  <c r="M656" i="8"/>
  <c r="N656" i="8"/>
  <c r="K657" i="8"/>
  <c r="M657" i="8"/>
  <c r="N657" i="8"/>
  <c r="K658" i="8"/>
  <c r="M658" i="8"/>
  <c r="N658" i="8"/>
  <c r="K659" i="8"/>
  <c r="M659" i="8"/>
  <c r="N659" i="8"/>
  <c r="K660" i="8"/>
  <c r="M660" i="8"/>
  <c r="N660" i="8"/>
  <c r="K661" i="8"/>
  <c r="M661" i="8"/>
  <c r="N661" i="8"/>
  <c r="K662" i="8"/>
  <c r="M662" i="8"/>
  <c r="N662" i="8"/>
  <c r="K663" i="8"/>
  <c r="M663" i="8"/>
  <c r="N663" i="8"/>
  <c r="K664" i="8"/>
  <c r="M664" i="8"/>
  <c r="N664" i="8"/>
  <c r="K665" i="8"/>
  <c r="M665" i="8"/>
  <c r="N665" i="8"/>
  <c r="K666" i="8"/>
  <c r="M666" i="8"/>
  <c r="N666" i="8"/>
  <c r="K667" i="8"/>
  <c r="M667" i="8"/>
  <c r="N667" i="8"/>
  <c r="K668" i="8"/>
  <c r="M668" i="8"/>
  <c r="N668" i="8"/>
  <c r="K669" i="8"/>
  <c r="M669" i="8"/>
  <c r="N669" i="8"/>
  <c r="K670" i="8"/>
  <c r="M670" i="8"/>
  <c r="N670" i="8"/>
  <c r="K671" i="8"/>
  <c r="M671" i="8"/>
  <c r="N671" i="8"/>
  <c r="K672" i="8"/>
  <c r="M672" i="8"/>
  <c r="N672" i="8"/>
  <c r="K673" i="8"/>
  <c r="M673" i="8"/>
  <c r="N673" i="8"/>
  <c r="K674" i="8"/>
  <c r="M674" i="8"/>
  <c r="N674" i="8"/>
  <c r="K675" i="8"/>
  <c r="M675" i="8"/>
  <c r="N675" i="8"/>
  <c r="K676" i="8"/>
  <c r="M676" i="8"/>
  <c r="N676" i="8"/>
  <c r="K677" i="8"/>
  <c r="M677" i="8"/>
  <c r="N677" i="8"/>
  <c r="K678" i="8"/>
  <c r="M678" i="8"/>
  <c r="N678" i="8"/>
  <c r="K679" i="8"/>
  <c r="M679" i="8"/>
  <c r="N679" i="8"/>
  <c r="K680" i="8"/>
  <c r="M680" i="8"/>
  <c r="N680" i="8"/>
  <c r="K681" i="8"/>
  <c r="M681" i="8"/>
  <c r="N681" i="8"/>
  <c r="K682" i="8"/>
  <c r="M682" i="8"/>
  <c r="N682" i="8"/>
  <c r="K683" i="8"/>
  <c r="M683" i="8"/>
  <c r="N683" i="8"/>
  <c r="K684" i="8"/>
  <c r="M684" i="8"/>
  <c r="N684" i="8"/>
  <c r="K685" i="8"/>
  <c r="M685" i="8"/>
  <c r="N685" i="8"/>
  <c r="K686" i="8"/>
  <c r="M686" i="8"/>
  <c r="N686" i="8"/>
  <c r="K687" i="8"/>
  <c r="M687" i="8"/>
  <c r="N687" i="8"/>
  <c r="K688" i="8"/>
  <c r="M688" i="8"/>
  <c r="N688" i="8"/>
  <c r="K689" i="8"/>
  <c r="M689" i="8"/>
  <c r="N689" i="8"/>
  <c r="K690" i="8"/>
  <c r="M690" i="8"/>
  <c r="N690" i="8"/>
  <c r="K691" i="8"/>
  <c r="M691" i="8"/>
  <c r="N691" i="8"/>
  <c r="K692" i="8"/>
  <c r="M692" i="8"/>
  <c r="N692" i="8"/>
  <c r="K693" i="8"/>
  <c r="M693" i="8"/>
  <c r="N693" i="8"/>
  <c r="K694" i="8"/>
  <c r="M694" i="8"/>
  <c r="N694" i="8"/>
  <c r="K695" i="8"/>
  <c r="M695" i="8"/>
  <c r="N695" i="8"/>
  <c r="K696" i="8"/>
  <c r="M696" i="8"/>
  <c r="N696" i="8"/>
  <c r="K697" i="8"/>
  <c r="M697" i="8"/>
  <c r="N697" i="8"/>
  <c r="K698" i="8"/>
  <c r="M698" i="8"/>
  <c r="N698" i="8"/>
  <c r="K699" i="8"/>
  <c r="M699" i="8"/>
  <c r="N699" i="8"/>
  <c r="K700" i="8"/>
  <c r="M700" i="8"/>
  <c r="N700" i="8"/>
  <c r="K701" i="8"/>
  <c r="M701" i="8"/>
  <c r="N701" i="8"/>
  <c r="K702" i="8"/>
  <c r="M702" i="8"/>
  <c r="N702" i="8"/>
  <c r="K703" i="8"/>
  <c r="M703" i="8"/>
  <c r="N703" i="8"/>
  <c r="K704" i="8"/>
  <c r="M704" i="8"/>
  <c r="N704" i="8"/>
  <c r="K705" i="8"/>
  <c r="M705" i="8"/>
  <c r="N705" i="8"/>
  <c r="K706" i="8"/>
  <c r="M706" i="8"/>
  <c r="N706" i="8"/>
  <c r="K707" i="8"/>
  <c r="M707" i="8"/>
  <c r="N707" i="8"/>
  <c r="K708" i="8"/>
  <c r="M708" i="8"/>
  <c r="N708" i="8"/>
  <c r="K709" i="8"/>
  <c r="M709" i="8"/>
  <c r="N709" i="8"/>
  <c r="K710" i="8"/>
  <c r="M710" i="8"/>
  <c r="N710" i="8"/>
  <c r="K711" i="8"/>
  <c r="M711" i="8"/>
  <c r="N711" i="8"/>
  <c r="K712" i="8"/>
  <c r="M712" i="8"/>
  <c r="N712" i="8"/>
  <c r="K713" i="8"/>
  <c r="M713" i="8"/>
  <c r="N713" i="8"/>
  <c r="K714" i="8"/>
  <c r="M714" i="8"/>
  <c r="N714" i="8"/>
  <c r="K715" i="8"/>
  <c r="M715" i="8"/>
  <c r="N715" i="8"/>
  <c r="K716" i="8"/>
  <c r="M716" i="8"/>
  <c r="N716" i="8"/>
  <c r="K717" i="8"/>
  <c r="M717" i="8"/>
  <c r="N717" i="8"/>
  <c r="K718" i="8"/>
  <c r="M718" i="8"/>
  <c r="N718" i="8"/>
  <c r="K719" i="8"/>
  <c r="M719" i="8"/>
  <c r="N719" i="8"/>
  <c r="K720" i="8"/>
  <c r="M720" i="8"/>
  <c r="N720" i="8"/>
  <c r="K721" i="8"/>
  <c r="M721" i="8"/>
  <c r="N721" i="8"/>
  <c r="K722" i="8"/>
  <c r="M722" i="8"/>
  <c r="N722" i="8"/>
  <c r="K723" i="8"/>
  <c r="M723" i="8"/>
  <c r="N723" i="8"/>
  <c r="K724" i="8"/>
  <c r="M724" i="8"/>
  <c r="N724" i="8"/>
  <c r="K725" i="8"/>
  <c r="M725" i="8"/>
  <c r="N725" i="8"/>
  <c r="K726" i="8"/>
  <c r="M726" i="8"/>
  <c r="N726" i="8"/>
  <c r="K727" i="8"/>
  <c r="M727" i="8"/>
  <c r="N727" i="8"/>
  <c r="K728" i="8"/>
  <c r="M728" i="8"/>
  <c r="N728" i="8"/>
  <c r="K729" i="8"/>
  <c r="M729" i="8"/>
  <c r="N729" i="8"/>
  <c r="K730" i="8"/>
  <c r="M730" i="8"/>
  <c r="N730" i="8"/>
  <c r="K731" i="8"/>
  <c r="M731" i="8"/>
  <c r="N731" i="8"/>
  <c r="K732" i="8"/>
  <c r="M732" i="8"/>
  <c r="N732" i="8"/>
  <c r="K733" i="8"/>
  <c r="M733" i="8"/>
  <c r="N733" i="8"/>
  <c r="K734" i="8"/>
  <c r="M734" i="8"/>
  <c r="N734" i="8"/>
  <c r="K735" i="8"/>
  <c r="M735" i="8"/>
  <c r="N735" i="8"/>
  <c r="K736" i="8"/>
  <c r="M736" i="8"/>
  <c r="N736" i="8"/>
  <c r="K737" i="8"/>
  <c r="M737" i="8"/>
  <c r="N737" i="8"/>
  <c r="K738" i="8"/>
  <c r="M738" i="8"/>
  <c r="N738" i="8"/>
  <c r="K739" i="8"/>
  <c r="M739" i="8"/>
  <c r="N739" i="8"/>
  <c r="K740" i="8"/>
  <c r="M740" i="8"/>
  <c r="N740" i="8"/>
  <c r="K741" i="8"/>
  <c r="M741" i="8"/>
  <c r="N741" i="8"/>
  <c r="K742" i="8"/>
  <c r="M742" i="8"/>
  <c r="N742" i="8"/>
  <c r="K743" i="8"/>
  <c r="M743" i="8"/>
  <c r="N743" i="8"/>
  <c r="K744" i="8"/>
  <c r="M744" i="8"/>
  <c r="N744" i="8"/>
  <c r="K745" i="8"/>
  <c r="M745" i="8"/>
  <c r="N745" i="8"/>
  <c r="K746" i="8"/>
  <c r="M746" i="8"/>
  <c r="N746" i="8"/>
  <c r="K747" i="8"/>
  <c r="M747" i="8"/>
  <c r="N747" i="8"/>
  <c r="K748" i="8"/>
  <c r="M748" i="8"/>
  <c r="N748" i="8"/>
  <c r="K749" i="8"/>
  <c r="M749" i="8"/>
  <c r="N749" i="8"/>
  <c r="K750" i="8"/>
  <c r="M750" i="8"/>
  <c r="N750" i="8"/>
  <c r="K751" i="8"/>
  <c r="M751" i="8"/>
  <c r="N751" i="8"/>
  <c r="K752" i="8"/>
  <c r="M752" i="8"/>
  <c r="N752" i="8"/>
  <c r="K753" i="8"/>
  <c r="M753" i="8"/>
  <c r="N753" i="8"/>
  <c r="K754" i="8"/>
  <c r="M754" i="8"/>
  <c r="N754" i="8"/>
  <c r="K755" i="8"/>
  <c r="M755" i="8"/>
  <c r="N755" i="8"/>
  <c r="K756" i="8"/>
  <c r="M756" i="8"/>
  <c r="N756" i="8"/>
  <c r="K757" i="8"/>
  <c r="M757" i="8"/>
  <c r="N757" i="8"/>
  <c r="K758" i="8"/>
  <c r="M758" i="8"/>
  <c r="N758" i="8"/>
  <c r="K759" i="8"/>
  <c r="M759" i="8"/>
  <c r="N759" i="8"/>
  <c r="K760" i="8"/>
  <c r="M760" i="8"/>
  <c r="N760" i="8"/>
  <c r="K761" i="8"/>
  <c r="M761" i="8"/>
  <c r="N761" i="8"/>
  <c r="K762" i="8"/>
  <c r="M762" i="8"/>
  <c r="N762" i="8"/>
  <c r="K763" i="8"/>
  <c r="M763" i="8"/>
  <c r="N763" i="8"/>
  <c r="K764" i="8"/>
  <c r="M764" i="8"/>
  <c r="N764" i="8"/>
  <c r="K765" i="8"/>
  <c r="M765" i="8"/>
  <c r="N765" i="8"/>
  <c r="K766" i="8"/>
  <c r="M766" i="8"/>
  <c r="N766" i="8"/>
  <c r="K767" i="8"/>
  <c r="M767" i="8"/>
  <c r="N767" i="8"/>
  <c r="K768" i="8"/>
  <c r="M768" i="8"/>
  <c r="N768" i="8"/>
  <c r="K769" i="8"/>
  <c r="M769" i="8"/>
  <c r="N769" i="8"/>
  <c r="K770" i="8"/>
  <c r="M770" i="8"/>
  <c r="N770" i="8"/>
  <c r="K771" i="8"/>
  <c r="M771" i="8"/>
  <c r="N771" i="8"/>
  <c r="K772" i="8"/>
  <c r="M772" i="8"/>
  <c r="N772" i="8"/>
  <c r="K773" i="8"/>
  <c r="M773" i="8"/>
  <c r="N773" i="8"/>
  <c r="K774" i="8"/>
  <c r="M774" i="8"/>
  <c r="N774" i="8"/>
  <c r="K775" i="8"/>
  <c r="M775" i="8"/>
  <c r="N775" i="8"/>
  <c r="K776" i="8"/>
  <c r="M776" i="8"/>
  <c r="N776" i="8"/>
  <c r="K777" i="8"/>
  <c r="M777" i="8"/>
  <c r="N777" i="8"/>
  <c r="K778" i="8"/>
  <c r="M778" i="8"/>
  <c r="N778" i="8"/>
  <c r="K779" i="8"/>
  <c r="M779" i="8"/>
  <c r="N779" i="8"/>
  <c r="K780" i="8"/>
  <c r="M780" i="8"/>
  <c r="N780" i="8"/>
  <c r="K781" i="8"/>
  <c r="M781" i="8"/>
  <c r="N781" i="8"/>
  <c r="K782" i="8"/>
  <c r="M782" i="8"/>
  <c r="N782" i="8"/>
  <c r="K783" i="8"/>
  <c r="M783" i="8"/>
  <c r="N783" i="8"/>
  <c r="K784" i="8"/>
  <c r="M784" i="8"/>
  <c r="N784" i="8"/>
  <c r="K785" i="8"/>
  <c r="M785" i="8"/>
  <c r="N785" i="8"/>
  <c r="K786" i="8"/>
  <c r="M786" i="8"/>
  <c r="N786" i="8"/>
  <c r="K787" i="8"/>
  <c r="M787" i="8"/>
  <c r="N787" i="8"/>
  <c r="K788" i="8"/>
  <c r="M788" i="8"/>
  <c r="N788" i="8"/>
  <c r="K789" i="8"/>
  <c r="M789" i="8"/>
  <c r="N789" i="8"/>
  <c r="K790" i="8"/>
  <c r="M790" i="8"/>
  <c r="N790" i="8"/>
  <c r="K791" i="8"/>
  <c r="M791" i="8"/>
  <c r="N791" i="8"/>
  <c r="K792" i="8"/>
  <c r="M792" i="8"/>
  <c r="N792" i="8"/>
  <c r="K793" i="8"/>
  <c r="M793" i="8"/>
  <c r="N793" i="8"/>
  <c r="K794" i="8"/>
  <c r="M794" i="8"/>
  <c r="N794" i="8"/>
  <c r="K795" i="8"/>
  <c r="M795" i="8"/>
  <c r="N795" i="8"/>
  <c r="K796" i="8"/>
  <c r="M796" i="8"/>
  <c r="N796" i="8"/>
  <c r="K797" i="8"/>
  <c r="M797" i="8"/>
  <c r="N797" i="8"/>
  <c r="K798" i="8"/>
  <c r="M798" i="8"/>
  <c r="N798" i="8"/>
  <c r="K799" i="8"/>
  <c r="M799" i="8"/>
  <c r="N799" i="8"/>
  <c r="K800" i="8"/>
  <c r="M800" i="8"/>
  <c r="N800" i="8"/>
  <c r="K801" i="8"/>
  <c r="M801" i="8"/>
  <c r="N801" i="8"/>
  <c r="K802" i="8"/>
  <c r="M802" i="8"/>
  <c r="N802" i="8"/>
  <c r="K803" i="8"/>
  <c r="M803" i="8"/>
  <c r="N803" i="8"/>
  <c r="K804" i="8"/>
  <c r="M804" i="8"/>
  <c r="N804" i="8"/>
  <c r="K805" i="8"/>
  <c r="M805" i="8"/>
  <c r="N805" i="8"/>
  <c r="K806" i="8"/>
  <c r="M806" i="8"/>
  <c r="N806" i="8"/>
  <c r="K807" i="8"/>
  <c r="M807" i="8"/>
  <c r="N807" i="8"/>
  <c r="K808" i="8"/>
  <c r="M808" i="8"/>
  <c r="N808" i="8"/>
  <c r="K809" i="8"/>
  <c r="M809" i="8"/>
  <c r="N809" i="8"/>
  <c r="K810" i="8"/>
  <c r="M810" i="8"/>
  <c r="N810" i="8"/>
  <c r="K811" i="8"/>
  <c r="M811" i="8"/>
  <c r="N811" i="8"/>
  <c r="K812" i="8"/>
  <c r="M812" i="8"/>
  <c r="N812" i="8"/>
  <c r="K813" i="8"/>
  <c r="M813" i="8"/>
  <c r="N813" i="8"/>
  <c r="K814" i="8"/>
  <c r="M814" i="8"/>
  <c r="N814" i="8"/>
  <c r="K815" i="8"/>
  <c r="M815" i="8"/>
  <c r="N815" i="8"/>
  <c r="K816" i="8"/>
  <c r="M816" i="8"/>
  <c r="N816" i="8"/>
  <c r="K817" i="8"/>
  <c r="M817" i="8"/>
  <c r="N817" i="8"/>
  <c r="K818" i="8"/>
  <c r="M818" i="8"/>
  <c r="N818" i="8"/>
  <c r="K819" i="8"/>
  <c r="M819" i="8"/>
  <c r="N819" i="8"/>
  <c r="K820" i="8"/>
  <c r="M820" i="8"/>
  <c r="N820" i="8"/>
  <c r="K821" i="8"/>
  <c r="M821" i="8"/>
  <c r="N821" i="8"/>
  <c r="K822" i="8"/>
  <c r="M822" i="8"/>
  <c r="N822" i="8"/>
  <c r="K823" i="8"/>
  <c r="M823" i="8"/>
  <c r="N823" i="8"/>
  <c r="K824" i="8"/>
  <c r="M824" i="8"/>
  <c r="N824" i="8"/>
  <c r="K825" i="8"/>
  <c r="M825" i="8"/>
  <c r="N825" i="8"/>
  <c r="K826" i="8"/>
  <c r="M826" i="8"/>
  <c r="N826" i="8"/>
  <c r="K827" i="8"/>
  <c r="M827" i="8"/>
  <c r="N827" i="8"/>
  <c r="K828" i="8"/>
  <c r="M828" i="8"/>
  <c r="N828" i="8"/>
  <c r="K829" i="8"/>
  <c r="M829" i="8"/>
  <c r="N829" i="8"/>
  <c r="K830" i="8"/>
  <c r="M830" i="8"/>
  <c r="N830" i="8"/>
  <c r="K831" i="8"/>
  <c r="M831" i="8"/>
  <c r="N831" i="8"/>
  <c r="K832" i="8"/>
  <c r="M832" i="8"/>
  <c r="N832" i="8"/>
  <c r="K833" i="8"/>
  <c r="M833" i="8"/>
  <c r="N833" i="8"/>
  <c r="K834" i="8"/>
  <c r="M834" i="8"/>
  <c r="N834" i="8"/>
  <c r="K835" i="8"/>
  <c r="M835" i="8"/>
  <c r="N835" i="8"/>
  <c r="K836" i="8"/>
  <c r="M836" i="8"/>
  <c r="N836" i="8"/>
  <c r="K837" i="8"/>
  <c r="M837" i="8"/>
  <c r="N837" i="8"/>
  <c r="K838" i="8"/>
  <c r="M838" i="8"/>
  <c r="N838" i="8"/>
  <c r="K839" i="8"/>
  <c r="M839" i="8"/>
  <c r="N839" i="8"/>
  <c r="K840" i="8"/>
  <c r="M840" i="8"/>
  <c r="N840" i="8"/>
  <c r="K841" i="8"/>
  <c r="M841" i="8"/>
  <c r="N841" i="8"/>
  <c r="K842" i="8"/>
  <c r="M842" i="8"/>
  <c r="N842" i="8"/>
  <c r="K843" i="8"/>
  <c r="M843" i="8"/>
  <c r="N843" i="8"/>
  <c r="K844" i="8"/>
  <c r="M844" i="8"/>
  <c r="N844" i="8"/>
  <c r="K845" i="8"/>
  <c r="M845" i="8"/>
  <c r="N845" i="8"/>
  <c r="K846" i="8"/>
  <c r="M846" i="8"/>
  <c r="N846" i="8"/>
  <c r="K847" i="8"/>
  <c r="M847" i="8"/>
  <c r="N847" i="8"/>
  <c r="K848" i="8"/>
  <c r="M848" i="8"/>
  <c r="N848" i="8"/>
  <c r="K849" i="8"/>
  <c r="M849" i="8"/>
  <c r="N849" i="8"/>
  <c r="K850" i="8"/>
  <c r="M850" i="8"/>
  <c r="N850" i="8"/>
  <c r="K851" i="8"/>
  <c r="M851" i="8"/>
  <c r="N851" i="8"/>
  <c r="K852" i="8"/>
  <c r="M852" i="8"/>
  <c r="N852" i="8"/>
  <c r="K853" i="8"/>
  <c r="M853" i="8"/>
  <c r="N853" i="8"/>
  <c r="K854" i="8"/>
  <c r="M854" i="8"/>
  <c r="N854" i="8"/>
  <c r="K855" i="8"/>
  <c r="M855" i="8"/>
  <c r="N855" i="8"/>
  <c r="K856" i="8"/>
  <c r="M856" i="8"/>
  <c r="N856" i="8"/>
  <c r="K857" i="8"/>
  <c r="M857" i="8"/>
  <c r="N857" i="8"/>
  <c r="K858" i="8"/>
  <c r="M858" i="8"/>
  <c r="N858" i="8"/>
  <c r="K859" i="8"/>
  <c r="M859" i="8"/>
  <c r="N859" i="8"/>
  <c r="K860" i="8"/>
  <c r="M860" i="8"/>
  <c r="N860" i="8"/>
  <c r="K861" i="8"/>
  <c r="M861" i="8"/>
  <c r="N861" i="8"/>
  <c r="K862" i="8"/>
  <c r="M862" i="8"/>
  <c r="N862" i="8"/>
  <c r="K863" i="8"/>
  <c r="M863" i="8"/>
  <c r="N863" i="8"/>
  <c r="K864" i="8"/>
  <c r="M864" i="8"/>
  <c r="N864" i="8"/>
  <c r="K865" i="8"/>
  <c r="M865" i="8"/>
  <c r="N865" i="8"/>
  <c r="K866" i="8"/>
  <c r="M866" i="8"/>
  <c r="N866" i="8"/>
  <c r="K867" i="8"/>
  <c r="M867" i="8"/>
  <c r="N867" i="8"/>
  <c r="K868" i="8"/>
  <c r="M868" i="8"/>
  <c r="N868" i="8"/>
  <c r="K869" i="8"/>
  <c r="M869" i="8"/>
  <c r="N869" i="8"/>
  <c r="K870" i="8"/>
  <c r="M870" i="8"/>
  <c r="N870" i="8"/>
  <c r="K871" i="8"/>
  <c r="M871" i="8"/>
  <c r="N871" i="8"/>
  <c r="K872" i="8"/>
  <c r="M872" i="8"/>
  <c r="N872" i="8"/>
  <c r="K873" i="8"/>
  <c r="M873" i="8"/>
  <c r="N873" i="8"/>
  <c r="K874" i="8"/>
  <c r="M874" i="8"/>
  <c r="N874" i="8"/>
  <c r="K875" i="8"/>
  <c r="M875" i="8"/>
  <c r="N875" i="8"/>
  <c r="K876" i="8"/>
  <c r="M876" i="8"/>
  <c r="N876" i="8"/>
  <c r="K877" i="8"/>
  <c r="M877" i="8"/>
  <c r="N877" i="8"/>
  <c r="K878" i="8"/>
  <c r="M878" i="8"/>
  <c r="N878" i="8"/>
  <c r="K879" i="8"/>
  <c r="M879" i="8"/>
  <c r="N879" i="8"/>
  <c r="K880" i="8"/>
  <c r="M880" i="8"/>
  <c r="N880" i="8"/>
  <c r="K881" i="8"/>
  <c r="M881" i="8"/>
  <c r="N881" i="8"/>
  <c r="K882" i="8"/>
  <c r="M882" i="8"/>
  <c r="N882" i="8"/>
  <c r="K883" i="8"/>
  <c r="M883" i="8"/>
  <c r="N883" i="8"/>
  <c r="K884" i="8"/>
  <c r="M884" i="8"/>
  <c r="N884" i="8"/>
  <c r="K885" i="8"/>
  <c r="M885" i="8"/>
  <c r="N885" i="8"/>
  <c r="K886" i="8"/>
  <c r="M886" i="8"/>
  <c r="N886" i="8"/>
  <c r="K887" i="8"/>
  <c r="M887" i="8"/>
  <c r="N887" i="8"/>
  <c r="K888" i="8"/>
  <c r="M888" i="8"/>
  <c r="N888" i="8"/>
  <c r="K889" i="8"/>
  <c r="M889" i="8"/>
  <c r="N889" i="8"/>
  <c r="K890" i="8"/>
  <c r="M890" i="8"/>
  <c r="N890" i="8"/>
  <c r="R890" i="8"/>
  <c r="K891" i="8"/>
  <c r="M891" i="8"/>
  <c r="N891" i="8"/>
  <c r="K892" i="8"/>
  <c r="M892" i="8"/>
  <c r="N892" i="8"/>
  <c r="K893" i="8"/>
  <c r="M893" i="8"/>
  <c r="N893" i="8"/>
  <c r="K894" i="8"/>
  <c r="M894" i="8"/>
  <c r="N894" i="8"/>
  <c r="K895" i="8"/>
  <c r="M895" i="8"/>
  <c r="N895" i="8"/>
  <c r="K896" i="8"/>
  <c r="M896" i="8"/>
  <c r="N896" i="8"/>
  <c r="K897" i="8"/>
  <c r="M897" i="8"/>
  <c r="N897" i="8"/>
  <c r="K898" i="8"/>
  <c r="M898" i="8"/>
  <c r="N898" i="8"/>
  <c r="R898" i="8"/>
  <c r="K899" i="8"/>
  <c r="M899" i="8"/>
  <c r="N899" i="8"/>
  <c r="K900" i="8"/>
  <c r="M900" i="8"/>
  <c r="N900" i="8"/>
  <c r="K901" i="8"/>
  <c r="M901" i="8"/>
  <c r="N901" i="8"/>
  <c r="K902" i="8"/>
  <c r="M902" i="8"/>
  <c r="N902" i="8"/>
  <c r="K903" i="8"/>
  <c r="M903" i="8"/>
  <c r="N903" i="8"/>
  <c r="K904" i="8"/>
  <c r="M904" i="8"/>
  <c r="N904" i="8"/>
  <c r="K905" i="8"/>
  <c r="M905" i="8"/>
  <c r="N905" i="8"/>
  <c r="K906" i="8"/>
  <c r="M906" i="8"/>
  <c r="N906" i="8"/>
  <c r="R906" i="8"/>
  <c r="K907" i="8"/>
  <c r="M907" i="8"/>
  <c r="N907" i="8"/>
  <c r="K908" i="8"/>
  <c r="M908" i="8"/>
  <c r="N908" i="8"/>
  <c r="K909" i="8"/>
  <c r="M909" i="8"/>
  <c r="N909" i="8"/>
  <c r="K910" i="8"/>
  <c r="M910" i="8"/>
  <c r="N910" i="8"/>
  <c r="K911" i="8"/>
  <c r="M911" i="8"/>
  <c r="N911" i="8"/>
  <c r="K912" i="8"/>
  <c r="M912" i="8"/>
  <c r="N912" i="8"/>
  <c r="K913" i="8"/>
  <c r="M913" i="8"/>
  <c r="N913" i="8"/>
  <c r="K914" i="8"/>
  <c r="M914" i="8"/>
  <c r="N914" i="8"/>
  <c r="K915" i="8"/>
  <c r="M915" i="8"/>
  <c r="N915" i="8"/>
  <c r="R915" i="8"/>
  <c r="K916" i="8"/>
  <c r="M916" i="8"/>
  <c r="N916" i="8"/>
  <c r="R916" i="8"/>
  <c r="K917" i="8"/>
  <c r="M917" i="8"/>
  <c r="N917" i="8"/>
  <c r="K918" i="8"/>
  <c r="M918" i="8"/>
  <c r="N918" i="8"/>
  <c r="K919" i="8"/>
  <c r="M919" i="8"/>
  <c r="N919" i="8"/>
  <c r="R919" i="8"/>
  <c r="K920" i="8"/>
  <c r="M920" i="8"/>
  <c r="N920" i="8"/>
  <c r="R920" i="8"/>
  <c r="K921" i="8"/>
  <c r="M921" i="8"/>
  <c r="N921" i="8"/>
  <c r="R921" i="8"/>
  <c r="K922" i="8"/>
  <c r="M922" i="8"/>
  <c r="N922" i="8"/>
  <c r="R922" i="8"/>
  <c r="K923" i="8"/>
  <c r="M923" i="8"/>
  <c r="N923" i="8"/>
  <c r="R923" i="8"/>
  <c r="K924" i="8"/>
  <c r="M924" i="8"/>
  <c r="N924" i="8"/>
  <c r="R924" i="8"/>
  <c r="K925" i="8"/>
  <c r="M925" i="8"/>
  <c r="N925" i="8"/>
  <c r="K926" i="8"/>
  <c r="M926" i="8"/>
  <c r="N926" i="8"/>
  <c r="K927" i="8"/>
  <c r="M927" i="8"/>
  <c r="N927" i="8"/>
  <c r="R927" i="8"/>
  <c r="K928" i="8"/>
  <c r="M928" i="8"/>
  <c r="N928" i="8"/>
  <c r="R928" i="8"/>
  <c r="K929" i="8"/>
  <c r="M929" i="8"/>
  <c r="N929" i="8"/>
  <c r="R929" i="8"/>
  <c r="K930" i="8"/>
  <c r="M930" i="8"/>
  <c r="N930" i="8"/>
  <c r="R930" i="8"/>
  <c r="K931" i="8"/>
  <c r="M931" i="8"/>
  <c r="N931" i="8"/>
  <c r="R931" i="8"/>
  <c r="K932" i="8"/>
  <c r="M932" i="8"/>
  <c r="N932" i="8"/>
  <c r="R932" i="8"/>
  <c r="K933" i="8"/>
  <c r="M933" i="8"/>
  <c r="N933" i="8"/>
  <c r="K934" i="8"/>
  <c r="M934" i="8"/>
  <c r="N934" i="8"/>
  <c r="K935" i="8"/>
  <c r="M935" i="8"/>
  <c r="N935" i="8"/>
  <c r="R935" i="8"/>
  <c r="K936" i="8"/>
  <c r="M936" i="8"/>
  <c r="N936" i="8"/>
  <c r="R936" i="8"/>
  <c r="K937" i="8"/>
  <c r="M937" i="8"/>
  <c r="N937" i="8"/>
  <c r="R937" i="8"/>
  <c r="K938" i="8"/>
  <c r="M938" i="8"/>
  <c r="N938" i="8"/>
  <c r="R938" i="8"/>
  <c r="K939" i="8"/>
  <c r="M939" i="8"/>
  <c r="N939" i="8"/>
  <c r="R939" i="8"/>
  <c r="K940" i="8"/>
  <c r="M940" i="8"/>
  <c r="N940" i="8"/>
  <c r="R940" i="8"/>
  <c r="K941" i="8"/>
  <c r="M941" i="8"/>
  <c r="N941" i="8"/>
  <c r="K942" i="8"/>
  <c r="M942" i="8"/>
  <c r="N942" i="8"/>
  <c r="K943" i="8"/>
  <c r="M943" i="8"/>
  <c r="N943" i="8"/>
  <c r="R943" i="8"/>
  <c r="K944" i="8"/>
  <c r="M944" i="8"/>
  <c r="N944" i="8"/>
  <c r="R944" i="8"/>
  <c r="K945" i="8"/>
  <c r="M945" i="8"/>
  <c r="N945" i="8"/>
  <c r="R945" i="8"/>
  <c r="K946" i="8"/>
  <c r="M946" i="8"/>
  <c r="N946" i="8"/>
  <c r="R946" i="8"/>
  <c r="K947" i="8"/>
  <c r="M947" i="8"/>
  <c r="N947" i="8"/>
  <c r="R947" i="8"/>
  <c r="K948" i="8"/>
  <c r="M948" i="8"/>
  <c r="N948" i="8"/>
  <c r="R948" i="8"/>
  <c r="K949" i="8"/>
  <c r="M949" i="8"/>
  <c r="N949" i="8"/>
  <c r="K950" i="8"/>
  <c r="M950" i="8"/>
  <c r="N950" i="8"/>
  <c r="K951" i="8"/>
  <c r="M951" i="8"/>
  <c r="N951" i="8"/>
  <c r="R951" i="8"/>
  <c r="K952" i="8"/>
  <c r="M952" i="8"/>
  <c r="N952" i="8"/>
  <c r="R952" i="8"/>
  <c r="K953" i="8"/>
  <c r="M953" i="8"/>
  <c r="N953" i="8"/>
  <c r="R953" i="8"/>
  <c r="K954" i="8"/>
  <c r="M954" i="8"/>
  <c r="N954" i="8"/>
  <c r="R954" i="8"/>
  <c r="K955" i="8"/>
  <c r="M955" i="8"/>
  <c r="N955" i="8"/>
  <c r="R955" i="8"/>
  <c r="K956" i="8"/>
  <c r="M956" i="8"/>
  <c r="N956" i="8"/>
  <c r="R956" i="8"/>
  <c r="K957" i="8"/>
  <c r="M957" i="8"/>
  <c r="N957" i="8"/>
  <c r="K958" i="8"/>
  <c r="M958" i="8"/>
  <c r="N958" i="8"/>
  <c r="K959" i="8"/>
  <c r="M959" i="8"/>
  <c r="N959" i="8"/>
  <c r="R959" i="8"/>
  <c r="K960" i="8"/>
  <c r="M960" i="8"/>
  <c r="N960" i="8"/>
  <c r="R960" i="8"/>
  <c r="K961" i="8"/>
  <c r="M961" i="8"/>
  <c r="N961" i="8"/>
  <c r="R961" i="8"/>
  <c r="K962" i="8"/>
  <c r="M962" i="8"/>
  <c r="N962" i="8"/>
  <c r="R962" i="8"/>
  <c r="K963" i="8"/>
  <c r="M963" i="8"/>
  <c r="N963" i="8"/>
  <c r="R963" i="8"/>
  <c r="K964" i="8"/>
  <c r="M964" i="8"/>
  <c r="N964" i="8"/>
  <c r="R964" i="8"/>
  <c r="K965" i="8"/>
  <c r="M965" i="8"/>
  <c r="N965" i="8"/>
  <c r="K966" i="8"/>
  <c r="M966" i="8"/>
  <c r="N966" i="8"/>
  <c r="K967" i="8"/>
  <c r="M967" i="8"/>
  <c r="N967" i="8"/>
  <c r="R967" i="8"/>
  <c r="K968" i="8"/>
  <c r="M968" i="8"/>
  <c r="N968" i="8"/>
  <c r="R968" i="8"/>
  <c r="K969" i="8"/>
  <c r="M969" i="8"/>
  <c r="N969" i="8"/>
  <c r="R969" i="8"/>
  <c r="K970" i="8"/>
  <c r="M970" i="8"/>
  <c r="N970" i="8"/>
  <c r="R970" i="8"/>
  <c r="K971" i="8"/>
  <c r="M971" i="8"/>
  <c r="N971" i="8"/>
  <c r="R971" i="8"/>
  <c r="K972" i="8"/>
  <c r="M972" i="8"/>
  <c r="N972" i="8"/>
  <c r="R972" i="8"/>
  <c r="K973" i="8"/>
  <c r="M973" i="8"/>
  <c r="N973" i="8"/>
  <c r="K974" i="8"/>
  <c r="M974" i="8"/>
  <c r="N974" i="8"/>
  <c r="K975" i="8"/>
  <c r="M975" i="8"/>
  <c r="N975" i="8"/>
  <c r="R975" i="8"/>
  <c r="K976" i="8"/>
  <c r="M976" i="8"/>
  <c r="N976" i="8"/>
  <c r="R976" i="8"/>
  <c r="K977" i="8"/>
  <c r="M977" i="8"/>
  <c r="N977" i="8"/>
  <c r="R977" i="8"/>
  <c r="K978" i="8"/>
  <c r="M978" i="8"/>
  <c r="N978" i="8"/>
  <c r="R978" i="8"/>
  <c r="K979" i="8"/>
  <c r="M979" i="8"/>
  <c r="N979" i="8"/>
  <c r="R979" i="8"/>
  <c r="K980" i="8"/>
  <c r="M980" i="8"/>
  <c r="N980" i="8"/>
  <c r="R980" i="8"/>
  <c r="K981" i="8"/>
  <c r="M981" i="8"/>
  <c r="N981" i="8"/>
  <c r="K982" i="8"/>
  <c r="M982" i="8"/>
  <c r="N982" i="8"/>
  <c r="K983" i="8"/>
  <c r="M983" i="8"/>
  <c r="N983" i="8"/>
  <c r="R983" i="8"/>
  <c r="K984" i="8"/>
  <c r="M984" i="8"/>
  <c r="N984" i="8"/>
  <c r="R984" i="8"/>
  <c r="K985" i="8"/>
  <c r="M985" i="8"/>
  <c r="N985" i="8"/>
  <c r="R985" i="8"/>
  <c r="K986" i="8"/>
  <c r="M986" i="8"/>
  <c r="N986" i="8"/>
  <c r="R986" i="8"/>
  <c r="K987" i="8"/>
  <c r="M987" i="8"/>
  <c r="N987" i="8"/>
  <c r="R987" i="8"/>
  <c r="K988" i="8"/>
  <c r="M988" i="8"/>
  <c r="N988" i="8"/>
  <c r="R988" i="8"/>
  <c r="K989" i="8"/>
  <c r="M989" i="8"/>
  <c r="N989" i="8"/>
  <c r="K990" i="8"/>
  <c r="M990" i="8"/>
  <c r="N990" i="8"/>
  <c r="K991" i="8"/>
  <c r="M991" i="8"/>
  <c r="N991" i="8"/>
  <c r="R991" i="8"/>
  <c r="K992" i="8"/>
  <c r="M992" i="8"/>
  <c r="N992" i="8"/>
  <c r="R992" i="8"/>
  <c r="K993" i="8"/>
  <c r="M993" i="8"/>
  <c r="N993" i="8"/>
  <c r="R993" i="8"/>
  <c r="K994" i="8"/>
  <c r="M994" i="8"/>
  <c r="N994" i="8"/>
  <c r="R994" i="8"/>
  <c r="K995" i="8"/>
  <c r="M995" i="8"/>
  <c r="N995" i="8"/>
  <c r="R995" i="8"/>
  <c r="K996" i="8"/>
  <c r="M996" i="8"/>
  <c r="N996" i="8"/>
  <c r="R996" i="8"/>
  <c r="K997" i="8"/>
  <c r="M997" i="8"/>
  <c r="N997" i="8"/>
  <c r="K998" i="8"/>
  <c r="M998" i="8"/>
  <c r="N998" i="8"/>
  <c r="K999" i="8"/>
  <c r="M999" i="8"/>
  <c r="N999" i="8"/>
  <c r="R999" i="8"/>
  <c r="K1000" i="8"/>
  <c r="M1000" i="8"/>
  <c r="N1000" i="8"/>
  <c r="R1000" i="8"/>
  <c r="K1001" i="8"/>
  <c r="M1001" i="8"/>
  <c r="N1001" i="8"/>
  <c r="R100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J496" i="8"/>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J529" i="8"/>
  <c r="J530" i="8"/>
  <c r="J531" i="8"/>
  <c r="J532" i="8"/>
  <c r="J533" i="8"/>
  <c r="J534" i="8"/>
  <c r="J535" i="8"/>
  <c r="J536" i="8"/>
  <c r="J537" i="8"/>
  <c r="J538" i="8"/>
  <c r="J539" i="8"/>
  <c r="J540" i="8"/>
  <c r="J541" i="8"/>
  <c r="J542" i="8"/>
  <c r="J543" i="8"/>
  <c r="J544" i="8"/>
  <c r="J545" i="8"/>
  <c r="J546" i="8"/>
  <c r="J547" i="8"/>
  <c r="J548" i="8"/>
  <c r="J549" i="8"/>
  <c r="J550" i="8"/>
  <c r="J551" i="8"/>
  <c r="J552" i="8"/>
  <c r="J553" i="8"/>
  <c r="J554" i="8"/>
  <c r="J555" i="8"/>
  <c r="J556" i="8"/>
  <c r="J557" i="8"/>
  <c r="J558" i="8"/>
  <c r="J559" i="8"/>
  <c r="J560" i="8"/>
  <c r="J561" i="8"/>
  <c r="J562" i="8"/>
  <c r="J563" i="8"/>
  <c r="J564" i="8"/>
  <c r="J565" i="8"/>
  <c r="J566" i="8"/>
  <c r="J567" i="8"/>
  <c r="J568" i="8"/>
  <c r="J569" i="8"/>
  <c r="J570" i="8"/>
  <c r="J571" i="8"/>
  <c r="J572" i="8"/>
  <c r="J573" i="8"/>
  <c r="J574" i="8"/>
  <c r="J575" i="8"/>
  <c r="J576" i="8"/>
  <c r="J577" i="8"/>
  <c r="J578" i="8"/>
  <c r="J579" i="8"/>
  <c r="J580" i="8"/>
  <c r="J581" i="8"/>
  <c r="J582" i="8"/>
  <c r="J583" i="8"/>
  <c r="J584" i="8"/>
  <c r="J585" i="8"/>
  <c r="J586" i="8"/>
  <c r="J587" i="8"/>
  <c r="J588" i="8"/>
  <c r="J589" i="8"/>
  <c r="J590" i="8"/>
  <c r="J591" i="8"/>
  <c r="J592" i="8"/>
  <c r="J593" i="8"/>
  <c r="J594" i="8"/>
  <c r="J595" i="8"/>
  <c r="J596" i="8"/>
  <c r="J597" i="8"/>
  <c r="J598" i="8"/>
  <c r="J599" i="8"/>
  <c r="J600" i="8"/>
  <c r="J601" i="8"/>
  <c r="J602" i="8"/>
  <c r="J603" i="8"/>
  <c r="J604" i="8"/>
  <c r="J605" i="8"/>
  <c r="J606" i="8"/>
  <c r="J607" i="8"/>
  <c r="J608" i="8"/>
  <c r="J609" i="8"/>
  <c r="J610" i="8"/>
  <c r="J611" i="8"/>
  <c r="J612" i="8"/>
  <c r="J613" i="8"/>
  <c r="J614" i="8"/>
  <c r="J615" i="8"/>
  <c r="J616" i="8"/>
  <c r="J617" i="8"/>
  <c r="J618" i="8"/>
  <c r="J619" i="8"/>
  <c r="J620" i="8"/>
  <c r="J621" i="8"/>
  <c r="J622" i="8"/>
  <c r="J623" i="8"/>
  <c r="J624" i="8"/>
  <c r="J625" i="8"/>
  <c r="J626" i="8"/>
  <c r="J627" i="8"/>
  <c r="J628" i="8"/>
  <c r="J629" i="8"/>
  <c r="J630" i="8"/>
  <c r="J631" i="8"/>
  <c r="J632" i="8"/>
  <c r="J633" i="8"/>
  <c r="J634" i="8"/>
  <c r="J635" i="8"/>
  <c r="J636" i="8"/>
  <c r="J637" i="8"/>
  <c r="J638" i="8"/>
  <c r="J639" i="8"/>
  <c r="J640" i="8"/>
  <c r="J641" i="8"/>
  <c r="J642" i="8"/>
  <c r="J643" i="8"/>
  <c r="J644" i="8"/>
  <c r="J645" i="8"/>
  <c r="J646" i="8"/>
  <c r="J647" i="8"/>
  <c r="J648" i="8"/>
  <c r="J649" i="8"/>
  <c r="J650" i="8"/>
  <c r="J651" i="8"/>
  <c r="J652" i="8"/>
  <c r="J653" i="8"/>
  <c r="J654" i="8"/>
  <c r="J655" i="8"/>
  <c r="J656" i="8"/>
  <c r="J657" i="8"/>
  <c r="J658" i="8"/>
  <c r="J659" i="8"/>
  <c r="J660" i="8"/>
  <c r="J661" i="8"/>
  <c r="J662" i="8"/>
  <c r="J663" i="8"/>
  <c r="J664" i="8"/>
  <c r="J665" i="8"/>
  <c r="J666" i="8"/>
  <c r="J667" i="8"/>
  <c r="J668" i="8"/>
  <c r="J669" i="8"/>
  <c r="J670" i="8"/>
  <c r="J671" i="8"/>
  <c r="J672" i="8"/>
  <c r="J673" i="8"/>
  <c r="J674" i="8"/>
  <c r="J675" i="8"/>
  <c r="J676" i="8"/>
  <c r="J677" i="8"/>
  <c r="J678" i="8"/>
  <c r="J679" i="8"/>
  <c r="J680" i="8"/>
  <c r="J681" i="8"/>
  <c r="J682" i="8"/>
  <c r="J683" i="8"/>
  <c r="J684" i="8"/>
  <c r="J685" i="8"/>
  <c r="J686" i="8"/>
  <c r="J687" i="8"/>
  <c r="J688" i="8"/>
  <c r="J689" i="8"/>
  <c r="J690" i="8"/>
  <c r="J691" i="8"/>
  <c r="J692" i="8"/>
  <c r="J693" i="8"/>
  <c r="J694" i="8"/>
  <c r="J695" i="8"/>
  <c r="J696" i="8"/>
  <c r="J697" i="8"/>
  <c r="J698" i="8"/>
  <c r="J699" i="8"/>
  <c r="J700" i="8"/>
  <c r="J701" i="8"/>
  <c r="J702" i="8"/>
  <c r="J703" i="8"/>
  <c r="J704" i="8"/>
  <c r="J705" i="8"/>
  <c r="J706" i="8"/>
  <c r="J707" i="8"/>
  <c r="J708" i="8"/>
  <c r="J709" i="8"/>
  <c r="J710" i="8"/>
  <c r="J711" i="8"/>
  <c r="J712" i="8"/>
  <c r="J713" i="8"/>
  <c r="J714" i="8"/>
  <c r="J715" i="8"/>
  <c r="J716" i="8"/>
  <c r="J717" i="8"/>
  <c r="J718" i="8"/>
  <c r="J719" i="8"/>
  <c r="J720" i="8"/>
  <c r="J721" i="8"/>
  <c r="J722" i="8"/>
  <c r="J723" i="8"/>
  <c r="J724" i="8"/>
  <c r="J725" i="8"/>
  <c r="J726" i="8"/>
  <c r="J727" i="8"/>
  <c r="J728" i="8"/>
  <c r="J729" i="8"/>
  <c r="J730" i="8"/>
  <c r="J731" i="8"/>
  <c r="J732" i="8"/>
  <c r="J733" i="8"/>
  <c r="J734" i="8"/>
  <c r="J735" i="8"/>
  <c r="J736" i="8"/>
  <c r="J737" i="8"/>
  <c r="J738" i="8"/>
  <c r="J739" i="8"/>
  <c r="J740" i="8"/>
  <c r="J741" i="8"/>
  <c r="J742" i="8"/>
  <c r="J743" i="8"/>
  <c r="J744" i="8"/>
  <c r="J745" i="8"/>
  <c r="J746" i="8"/>
  <c r="J747" i="8"/>
  <c r="J748" i="8"/>
  <c r="J749" i="8"/>
  <c r="J750" i="8"/>
  <c r="J751" i="8"/>
  <c r="J752" i="8"/>
  <c r="J753" i="8"/>
  <c r="J754" i="8"/>
  <c r="J755" i="8"/>
  <c r="J756" i="8"/>
  <c r="J757" i="8"/>
  <c r="J758" i="8"/>
  <c r="J759" i="8"/>
  <c r="J760" i="8"/>
  <c r="J761" i="8"/>
  <c r="J762" i="8"/>
  <c r="J763" i="8"/>
  <c r="J764" i="8"/>
  <c r="J765" i="8"/>
  <c r="J766" i="8"/>
  <c r="J767" i="8"/>
  <c r="J768" i="8"/>
  <c r="J769" i="8"/>
  <c r="J770" i="8"/>
  <c r="J771" i="8"/>
  <c r="J772" i="8"/>
  <c r="J773" i="8"/>
  <c r="J774" i="8"/>
  <c r="J775" i="8"/>
  <c r="J776" i="8"/>
  <c r="J777" i="8"/>
  <c r="J778" i="8"/>
  <c r="J779" i="8"/>
  <c r="J780" i="8"/>
  <c r="J781" i="8"/>
  <c r="J782" i="8"/>
  <c r="J783" i="8"/>
  <c r="J784" i="8"/>
  <c r="J785" i="8"/>
  <c r="J786" i="8"/>
  <c r="J787" i="8"/>
  <c r="J788" i="8"/>
  <c r="J789" i="8"/>
  <c r="J790" i="8"/>
  <c r="J791" i="8"/>
  <c r="J792" i="8"/>
  <c r="J793" i="8"/>
  <c r="J794" i="8"/>
  <c r="J795" i="8"/>
  <c r="J796" i="8"/>
  <c r="J797" i="8"/>
  <c r="J798" i="8"/>
  <c r="J799" i="8"/>
  <c r="J800" i="8"/>
  <c r="J801" i="8"/>
  <c r="J802" i="8"/>
  <c r="J803" i="8"/>
  <c r="J804" i="8"/>
  <c r="J805" i="8"/>
  <c r="J806" i="8"/>
  <c r="J807" i="8"/>
  <c r="J808" i="8"/>
  <c r="J809" i="8"/>
  <c r="J810" i="8"/>
  <c r="J811" i="8"/>
  <c r="J812" i="8"/>
  <c r="J813" i="8"/>
  <c r="J814" i="8"/>
  <c r="J815" i="8"/>
  <c r="J816" i="8"/>
  <c r="J817" i="8"/>
  <c r="J818" i="8"/>
  <c r="J819" i="8"/>
  <c r="J820" i="8"/>
  <c r="J821" i="8"/>
  <c r="J822" i="8"/>
  <c r="J823" i="8"/>
  <c r="J824" i="8"/>
  <c r="J825" i="8"/>
  <c r="J826" i="8"/>
  <c r="J827" i="8"/>
  <c r="J828" i="8"/>
  <c r="J829" i="8"/>
  <c r="J830" i="8"/>
  <c r="J831" i="8"/>
  <c r="J832" i="8"/>
  <c r="J833" i="8"/>
  <c r="J834" i="8"/>
  <c r="J835" i="8"/>
  <c r="J836" i="8"/>
  <c r="J837" i="8"/>
  <c r="J838" i="8"/>
  <c r="J839" i="8"/>
  <c r="J840" i="8"/>
  <c r="J841" i="8"/>
  <c r="J842" i="8"/>
  <c r="J843" i="8"/>
  <c r="J844" i="8"/>
  <c r="J845" i="8"/>
  <c r="J846" i="8"/>
  <c r="J847" i="8"/>
  <c r="J848" i="8"/>
  <c r="J849" i="8"/>
  <c r="J850" i="8"/>
  <c r="J851" i="8"/>
  <c r="J852" i="8"/>
  <c r="J853" i="8"/>
  <c r="J854" i="8"/>
  <c r="J855" i="8"/>
  <c r="J856" i="8"/>
  <c r="J857" i="8"/>
  <c r="J858" i="8"/>
  <c r="J859" i="8"/>
  <c r="J860" i="8"/>
  <c r="J861" i="8"/>
  <c r="J862" i="8"/>
  <c r="J863" i="8"/>
  <c r="J864" i="8"/>
  <c r="J865" i="8"/>
  <c r="J866" i="8"/>
  <c r="J867" i="8"/>
  <c r="J868" i="8"/>
  <c r="J869" i="8"/>
  <c r="J870" i="8"/>
  <c r="J871" i="8"/>
  <c r="J872" i="8"/>
  <c r="J873" i="8"/>
  <c r="J874" i="8"/>
  <c r="J875" i="8"/>
  <c r="J876" i="8"/>
  <c r="J877" i="8"/>
  <c r="J878" i="8"/>
  <c r="J879" i="8"/>
  <c r="J880" i="8"/>
  <c r="J881" i="8"/>
  <c r="J882" i="8"/>
  <c r="J883" i="8"/>
  <c r="J884" i="8"/>
  <c r="J885" i="8"/>
  <c r="J886" i="8"/>
  <c r="J887" i="8"/>
  <c r="J888" i="8"/>
  <c r="J889" i="8"/>
  <c r="J890" i="8"/>
  <c r="J891" i="8"/>
  <c r="J892" i="8"/>
  <c r="J893" i="8"/>
  <c r="J894" i="8"/>
  <c r="J895" i="8"/>
  <c r="J896" i="8"/>
  <c r="J897" i="8"/>
  <c r="J898" i="8"/>
  <c r="J899" i="8"/>
  <c r="J900" i="8"/>
  <c r="J901" i="8"/>
  <c r="J902" i="8"/>
  <c r="J903" i="8"/>
  <c r="J904" i="8"/>
  <c r="J905" i="8"/>
  <c r="J906" i="8"/>
  <c r="J907" i="8"/>
  <c r="J908" i="8"/>
  <c r="J909" i="8"/>
  <c r="J910" i="8"/>
  <c r="J911" i="8"/>
  <c r="J912" i="8"/>
  <c r="J913" i="8"/>
  <c r="J914" i="8"/>
  <c r="J915" i="8"/>
  <c r="J916" i="8"/>
  <c r="J917" i="8"/>
  <c r="J918" i="8"/>
  <c r="J919" i="8"/>
  <c r="J920" i="8"/>
  <c r="J921" i="8"/>
  <c r="J922" i="8"/>
  <c r="J923" i="8"/>
  <c r="J924" i="8"/>
  <c r="J925" i="8"/>
  <c r="J926" i="8"/>
  <c r="J927" i="8"/>
  <c r="J928" i="8"/>
  <c r="J929" i="8"/>
  <c r="J930" i="8"/>
  <c r="J931" i="8"/>
  <c r="J932" i="8"/>
  <c r="J933" i="8"/>
  <c r="J934" i="8"/>
  <c r="J935" i="8"/>
  <c r="J936" i="8"/>
  <c r="J937" i="8"/>
  <c r="J938" i="8"/>
  <c r="J939" i="8"/>
  <c r="J940" i="8"/>
  <c r="J941" i="8"/>
  <c r="J942" i="8"/>
  <c r="J943" i="8"/>
  <c r="J944" i="8"/>
  <c r="J945" i="8"/>
  <c r="J946" i="8"/>
  <c r="J947" i="8"/>
  <c r="J948" i="8"/>
  <c r="J949" i="8"/>
  <c r="J950" i="8"/>
  <c r="J951" i="8"/>
  <c r="J952" i="8"/>
  <c r="J953" i="8"/>
  <c r="J954" i="8"/>
  <c r="J955" i="8"/>
  <c r="J956" i="8"/>
  <c r="J957" i="8"/>
  <c r="J958" i="8"/>
  <c r="J959" i="8"/>
  <c r="J960" i="8"/>
  <c r="J961" i="8"/>
  <c r="J962" i="8"/>
  <c r="J963" i="8"/>
  <c r="J964" i="8"/>
  <c r="J965" i="8"/>
  <c r="J966" i="8"/>
  <c r="J967" i="8"/>
  <c r="J968" i="8"/>
  <c r="J969" i="8"/>
  <c r="J970" i="8"/>
  <c r="J971" i="8"/>
  <c r="J972" i="8"/>
  <c r="J973" i="8"/>
  <c r="J974" i="8"/>
  <c r="J975" i="8"/>
  <c r="J976" i="8"/>
  <c r="J977" i="8"/>
  <c r="J978" i="8"/>
  <c r="J979" i="8"/>
  <c r="J980" i="8"/>
  <c r="J981" i="8"/>
  <c r="J982" i="8"/>
  <c r="J983" i="8"/>
  <c r="J984" i="8"/>
  <c r="J985" i="8"/>
  <c r="J986" i="8"/>
  <c r="J987" i="8"/>
  <c r="J988" i="8"/>
  <c r="J989" i="8"/>
  <c r="J990" i="8"/>
  <c r="J991" i="8"/>
  <c r="J992" i="8"/>
  <c r="J993" i="8"/>
  <c r="J994" i="8"/>
  <c r="J995" i="8"/>
  <c r="J996" i="8"/>
  <c r="J997" i="8"/>
  <c r="J998" i="8"/>
  <c r="J999" i="8"/>
  <c r="J1000" i="8"/>
  <c r="J1001" i="8"/>
  <c r="I22" i="8"/>
  <c r="I23" i="8"/>
  <c r="I24" i="8"/>
  <c r="I25" i="8"/>
  <c r="I26" i="8"/>
  <c r="I27" i="8"/>
  <c r="I28" i="8"/>
  <c r="I29" i="8"/>
  <c r="I30" i="8"/>
  <c r="I31" i="8"/>
  <c r="I32" i="8"/>
  <c r="I33" i="8"/>
  <c r="I34" i="8"/>
  <c r="I35" i="8"/>
  <c r="I36" i="8"/>
  <c r="I37" i="8"/>
  <c r="I38" i="8"/>
  <c r="I39" i="8"/>
  <c r="I40" i="8"/>
  <c r="I41" i="8"/>
  <c r="I42" i="8"/>
  <c r="I43" i="8"/>
  <c r="I44" i="8"/>
  <c r="I45" i="8"/>
  <c r="I46" i="8"/>
  <c r="I47" i="8"/>
  <c r="I48" i="8"/>
  <c r="I49" i="8"/>
  <c r="I50" i="8"/>
  <c r="I51" i="8"/>
  <c r="I52" i="8"/>
  <c r="I53" i="8"/>
  <c r="I54" i="8"/>
  <c r="I55" i="8"/>
  <c r="I56" i="8"/>
  <c r="I57" i="8"/>
  <c r="I58" i="8"/>
  <c r="I59" i="8"/>
  <c r="I60" i="8"/>
  <c r="I61" i="8"/>
  <c r="I62" i="8"/>
  <c r="I63" i="8"/>
  <c r="I64" i="8"/>
  <c r="I65" i="8"/>
  <c r="I66" i="8"/>
  <c r="I67" i="8"/>
  <c r="I68" i="8"/>
  <c r="I69" i="8"/>
  <c r="I70" i="8"/>
  <c r="I71" i="8"/>
  <c r="I72" i="8"/>
  <c r="I73" i="8"/>
  <c r="I74" i="8"/>
  <c r="I75" i="8"/>
  <c r="I76" i="8"/>
  <c r="I77" i="8"/>
  <c r="I78" i="8"/>
  <c r="I79" i="8"/>
  <c r="I80" i="8"/>
  <c r="I81" i="8"/>
  <c r="I82" i="8"/>
  <c r="I83" i="8"/>
  <c r="I84" i="8"/>
  <c r="I85" i="8"/>
  <c r="I86" i="8"/>
  <c r="I87" i="8"/>
  <c r="I88" i="8"/>
  <c r="I89" i="8"/>
  <c r="I90" i="8"/>
  <c r="I91" i="8"/>
  <c r="I92" i="8"/>
  <c r="I93" i="8"/>
  <c r="I94" i="8"/>
  <c r="I95" i="8"/>
  <c r="I96" i="8"/>
  <c r="I97" i="8"/>
  <c r="I98" i="8"/>
  <c r="I99" i="8"/>
  <c r="I100" i="8"/>
  <c r="I101" i="8"/>
  <c r="I102" i="8"/>
  <c r="I103" i="8"/>
  <c r="I104" i="8"/>
  <c r="I105" i="8"/>
  <c r="I106" i="8"/>
  <c r="I107" i="8"/>
  <c r="I108" i="8"/>
  <c r="I109" i="8"/>
  <c r="I110" i="8"/>
  <c r="I111" i="8"/>
  <c r="I112" i="8"/>
  <c r="I113" i="8"/>
  <c r="I114" i="8"/>
  <c r="I115" i="8"/>
  <c r="I116" i="8"/>
  <c r="I117" i="8"/>
  <c r="I118" i="8"/>
  <c r="I119" i="8"/>
  <c r="I120" i="8"/>
  <c r="I121" i="8"/>
  <c r="I122" i="8"/>
  <c r="I123" i="8"/>
  <c r="I124" i="8"/>
  <c r="I125" i="8"/>
  <c r="I126" i="8"/>
  <c r="I127" i="8"/>
  <c r="I128" i="8"/>
  <c r="I129" i="8"/>
  <c r="I130" i="8"/>
  <c r="I131" i="8"/>
  <c r="I132" i="8"/>
  <c r="I133" i="8"/>
  <c r="I134" i="8"/>
  <c r="I135" i="8"/>
  <c r="I136" i="8"/>
  <c r="I137" i="8"/>
  <c r="I138" i="8"/>
  <c r="I139" i="8"/>
  <c r="I140" i="8"/>
  <c r="I141" i="8"/>
  <c r="I142" i="8"/>
  <c r="I143" i="8"/>
  <c r="I144" i="8"/>
  <c r="I145" i="8"/>
  <c r="I146" i="8"/>
  <c r="I147" i="8"/>
  <c r="I148" i="8"/>
  <c r="I149" i="8"/>
  <c r="I150" i="8"/>
  <c r="I151" i="8"/>
  <c r="I152" i="8"/>
  <c r="I153" i="8"/>
  <c r="I154" i="8"/>
  <c r="I155" i="8"/>
  <c r="I156" i="8"/>
  <c r="I157" i="8"/>
  <c r="I158" i="8"/>
  <c r="I159" i="8"/>
  <c r="I160" i="8"/>
  <c r="I161" i="8"/>
  <c r="I162" i="8"/>
  <c r="I163" i="8"/>
  <c r="I164" i="8"/>
  <c r="I165" i="8"/>
  <c r="I166" i="8"/>
  <c r="I167" i="8"/>
  <c r="I168" i="8"/>
  <c r="I169" i="8"/>
  <c r="I170" i="8"/>
  <c r="I171" i="8"/>
  <c r="I172" i="8"/>
  <c r="I173" i="8"/>
  <c r="I174" i="8"/>
  <c r="I175" i="8"/>
  <c r="I176" i="8"/>
  <c r="I177" i="8"/>
  <c r="I178" i="8"/>
  <c r="I179" i="8"/>
  <c r="I180" i="8"/>
  <c r="I181" i="8"/>
  <c r="I182" i="8"/>
  <c r="I183" i="8"/>
  <c r="I184" i="8"/>
  <c r="I185" i="8"/>
  <c r="I186" i="8"/>
  <c r="I187" i="8"/>
  <c r="I188" i="8"/>
  <c r="I189" i="8"/>
  <c r="I190" i="8"/>
  <c r="I191" i="8"/>
  <c r="I192" i="8"/>
  <c r="I193" i="8"/>
  <c r="I194" i="8"/>
  <c r="I195" i="8"/>
  <c r="I196" i="8"/>
  <c r="I197" i="8"/>
  <c r="I198" i="8"/>
  <c r="I199" i="8"/>
  <c r="I200" i="8"/>
  <c r="I201" i="8"/>
  <c r="I202" i="8"/>
  <c r="I203" i="8"/>
  <c r="I204" i="8"/>
  <c r="I205" i="8"/>
  <c r="I206" i="8"/>
  <c r="I207" i="8"/>
  <c r="I208" i="8"/>
  <c r="I209" i="8"/>
  <c r="I210" i="8"/>
  <c r="I211" i="8"/>
  <c r="I212" i="8"/>
  <c r="I213" i="8"/>
  <c r="I214" i="8"/>
  <c r="I215" i="8"/>
  <c r="I216" i="8"/>
  <c r="I217" i="8"/>
  <c r="I218" i="8"/>
  <c r="I219" i="8"/>
  <c r="I220" i="8"/>
  <c r="I221" i="8"/>
  <c r="I222" i="8"/>
  <c r="I223" i="8"/>
  <c r="I224" i="8"/>
  <c r="I225" i="8"/>
  <c r="I226" i="8"/>
  <c r="I227" i="8"/>
  <c r="I228" i="8"/>
  <c r="I229" i="8"/>
  <c r="I230" i="8"/>
  <c r="I231" i="8"/>
  <c r="I232" i="8"/>
  <c r="I233" i="8"/>
  <c r="I234" i="8"/>
  <c r="I235" i="8"/>
  <c r="I236" i="8"/>
  <c r="I237" i="8"/>
  <c r="I238" i="8"/>
  <c r="I239" i="8"/>
  <c r="I240" i="8"/>
  <c r="I241" i="8"/>
  <c r="I242" i="8"/>
  <c r="I243" i="8"/>
  <c r="I244" i="8"/>
  <c r="I245" i="8"/>
  <c r="I246" i="8"/>
  <c r="I247" i="8"/>
  <c r="I248" i="8"/>
  <c r="I249" i="8"/>
  <c r="I250" i="8"/>
  <c r="I251" i="8"/>
  <c r="I252" i="8"/>
  <c r="I253" i="8"/>
  <c r="I254" i="8"/>
  <c r="I255" i="8"/>
  <c r="I256" i="8"/>
  <c r="I257" i="8"/>
  <c r="I258" i="8"/>
  <c r="I259" i="8"/>
  <c r="I260" i="8"/>
  <c r="I261" i="8"/>
  <c r="I262" i="8"/>
  <c r="I263" i="8"/>
  <c r="I264" i="8"/>
  <c r="I265" i="8"/>
  <c r="I266" i="8"/>
  <c r="I267" i="8"/>
  <c r="I268" i="8"/>
  <c r="I269" i="8"/>
  <c r="I270" i="8"/>
  <c r="I271" i="8"/>
  <c r="I272" i="8"/>
  <c r="I273" i="8"/>
  <c r="I274" i="8"/>
  <c r="I275" i="8"/>
  <c r="I276" i="8"/>
  <c r="I277" i="8"/>
  <c r="I278" i="8"/>
  <c r="I279" i="8"/>
  <c r="I280" i="8"/>
  <c r="I281" i="8"/>
  <c r="I282" i="8"/>
  <c r="I283" i="8"/>
  <c r="I284" i="8"/>
  <c r="I285" i="8"/>
  <c r="I286" i="8"/>
  <c r="I287" i="8"/>
  <c r="I288" i="8"/>
  <c r="I289" i="8"/>
  <c r="I290" i="8"/>
  <c r="I291" i="8"/>
  <c r="I292" i="8"/>
  <c r="I293" i="8"/>
  <c r="I294" i="8"/>
  <c r="I295" i="8"/>
  <c r="I296" i="8"/>
  <c r="I297" i="8"/>
  <c r="I298" i="8"/>
  <c r="I299" i="8"/>
  <c r="I300" i="8"/>
  <c r="I301" i="8"/>
  <c r="I302" i="8"/>
  <c r="I303" i="8"/>
  <c r="I304" i="8"/>
  <c r="I305" i="8"/>
  <c r="I306" i="8"/>
  <c r="I307" i="8"/>
  <c r="I308" i="8"/>
  <c r="I309" i="8"/>
  <c r="I310" i="8"/>
  <c r="I311" i="8"/>
  <c r="I312" i="8"/>
  <c r="I313" i="8"/>
  <c r="I314" i="8"/>
  <c r="I315" i="8"/>
  <c r="I316" i="8"/>
  <c r="I317" i="8"/>
  <c r="I318" i="8"/>
  <c r="I319" i="8"/>
  <c r="I320" i="8"/>
  <c r="I321" i="8"/>
  <c r="I322" i="8"/>
  <c r="I323" i="8"/>
  <c r="I324" i="8"/>
  <c r="I325" i="8"/>
  <c r="I326" i="8"/>
  <c r="I327" i="8"/>
  <c r="I328" i="8"/>
  <c r="I329" i="8"/>
  <c r="I330" i="8"/>
  <c r="I331" i="8"/>
  <c r="I332" i="8"/>
  <c r="I333" i="8"/>
  <c r="I334" i="8"/>
  <c r="I335" i="8"/>
  <c r="I336" i="8"/>
  <c r="I337" i="8"/>
  <c r="I338" i="8"/>
  <c r="I339" i="8"/>
  <c r="I340" i="8"/>
  <c r="I341" i="8"/>
  <c r="I342" i="8"/>
  <c r="I343" i="8"/>
  <c r="I344" i="8"/>
  <c r="I345" i="8"/>
  <c r="I346" i="8"/>
  <c r="I347" i="8"/>
  <c r="I348" i="8"/>
  <c r="I349" i="8"/>
  <c r="I350" i="8"/>
  <c r="I351" i="8"/>
  <c r="I352" i="8"/>
  <c r="I353" i="8"/>
  <c r="I354" i="8"/>
  <c r="I355" i="8"/>
  <c r="I356" i="8"/>
  <c r="I357" i="8"/>
  <c r="I358" i="8"/>
  <c r="I359" i="8"/>
  <c r="I360" i="8"/>
  <c r="I361" i="8"/>
  <c r="I362" i="8"/>
  <c r="I363" i="8"/>
  <c r="I364" i="8"/>
  <c r="I365" i="8"/>
  <c r="I366" i="8"/>
  <c r="I367" i="8"/>
  <c r="I368" i="8"/>
  <c r="I369" i="8"/>
  <c r="I370" i="8"/>
  <c r="I371" i="8"/>
  <c r="I372" i="8"/>
  <c r="I373" i="8"/>
  <c r="I374" i="8"/>
  <c r="I375" i="8"/>
  <c r="I376" i="8"/>
  <c r="I377" i="8"/>
  <c r="I378" i="8"/>
  <c r="I379" i="8"/>
  <c r="I380" i="8"/>
  <c r="I381" i="8"/>
  <c r="I382" i="8"/>
  <c r="I383" i="8"/>
  <c r="I384" i="8"/>
  <c r="I385" i="8"/>
  <c r="I386" i="8"/>
  <c r="I387" i="8"/>
  <c r="I388" i="8"/>
  <c r="I389" i="8"/>
  <c r="I390" i="8"/>
  <c r="I391" i="8"/>
  <c r="I392" i="8"/>
  <c r="I393" i="8"/>
  <c r="I394" i="8"/>
  <c r="I395" i="8"/>
  <c r="I396" i="8"/>
  <c r="I397" i="8"/>
  <c r="I398" i="8"/>
  <c r="I399" i="8"/>
  <c r="I400" i="8"/>
  <c r="I401" i="8"/>
  <c r="I402" i="8"/>
  <c r="I403" i="8"/>
  <c r="I404" i="8"/>
  <c r="I405" i="8"/>
  <c r="I406" i="8"/>
  <c r="I407" i="8"/>
  <c r="I408" i="8"/>
  <c r="I409" i="8"/>
  <c r="I410" i="8"/>
  <c r="I411" i="8"/>
  <c r="I412" i="8"/>
  <c r="I413" i="8"/>
  <c r="I414" i="8"/>
  <c r="I415" i="8"/>
  <c r="I416" i="8"/>
  <c r="I417" i="8"/>
  <c r="I418" i="8"/>
  <c r="I419" i="8"/>
  <c r="I420" i="8"/>
  <c r="I421" i="8"/>
  <c r="I422" i="8"/>
  <c r="I423" i="8"/>
  <c r="I424" i="8"/>
  <c r="I425" i="8"/>
  <c r="I426" i="8"/>
  <c r="I427" i="8"/>
  <c r="I428" i="8"/>
  <c r="I429" i="8"/>
  <c r="I430" i="8"/>
  <c r="I431" i="8"/>
  <c r="I432" i="8"/>
  <c r="I433" i="8"/>
  <c r="I434" i="8"/>
  <c r="I435" i="8"/>
  <c r="I436" i="8"/>
  <c r="I437" i="8"/>
  <c r="I438" i="8"/>
  <c r="I439" i="8"/>
  <c r="I440" i="8"/>
  <c r="I441" i="8"/>
  <c r="I442" i="8"/>
  <c r="I443" i="8"/>
  <c r="I444" i="8"/>
  <c r="I445" i="8"/>
  <c r="I446" i="8"/>
  <c r="I447" i="8"/>
  <c r="I448" i="8"/>
  <c r="I449" i="8"/>
  <c r="I450" i="8"/>
  <c r="I451" i="8"/>
  <c r="I452" i="8"/>
  <c r="I453" i="8"/>
  <c r="I454" i="8"/>
  <c r="I455" i="8"/>
  <c r="I456" i="8"/>
  <c r="I457" i="8"/>
  <c r="I458" i="8"/>
  <c r="I459" i="8"/>
  <c r="I460" i="8"/>
  <c r="I461" i="8"/>
  <c r="I462" i="8"/>
  <c r="I463" i="8"/>
  <c r="I464" i="8"/>
  <c r="I465" i="8"/>
  <c r="I466" i="8"/>
  <c r="I467" i="8"/>
  <c r="I468" i="8"/>
  <c r="I469" i="8"/>
  <c r="I470" i="8"/>
  <c r="I471" i="8"/>
  <c r="I472" i="8"/>
  <c r="I473" i="8"/>
  <c r="I474" i="8"/>
  <c r="I475" i="8"/>
  <c r="I476" i="8"/>
  <c r="I477" i="8"/>
  <c r="I478" i="8"/>
  <c r="I479" i="8"/>
  <c r="I480" i="8"/>
  <c r="I481" i="8"/>
  <c r="I482" i="8"/>
  <c r="I483" i="8"/>
  <c r="I484" i="8"/>
  <c r="I485" i="8"/>
  <c r="I486" i="8"/>
  <c r="I487" i="8"/>
  <c r="I488" i="8"/>
  <c r="I489" i="8"/>
  <c r="I490" i="8"/>
  <c r="I491" i="8"/>
  <c r="I492" i="8"/>
  <c r="I493" i="8"/>
  <c r="I494" i="8"/>
  <c r="I495" i="8"/>
  <c r="I496" i="8"/>
  <c r="I497" i="8"/>
  <c r="I498" i="8"/>
  <c r="I499" i="8"/>
  <c r="I500" i="8"/>
  <c r="I501" i="8"/>
  <c r="I502" i="8"/>
  <c r="I503" i="8"/>
  <c r="I504" i="8"/>
  <c r="I505" i="8"/>
  <c r="I506" i="8"/>
  <c r="I507" i="8"/>
  <c r="I508" i="8"/>
  <c r="I509" i="8"/>
  <c r="I510" i="8"/>
  <c r="I511" i="8"/>
  <c r="I512" i="8"/>
  <c r="I513" i="8"/>
  <c r="I514" i="8"/>
  <c r="I515" i="8"/>
  <c r="I516" i="8"/>
  <c r="I517" i="8"/>
  <c r="I518" i="8"/>
  <c r="I519" i="8"/>
  <c r="I520" i="8"/>
  <c r="I521" i="8"/>
  <c r="I522" i="8"/>
  <c r="I523" i="8"/>
  <c r="I524" i="8"/>
  <c r="I525" i="8"/>
  <c r="I526" i="8"/>
  <c r="I527" i="8"/>
  <c r="I528" i="8"/>
  <c r="I529" i="8"/>
  <c r="I530" i="8"/>
  <c r="I531" i="8"/>
  <c r="I532" i="8"/>
  <c r="I533" i="8"/>
  <c r="I534" i="8"/>
  <c r="I535" i="8"/>
  <c r="I536" i="8"/>
  <c r="I537" i="8"/>
  <c r="I538" i="8"/>
  <c r="I539" i="8"/>
  <c r="I540" i="8"/>
  <c r="I541" i="8"/>
  <c r="I542" i="8"/>
  <c r="I543" i="8"/>
  <c r="I544" i="8"/>
  <c r="I545" i="8"/>
  <c r="I546" i="8"/>
  <c r="I547" i="8"/>
  <c r="I548" i="8"/>
  <c r="I549" i="8"/>
  <c r="I550" i="8"/>
  <c r="I551" i="8"/>
  <c r="I552" i="8"/>
  <c r="I553" i="8"/>
  <c r="I554" i="8"/>
  <c r="I555" i="8"/>
  <c r="I556" i="8"/>
  <c r="I557" i="8"/>
  <c r="I558" i="8"/>
  <c r="I559" i="8"/>
  <c r="I560" i="8"/>
  <c r="I561" i="8"/>
  <c r="I562" i="8"/>
  <c r="I563" i="8"/>
  <c r="I564" i="8"/>
  <c r="I565" i="8"/>
  <c r="I566" i="8"/>
  <c r="I567" i="8"/>
  <c r="I568" i="8"/>
  <c r="I569" i="8"/>
  <c r="I570" i="8"/>
  <c r="I571" i="8"/>
  <c r="I572" i="8"/>
  <c r="I573" i="8"/>
  <c r="I574" i="8"/>
  <c r="I575" i="8"/>
  <c r="I576" i="8"/>
  <c r="I577" i="8"/>
  <c r="I578" i="8"/>
  <c r="I579" i="8"/>
  <c r="I580" i="8"/>
  <c r="I581" i="8"/>
  <c r="I582" i="8"/>
  <c r="I583" i="8"/>
  <c r="I584" i="8"/>
  <c r="I585" i="8"/>
  <c r="I586" i="8"/>
  <c r="I587" i="8"/>
  <c r="I588" i="8"/>
  <c r="I589" i="8"/>
  <c r="I590" i="8"/>
  <c r="I591" i="8"/>
  <c r="I592" i="8"/>
  <c r="I593" i="8"/>
  <c r="I594" i="8"/>
  <c r="I595" i="8"/>
  <c r="I596" i="8"/>
  <c r="I597" i="8"/>
  <c r="I598" i="8"/>
  <c r="I599" i="8"/>
  <c r="I600" i="8"/>
  <c r="I601" i="8"/>
  <c r="I602" i="8"/>
  <c r="I603" i="8"/>
  <c r="I604" i="8"/>
  <c r="I605" i="8"/>
  <c r="I606" i="8"/>
  <c r="I607" i="8"/>
  <c r="I608" i="8"/>
  <c r="I609" i="8"/>
  <c r="I610" i="8"/>
  <c r="I611" i="8"/>
  <c r="I612" i="8"/>
  <c r="I613" i="8"/>
  <c r="I614" i="8"/>
  <c r="I615" i="8"/>
  <c r="I616" i="8"/>
  <c r="I617" i="8"/>
  <c r="I618" i="8"/>
  <c r="I619" i="8"/>
  <c r="I620" i="8"/>
  <c r="I621" i="8"/>
  <c r="I622" i="8"/>
  <c r="I623" i="8"/>
  <c r="I624" i="8"/>
  <c r="I625" i="8"/>
  <c r="I626" i="8"/>
  <c r="I627" i="8"/>
  <c r="I628" i="8"/>
  <c r="I629" i="8"/>
  <c r="I630" i="8"/>
  <c r="I631" i="8"/>
  <c r="I632" i="8"/>
  <c r="I633" i="8"/>
  <c r="I634" i="8"/>
  <c r="I635" i="8"/>
  <c r="I636" i="8"/>
  <c r="I637" i="8"/>
  <c r="I638" i="8"/>
  <c r="I639" i="8"/>
  <c r="I640" i="8"/>
  <c r="I641" i="8"/>
  <c r="I642" i="8"/>
  <c r="I643" i="8"/>
  <c r="I644" i="8"/>
  <c r="I645" i="8"/>
  <c r="I646" i="8"/>
  <c r="I647" i="8"/>
  <c r="I648" i="8"/>
  <c r="I649" i="8"/>
  <c r="I650" i="8"/>
  <c r="I651" i="8"/>
  <c r="I652" i="8"/>
  <c r="I653" i="8"/>
  <c r="I654" i="8"/>
  <c r="I655" i="8"/>
  <c r="I656" i="8"/>
  <c r="I657" i="8"/>
  <c r="I658" i="8"/>
  <c r="I659" i="8"/>
  <c r="I660" i="8"/>
  <c r="I661" i="8"/>
  <c r="I662" i="8"/>
  <c r="I663" i="8"/>
  <c r="I664" i="8"/>
  <c r="I665" i="8"/>
  <c r="I666" i="8"/>
  <c r="I667" i="8"/>
  <c r="I668" i="8"/>
  <c r="I669" i="8"/>
  <c r="I670" i="8"/>
  <c r="I671" i="8"/>
  <c r="I672" i="8"/>
  <c r="I673" i="8"/>
  <c r="I674" i="8"/>
  <c r="I675" i="8"/>
  <c r="I676" i="8"/>
  <c r="I677" i="8"/>
  <c r="I678" i="8"/>
  <c r="I679" i="8"/>
  <c r="I680" i="8"/>
  <c r="I681" i="8"/>
  <c r="I682" i="8"/>
  <c r="I683" i="8"/>
  <c r="I684" i="8"/>
  <c r="I685" i="8"/>
  <c r="I686" i="8"/>
  <c r="I687" i="8"/>
  <c r="I688" i="8"/>
  <c r="I689" i="8"/>
  <c r="I690" i="8"/>
  <c r="I691" i="8"/>
  <c r="I692" i="8"/>
  <c r="I693" i="8"/>
  <c r="I694" i="8"/>
  <c r="I695" i="8"/>
  <c r="I696" i="8"/>
  <c r="I697" i="8"/>
  <c r="I698" i="8"/>
  <c r="I699" i="8"/>
  <c r="I700" i="8"/>
  <c r="I701" i="8"/>
  <c r="I702" i="8"/>
  <c r="I703" i="8"/>
  <c r="I704" i="8"/>
  <c r="I705" i="8"/>
  <c r="I706" i="8"/>
  <c r="I707" i="8"/>
  <c r="I708" i="8"/>
  <c r="I709" i="8"/>
  <c r="I710" i="8"/>
  <c r="I711" i="8"/>
  <c r="I712" i="8"/>
  <c r="I713" i="8"/>
  <c r="I714" i="8"/>
  <c r="I715" i="8"/>
  <c r="I716" i="8"/>
  <c r="I717" i="8"/>
  <c r="I718" i="8"/>
  <c r="I719" i="8"/>
  <c r="I720" i="8"/>
  <c r="I721" i="8"/>
  <c r="I722" i="8"/>
  <c r="I723" i="8"/>
  <c r="I724" i="8"/>
  <c r="I725" i="8"/>
  <c r="I726" i="8"/>
  <c r="I727" i="8"/>
  <c r="I728" i="8"/>
  <c r="I729" i="8"/>
  <c r="I730" i="8"/>
  <c r="I731" i="8"/>
  <c r="I732" i="8"/>
  <c r="I733" i="8"/>
  <c r="I734" i="8"/>
  <c r="I735" i="8"/>
  <c r="I736" i="8"/>
  <c r="I737" i="8"/>
  <c r="I738" i="8"/>
  <c r="I739" i="8"/>
  <c r="I740" i="8"/>
  <c r="I741" i="8"/>
  <c r="I742" i="8"/>
  <c r="I743" i="8"/>
  <c r="I744" i="8"/>
  <c r="I745" i="8"/>
  <c r="I746" i="8"/>
  <c r="I747" i="8"/>
  <c r="I748" i="8"/>
  <c r="I749" i="8"/>
  <c r="I750" i="8"/>
  <c r="I751" i="8"/>
  <c r="I752" i="8"/>
  <c r="I753" i="8"/>
  <c r="I754" i="8"/>
  <c r="I755" i="8"/>
  <c r="I756" i="8"/>
  <c r="I757" i="8"/>
  <c r="I758" i="8"/>
  <c r="I759" i="8"/>
  <c r="I760" i="8"/>
  <c r="I761" i="8"/>
  <c r="I762" i="8"/>
  <c r="I763" i="8"/>
  <c r="I764" i="8"/>
  <c r="I765" i="8"/>
  <c r="I766" i="8"/>
  <c r="I767" i="8"/>
  <c r="I768" i="8"/>
  <c r="I769" i="8"/>
  <c r="I770" i="8"/>
  <c r="I771" i="8"/>
  <c r="I772" i="8"/>
  <c r="I773" i="8"/>
  <c r="I774" i="8"/>
  <c r="I775" i="8"/>
  <c r="I776" i="8"/>
  <c r="I777" i="8"/>
  <c r="I778" i="8"/>
  <c r="I779" i="8"/>
  <c r="I780" i="8"/>
  <c r="I781" i="8"/>
  <c r="I782" i="8"/>
  <c r="I783" i="8"/>
  <c r="I784" i="8"/>
  <c r="I785" i="8"/>
  <c r="I786" i="8"/>
  <c r="I787" i="8"/>
  <c r="I788" i="8"/>
  <c r="I789" i="8"/>
  <c r="I790" i="8"/>
  <c r="I791" i="8"/>
  <c r="I792" i="8"/>
  <c r="I793" i="8"/>
  <c r="I794" i="8"/>
  <c r="I795" i="8"/>
  <c r="I796" i="8"/>
  <c r="I797" i="8"/>
  <c r="I798" i="8"/>
  <c r="I799" i="8"/>
  <c r="I800" i="8"/>
  <c r="I801" i="8"/>
  <c r="I802" i="8"/>
  <c r="I803" i="8"/>
  <c r="I804" i="8"/>
  <c r="I805" i="8"/>
  <c r="I806" i="8"/>
  <c r="I807" i="8"/>
  <c r="I808" i="8"/>
  <c r="I809" i="8"/>
  <c r="I810" i="8"/>
  <c r="I811" i="8"/>
  <c r="I812" i="8"/>
  <c r="I813" i="8"/>
  <c r="I814" i="8"/>
  <c r="I815" i="8"/>
  <c r="I816" i="8"/>
  <c r="I817" i="8"/>
  <c r="I818" i="8"/>
  <c r="I819" i="8"/>
  <c r="I820" i="8"/>
  <c r="I821" i="8"/>
  <c r="I822" i="8"/>
  <c r="I823" i="8"/>
  <c r="I824" i="8"/>
  <c r="I825" i="8"/>
  <c r="I826" i="8"/>
  <c r="I827" i="8"/>
  <c r="I828" i="8"/>
  <c r="I829" i="8"/>
  <c r="I830" i="8"/>
  <c r="I831" i="8"/>
  <c r="I832" i="8"/>
  <c r="I833" i="8"/>
  <c r="I834" i="8"/>
  <c r="I835" i="8"/>
  <c r="I836" i="8"/>
  <c r="I837" i="8"/>
  <c r="I838" i="8"/>
  <c r="I839" i="8"/>
  <c r="I840" i="8"/>
  <c r="I841" i="8"/>
  <c r="I842" i="8"/>
  <c r="I843" i="8"/>
  <c r="I844" i="8"/>
  <c r="I845" i="8"/>
  <c r="I846" i="8"/>
  <c r="I847" i="8"/>
  <c r="I848" i="8"/>
  <c r="I849" i="8"/>
  <c r="I850" i="8"/>
  <c r="I851" i="8"/>
  <c r="I852" i="8"/>
  <c r="I853" i="8"/>
  <c r="I854" i="8"/>
  <c r="I855" i="8"/>
  <c r="I856" i="8"/>
  <c r="I857" i="8"/>
  <c r="I858" i="8"/>
  <c r="I859" i="8"/>
  <c r="I860" i="8"/>
  <c r="I861" i="8"/>
  <c r="I862" i="8"/>
  <c r="I863" i="8"/>
  <c r="I864" i="8"/>
  <c r="I865" i="8"/>
  <c r="I866" i="8"/>
  <c r="I867" i="8"/>
  <c r="I868" i="8"/>
  <c r="I869" i="8"/>
  <c r="I870" i="8"/>
  <c r="I871" i="8"/>
  <c r="I872" i="8"/>
  <c r="I873" i="8"/>
  <c r="I874" i="8"/>
  <c r="I875" i="8"/>
  <c r="I876" i="8"/>
  <c r="I877" i="8"/>
  <c r="I878" i="8"/>
  <c r="I879" i="8"/>
  <c r="I880" i="8"/>
  <c r="I881" i="8"/>
  <c r="I882" i="8"/>
  <c r="I883" i="8"/>
  <c r="I884" i="8"/>
  <c r="I885" i="8"/>
  <c r="I886" i="8"/>
  <c r="I887" i="8"/>
  <c r="I888" i="8"/>
  <c r="I889" i="8"/>
  <c r="I890" i="8"/>
  <c r="I891" i="8"/>
  <c r="I892" i="8"/>
  <c r="I893" i="8"/>
  <c r="I894" i="8"/>
  <c r="I895" i="8"/>
  <c r="I896" i="8"/>
  <c r="I897" i="8"/>
  <c r="I898" i="8"/>
  <c r="I899" i="8"/>
  <c r="I900" i="8"/>
  <c r="I901" i="8"/>
  <c r="I902" i="8"/>
  <c r="I903" i="8"/>
  <c r="I904" i="8"/>
  <c r="I905" i="8"/>
  <c r="I906" i="8"/>
  <c r="I907" i="8"/>
  <c r="I908" i="8"/>
  <c r="I909" i="8"/>
  <c r="I910" i="8"/>
  <c r="I911" i="8"/>
  <c r="I912" i="8"/>
  <c r="I913" i="8"/>
  <c r="I914" i="8"/>
  <c r="I915" i="8"/>
  <c r="I916" i="8"/>
  <c r="I917" i="8"/>
  <c r="I918" i="8"/>
  <c r="I919" i="8"/>
  <c r="I920" i="8"/>
  <c r="I921" i="8"/>
  <c r="I922" i="8"/>
  <c r="I923" i="8"/>
  <c r="I924" i="8"/>
  <c r="I925" i="8"/>
  <c r="I926" i="8"/>
  <c r="I927" i="8"/>
  <c r="I928" i="8"/>
  <c r="I929" i="8"/>
  <c r="I930" i="8"/>
  <c r="I931" i="8"/>
  <c r="I932" i="8"/>
  <c r="I933" i="8"/>
  <c r="I934" i="8"/>
  <c r="I935" i="8"/>
  <c r="I936" i="8"/>
  <c r="I937" i="8"/>
  <c r="I938" i="8"/>
  <c r="I939" i="8"/>
  <c r="I940" i="8"/>
  <c r="I941" i="8"/>
  <c r="I942" i="8"/>
  <c r="I943" i="8"/>
  <c r="I944" i="8"/>
  <c r="I945" i="8"/>
  <c r="I946" i="8"/>
  <c r="I947" i="8"/>
  <c r="I948" i="8"/>
  <c r="I949" i="8"/>
  <c r="I950" i="8"/>
  <c r="I951" i="8"/>
  <c r="I952" i="8"/>
  <c r="I953" i="8"/>
  <c r="I954" i="8"/>
  <c r="I955" i="8"/>
  <c r="I956" i="8"/>
  <c r="I957" i="8"/>
  <c r="I958" i="8"/>
  <c r="I959" i="8"/>
  <c r="I960" i="8"/>
  <c r="I961" i="8"/>
  <c r="I962" i="8"/>
  <c r="I963" i="8"/>
  <c r="I964" i="8"/>
  <c r="I965" i="8"/>
  <c r="I966" i="8"/>
  <c r="I967" i="8"/>
  <c r="I968" i="8"/>
  <c r="I969" i="8"/>
  <c r="I970" i="8"/>
  <c r="I971" i="8"/>
  <c r="I972" i="8"/>
  <c r="I973" i="8"/>
  <c r="I974" i="8"/>
  <c r="I975" i="8"/>
  <c r="I976" i="8"/>
  <c r="I977" i="8"/>
  <c r="I978" i="8"/>
  <c r="I979" i="8"/>
  <c r="I980" i="8"/>
  <c r="I981" i="8"/>
  <c r="I982" i="8"/>
  <c r="I983" i="8"/>
  <c r="I984" i="8"/>
  <c r="I985" i="8"/>
  <c r="I986" i="8"/>
  <c r="I987" i="8"/>
  <c r="I988" i="8"/>
  <c r="I989" i="8"/>
  <c r="I990" i="8"/>
  <c r="I991" i="8"/>
  <c r="I992" i="8"/>
  <c r="I993" i="8"/>
  <c r="I994" i="8"/>
  <c r="I995" i="8"/>
  <c r="I996" i="8"/>
  <c r="I997" i="8"/>
  <c r="I998" i="8"/>
  <c r="I999" i="8"/>
  <c r="I1000" i="8"/>
  <c r="I1001" i="8"/>
  <c r="H18" i="8"/>
  <c r="R18" i="8" s="1"/>
  <c r="H19" i="8"/>
  <c r="R19" i="8" s="1"/>
  <c r="H20" i="8"/>
  <c r="R20" i="8" s="1"/>
  <c r="H21" i="8"/>
  <c r="R21" i="8" s="1"/>
  <c r="H22" i="8"/>
  <c r="R22" i="8" s="1"/>
  <c r="H23" i="8"/>
  <c r="R23" i="8" s="1"/>
  <c r="H24" i="8"/>
  <c r="R24" i="8" s="1"/>
  <c r="H25" i="8"/>
  <c r="R25" i="8" s="1"/>
  <c r="H26" i="8"/>
  <c r="R26" i="8" s="1"/>
  <c r="H27" i="8"/>
  <c r="R27" i="8" s="1"/>
  <c r="H28" i="8"/>
  <c r="R28" i="8" s="1"/>
  <c r="H29" i="8"/>
  <c r="R29" i="8" s="1"/>
  <c r="H30" i="8"/>
  <c r="R30" i="8" s="1"/>
  <c r="H31" i="8"/>
  <c r="R31" i="8" s="1"/>
  <c r="H32" i="8"/>
  <c r="R32" i="8" s="1"/>
  <c r="H33" i="8"/>
  <c r="R33" i="8" s="1"/>
  <c r="H34" i="8"/>
  <c r="R34" i="8" s="1"/>
  <c r="H35" i="8"/>
  <c r="R35" i="8" s="1"/>
  <c r="H36" i="8"/>
  <c r="R36" i="8" s="1"/>
  <c r="H37" i="8"/>
  <c r="R37" i="8" s="1"/>
  <c r="H38" i="8"/>
  <c r="R38" i="8" s="1"/>
  <c r="H39" i="8"/>
  <c r="R39" i="8" s="1"/>
  <c r="H40" i="8"/>
  <c r="R40" i="8" s="1"/>
  <c r="H41" i="8"/>
  <c r="R41" i="8" s="1"/>
  <c r="H42" i="8"/>
  <c r="R42" i="8" s="1"/>
  <c r="H43" i="8"/>
  <c r="R43" i="8" s="1"/>
  <c r="H44" i="8"/>
  <c r="R44" i="8" s="1"/>
  <c r="H45" i="8"/>
  <c r="R45" i="8" s="1"/>
  <c r="H46" i="8"/>
  <c r="R46" i="8" s="1"/>
  <c r="H47" i="8"/>
  <c r="R47" i="8" s="1"/>
  <c r="H48" i="8"/>
  <c r="R48" i="8" s="1"/>
  <c r="H49" i="8"/>
  <c r="R49" i="8" s="1"/>
  <c r="H50" i="8"/>
  <c r="R50" i="8" s="1"/>
  <c r="H51" i="8"/>
  <c r="R51" i="8" s="1"/>
  <c r="H52" i="8"/>
  <c r="R52" i="8" s="1"/>
  <c r="H53" i="8"/>
  <c r="R53" i="8" s="1"/>
  <c r="H54" i="8"/>
  <c r="R54" i="8" s="1"/>
  <c r="H55" i="8"/>
  <c r="R55" i="8" s="1"/>
  <c r="H56" i="8"/>
  <c r="R56" i="8" s="1"/>
  <c r="H57" i="8"/>
  <c r="R57" i="8" s="1"/>
  <c r="H58" i="8"/>
  <c r="R58" i="8" s="1"/>
  <c r="H59" i="8"/>
  <c r="R59" i="8" s="1"/>
  <c r="H60" i="8"/>
  <c r="R60" i="8" s="1"/>
  <c r="H61" i="8"/>
  <c r="R61" i="8" s="1"/>
  <c r="H62" i="8"/>
  <c r="R62" i="8" s="1"/>
  <c r="H63" i="8"/>
  <c r="R63" i="8" s="1"/>
  <c r="H64" i="8"/>
  <c r="R64" i="8" s="1"/>
  <c r="H65" i="8"/>
  <c r="R65" i="8" s="1"/>
  <c r="H66" i="8"/>
  <c r="R66" i="8" s="1"/>
  <c r="H67" i="8"/>
  <c r="R67" i="8" s="1"/>
  <c r="H68" i="8"/>
  <c r="R68" i="8" s="1"/>
  <c r="H69" i="8"/>
  <c r="R69" i="8" s="1"/>
  <c r="H70" i="8"/>
  <c r="R70" i="8" s="1"/>
  <c r="H71" i="8"/>
  <c r="R71" i="8" s="1"/>
  <c r="H72" i="8"/>
  <c r="R72" i="8" s="1"/>
  <c r="H73" i="8"/>
  <c r="R73" i="8" s="1"/>
  <c r="H74" i="8"/>
  <c r="R74" i="8" s="1"/>
  <c r="H75" i="8"/>
  <c r="R75" i="8" s="1"/>
  <c r="H76" i="8"/>
  <c r="R76" i="8" s="1"/>
  <c r="H77" i="8"/>
  <c r="R77" i="8" s="1"/>
  <c r="H78" i="8"/>
  <c r="R78" i="8" s="1"/>
  <c r="H79" i="8"/>
  <c r="R79" i="8" s="1"/>
  <c r="H80" i="8"/>
  <c r="R80" i="8" s="1"/>
  <c r="H81" i="8"/>
  <c r="R81" i="8" s="1"/>
  <c r="H82" i="8"/>
  <c r="R82" i="8" s="1"/>
  <c r="H83" i="8"/>
  <c r="R83" i="8" s="1"/>
  <c r="H84" i="8"/>
  <c r="R84" i="8" s="1"/>
  <c r="H85" i="8"/>
  <c r="R85" i="8" s="1"/>
  <c r="H86" i="8"/>
  <c r="R86" i="8" s="1"/>
  <c r="H87" i="8"/>
  <c r="R87" i="8" s="1"/>
  <c r="H88" i="8"/>
  <c r="R88" i="8" s="1"/>
  <c r="H89" i="8"/>
  <c r="R89" i="8" s="1"/>
  <c r="H90" i="8"/>
  <c r="R90" i="8" s="1"/>
  <c r="H91" i="8"/>
  <c r="R91" i="8" s="1"/>
  <c r="H92" i="8"/>
  <c r="R92" i="8" s="1"/>
  <c r="H93" i="8"/>
  <c r="R93" i="8" s="1"/>
  <c r="H94" i="8"/>
  <c r="R94" i="8" s="1"/>
  <c r="H95" i="8"/>
  <c r="R95" i="8" s="1"/>
  <c r="H96" i="8"/>
  <c r="R96" i="8" s="1"/>
  <c r="H97" i="8"/>
  <c r="R97" i="8" s="1"/>
  <c r="H98" i="8"/>
  <c r="R98" i="8" s="1"/>
  <c r="H99" i="8"/>
  <c r="R99" i="8" s="1"/>
  <c r="H100" i="8"/>
  <c r="R100" i="8" s="1"/>
  <c r="H101" i="8"/>
  <c r="R101" i="8" s="1"/>
  <c r="H102" i="8"/>
  <c r="R102" i="8" s="1"/>
  <c r="H103" i="8"/>
  <c r="R103" i="8" s="1"/>
  <c r="H104" i="8"/>
  <c r="R104" i="8" s="1"/>
  <c r="H105" i="8"/>
  <c r="R105" i="8" s="1"/>
  <c r="H106" i="8"/>
  <c r="R106" i="8" s="1"/>
  <c r="H107" i="8"/>
  <c r="R107" i="8" s="1"/>
  <c r="H108" i="8"/>
  <c r="R108" i="8" s="1"/>
  <c r="H109" i="8"/>
  <c r="R109" i="8" s="1"/>
  <c r="H110" i="8"/>
  <c r="R110" i="8" s="1"/>
  <c r="H111" i="8"/>
  <c r="R111" i="8" s="1"/>
  <c r="H112" i="8"/>
  <c r="R112" i="8" s="1"/>
  <c r="H113" i="8"/>
  <c r="R113" i="8" s="1"/>
  <c r="H114" i="8"/>
  <c r="R114" i="8" s="1"/>
  <c r="H115" i="8"/>
  <c r="R115" i="8" s="1"/>
  <c r="H116" i="8"/>
  <c r="R116" i="8" s="1"/>
  <c r="H117" i="8"/>
  <c r="R117" i="8" s="1"/>
  <c r="H118" i="8"/>
  <c r="R118" i="8" s="1"/>
  <c r="H119" i="8"/>
  <c r="R119" i="8" s="1"/>
  <c r="H120" i="8"/>
  <c r="R120" i="8" s="1"/>
  <c r="H121" i="8"/>
  <c r="R121" i="8" s="1"/>
  <c r="H122" i="8"/>
  <c r="R122" i="8" s="1"/>
  <c r="H123" i="8"/>
  <c r="R123" i="8" s="1"/>
  <c r="H124" i="8"/>
  <c r="R124" i="8" s="1"/>
  <c r="H125" i="8"/>
  <c r="R125" i="8" s="1"/>
  <c r="H126" i="8"/>
  <c r="R126" i="8" s="1"/>
  <c r="H127" i="8"/>
  <c r="R127" i="8" s="1"/>
  <c r="H128" i="8"/>
  <c r="R128" i="8" s="1"/>
  <c r="H129" i="8"/>
  <c r="R129" i="8" s="1"/>
  <c r="H130" i="8"/>
  <c r="R130" i="8" s="1"/>
  <c r="H131" i="8"/>
  <c r="R131" i="8" s="1"/>
  <c r="H132" i="8"/>
  <c r="R132" i="8" s="1"/>
  <c r="H133" i="8"/>
  <c r="R133" i="8" s="1"/>
  <c r="H134" i="8"/>
  <c r="R134" i="8" s="1"/>
  <c r="H135" i="8"/>
  <c r="R135" i="8" s="1"/>
  <c r="H136" i="8"/>
  <c r="R136" i="8" s="1"/>
  <c r="H137" i="8"/>
  <c r="R137" i="8" s="1"/>
  <c r="H138" i="8"/>
  <c r="R138" i="8" s="1"/>
  <c r="H139" i="8"/>
  <c r="R139" i="8" s="1"/>
  <c r="H140" i="8"/>
  <c r="R140" i="8" s="1"/>
  <c r="H141" i="8"/>
  <c r="R141" i="8" s="1"/>
  <c r="H142" i="8"/>
  <c r="R142" i="8" s="1"/>
  <c r="H143" i="8"/>
  <c r="R143" i="8" s="1"/>
  <c r="H144" i="8"/>
  <c r="R144" i="8" s="1"/>
  <c r="H145" i="8"/>
  <c r="R145" i="8" s="1"/>
  <c r="H146" i="8"/>
  <c r="R146" i="8" s="1"/>
  <c r="H147" i="8"/>
  <c r="R147" i="8" s="1"/>
  <c r="H148" i="8"/>
  <c r="R148" i="8" s="1"/>
  <c r="H149" i="8"/>
  <c r="R149" i="8" s="1"/>
  <c r="H150" i="8"/>
  <c r="R150" i="8" s="1"/>
  <c r="H151" i="8"/>
  <c r="R151" i="8" s="1"/>
  <c r="H152" i="8"/>
  <c r="R152" i="8" s="1"/>
  <c r="H153" i="8"/>
  <c r="R153" i="8" s="1"/>
  <c r="H154" i="8"/>
  <c r="R154" i="8" s="1"/>
  <c r="H155" i="8"/>
  <c r="R155" i="8" s="1"/>
  <c r="H156" i="8"/>
  <c r="R156" i="8" s="1"/>
  <c r="H157" i="8"/>
  <c r="R157" i="8" s="1"/>
  <c r="H158" i="8"/>
  <c r="R158" i="8" s="1"/>
  <c r="H159" i="8"/>
  <c r="R159" i="8" s="1"/>
  <c r="H160" i="8"/>
  <c r="R160" i="8" s="1"/>
  <c r="H161" i="8"/>
  <c r="R161" i="8" s="1"/>
  <c r="H162" i="8"/>
  <c r="R162" i="8" s="1"/>
  <c r="H163" i="8"/>
  <c r="R163" i="8" s="1"/>
  <c r="H164" i="8"/>
  <c r="R164" i="8" s="1"/>
  <c r="H165" i="8"/>
  <c r="R165" i="8" s="1"/>
  <c r="H166" i="8"/>
  <c r="R166" i="8" s="1"/>
  <c r="H167" i="8"/>
  <c r="R167" i="8" s="1"/>
  <c r="H168" i="8"/>
  <c r="R168" i="8" s="1"/>
  <c r="H169" i="8"/>
  <c r="R169" i="8" s="1"/>
  <c r="H170" i="8"/>
  <c r="R170" i="8" s="1"/>
  <c r="H171" i="8"/>
  <c r="R171" i="8" s="1"/>
  <c r="H172" i="8"/>
  <c r="R172" i="8" s="1"/>
  <c r="H173" i="8"/>
  <c r="R173" i="8" s="1"/>
  <c r="H174" i="8"/>
  <c r="R174" i="8" s="1"/>
  <c r="H175" i="8"/>
  <c r="R175" i="8" s="1"/>
  <c r="H176" i="8"/>
  <c r="R176" i="8" s="1"/>
  <c r="H177" i="8"/>
  <c r="R177" i="8" s="1"/>
  <c r="H178" i="8"/>
  <c r="R178" i="8" s="1"/>
  <c r="H179" i="8"/>
  <c r="R179" i="8" s="1"/>
  <c r="H180" i="8"/>
  <c r="R180" i="8" s="1"/>
  <c r="H181" i="8"/>
  <c r="R181" i="8" s="1"/>
  <c r="H182" i="8"/>
  <c r="R182" i="8" s="1"/>
  <c r="H183" i="8"/>
  <c r="R183" i="8" s="1"/>
  <c r="H184" i="8"/>
  <c r="R184" i="8" s="1"/>
  <c r="H185" i="8"/>
  <c r="R185" i="8" s="1"/>
  <c r="H186" i="8"/>
  <c r="R186" i="8" s="1"/>
  <c r="H187" i="8"/>
  <c r="R187" i="8" s="1"/>
  <c r="H188" i="8"/>
  <c r="R188" i="8" s="1"/>
  <c r="H189" i="8"/>
  <c r="R189" i="8" s="1"/>
  <c r="H190" i="8"/>
  <c r="R190" i="8" s="1"/>
  <c r="H191" i="8"/>
  <c r="R191" i="8" s="1"/>
  <c r="H192" i="8"/>
  <c r="R192" i="8" s="1"/>
  <c r="H193" i="8"/>
  <c r="R193" i="8" s="1"/>
  <c r="H194" i="8"/>
  <c r="R194" i="8" s="1"/>
  <c r="H195" i="8"/>
  <c r="R195" i="8" s="1"/>
  <c r="H196" i="8"/>
  <c r="R196" i="8" s="1"/>
  <c r="H197" i="8"/>
  <c r="R197" i="8" s="1"/>
  <c r="H198" i="8"/>
  <c r="R198" i="8" s="1"/>
  <c r="H199" i="8"/>
  <c r="R199" i="8" s="1"/>
  <c r="H200" i="8"/>
  <c r="R200" i="8" s="1"/>
  <c r="H201" i="8"/>
  <c r="R201" i="8" s="1"/>
  <c r="H202" i="8"/>
  <c r="R202" i="8" s="1"/>
  <c r="H203" i="8"/>
  <c r="R203" i="8" s="1"/>
  <c r="H204" i="8"/>
  <c r="R204" i="8" s="1"/>
  <c r="H205" i="8"/>
  <c r="R205" i="8" s="1"/>
  <c r="H206" i="8"/>
  <c r="R206" i="8" s="1"/>
  <c r="H207" i="8"/>
  <c r="R207" i="8" s="1"/>
  <c r="H208" i="8"/>
  <c r="R208" i="8" s="1"/>
  <c r="H209" i="8"/>
  <c r="R209" i="8" s="1"/>
  <c r="H210" i="8"/>
  <c r="R210" i="8" s="1"/>
  <c r="H211" i="8"/>
  <c r="R211" i="8" s="1"/>
  <c r="H212" i="8"/>
  <c r="R212" i="8" s="1"/>
  <c r="H213" i="8"/>
  <c r="R213" i="8" s="1"/>
  <c r="H214" i="8"/>
  <c r="R214" i="8" s="1"/>
  <c r="H215" i="8"/>
  <c r="R215" i="8" s="1"/>
  <c r="H216" i="8"/>
  <c r="R216" i="8" s="1"/>
  <c r="H217" i="8"/>
  <c r="R217" i="8" s="1"/>
  <c r="H218" i="8"/>
  <c r="R218" i="8" s="1"/>
  <c r="H219" i="8"/>
  <c r="R219" i="8" s="1"/>
  <c r="H220" i="8"/>
  <c r="R220" i="8" s="1"/>
  <c r="H221" i="8"/>
  <c r="R221" i="8" s="1"/>
  <c r="H222" i="8"/>
  <c r="R222" i="8" s="1"/>
  <c r="H223" i="8"/>
  <c r="R223" i="8" s="1"/>
  <c r="H224" i="8"/>
  <c r="R224" i="8" s="1"/>
  <c r="H225" i="8"/>
  <c r="R225" i="8" s="1"/>
  <c r="H226" i="8"/>
  <c r="R226" i="8" s="1"/>
  <c r="H227" i="8"/>
  <c r="R227" i="8" s="1"/>
  <c r="H228" i="8"/>
  <c r="R228" i="8" s="1"/>
  <c r="H229" i="8"/>
  <c r="R229" i="8" s="1"/>
  <c r="H230" i="8"/>
  <c r="R230" i="8" s="1"/>
  <c r="H231" i="8"/>
  <c r="R231" i="8" s="1"/>
  <c r="H232" i="8"/>
  <c r="R232" i="8" s="1"/>
  <c r="H233" i="8"/>
  <c r="R233" i="8" s="1"/>
  <c r="H234" i="8"/>
  <c r="R234" i="8" s="1"/>
  <c r="H235" i="8"/>
  <c r="R235" i="8" s="1"/>
  <c r="H236" i="8"/>
  <c r="R236" i="8" s="1"/>
  <c r="H237" i="8"/>
  <c r="R237" i="8" s="1"/>
  <c r="H238" i="8"/>
  <c r="R238" i="8" s="1"/>
  <c r="H239" i="8"/>
  <c r="R239" i="8" s="1"/>
  <c r="H240" i="8"/>
  <c r="R240" i="8" s="1"/>
  <c r="H241" i="8"/>
  <c r="R241" i="8" s="1"/>
  <c r="H242" i="8"/>
  <c r="R242" i="8" s="1"/>
  <c r="H243" i="8"/>
  <c r="R243" i="8" s="1"/>
  <c r="H244" i="8"/>
  <c r="R244" i="8" s="1"/>
  <c r="H245" i="8"/>
  <c r="R245" i="8" s="1"/>
  <c r="H246" i="8"/>
  <c r="R246" i="8" s="1"/>
  <c r="H247" i="8"/>
  <c r="R247" i="8" s="1"/>
  <c r="H248" i="8"/>
  <c r="R248" i="8" s="1"/>
  <c r="H249" i="8"/>
  <c r="R249" i="8" s="1"/>
  <c r="H250" i="8"/>
  <c r="R250" i="8" s="1"/>
  <c r="H251" i="8"/>
  <c r="R251" i="8" s="1"/>
  <c r="H252" i="8"/>
  <c r="R252" i="8" s="1"/>
  <c r="H253" i="8"/>
  <c r="R253" i="8" s="1"/>
  <c r="H254" i="8"/>
  <c r="R254" i="8" s="1"/>
  <c r="H255" i="8"/>
  <c r="R255" i="8" s="1"/>
  <c r="H256" i="8"/>
  <c r="R256" i="8" s="1"/>
  <c r="H257" i="8"/>
  <c r="R257" i="8" s="1"/>
  <c r="H258" i="8"/>
  <c r="R258" i="8" s="1"/>
  <c r="H259" i="8"/>
  <c r="R259" i="8" s="1"/>
  <c r="H260" i="8"/>
  <c r="R260" i="8" s="1"/>
  <c r="H261" i="8"/>
  <c r="R261" i="8" s="1"/>
  <c r="H262" i="8"/>
  <c r="R262" i="8" s="1"/>
  <c r="H263" i="8"/>
  <c r="R263" i="8" s="1"/>
  <c r="H264" i="8"/>
  <c r="R264" i="8" s="1"/>
  <c r="H265" i="8"/>
  <c r="R265" i="8" s="1"/>
  <c r="H266" i="8"/>
  <c r="R266" i="8" s="1"/>
  <c r="H267" i="8"/>
  <c r="R267" i="8" s="1"/>
  <c r="H268" i="8"/>
  <c r="R268" i="8" s="1"/>
  <c r="H269" i="8"/>
  <c r="R269" i="8" s="1"/>
  <c r="H270" i="8"/>
  <c r="R270" i="8" s="1"/>
  <c r="H271" i="8"/>
  <c r="R271" i="8" s="1"/>
  <c r="H272" i="8"/>
  <c r="R272" i="8" s="1"/>
  <c r="H273" i="8"/>
  <c r="R273" i="8" s="1"/>
  <c r="H274" i="8"/>
  <c r="R274" i="8" s="1"/>
  <c r="H275" i="8"/>
  <c r="R275" i="8" s="1"/>
  <c r="H276" i="8"/>
  <c r="R276" i="8" s="1"/>
  <c r="H277" i="8"/>
  <c r="R277" i="8" s="1"/>
  <c r="H278" i="8"/>
  <c r="R278" i="8" s="1"/>
  <c r="H279" i="8"/>
  <c r="R279" i="8" s="1"/>
  <c r="H280" i="8"/>
  <c r="R280" i="8" s="1"/>
  <c r="H281" i="8"/>
  <c r="R281" i="8" s="1"/>
  <c r="H282" i="8"/>
  <c r="R282" i="8" s="1"/>
  <c r="H283" i="8"/>
  <c r="R283" i="8" s="1"/>
  <c r="H284" i="8"/>
  <c r="R284" i="8" s="1"/>
  <c r="H285" i="8"/>
  <c r="R285" i="8" s="1"/>
  <c r="H286" i="8"/>
  <c r="R286" i="8" s="1"/>
  <c r="H287" i="8"/>
  <c r="R287" i="8" s="1"/>
  <c r="H288" i="8"/>
  <c r="R288" i="8" s="1"/>
  <c r="H289" i="8"/>
  <c r="R289" i="8" s="1"/>
  <c r="H290" i="8"/>
  <c r="R290" i="8" s="1"/>
  <c r="H291" i="8"/>
  <c r="R291" i="8" s="1"/>
  <c r="H292" i="8"/>
  <c r="R292" i="8" s="1"/>
  <c r="H293" i="8"/>
  <c r="R293" i="8" s="1"/>
  <c r="H294" i="8"/>
  <c r="R294" i="8" s="1"/>
  <c r="H295" i="8"/>
  <c r="R295" i="8" s="1"/>
  <c r="H296" i="8"/>
  <c r="R296" i="8" s="1"/>
  <c r="H297" i="8"/>
  <c r="R297" i="8" s="1"/>
  <c r="H298" i="8"/>
  <c r="R298" i="8" s="1"/>
  <c r="H299" i="8"/>
  <c r="R299" i="8" s="1"/>
  <c r="H300" i="8"/>
  <c r="R300" i="8" s="1"/>
  <c r="H301" i="8"/>
  <c r="R301" i="8" s="1"/>
  <c r="H302" i="8"/>
  <c r="R302" i="8" s="1"/>
  <c r="H303" i="8"/>
  <c r="R303" i="8" s="1"/>
  <c r="H304" i="8"/>
  <c r="R304" i="8" s="1"/>
  <c r="H305" i="8"/>
  <c r="R305" i="8" s="1"/>
  <c r="H306" i="8"/>
  <c r="R306" i="8" s="1"/>
  <c r="H307" i="8"/>
  <c r="R307" i="8" s="1"/>
  <c r="H308" i="8"/>
  <c r="R308" i="8" s="1"/>
  <c r="H309" i="8"/>
  <c r="R309" i="8" s="1"/>
  <c r="H310" i="8"/>
  <c r="R310" i="8" s="1"/>
  <c r="H311" i="8"/>
  <c r="R311" i="8" s="1"/>
  <c r="H312" i="8"/>
  <c r="R312" i="8" s="1"/>
  <c r="H313" i="8"/>
  <c r="R313" i="8" s="1"/>
  <c r="H314" i="8"/>
  <c r="R314" i="8" s="1"/>
  <c r="H315" i="8"/>
  <c r="R315" i="8" s="1"/>
  <c r="H316" i="8"/>
  <c r="R316" i="8" s="1"/>
  <c r="H317" i="8"/>
  <c r="R317" i="8" s="1"/>
  <c r="H318" i="8"/>
  <c r="R318" i="8" s="1"/>
  <c r="H319" i="8"/>
  <c r="R319" i="8" s="1"/>
  <c r="H320" i="8"/>
  <c r="R320" i="8" s="1"/>
  <c r="H321" i="8"/>
  <c r="R321" i="8" s="1"/>
  <c r="H322" i="8"/>
  <c r="R322" i="8" s="1"/>
  <c r="H323" i="8"/>
  <c r="R323" i="8" s="1"/>
  <c r="H324" i="8"/>
  <c r="R324" i="8" s="1"/>
  <c r="H325" i="8"/>
  <c r="R325" i="8" s="1"/>
  <c r="H326" i="8"/>
  <c r="R326" i="8" s="1"/>
  <c r="H327" i="8"/>
  <c r="R327" i="8" s="1"/>
  <c r="H328" i="8"/>
  <c r="R328" i="8" s="1"/>
  <c r="H329" i="8"/>
  <c r="R329" i="8" s="1"/>
  <c r="H330" i="8"/>
  <c r="R330" i="8" s="1"/>
  <c r="H331" i="8"/>
  <c r="R331" i="8" s="1"/>
  <c r="H332" i="8"/>
  <c r="R332" i="8" s="1"/>
  <c r="H333" i="8"/>
  <c r="R333" i="8" s="1"/>
  <c r="H334" i="8"/>
  <c r="R334" i="8" s="1"/>
  <c r="H335" i="8"/>
  <c r="R335" i="8" s="1"/>
  <c r="H336" i="8"/>
  <c r="R336" i="8" s="1"/>
  <c r="H337" i="8"/>
  <c r="R337" i="8" s="1"/>
  <c r="H338" i="8"/>
  <c r="R338" i="8" s="1"/>
  <c r="H339" i="8"/>
  <c r="R339" i="8" s="1"/>
  <c r="H340" i="8"/>
  <c r="R340" i="8" s="1"/>
  <c r="H341" i="8"/>
  <c r="R341" i="8" s="1"/>
  <c r="H342" i="8"/>
  <c r="R342" i="8" s="1"/>
  <c r="H343" i="8"/>
  <c r="R343" i="8" s="1"/>
  <c r="H344" i="8"/>
  <c r="R344" i="8" s="1"/>
  <c r="H345" i="8"/>
  <c r="R345" i="8" s="1"/>
  <c r="H346" i="8"/>
  <c r="R346" i="8" s="1"/>
  <c r="H347" i="8"/>
  <c r="R347" i="8" s="1"/>
  <c r="H348" i="8"/>
  <c r="R348" i="8" s="1"/>
  <c r="H349" i="8"/>
  <c r="R349" i="8" s="1"/>
  <c r="H350" i="8"/>
  <c r="R350" i="8" s="1"/>
  <c r="H351" i="8"/>
  <c r="R351" i="8" s="1"/>
  <c r="H352" i="8"/>
  <c r="R352" i="8" s="1"/>
  <c r="H353" i="8"/>
  <c r="R353" i="8" s="1"/>
  <c r="H354" i="8"/>
  <c r="R354" i="8" s="1"/>
  <c r="H355" i="8"/>
  <c r="R355" i="8" s="1"/>
  <c r="H356" i="8"/>
  <c r="R356" i="8" s="1"/>
  <c r="H357" i="8"/>
  <c r="R357" i="8" s="1"/>
  <c r="H358" i="8"/>
  <c r="R358" i="8" s="1"/>
  <c r="H359" i="8"/>
  <c r="R359" i="8" s="1"/>
  <c r="H360" i="8"/>
  <c r="R360" i="8" s="1"/>
  <c r="H361" i="8"/>
  <c r="R361" i="8" s="1"/>
  <c r="H362" i="8"/>
  <c r="R362" i="8" s="1"/>
  <c r="H363" i="8"/>
  <c r="R363" i="8" s="1"/>
  <c r="H364" i="8"/>
  <c r="R364" i="8" s="1"/>
  <c r="H365" i="8"/>
  <c r="R365" i="8" s="1"/>
  <c r="H366" i="8"/>
  <c r="R366" i="8" s="1"/>
  <c r="H367" i="8"/>
  <c r="R367" i="8" s="1"/>
  <c r="H368" i="8"/>
  <c r="R368" i="8" s="1"/>
  <c r="H369" i="8"/>
  <c r="R369" i="8" s="1"/>
  <c r="H370" i="8"/>
  <c r="R370" i="8" s="1"/>
  <c r="H371" i="8"/>
  <c r="R371" i="8" s="1"/>
  <c r="H372" i="8"/>
  <c r="R372" i="8" s="1"/>
  <c r="H373" i="8"/>
  <c r="R373" i="8" s="1"/>
  <c r="H374" i="8"/>
  <c r="R374" i="8" s="1"/>
  <c r="H375" i="8"/>
  <c r="R375" i="8" s="1"/>
  <c r="H376" i="8"/>
  <c r="R376" i="8" s="1"/>
  <c r="H377" i="8"/>
  <c r="R377" i="8" s="1"/>
  <c r="H378" i="8"/>
  <c r="R378" i="8" s="1"/>
  <c r="H379" i="8"/>
  <c r="R379" i="8" s="1"/>
  <c r="H380" i="8"/>
  <c r="R380" i="8" s="1"/>
  <c r="H381" i="8"/>
  <c r="R381" i="8" s="1"/>
  <c r="H382" i="8"/>
  <c r="R382" i="8" s="1"/>
  <c r="H383" i="8"/>
  <c r="R383" i="8" s="1"/>
  <c r="H384" i="8"/>
  <c r="R384" i="8" s="1"/>
  <c r="H385" i="8"/>
  <c r="R385" i="8" s="1"/>
  <c r="H386" i="8"/>
  <c r="R386" i="8" s="1"/>
  <c r="H387" i="8"/>
  <c r="R387" i="8" s="1"/>
  <c r="H388" i="8"/>
  <c r="R388" i="8" s="1"/>
  <c r="H389" i="8"/>
  <c r="R389" i="8" s="1"/>
  <c r="H390" i="8"/>
  <c r="R390" i="8" s="1"/>
  <c r="H391" i="8"/>
  <c r="R391" i="8" s="1"/>
  <c r="H392" i="8"/>
  <c r="R392" i="8" s="1"/>
  <c r="H393" i="8"/>
  <c r="R393" i="8" s="1"/>
  <c r="H394" i="8"/>
  <c r="R394" i="8" s="1"/>
  <c r="H395" i="8"/>
  <c r="R395" i="8" s="1"/>
  <c r="H396" i="8"/>
  <c r="R396" i="8" s="1"/>
  <c r="H397" i="8"/>
  <c r="R397" i="8" s="1"/>
  <c r="H398" i="8"/>
  <c r="R398" i="8" s="1"/>
  <c r="H399" i="8"/>
  <c r="R399" i="8" s="1"/>
  <c r="H400" i="8"/>
  <c r="R400" i="8" s="1"/>
  <c r="H401" i="8"/>
  <c r="R401" i="8" s="1"/>
  <c r="H402" i="8"/>
  <c r="R402" i="8" s="1"/>
  <c r="H403" i="8"/>
  <c r="R403" i="8" s="1"/>
  <c r="H404" i="8"/>
  <c r="R404" i="8" s="1"/>
  <c r="H405" i="8"/>
  <c r="R405" i="8" s="1"/>
  <c r="H406" i="8"/>
  <c r="R406" i="8" s="1"/>
  <c r="H407" i="8"/>
  <c r="R407" i="8" s="1"/>
  <c r="H408" i="8"/>
  <c r="R408" i="8" s="1"/>
  <c r="H409" i="8"/>
  <c r="R409" i="8" s="1"/>
  <c r="H410" i="8"/>
  <c r="R410" i="8" s="1"/>
  <c r="H411" i="8"/>
  <c r="R411" i="8" s="1"/>
  <c r="H412" i="8"/>
  <c r="R412" i="8" s="1"/>
  <c r="H413" i="8"/>
  <c r="R413" i="8" s="1"/>
  <c r="H414" i="8"/>
  <c r="R414" i="8" s="1"/>
  <c r="H415" i="8"/>
  <c r="R415" i="8" s="1"/>
  <c r="H416" i="8"/>
  <c r="R416" i="8" s="1"/>
  <c r="H417" i="8"/>
  <c r="R417" i="8" s="1"/>
  <c r="H418" i="8"/>
  <c r="R418" i="8" s="1"/>
  <c r="H419" i="8"/>
  <c r="R419" i="8" s="1"/>
  <c r="H420" i="8"/>
  <c r="R420" i="8" s="1"/>
  <c r="H421" i="8"/>
  <c r="R421" i="8" s="1"/>
  <c r="H422" i="8"/>
  <c r="R422" i="8" s="1"/>
  <c r="H423" i="8"/>
  <c r="R423" i="8" s="1"/>
  <c r="H424" i="8"/>
  <c r="R424" i="8" s="1"/>
  <c r="H425" i="8"/>
  <c r="R425" i="8" s="1"/>
  <c r="H426" i="8"/>
  <c r="R426" i="8" s="1"/>
  <c r="H427" i="8"/>
  <c r="R427" i="8" s="1"/>
  <c r="H428" i="8"/>
  <c r="R428" i="8" s="1"/>
  <c r="H429" i="8"/>
  <c r="R429" i="8" s="1"/>
  <c r="H430" i="8"/>
  <c r="R430" i="8" s="1"/>
  <c r="H431" i="8"/>
  <c r="R431" i="8" s="1"/>
  <c r="H432" i="8"/>
  <c r="R432" i="8" s="1"/>
  <c r="H433" i="8"/>
  <c r="R433" i="8" s="1"/>
  <c r="H434" i="8"/>
  <c r="R434" i="8" s="1"/>
  <c r="H435" i="8"/>
  <c r="R435" i="8" s="1"/>
  <c r="H436" i="8"/>
  <c r="R436" i="8" s="1"/>
  <c r="H437" i="8"/>
  <c r="R437" i="8" s="1"/>
  <c r="H438" i="8"/>
  <c r="R438" i="8" s="1"/>
  <c r="H439" i="8"/>
  <c r="R439" i="8" s="1"/>
  <c r="H440" i="8"/>
  <c r="R440" i="8" s="1"/>
  <c r="H441" i="8"/>
  <c r="R441" i="8" s="1"/>
  <c r="H442" i="8"/>
  <c r="R442" i="8" s="1"/>
  <c r="H443" i="8"/>
  <c r="R443" i="8" s="1"/>
  <c r="H444" i="8"/>
  <c r="R444" i="8" s="1"/>
  <c r="H445" i="8"/>
  <c r="R445" i="8" s="1"/>
  <c r="H446" i="8"/>
  <c r="R446" i="8" s="1"/>
  <c r="H447" i="8"/>
  <c r="R447" i="8" s="1"/>
  <c r="H448" i="8"/>
  <c r="R448" i="8" s="1"/>
  <c r="H449" i="8"/>
  <c r="R449" i="8" s="1"/>
  <c r="H450" i="8"/>
  <c r="R450" i="8" s="1"/>
  <c r="H451" i="8"/>
  <c r="R451" i="8" s="1"/>
  <c r="H452" i="8"/>
  <c r="R452" i="8" s="1"/>
  <c r="H453" i="8"/>
  <c r="R453" i="8" s="1"/>
  <c r="H454" i="8"/>
  <c r="R454" i="8" s="1"/>
  <c r="H455" i="8"/>
  <c r="R455" i="8" s="1"/>
  <c r="H456" i="8"/>
  <c r="R456" i="8" s="1"/>
  <c r="H457" i="8"/>
  <c r="R457" i="8" s="1"/>
  <c r="H458" i="8"/>
  <c r="R458" i="8" s="1"/>
  <c r="H459" i="8"/>
  <c r="R459" i="8" s="1"/>
  <c r="H460" i="8"/>
  <c r="R460" i="8" s="1"/>
  <c r="H461" i="8"/>
  <c r="R461" i="8" s="1"/>
  <c r="H462" i="8"/>
  <c r="R462" i="8" s="1"/>
  <c r="H463" i="8"/>
  <c r="R463" i="8" s="1"/>
  <c r="H464" i="8"/>
  <c r="R464" i="8" s="1"/>
  <c r="H465" i="8"/>
  <c r="R465" i="8" s="1"/>
  <c r="H466" i="8"/>
  <c r="R466" i="8" s="1"/>
  <c r="H467" i="8"/>
  <c r="R467" i="8" s="1"/>
  <c r="H468" i="8"/>
  <c r="R468" i="8" s="1"/>
  <c r="H469" i="8"/>
  <c r="R469" i="8" s="1"/>
  <c r="H470" i="8"/>
  <c r="R470" i="8" s="1"/>
  <c r="H471" i="8"/>
  <c r="R471" i="8" s="1"/>
  <c r="H472" i="8"/>
  <c r="R472" i="8" s="1"/>
  <c r="H473" i="8"/>
  <c r="R473" i="8" s="1"/>
  <c r="H474" i="8"/>
  <c r="R474" i="8" s="1"/>
  <c r="H475" i="8"/>
  <c r="R475" i="8" s="1"/>
  <c r="H476" i="8"/>
  <c r="R476" i="8" s="1"/>
  <c r="H477" i="8"/>
  <c r="R477" i="8" s="1"/>
  <c r="H478" i="8"/>
  <c r="R478" i="8" s="1"/>
  <c r="H479" i="8"/>
  <c r="R479" i="8" s="1"/>
  <c r="H480" i="8"/>
  <c r="R480" i="8" s="1"/>
  <c r="H481" i="8"/>
  <c r="R481" i="8" s="1"/>
  <c r="H482" i="8"/>
  <c r="R482" i="8" s="1"/>
  <c r="H483" i="8"/>
  <c r="R483" i="8" s="1"/>
  <c r="H484" i="8"/>
  <c r="R484" i="8" s="1"/>
  <c r="H485" i="8"/>
  <c r="R485" i="8" s="1"/>
  <c r="H486" i="8"/>
  <c r="R486" i="8" s="1"/>
  <c r="H487" i="8"/>
  <c r="R487" i="8" s="1"/>
  <c r="H488" i="8"/>
  <c r="R488" i="8" s="1"/>
  <c r="H489" i="8"/>
  <c r="R489" i="8" s="1"/>
  <c r="H490" i="8"/>
  <c r="R490" i="8" s="1"/>
  <c r="H491" i="8"/>
  <c r="R491" i="8" s="1"/>
  <c r="H492" i="8"/>
  <c r="R492" i="8" s="1"/>
  <c r="H493" i="8"/>
  <c r="R493" i="8" s="1"/>
  <c r="H494" i="8"/>
  <c r="R494" i="8" s="1"/>
  <c r="H495" i="8"/>
  <c r="R495" i="8" s="1"/>
  <c r="H496" i="8"/>
  <c r="R496" i="8" s="1"/>
  <c r="H497" i="8"/>
  <c r="R497" i="8" s="1"/>
  <c r="H498" i="8"/>
  <c r="R498" i="8" s="1"/>
  <c r="H499" i="8"/>
  <c r="R499" i="8" s="1"/>
  <c r="H500" i="8"/>
  <c r="R500" i="8" s="1"/>
  <c r="H501" i="8"/>
  <c r="R501" i="8" s="1"/>
  <c r="H502" i="8"/>
  <c r="R502" i="8" s="1"/>
  <c r="H503" i="8"/>
  <c r="R503" i="8" s="1"/>
  <c r="H504" i="8"/>
  <c r="R504" i="8" s="1"/>
  <c r="H505" i="8"/>
  <c r="R505" i="8" s="1"/>
  <c r="H506" i="8"/>
  <c r="H507" i="8"/>
  <c r="R507" i="8" s="1"/>
  <c r="H508" i="8"/>
  <c r="R508" i="8" s="1"/>
  <c r="H509" i="8"/>
  <c r="R509" i="8" s="1"/>
  <c r="H510" i="8"/>
  <c r="R510" i="8" s="1"/>
  <c r="H511" i="8"/>
  <c r="R511" i="8" s="1"/>
  <c r="H512" i="8"/>
  <c r="R512" i="8" s="1"/>
  <c r="H513" i="8"/>
  <c r="R513" i="8" s="1"/>
  <c r="H514" i="8"/>
  <c r="R514" i="8" s="1"/>
  <c r="H515" i="8"/>
  <c r="R515" i="8" s="1"/>
  <c r="H516" i="8"/>
  <c r="R516" i="8" s="1"/>
  <c r="H517" i="8"/>
  <c r="R517" i="8" s="1"/>
  <c r="H518" i="8"/>
  <c r="R518" i="8" s="1"/>
  <c r="H519" i="8"/>
  <c r="R519" i="8" s="1"/>
  <c r="H520" i="8"/>
  <c r="R520" i="8" s="1"/>
  <c r="H521" i="8"/>
  <c r="R521" i="8" s="1"/>
  <c r="H522" i="8"/>
  <c r="R522" i="8" s="1"/>
  <c r="H523" i="8"/>
  <c r="R523" i="8" s="1"/>
  <c r="H524" i="8"/>
  <c r="R524" i="8" s="1"/>
  <c r="H525" i="8"/>
  <c r="R525" i="8" s="1"/>
  <c r="H526" i="8"/>
  <c r="R526" i="8" s="1"/>
  <c r="H527" i="8"/>
  <c r="R527" i="8" s="1"/>
  <c r="H528" i="8"/>
  <c r="R528" i="8" s="1"/>
  <c r="H529" i="8"/>
  <c r="R529" i="8" s="1"/>
  <c r="H530" i="8"/>
  <c r="R530" i="8" s="1"/>
  <c r="H531" i="8"/>
  <c r="R531" i="8" s="1"/>
  <c r="H532" i="8"/>
  <c r="R532" i="8" s="1"/>
  <c r="H533" i="8"/>
  <c r="R533" i="8" s="1"/>
  <c r="H534" i="8"/>
  <c r="R534" i="8" s="1"/>
  <c r="H535" i="8"/>
  <c r="R535" i="8" s="1"/>
  <c r="H536" i="8"/>
  <c r="H537" i="8"/>
  <c r="R537" i="8" s="1"/>
  <c r="H538" i="8"/>
  <c r="H539" i="8"/>
  <c r="R539" i="8" s="1"/>
  <c r="H540" i="8"/>
  <c r="H541" i="8"/>
  <c r="R541" i="8" s="1"/>
  <c r="H542" i="8"/>
  <c r="R542" i="8" s="1"/>
  <c r="H543" i="8"/>
  <c r="R543" i="8" s="1"/>
  <c r="H544" i="8"/>
  <c r="R544" i="8" s="1"/>
  <c r="H545" i="8"/>
  <c r="R545" i="8" s="1"/>
  <c r="H546" i="8"/>
  <c r="R546" i="8" s="1"/>
  <c r="H547" i="8"/>
  <c r="R547" i="8" s="1"/>
  <c r="H548" i="8"/>
  <c r="R548" i="8" s="1"/>
  <c r="H549" i="8"/>
  <c r="R549" i="8" s="1"/>
  <c r="H550" i="8"/>
  <c r="R550" i="8" s="1"/>
  <c r="H551" i="8"/>
  <c r="R551" i="8" s="1"/>
  <c r="H552" i="8"/>
  <c r="R552" i="8" s="1"/>
  <c r="H553" i="8"/>
  <c r="R553" i="8" s="1"/>
  <c r="H554" i="8"/>
  <c r="R554" i="8" s="1"/>
  <c r="H555" i="8"/>
  <c r="R555" i="8" s="1"/>
  <c r="H556" i="8"/>
  <c r="R556" i="8" s="1"/>
  <c r="H557" i="8"/>
  <c r="R557" i="8" s="1"/>
  <c r="H558" i="8"/>
  <c r="R558" i="8" s="1"/>
  <c r="H559" i="8"/>
  <c r="R559" i="8" s="1"/>
  <c r="H560" i="8"/>
  <c r="R560" i="8" s="1"/>
  <c r="H561" i="8"/>
  <c r="R561" i="8" s="1"/>
  <c r="H562" i="8"/>
  <c r="R562" i="8" s="1"/>
  <c r="H563" i="8"/>
  <c r="R563" i="8" s="1"/>
  <c r="H564" i="8"/>
  <c r="R564" i="8" s="1"/>
  <c r="H565" i="8"/>
  <c r="R565" i="8" s="1"/>
  <c r="H566" i="8"/>
  <c r="R566" i="8" s="1"/>
  <c r="H567" i="8"/>
  <c r="R567" i="8" s="1"/>
  <c r="H568" i="8"/>
  <c r="R568" i="8" s="1"/>
  <c r="H569" i="8"/>
  <c r="R569" i="8" s="1"/>
  <c r="H570" i="8"/>
  <c r="R570" i="8" s="1"/>
  <c r="H571" i="8"/>
  <c r="R571" i="8" s="1"/>
  <c r="H572" i="8"/>
  <c r="R572" i="8" s="1"/>
  <c r="H573" i="8"/>
  <c r="R573" i="8" s="1"/>
  <c r="H574" i="8"/>
  <c r="R574" i="8" s="1"/>
  <c r="H575" i="8"/>
  <c r="R575" i="8" s="1"/>
  <c r="H576" i="8"/>
  <c r="R576" i="8" s="1"/>
  <c r="H577" i="8"/>
  <c r="R577" i="8" s="1"/>
  <c r="H578" i="8"/>
  <c r="R578" i="8" s="1"/>
  <c r="H579" i="8"/>
  <c r="R579" i="8" s="1"/>
  <c r="H580" i="8"/>
  <c r="R580" i="8" s="1"/>
  <c r="H581" i="8"/>
  <c r="R581" i="8" s="1"/>
  <c r="H582" i="8"/>
  <c r="R582" i="8" s="1"/>
  <c r="H583" i="8"/>
  <c r="R583" i="8" s="1"/>
  <c r="H584" i="8"/>
  <c r="R584" i="8" s="1"/>
  <c r="H585" i="8"/>
  <c r="R585" i="8" s="1"/>
  <c r="H586" i="8"/>
  <c r="R586" i="8" s="1"/>
  <c r="H587" i="8"/>
  <c r="R587" i="8" s="1"/>
  <c r="H588" i="8"/>
  <c r="R588" i="8" s="1"/>
  <c r="H589" i="8"/>
  <c r="R589" i="8" s="1"/>
  <c r="H590" i="8"/>
  <c r="R590" i="8" s="1"/>
  <c r="H591" i="8"/>
  <c r="R591" i="8" s="1"/>
  <c r="H592" i="8"/>
  <c r="R592" i="8" s="1"/>
  <c r="H593" i="8"/>
  <c r="R593" i="8" s="1"/>
  <c r="H594" i="8"/>
  <c r="R594" i="8" s="1"/>
  <c r="H595" i="8"/>
  <c r="R595" i="8" s="1"/>
  <c r="H596" i="8"/>
  <c r="R596" i="8" s="1"/>
  <c r="H597" i="8"/>
  <c r="R597" i="8" s="1"/>
  <c r="H598" i="8"/>
  <c r="R598" i="8" s="1"/>
  <c r="H599" i="8"/>
  <c r="R599" i="8" s="1"/>
  <c r="H600" i="8"/>
  <c r="R600" i="8" s="1"/>
  <c r="H601" i="8"/>
  <c r="R601" i="8" s="1"/>
  <c r="H602" i="8"/>
  <c r="R602" i="8" s="1"/>
  <c r="H603" i="8"/>
  <c r="R603" i="8" s="1"/>
  <c r="H604" i="8"/>
  <c r="R604" i="8" s="1"/>
  <c r="H605" i="8"/>
  <c r="R605" i="8" s="1"/>
  <c r="H606" i="8"/>
  <c r="R606" i="8" s="1"/>
  <c r="H607" i="8"/>
  <c r="R607" i="8" s="1"/>
  <c r="H608" i="8"/>
  <c r="R608" i="8" s="1"/>
  <c r="H609" i="8"/>
  <c r="R609" i="8" s="1"/>
  <c r="H610" i="8"/>
  <c r="R610" i="8" s="1"/>
  <c r="H611" i="8"/>
  <c r="R611" i="8" s="1"/>
  <c r="H612" i="8"/>
  <c r="R612" i="8" s="1"/>
  <c r="H613" i="8"/>
  <c r="R613" i="8" s="1"/>
  <c r="H614" i="8"/>
  <c r="R614" i="8" s="1"/>
  <c r="H615" i="8"/>
  <c r="R615" i="8" s="1"/>
  <c r="H616" i="8"/>
  <c r="R616" i="8" s="1"/>
  <c r="H617" i="8"/>
  <c r="R617" i="8" s="1"/>
  <c r="H618" i="8"/>
  <c r="R618" i="8" s="1"/>
  <c r="H619" i="8"/>
  <c r="R619" i="8" s="1"/>
  <c r="H620" i="8"/>
  <c r="R620" i="8" s="1"/>
  <c r="H621" i="8"/>
  <c r="R621" i="8" s="1"/>
  <c r="H622" i="8"/>
  <c r="R622" i="8" s="1"/>
  <c r="H623" i="8"/>
  <c r="R623" i="8" s="1"/>
  <c r="H624" i="8"/>
  <c r="R624" i="8" s="1"/>
  <c r="H625" i="8"/>
  <c r="R625" i="8" s="1"/>
  <c r="H626" i="8"/>
  <c r="R626" i="8" s="1"/>
  <c r="H627" i="8"/>
  <c r="R627" i="8" s="1"/>
  <c r="H628" i="8"/>
  <c r="R628" i="8" s="1"/>
  <c r="H629" i="8"/>
  <c r="R629" i="8" s="1"/>
  <c r="H630" i="8"/>
  <c r="R630" i="8" s="1"/>
  <c r="H631" i="8"/>
  <c r="R631" i="8" s="1"/>
  <c r="H632" i="8"/>
  <c r="R632" i="8" s="1"/>
  <c r="H633" i="8"/>
  <c r="R633" i="8" s="1"/>
  <c r="H634" i="8"/>
  <c r="R634" i="8" s="1"/>
  <c r="H635" i="8"/>
  <c r="R635" i="8" s="1"/>
  <c r="H636" i="8"/>
  <c r="R636" i="8" s="1"/>
  <c r="H637" i="8"/>
  <c r="R637" i="8" s="1"/>
  <c r="H638" i="8"/>
  <c r="R638" i="8" s="1"/>
  <c r="H639" i="8"/>
  <c r="R639" i="8" s="1"/>
  <c r="H640" i="8"/>
  <c r="R640" i="8" s="1"/>
  <c r="H641" i="8"/>
  <c r="R641" i="8" s="1"/>
  <c r="H642" i="8"/>
  <c r="R642" i="8" s="1"/>
  <c r="H643" i="8"/>
  <c r="R643" i="8" s="1"/>
  <c r="H644" i="8"/>
  <c r="R644" i="8" s="1"/>
  <c r="H645" i="8"/>
  <c r="R645" i="8" s="1"/>
  <c r="H646" i="8"/>
  <c r="R646" i="8" s="1"/>
  <c r="H647" i="8"/>
  <c r="R647" i="8" s="1"/>
  <c r="H648" i="8"/>
  <c r="R648" i="8" s="1"/>
  <c r="H649" i="8"/>
  <c r="R649" i="8" s="1"/>
  <c r="H650" i="8"/>
  <c r="R650" i="8" s="1"/>
  <c r="H651" i="8"/>
  <c r="R651" i="8" s="1"/>
  <c r="H652" i="8"/>
  <c r="R652" i="8" s="1"/>
  <c r="H653" i="8"/>
  <c r="R653" i="8" s="1"/>
  <c r="H654" i="8"/>
  <c r="R654" i="8" s="1"/>
  <c r="H655" i="8"/>
  <c r="R655" i="8" s="1"/>
  <c r="H656" i="8"/>
  <c r="R656" i="8" s="1"/>
  <c r="H657" i="8"/>
  <c r="R657" i="8" s="1"/>
  <c r="H658" i="8"/>
  <c r="R658" i="8" s="1"/>
  <c r="H659" i="8"/>
  <c r="R659" i="8" s="1"/>
  <c r="H660" i="8"/>
  <c r="R660" i="8" s="1"/>
  <c r="H661" i="8"/>
  <c r="R661" i="8" s="1"/>
  <c r="H662" i="8"/>
  <c r="R662" i="8" s="1"/>
  <c r="H663" i="8"/>
  <c r="R663" i="8" s="1"/>
  <c r="H664" i="8"/>
  <c r="R664" i="8" s="1"/>
  <c r="H665" i="8"/>
  <c r="R665" i="8" s="1"/>
  <c r="H666" i="8"/>
  <c r="R666" i="8" s="1"/>
  <c r="H667" i="8"/>
  <c r="R667" i="8" s="1"/>
  <c r="H668" i="8"/>
  <c r="R668" i="8" s="1"/>
  <c r="H669" i="8"/>
  <c r="R669" i="8" s="1"/>
  <c r="H670" i="8"/>
  <c r="R670" i="8" s="1"/>
  <c r="H671" i="8"/>
  <c r="R671" i="8" s="1"/>
  <c r="H672" i="8"/>
  <c r="R672" i="8" s="1"/>
  <c r="H673" i="8"/>
  <c r="R673" i="8" s="1"/>
  <c r="H674" i="8"/>
  <c r="R674" i="8" s="1"/>
  <c r="H675" i="8"/>
  <c r="R675" i="8" s="1"/>
  <c r="H676" i="8"/>
  <c r="R676" i="8" s="1"/>
  <c r="H677" i="8"/>
  <c r="R677" i="8" s="1"/>
  <c r="H678" i="8"/>
  <c r="R678" i="8" s="1"/>
  <c r="H679" i="8"/>
  <c r="R679" i="8" s="1"/>
  <c r="H680" i="8"/>
  <c r="R680" i="8" s="1"/>
  <c r="H681" i="8"/>
  <c r="R681" i="8" s="1"/>
  <c r="H682" i="8"/>
  <c r="R682" i="8" s="1"/>
  <c r="H683" i="8"/>
  <c r="R683" i="8" s="1"/>
  <c r="H684" i="8"/>
  <c r="R684" i="8" s="1"/>
  <c r="H685" i="8"/>
  <c r="R685" i="8" s="1"/>
  <c r="H686" i="8"/>
  <c r="R686" i="8" s="1"/>
  <c r="H687" i="8"/>
  <c r="R687" i="8" s="1"/>
  <c r="H688" i="8"/>
  <c r="R688" i="8" s="1"/>
  <c r="H689" i="8"/>
  <c r="R689" i="8" s="1"/>
  <c r="H690" i="8"/>
  <c r="R690" i="8" s="1"/>
  <c r="H691" i="8"/>
  <c r="R691" i="8" s="1"/>
  <c r="H692" i="8"/>
  <c r="R692" i="8" s="1"/>
  <c r="H693" i="8"/>
  <c r="R693" i="8" s="1"/>
  <c r="H694" i="8"/>
  <c r="R694" i="8" s="1"/>
  <c r="H695" i="8"/>
  <c r="R695" i="8" s="1"/>
  <c r="H696" i="8"/>
  <c r="R696" i="8" s="1"/>
  <c r="H697" i="8"/>
  <c r="R697" i="8" s="1"/>
  <c r="H698" i="8"/>
  <c r="R698" i="8" s="1"/>
  <c r="H699" i="8"/>
  <c r="R699" i="8" s="1"/>
  <c r="H700" i="8"/>
  <c r="R700" i="8" s="1"/>
  <c r="H701" i="8"/>
  <c r="R701" i="8" s="1"/>
  <c r="H702" i="8"/>
  <c r="R702" i="8" s="1"/>
  <c r="H703" i="8"/>
  <c r="R703" i="8" s="1"/>
  <c r="H704" i="8"/>
  <c r="R704" i="8" s="1"/>
  <c r="H705" i="8"/>
  <c r="R705" i="8" s="1"/>
  <c r="H706" i="8"/>
  <c r="R706" i="8" s="1"/>
  <c r="H707" i="8"/>
  <c r="R707" i="8" s="1"/>
  <c r="H708" i="8"/>
  <c r="R708" i="8" s="1"/>
  <c r="H709" i="8"/>
  <c r="R709" i="8" s="1"/>
  <c r="H710" i="8"/>
  <c r="R710" i="8" s="1"/>
  <c r="H711" i="8"/>
  <c r="R711" i="8" s="1"/>
  <c r="H712" i="8"/>
  <c r="R712" i="8" s="1"/>
  <c r="H713" i="8"/>
  <c r="R713" i="8" s="1"/>
  <c r="H714" i="8"/>
  <c r="R714" i="8" s="1"/>
  <c r="H715" i="8"/>
  <c r="R715" i="8" s="1"/>
  <c r="H716" i="8"/>
  <c r="R716" i="8" s="1"/>
  <c r="H717" i="8"/>
  <c r="R717" i="8" s="1"/>
  <c r="H718" i="8"/>
  <c r="R718" i="8" s="1"/>
  <c r="H719" i="8"/>
  <c r="R719" i="8" s="1"/>
  <c r="H720" i="8"/>
  <c r="R720" i="8" s="1"/>
  <c r="H721" i="8"/>
  <c r="R721" i="8" s="1"/>
  <c r="H722" i="8"/>
  <c r="R722" i="8" s="1"/>
  <c r="H723" i="8"/>
  <c r="R723" i="8" s="1"/>
  <c r="H724" i="8"/>
  <c r="R724" i="8" s="1"/>
  <c r="H725" i="8"/>
  <c r="R725" i="8" s="1"/>
  <c r="H726" i="8"/>
  <c r="R726" i="8" s="1"/>
  <c r="H727" i="8"/>
  <c r="R727" i="8" s="1"/>
  <c r="H728" i="8"/>
  <c r="R728" i="8" s="1"/>
  <c r="H729" i="8"/>
  <c r="R729" i="8" s="1"/>
  <c r="H730" i="8"/>
  <c r="R730" i="8" s="1"/>
  <c r="H731" i="8"/>
  <c r="R731" i="8" s="1"/>
  <c r="H732" i="8"/>
  <c r="R732" i="8" s="1"/>
  <c r="H733" i="8"/>
  <c r="R733" i="8" s="1"/>
  <c r="H734" i="8"/>
  <c r="R734" i="8" s="1"/>
  <c r="H735" i="8"/>
  <c r="R735" i="8" s="1"/>
  <c r="H736" i="8"/>
  <c r="R736" i="8" s="1"/>
  <c r="H737" i="8"/>
  <c r="R737" i="8" s="1"/>
  <c r="H738" i="8"/>
  <c r="R738" i="8" s="1"/>
  <c r="H739" i="8"/>
  <c r="R739" i="8" s="1"/>
  <c r="H740" i="8"/>
  <c r="R740" i="8" s="1"/>
  <c r="H741" i="8"/>
  <c r="R741" i="8" s="1"/>
  <c r="H742" i="8"/>
  <c r="R742" i="8" s="1"/>
  <c r="H743" i="8"/>
  <c r="R743" i="8" s="1"/>
  <c r="H744" i="8"/>
  <c r="R744" i="8" s="1"/>
  <c r="H745" i="8"/>
  <c r="R745" i="8" s="1"/>
  <c r="H746" i="8"/>
  <c r="R746" i="8" s="1"/>
  <c r="H747" i="8"/>
  <c r="R747" i="8" s="1"/>
  <c r="H748" i="8"/>
  <c r="R748" i="8" s="1"/>
  <c r="H749" i="8"/>
  <c r="R749" i="8" s="1"/>
  <c r="H750" i="8"/>
  <c r="R750" i="8" s="1"/>
  <c r="H751" i="8"/>
  <c r="R751" i="8" s="1"/>
  <c r="H752" i="8"/>
  <c r="R752" i="8" s="1"/>
  <c r="H753" i="8"/>
  <c r="R753" i="8" s="1"/>
  <c r="H754" i="8"/>
  <c r="R754" i="8" s="1"/>
  <c r="H755" i="8"/>
  <c r="R755" i="8" s="1"/>
  <c r="H756" i="8"/>
  <c r="R756" i="8" s="1"/>
  <c r="H757" i="8"/>
  <c r="R757" i="8" s="1"/>
  <c r="H758" i="8"/>
  <c r="R758" i="8" s="1"/>
  <c r="H759" i="8"/>
  <c r="R759" i="8" s="1"/>
  <c r="H760" i="8"/>
  <c r="R760" i="8" s="1"/>
  <c r="H761" i="8"/>
  <c r="R761" i="8" s="1"/>
  <c r="H762" i="8"/>
  <c r="R762" i="8" s="1"/>
  <c r="H763" i="8"/>
  <c r="R763" i="8" s="1"/>
  <c r="H764" i="8"/>
  <c r="R764" i="8" s="1"/>
  <c r="H765" i="8"/>
  <c r="R765" i="8" s="1"/>
  <c r="H766" i="8"/>
  <c r="R766" i="8" s="1"/>
  <c r="H767" i="8"/>
  <c r="R767" i="8" s="1"/>
  <c r="H768" i="8"/>
  <c r="R768" i="8" s="1"/>
  <c r="H769" i="8"/>
  <c r="R769" i="8" s="1"/>
  <c r="H770" i="8"/>
  <c r="R770" i="8" s="1"/>
  <c r="H771" i="8"/>
  <c r="R771" i="8" s="1"/>
  <c r="H772" i="8"/>
  <c r="R772" i="8" s="1"/>
  <c r="H773" i="8"/>
  <c r="R773" i="8" s="1"/>
  <c r="H774" i="8"/>
  <c r="R774" i="8" s="1"/>
  <c r="H775" i="8"/>
  <c r="R775" i="8" s="1"/>
  <c r="H776" i="8"/>
  <c r="R776" i="8" s="1"/>
  <c r="H777" i="8"/>
  <c r="R777" i="8" s="1"/>
  <c r="H778" i="8"/>
  <c r="R778" i="8" s="1"/>
  <c r="H779" i="8"/>
  <c r="R779" i="8" s="1"/>
  <c r="H780" i="8"/>
  <c r="R780" i="8" s="1"/>
  <c r="H781" i="8"/>
  <c r="R781" i="8" s="1"/>
  <c r="H782" i="8"/>
  <c r="R782" i="8" s="1"/>
  <c r="H783" i="8"/>
  <c r="R783" i="8" s="1"/>
  <c r="H784" i="8"/>
  <c r="R784" i="8" s="1"/>
  <c r="H785" i="8"/>
  <c r="R785" i="8" s="1"/>
  <c r="H786" i="8"/>
  <c r="R786" i="8" s="1"/>
  <c r="H787" i="8"/>
  <c r="R787" i="8" s="1"/>
  <c r="H788" i="8"/>
  <c r="R788" i="8" s="1"/>
  <c r="H789" i="8"/>
  <c r="R789" i="8" s="1"/>
  <c r="H790" i="8"/>
  <c r="R790" i="8" s="1"/>
  <c r="H791" i="8"/>
  <c r="R791" i="8" s="1"/>
  <c r="H792" i="8"/>
  <c r="R792" i="8" s="1"/>
  <c r="H793" i="8"/>
  <c r="R793" i="8" s="1"/>
  <c r="H794" i="8"/>
  <c r="R794" i="8" s="1"/>
  <c r="H795" i="8"/>
  <c r="R795" i="8" s="1"/>
  <c r="H796" i="8"/>
  <c r="R796" i="8" s="1"/>
  <c r="H797" i="8"/>
  <c r="R797" i="8" s="1"/>
  <c r="H798" i="8"/>
  <c r="R798" i="8" s="1"/>
  <c r="H799" i="8"/>
  <c r="R799" i="8" s="1"/>
  <c r="H800" i="8"/>
  <c r="R800" i="8" s="1"/>
  <c r="H801" i="8"/>
  <c r="R801" i="8" s="1"/>
  <c r="H802" i="8"/>
  <c r="R802" i="8" s="1"/>
  <c r="H803" i="8"/>
  <c r="R803" i="8" s="1"/>
  <c r="H804" i="8"/>
  <c r="R804" i="8" s="1"/>
  <c r="H805" i="8"/>
  <c r="R805" i="8" s="1"/>
  <c r="H806" i="8"/>
  <c r="R806" i="8" s="1"/>
  <c r="H807" i="8"/>
  <c r="R807" i="8" s="1"/>
  <c r="H808" i="8"/>
  <c r="R808" i="8" s="1"/>
  <c r="H809" i="8"/>
  <c r="R809" i="8" s="1"/>
  <c r="H810" i="8"/>
  <c r="R810" i="8" s="1"/>
  <c r="H811" i="8"/>
  <c r="R811" i="8" s="1"/>
  <c r="H812" i="8"/>
  <c r="R812" i="8" s="1"/>
  <c r="H813" i="8"/>
  <c r="R813" i="8" s="1"/>
  <c r="H814" i="8"/>
  <c r="R814" i="8" s="1"/>
  <c r="H815" i="8"/>
  <c r="R815" i="8" s="1"/>
  <c r="H816" i="8"/>
  <c r="R816" i="8" s="1"/>
  <c r="H817" i="8"/>
  <c r="R817" i="8" s="1"/>
  <c r="H818" i="8"/>
  <c r="R818" i="8" s="1"/>
  <c r="H819" i="8"/>
  <c r="R819" i="8" s="1"/>
  <c r="H820" i="8"/>
  <c r="R820" i="8" s="1"/>
  <c r="H821" i="8"/>
  <c r="R821" i="8" s="1"/>
  <c r="H822" i="8"/>
  <c r="R822" i="8" s="1"/>
  <c r="H823" i="8"/>
  <c r="R823" i="8" s="1"/>
  <c r="H824" i="8"/>
  <c r="R824" i="8" s="1"/>
  <c r="H825" i="8"/>
  <c r="R825" i="8" s="1"/>
  <c r="H826" i="8"/>
  <c r="R826" i="8" s="1"/>
  <c r="H827" i="8"/>
  <c r="R827" i="8" s="1"/>
  <c r="H828" i="8"/>
  <c r="R828" i="8" s="1"/>
  <c r="H829" i="8"/>
  <c r="R829" i="8" s="1"/>
  <c r="H830" i="8"/>
  <c r="R830" i="8" s="1"/>
  <c r="H831" i="8"/>
  <c r="R831" i="8" s="1"/>
  <c r="H832" i="8"/>
  <c r="R832" i="8" s="1"/>
  <c r="H833" i="8"/>
  <c r="R833" i="8" s="1"/>
  <c r="H834" i="8"/>
  <c r="R834" i="8" s="1"/>
  <c r="H835" i="8"/>
  <c r="R835" i="8" s="1"/>
  <c r="H836" i="8"/>
  <c r="R836" i="8" s="1"/>
  <c r="H837" i="8"/>
  <c r="R837" i="8" s="1"/>
  <c r="H838" i="8"/>
  <c r="R838" i="8" s="1"/>
  <c r="H839" i="8"/>
  <c r="R839" i="8" s="1"/>
  <c r="H840" i="8"/>
  <c r="R840" i="8" s="1"/>
  <c r="H841" i="8"/>
  <c r="R841" i="8" s="1"/>
  <c r="H842" i="8"/>
  <c r="R842" i="8" s="1"/>
  <c r="H843" i="8"/>
  <c r="R843" i="8" s="1"/>
  <c r="H844" i="8"/>
  <c r="R844" i="8" s="1"/>
  <c r="H845" i="8"/>
  <c r="R845" i="8" s="1"/>
  <c r="H846" i="8"/>
  <c r="R846" i="8" s="1"/>
  <c r="H847" i="8"/>
  <c r="R847" i="8" s="1"/>
  <c r="H848" i="8"/>
  <c r="R848" i="8" s="1"/>
  <c r="H849" i="8"/>
  <c r="R849" i="8" s="1"/>
  <c r="H850" i="8"/>
  <c r="R850" i="8" s="1"/>
  <c r="H851" i="8"/>
  <c r="R851" i="8" s="1"/>
  <c r="H852" i="8"/>
  <c r="R852" i="8" s="1"/>
  <c r="H853" i="8"/>
  <c r="R853" i="8" s="1"/>
  <c r="H854" i="8"/>
  <c r="R854" i="8" s="1"/>
  <c r="H855" i="8"/>
  <c r="R855" i="8" s="1"/>
  <c r="H856" i="8"/>
  <c r="R856" i="8" s="1"/>
  <c r="H857" i="8"/>
  <c r="R857" i="8" s="1"/>
  <c r="H858" i="8"/>
  <c r="R858" i="8" s="1"/>
  <c r="H859" i="8"/>
  <c r="R859" i="8" s="1"/>
  <c r="H860" i="8"/>
  <c r="R860" i="8" s="1"/>
  <c r="H861" i="8"/>
  <c r="R861" i="8" s="1"/>
  <c r="H862" i="8"/>
  <c r="R862" i="8" s="1"/>
  <c r="H863" i="8"/>
  <c r="R863" i="8" s="1"/>
  <c r="H864" i="8"/>
  <c r="R864" i="8" s="1"/>
  <c r="H865" i="8"/>
  <c r="R865" i="8" s="1"/>
  <c r="H866" i="8"/>
  <c r="R866" i="8" s="1"/>
  <c r="H867" i="8"/>
  <c r="R867" i="8" s="1"/>
  <c r="H868" i="8"/>
  <c r="R868" i="8" s="1"/>
  <c r="H869" i="8"/>
  <c r="R869" i="8" s="1"/>
  <c r="H870" i="8"/>
  <c r="R870" i="8" s="1"/>
  <c r="H871" i="8"/>
  <c r="R871" i="8" s="1"/>
  <c r="H872" i="8"/>
  <c r="R872" i="8" s="1"/>
  <c r="H873" i="8"/>
  <c r="R873" i="8" s="1"/>
  <c r="H874" i="8"/>
  <c r="R874" i="8" s="1"/>
  <c r="H875" i="8"/>
  <c r="R875" i="8" s="1"/>
  <c r="H876" i="8"/>
  <c r="R876" i="8" s="1"/>
  <c r="H877" i="8"/>
  <c r="R877" i="8" s="1"/>
  <c r="H878" i="8"/>
  <c r="R878" i="8" s="1"/>
  <c r="H879" i="8"/>
  <c r="R879" i="8" s="1"/>
  <c r="H880" i="8"/>
  <c r="R880" i="8" s="1"/>
  <c r="H881" i="8"/>
  <c r="R881" i="8" s="1"/>
  <c r="H882" i="8"/>
  <c r="R882" i="8" s="1"/>
  <c r="H883" i="8"/>
  <c r="R883" i="8" s="1"/>
  <c r="H884" i="8"/>
  <c r="R884" i="8" s="1"/>
  <c r="H885" i="8"/>
  <c r="R885" i="8" s="1"/>
  <c r="H886" i="8"/>
  <c r="R886" i="8" s="1"/>
  <c r="H887" i="8"/>
  <c r="R887" i="8" s="1"/>
  <c r="H888" i="8"/>
  <c r="R888" i="8" s="1"/>
  <c r="H889" i="8"/>
  <c r="R889" i="8" s="1"/>
  <c r="H890" i="8"/>
  <c r="H891" i="8"/>
  <c r="R891" i="8" s="1"/>
  <c r="H892" i="8"/>
  <c r="R892" i="8" s="1"/>
  <c r="H893" i="8"/>
  <c r="R893" i="8" s="1"/>
  <c r="H894" i="8"/>
  <c r="R894" i="8" s="1"/>
  <c r="H895" i="8"/>
  <c r="R895" i="8" s="1"/>
  <c r="H896" i="8"/>
  <c r="R896" i="8" s="1"/>
  <c r="H897" i="8"/>
  <c r="R897" i="8" s="1"/>
  <c r="H898" i="8"/>
  <c r="H899" i="8"/>
  <c r="R899" i="8" s="1"/>
  <c r="H900" i="8"/>
  <c r="R900" i="8" s="1"/>
  <c r="H901" i="8"/>
  <c r="R901" i="8" s="1"/>
  <c r="H902" i="8"/>
  <c r="R902" i="8" s="1"/>
  <c r="H903" i="8"/>
  <c r="R903" i="8" s="1"/>
  <c r="H904" i="8"/>
  <c r="R904" i="8" s="1"/>
  <c r="H905" i="8"/>
  <c r="R905" i="8" s="1"/>
  <c r="H906" i="8"/>
  <c r="H907" i="8"/>
  <c r="R907" i="8" s="1"/>
  <c r="H908" i="8"/>
  <c r="R908" i="8" s="1"/>
  <c r="H909" i="8"/>
  <c r="R909" i="8" s="1"/>
  <c r="H910" i="8"/>
  <c r="R910" i="8" s="1"/>
  <c r="H911" i="8"/>
  <c r="R911" i="8" s="1"/>
  <c r="H912" i="8"/>
  <c r="R912" i="8" s="1"/>
  <c r="H913" i="8"/>
  <c r="R913" i="8" s="1"/>
  <c r="H914" i="8"/>
  <c r="R914" i="8" s="1"/>
  <c r="H915" i="8"/>
  <c r="H916" i="8"/>
  <c r="H917" i="8"/>
  <c r="R917" i="8" s="1"/>
  <c r="H918" i="8"/>
  <c r="R918" i="8" s="1"/>
  <c r="H919" i="8"/>
  <c r="H920" i="8"/>
  <c r="H921" i="8"/>
  <c r="H922" i="8"/>
  <c r="H923" i="8"/>
  <c r="H924" i="8"/>
  <c r="H925" i="8"/>
  <c r="R925" i="8" s="1"/>
  <c r="H926" i="8"/>
  <c r="R926" i="8" s="1"/>
  <c r="H927" i="8"/>
  <c r="H928" i="8"/>
  <c r="H929" i="8"/>
  <c r="H930" i="8"/>
  <c r="H931" i="8"/>
  <c r="H932" i="8"/>
  <c r="H933" i="8"/>
  <c r="R933" i="8" s="1"/>
  <c r="H934" i="8"/>
  <c r="R934" i="8" s="1"/>
  <c r="H935" i="8"/>
  <c r="H936" i="8"/>
  <c r="H937" i="8"/>
  <c r="H938" i="8"/>
  <c r="H939" i="8"/>
  <c r="H940" i="8"/>
  <c r="H941" i="8"/>
  <c r="R941" i="8" s="1"/>
  <c r="H942" i="8"/>
  <c r="R942" i="8" s="1"/>
  <c r="H943" i="8"/>
  <c r="H944" i="8"/>
  <c r="H945" i="8"/>
  <c r="H946" i="8"/>
  <c r="H947" i="8"/>
  <c r="H948" i="8"/>
  <c r="H949" i="8"/>
  <c r="R949" i="8" s="1"/>
  <c r="H950" i="8"/>
  <c r="R950" i="8" s="1"/>
  <c r="H951" i="8"/>
  <c r="H952" i="8"/>
  <c r="H953" i="8"/>
  <c r="H954" i="8"/>
  <c r="H955" i="8"/>
  <c r="H956" i="8"/>
  <c r="H957" i="8"/>
  <c r="R957" i="8" s="1"/>
  <c r="H958" i="8"/>
  <c r="R958" i="8" s="1"/>
  <c r="H959" i="8"/>
  <c r="H960" i="8"/>
  <c r="H961" i="8"/>
  <c r="H962" i="8"/>
  <c r="H963" i="8"/>
  <c r="H964" i="8"/>
  <c r="H965" i="8"/>
  <c r="R965" i="8" s="1"/>
  <c r="H966" i="8"/>
  <c r="R966" i="8" s="1"/>
  <c r="H967" i="8"/>
  <c r="H968" i="8"/>
  <c r="H969" i="8"/>
  <c r="H970" i="8"/>
  <c r="H971" i="8"/>
  <c r="H972" i="8"/>
  <c r="H973" i="8"/>
  <c r="R973" i="8" s="1"/>
  <c r="H974" i="8"/>
  <c r="R974" i="8" s="1"/>
  <c r="H975" i="8"/>
  <c r="H976" i="8"/>
  <c r="H977" i="8"/>
  <c r="H978" i="8"/>
  <c r="H979" i="8"/>
  <c r="H980" i="8"/>
  <c r="H981" i="8"/>
  <c r="R981" i="8" s="1"/>
  <c r="H982" i="8"/>
  <c r="R982" i="8" s="1"/>
  <c r="H983" i="8"/>
  <c r="H984" i="8"/>
  <c r="H985" i="8"/>
  <c r="H986" i="8"/>
  <c r="H987" i="8"/>
  <c r="H988" i="8"/>
  <c r="H989" i="8"/>
  <c r="R989" i="8" s="1"/>
  <c r="H990" i="8"/>
  <c r="R990" i="8" s="1"/>
  <c r="H991" i="8"/>
  <c r="H992" i="8"/>
  <c r="H993" i="8"/>
  <c r="H994" i="8"/>
  <c r="H995" i="8"/>
  <c r="H996" i="8"/>
  <c r="H997" i="8"/>
  <c r="R997" i="8" s="1"/>
  <c r="H998" i="8"/>
  <c r="R998" i="8" s="1"/>
  <c r="H999" i="8"/>
  <c r="H1000" i="8"/>
  <c r="H100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G104" i="8"/>
  <c r="G105" i="8"/>
  <c r="G106" i="8"/>
  <c r="G107" i="8"/>
  <c r="G108" i="8"/>
  <c r="G109" i="8"/>
  <c r="G110" i="8"/>
  <c r="G111" i="8"/>
  <c r="G112" i="8"/>
  <c r="G113" i="8"/>
  <c r="G114" i="8"/>
  <c r="G115" i="8"/>
  <c r="G116" i="8"/>
  <c r="G117" i="8"/>
  <c r="G118" i="8"/>
  <c r="G119" i="8"/>
  <c r="G120" i="8"/>
  <c r="G121" i="8"/>
  <c r="G122" i="8"/>
  <c r="G123" i="8"/>
  <c r="G124" i="8"/>
  <c r="G125" i="8"/>
  <c r="G126" i="8"/>
  <c r="G127" i="8"/>
  <c r="G128" i="8"/>
  <c r="G129" i="8"/>
  <c r="G130" i="8"/>
  <c r="G131" i="8"/>
  <c r="G132" i="8"/>
  <c r="G133" i="8"/>
  <c r="G134" i="8"/>
  <c r="G135" i="8"/>
  <c r="G136" i="8"/>
  <c r="G137" i="8"/>
  <c r="G138" i="8"/>
  <c r="G139" i="8"/>
  <c r="G140" i="8"/>
  <c r="G141" i="8"/>
  <c r="G142" i="8"/>
  <c r="G143" i="8"/>
  <c r="G144" i="8"/>
  <c r="G145" i="8"/>
  <c r="G146" i="8"/>
  <c r="G147" i="8"/>
  <c r="G148" i="8"/>
  <c r="G149" i="8"/>
  <c r="G150" i="8"/>
  <c r="G151" i="8"/>
  <c r="G152" i="8"/>
  <c r="G153" i="8"/>
  <c r="G154" i="8"/>
  <c r="G155" i="8"/>
  <c r="G156" i="8"/>
  <c r="G157" i="8"/>
  <c r="G158" i="8"/>
  <c r="G159" i="8"/>
  <c r="G160" i="8"/>
  <c r="G161" i="8"/>
  <c r="G162" i="8"/>
  <c r="G163" i="8"/>
  <c r="G164" i="8"/>
  <c r="G165" i="8"/>
  <c r="G166" i="8"/>
  <c r="G167" i="8"/>
  <c r="G168" i="8"/>
  <c r="G169" i="8"/>
  <c r="G170" i="8"/>
  <c r="G171" i="8"/>
  <c r="G172" i="8"/>
  <c r="G173" i="8"/>
  <c r="G174" i="8"/>
  <c r="G175" i="8"/>
  <c r="G176" i="8"/>
  <c r="G177" i="8"/>
  <c r="G178" i="8"/>
  <c r="G179" i="8"/>
  <c r="G180" i="8"/>
  <c r="G181" i="8"/>
  <c r="G182" i="8"/>
  <c r="G183" i="8"/>
  <c r="G184" i="8"/>
  <c r="G185" i="8"/>
  <c r="G186" i="8"/>
  <c r="G187" i="8"/>
  <c r="G188" i="8"/>
  <c r="G189" i="8"/>
  <c r="G190" i="8"/>
  <c r="G191" i="8"/>
  <c r="G192" i="8"/>
  <c r="G193" i="8"/>
  <c r="G194" i="8"/>
  <c r="G195" i="8"/>
  <c r="G196" i="8"/>
  <c r="G197" i="8"/>
  <c r="G198" i="8"/>
  <c r="G199" i="8"/>
  <c r="G200" i="8"/>
  <c r="G201" i="8"/>
  <c r="G202" i="8"/>
  <c r="G203" i="8"/>
  <c r="G204" i="8"/>
  <c r="G205" i="8"/>
  <c r="G206" i="8"/>
  <c r="G207" i="8"/>
  <c r="G208" i="8"/>
  <c r="G209" i="8"/>
  <c r="G210" i="8"/>
  <c r="G211" i="8"/>
  <c r="G212" i="8"/>
  <c r="G213" i="8"/>
  <c r="G214" i="8"/>
  <c r="G215" i="8"/>
  <c r="G216" i="8"/>
  <c r="G217" i="8"/>
  <c r="G218" i="8"/>
  <c r="G219" i="8"/>
  <c r="G220" i="8"/>
  <c r="G221" i="8"/>
  <c r="G222" i="8"/>
  <c r="G223" i="8"/>
  <c r="G224" i="8"/>
  <c r="G225" i="8"/>
  <c r="G226" i="8"/>
  <c r="G227" i="8"/>
  <c r="G228" i="8"/>
  <c r="G229" i="8"/>
  <c r="G230" i="8"/>
  <c r="G231" i="8"/>
  <c r="G232" i="8"/>
  <c r="G233" i="8"/>
  <c r="G234" i="8"/>
  <c r="G235" i="8"/>
  <c r="G236" i="8"/>
  <c r="G237" i="8"/>
  <c r="G238" i="8"/>
  <c r="G239" i="8"/>
  <c r="G240" i="8"/>
  <c r="G241" i="8"/>
  <c r="G242" i="8"/>
  <c r="G243" i="8"/>
  <c r="G244" i="8"/>
  <c r="G245" i="8"/>
  <c r="G246" i="8"/>
  <c r="G247" i="8"/>
  <c r="G248" i="8"/>
  <c r="G249" i="8"/>
  <c r="G250" i="8"/>
  <c r="G251" i="8"/>
  <c r="G252" i="8"/>
  <c r="G253" i="8"/>
  <c r="G254" i="8"/>
  <c r="G255" i="8"/>
  <c r="G256" i="8"/>
  <c r="G257" i="8"/>
  <c r="G258" i="8"/>
  <c r="G259" i="8"/>
  <c r="G260" i="8"/>
  <c r="G261" i="8"/>
  <c r="G262" i="8"/>
  <c r="G263" i="8"/>
  <c r="G264" i="8"/>
  <c r="G265" i="8"/>
  <c r="G266" i="8"/>
  <c r="G267" i="8"/>
  <c r="G268" i="8"/>
  <c r="G269" i="8"/>
  <c r="G270" i="8"/>
  <c r="G271" i="8"/>
  <c r="G272" i="8"/>
  <c r="G273" i="8"/>
  <c r="G274" i="8"/>
  <c r="G275" i="8"/>
  <c r="G276" i="8"/>
  <c r="G277" i="8"/>
  <c r="G278" i="8"/>
  <c r="G279" i="8"/>
  <c r="G280" i="8"/>
  <c r="G281" i="8"/>
  <c r="G282" i="8"/>
  <c r="G283" i="8"/>
  <c r="G284" i="8"/>
  <c r="G285" i="8"/>
  <c r="G286" i="8"/>
  <c r="G287" i="8"/>
  <c r="G288" i="8"/>
  <c r="G289" i="8"/>
  <c r="G290" i="8"/>
  <c r="G291" i="8"/>
  <c r="G292" i="8"/>
  <c r="G293" i="8"/>
  <c r="G294" i="8"/>
  <c r="G295" i="8"/>
  <c r="G296" i="8"/>
  <c r="G297" i="8"/>
  <c r="G298" i="8"/>
  <c r="G299" i="8"/>
  <c r="G300" i="8"/>
  <c r="G301" i="8"/>
  <c r="G302" i="8"/>
  <c r="G303" i="8"/>
  <c r="G304" i="8"/>
  <c r="G305" i="8"/>
  <c r="G306" i="8"/>
  <c r="G307" i="8"/>
  <c r="G308" i="8"/>
  <c r="G309" i="8"/>
  <c r="G310" i="8"/>
  <c r="G311" i="8"/>
  <c r="G312" i="8"/>
  <c r="G313" i="8"/>
  <c r="G314" i="8"/>
  <c r="G315" i="8"/>
  <c r="G316" i="8"/>
  <c r="G317" i="8"/>
  <c r="G318" i="8"/>
  <c r="G319" i="8"/>
  <c r="G320" i="8"/>
  <c r="G321" i="8"/>
  <c r="G322" i="8"/>
  <c r="G323" i="8"/>
  <c r="G324" i="8"/>
  <c r="G325" i="8"/>
  <c r="G326" i="8"/>
  <c r="G327" i="8"/>
  <c r="G328" i="8"/>
  <c r="G329" i="8"/>
  <c r="G330" i="8"/>
  <c r="G331" i="8"/>
  <c r="G332" i="8"/>
  <c r="G333" i="8"/>
  <c r="G334" i="8"/>
  <c r="G335" i="8"/>
  <c r="G336" i="8"/>
  <c r="G337" i="8"/>
  <c r="G338" i="8"/>
  <c r="G339" i="8"/>
  <c r="G340" i="8"/>
  <c r="G341" i="8"/>
  <c r="G342" i="8"/>
  <c r="G343" i="8"/>
  <c r="G344" i="8"/>
  <c r="G345" i="8"/>
  <c r="G346" i="8"/>
  <c r="G347" i="8"/>
  <c r="G348" i="8"/>
  <c r="G349" i="8"/>
  <c r="G350" i="8"/>
  <c r="G351" i="8"/>
  <c r="G352" i="8"/>
  <c r="G353" i="8"/>
  <c r="G354" i="8"/>
  <c r="G355" i="8"/>
  <c r="G356" i="8"/>
  <c r="G357" i="8"/>
  <c r="G358" i="8"/>
  <c r="G359" i="8"/>
  <c r="G360" i="8"/>
  <c r="G361" i="8"/>
  <c r="G362" i="8"/>
  <c r="G363" i="8"/>
  <c r="G364" i="8"/>
  <c r="G365" i="8"/>
  <c r="G366" i="8"/>
  <c r="G367" i="8"/>
  <c r="G368" i="8"/>
  <c r="G369" i="8"/>
  <c r="G370" i="8"/>
  <c r="G371" i="8"/>
  <c r="G372" i="8"/>
  <c r="G373" i="8"/>
  <c r="G374" i="8"/>
  <c r="G375" i="8"/>
  <c r="G376" i="8"/>
  <c r="G377" i="8"/>
  <c r="G378" i="8"/>
  <c r="G379" i="8"/>
  <c r="G380" i="8"/>
  <c r="G381" i="8"/>
  <c r="G382" i="8"/>
  <c r="G383" i="8"/>
  <c r="G384" i="8"/>
  <c r="G385" i="8"/>
  <c r="G386" i="8"/>
  <c r="G387" i="8"/>
  <c r="G388" i="8"/>
  <c r="G389" i="8"/>
  <c r="G390" i="8"/>
  <c r="G391" i="8"/>
  <c r="G392" i="8"/>
  <c r="G393" i="8"/>
  <c r="G394" i="8"/>
  <c r="G395" i="8"/>
  <c r="G396" i="8"/>
  <c r="G397" i="8"/>
  <c r="G398" i="8"/>
  <c r="G399" i="8"/>
  <c r="G400" i="8"/>
  <c r="G401" i="8"/>
  <c r="G402" i="8"/>
  <c r="G403" i="8"/>
  <c r="G404" i="8"/>
  <c r="G405" i="8"/>
  <c r="G406" i="8"/>
  <c r="G407" i="8"/>
  <c r="G408" i="8"/>
  <c r="G409" i="8"/>
  <c r="G410" i="8"/>
  <c r="G411" i="8"/>
  <c r="G412" i="8"/>
  <c r="G413" i="8"/>
  <c r="G414" i="8"/>
  <c r="G415" i="8"/>
  <c r="G416" i="8"/>
  <c r="G417" i="8"/>
  <c r="G418" i="8"/>
  <c r="G419" i="8"/>
  <c r="G420" i="8"/>
  <c r="G421" i="8"/>
  <c r="G422" i="8"/>
  <c r="G423" i="8"/>
  <c r="G424" i="8"/>
  <c r="G425" i="8"/>
  <c r="G426" i="8"/>
  <c r="G427" i="8"/>
  <c r="G428" i="8"/>
  <c r="G429" i="8"/>
  <c r="G430" i="8"/>
  <c r="G431" i="8"/>
  <c r="G432" i="8"/>
  <c r="G433" i="8"/>
  <c r="G434" i="8"/>
  <c r="G435" i="8"/>
  <c r="G436" i="8"/>
  <c r="G437" i="8"/>
  <c r="G438" i="8"/>
  <c r="G439" i="8"/>
  <c r="G440" i="8"/>
  <c r="G441" i="8"/>
  <c r="G442" i="8"/>
  <c r="G443" i="8"/>
  <c r="G444" i="8"/>
  <c r="G445" i="8"/>
  <c r="G446" i="8"/>
  <c r="G447" i="8"/>
  <c r="G448" i="8"/>
  <c r="G449" i="8"/>
  <c r="G450" i="8"/>
  <c r="G451" i="8"/>
  <c r="G452" i="8"/>
  <c r="G453" i="8"/>
  <c r="G454" i="8"/>
  <c r="G455" i="8"/>
  <c r="G456" i="8"/>
  <c r="G457" i="8"/>
  <c r="G458" i="8"/>
  <c r="G459" i="8"/>
  <c r="G460" i="8"/>
  <c r="G461" i="8"/>
  <c r="G462" i="8"/>
  <c r="G463" i="8"/>
  <c r="G464" i="8"/>
  <c r="G465" i="8"/>
  <c r="G466" i="8"/>
  <c r="G467" i="8"/>
  <c r="G468" i="8"/>
  <c r="G469" i="8"/>
  <c r="G470" i="8"/>
  <c r="G471" i="8"/>
  <c r="G472" i="8"/>
  <c r="G473" i="8"/>
  <c r="G474" i="8"/>
  <c r="G475" i="8"/>
  <c r="G476" i="8"/>
  <c r="G477" i="8"/>
  <c r="G478" i="8"/>
  <c r="G479" i="8"/>
  <c r="G480" i="8"/>
  <c r="G481" i="8"/>
  <c r="G482" i="8"/>
  <c r="G483" i="8"/>
  <c r="G484" i="8"/>
  <c r="G485" i="8"/>
  <c r="G486" i="8"/>
  <c r="G487" i="8"/>
  <c r="G488" i="8"/>
  <c r="G489" i="8"/>
  <c r="G490" i="8"/>
  <c r="G491" i="8"/>
  <c r="G492" i="8"/>
  <c r="G493" i="8"/>
  <c r="G494" i="8"/>
  <c r="G495" i="8"/>
  <c r="G496" i="8"/>
  <c r="G497" i="8"/>
  <c r="G498" i="8"/>
  <c r="G499" i="8"/>
  <c r="G500" i="8"/>
  <c r="G501" i="8"/>
  <c r="G502" i="8"/>
  <c r="G503" i="8"/>
  <c r="G504" i="8"/>
  <c r="G505" i="8"/>
  <c r="G506" i="8"/>
  <c r="G507" i="8"/>
  <c r="G508" i="8"/>
  <c r="G509" i="8"/>
  <c r="G510" i="8"/>
  <c r="G511" i="8"/>
  <c r="G512" i="8"/>
  <c r="G513" i="8"/>
  <c r="G514" i="8"/>
  <c r="G515" i="8"/>
  <c r="G516" i="8"/>
  <c r="G517" i="8"/>
  <c r="G518" i="8"/>
  <c r="G519" i="8"/>
  <c r="G520" i="8"/>
  <c r="G521" i="8"/>
  <c r="G522" i="8"/>
  <c r="G523" i="8"/>
  <c r="G524" i="8"/>
  <c r="G525" i="8"/>
  <c r="G526" i="8"/>
  <c r="G527" i="8"/>
  <c r="G528" i="8"/>
  <c r="G529" i="8"/>
  <c r="G530" i="8"/>
  <c r="G531" i="8"/>
  <c r="G532" i="8"/>
  <c r="G533" i="8"/>
  <c r="G534" i="8"/>
  <c r="G535" i="8"/>
  <c r="G536" i="8"/>
  <c r="G537" i="8"/>
  <c r="G538" i="8"/>
  <c r="G539" i="8"/>
  <c r="G540" i="8"/>
  <c r="G541" i="8"/>
  <c r="G542" i="8"/>
  <c r="G543" i="8"/>
  <c r="G544" i="8"/>
  <c r="G545" i="8"/>
  <c r="G546" i="8"/>
  <c r="G547" i="8"/>
  <c r="G548" i="8"/>
  <c r="G549" i="8"/>
  <c r="G550" i="8"/>
  <c r="G551" i="8"/>
  <c r="G552" i="8"/>
  <c r="G553" i="8"/>
  <c r="G554" i="8"/>
  <c r="G555" i="8"/>
  <c r="G556" i="8"/>
  <c r="G557" i="8"/>
  <c r="G558" i="8"/>
  <c r="G559" i="8"/>
  <c r="G560" i="8"/>
  <c r="G561" i="8"/>
  <c r="G562" i="8"/>
  <c r="G563" i="8"/>
  <c r="G564" i="8"/>
  <c r="G565" i="8"/>
  <c r="G566" i="8"/>
  <c r="G567" i="8"/>
  <c r="G568" i="8"/>
  <c r="G569" i="8"/>
  <c r="G570" i="8"/>
  <c r="G571" i="8"/>
  <c r="G572" i="8"/>
  <c r="G573" i="8"/>
  <c r="G574" i="8"/>
  <c r="G575" i="8"/>
  <c r="G576" i="8"/>
  <c r="G577" i="8"/>
  <c r="G578" i="8"/>
  <c r="G579" i="8"/>
  <c r="G580" i="8"/>
  <c r="G581" i="8"/>
  <c r="G582" i="8"/>
  <c r="G583" i="8"/>
  <c r="G584" i="8"/>
  <c r="G585" i="8"/>
  <c r="G586" i="8"/>
  <c r="G587" i="8"/>
  <c r="G588" i="8"/>
  <c r="G589" i="8"/>
  <c r="G590" i="8"/>
  <c r="G591" i="8"/>
  <c r="G592" i="8"/>
  <c r="G593" i="8"/>
  <c r="G594" i="8"/>
  <c r="G595" i="8"/>
  <c r="G596" i="8"/>
  <c r="G597" i="8"/>
  <c r="G598" i="8"/>
  <c r="G599" i="8"/>
  <c r="G600" i="8"/>
  <c r="G601" i="8"/>
  <c r="G602" i="8"/>
  <c r="G603" i="8"/>
  <c r="G604" i="8"/>
  <c r="G605" i="8"/>
  <c r="G606" i="8"/>
  <c r="G607" i="8"/>
  <c r="G608" i="8"/>
  <c r="G609" i="8"/>
  <c r="G610" i="8"/>
  <c r="G611" i="8"/>
  <c r="G612" i="8"/>
  <c r="G613" i="8"/>
  <c r="G614" i="8"/>
  <c r="G615" i="8"/>
  <c r="G616" i="8"/>
  <c r="G617" i="8"/>
  <c r="G618" i="8"/>
  <c r="G619" i="8"/>
  <c r="G620" i="8"/>
  <c r="G621" i="8"/>
  <c r="G622" i="8"/>
  <c r="G623" i="8"/>
  <c r="G624" i="8"/>
  <c r="G625" i="8"/>
  <c r="G626" i="8"/>
  <c r="G627" i="8"/>
  <c r="G628" i="8"/>
  <c r="G629" i="8"/>
  <c r="G630" i="8"/>
  <c r="G631" i="8"/>
  <c r="G632" i="8"/>
  <c r="G633" i="8"/>
  <c r="G634" i="8"/>
  <c r="G635" i="8"/>
  <c r="G636" i="8"/>
  <c r="G637" i="8"/>
  <c r="G638" i="8"/>
  <c r="G639" i="8"/>
  <c r="G640" i="8"/>
  <c r="G641" i="8"/>
  <c r="G642" i="8"/>
  <c r="G643" i="8"/>
  <c r="G644" i="8"/>
  <c r="G645" i="8"/>
  <c r="G646" i="8"/>
  <c r="G647" i="8"/>
  <c r="G648" i="8"/>
  <c r="G649" i="8"/>
  <c r="G650" i="8"/>
  <c r="G651" i="8"/>
  <c r="G652" i="8"/>
  <c r="G653" i="8"/>
  <c r="G654" i="8"/>
  <c r="G655" i="8"/>
  <c r="G656" i="8"/>
  <c r="G657" i="8"/>
  <c r="G658" i="8"/>
  <c r="G659" i="8"/>
  <c r="G660" i="8"/>
  <c r="G661" i="8"/>
  <c r="G662" i="8"/>
  <c r="G663" i="8"/>
  <c r="G664" i="8"/>
  <c r="G665" i="8"/>
  <c r="G666" i="8"/>
  <c r="G667" i="8"/>
  <c r="G668" i="8"/>
  <c r="G669" i="8"/>
  <c r="G670" i="8"/>
  <c r="G671" i="8"/>
  <c r="G672" i="8"/>
  <c r="G673" i="8"/>
  <c r="G674" i="8"/>
  <c r="G675" i="8"/>
  <c r="G676" i="8"/>
  <c r="G677" i="8"/>
  <c r="G678" i="8"/>
  <c r="G679" i="8"/>
  <c r="G680" i="8"/>
  <c r="G681" i="8"/>
  <c r="G682" i="8"/>
  <c r="G683" i="8"/>
  <c r="G684" i="8"/>
  <c r="G685" i="8"/>
  <c r="G686" i="8"/>
  <c r="G687" i="8"/>
  <c r="G688" i="8"/>
  <c r="G689" i="8"/>
  <c r="G690" i="8"/>
  <c r="G691" i="8"/>
  <c r="G692" i="8"/>
  <c r="G693" i="8"/>
  <c r="G694" i="8"/>
  <c r="G695" i="8"/>
  <c r="G696" i="8"/>
  <c r="G697" i="8"/>
  <c r="G698" i="8"/>
  <c r="G699" i="8"/>
  <c r="G700" i="8"/>
  <c r="G701" i="8"/>
  <c r="G702" i="8"/>
  <c r="G703" i="8"/>
  <c r="G704" i="8"/>
  <c r="G705" i="8"/>
  <c r="G706" i="8"/>
  <c r="G707" i="8"/>
  <c r="G708" i="8"/>
  <c r="G709" i="8"/>
  <c r="G710" i="8"/>
  <c r="G711" i="8"/>
  <c r="G712" i="8"/>
  <c r="G713" i="8"/>
  <c r="G714" i="8"/>
  <c r="G715" i="8"/>
  <c r="G716" i="8"/>
  <c r="G717" i="8"/>
  <c r="G718" i="8"/>
  <c r="G719" i="8"/>
  <c r="G720" i="8"/>
  <c r="G721" i="8"/>
  <c r="G722" i="8"/>
  <c r="G723" i="8"/>
  <c r="G724" i="8"/>
  <c r="G725" i="8"/>
  <c r="G726" i="8"/>
  <c r="G727" i="8"/>
  <c r="G728" i="8"/>
  <c r="G729" i="8"/>
  <c r="G730" i="8"/>
  <c r="G731" i="8"/>
  <c r="G732" i="8"/>
  <c r="G733" i="8"/>
  <c r="G734" i="8"/>
  <c r="G735" i="8"/>
  <c r="G736" i="8"/>
  <c r="G737" i="8"/>
  <c r="G738" i="8"/>
  <c r="G739" i="8"/>
  <c r="G740" i="8"/>
  <c r="G741" i="8"/>
  <c r="G742" i="8"/>
  <c r="G743" i="8"/>
  <c r="G744" i="8"/>
  <c r="G745" i="8"/>
  <c r="G746" i="8"/>
  <c r="G747" i="8"/>
  <c r="G748" i="8"/>
  <c r="G749" i="8"/>
  <c r="G750" i="8"/>
  <c r="G751" i="8"/>
  <c r="G752" i="8"/>
  <c r="G753" i="8"/>
  <c r="G754" i="8"/>
  <c r="G755" i="8"/>
  <c r="G756" i="8"/>
  <c r="G757" i="8"/>
  <c r="G758" i="8"/>
  <c r="G759" i="8"/>
  <c r="G760" i="8"/>
  <c r="G761" i="8"/>
  <c r="G762" i="8"/>
  <c r="G763" i="8"/>
  <c r="G764" i="8"/>
  <c r="G765" i="8"/>
  <c r="G766" i="8"/>
  <c r="G767" i="8"/>
  <c r="G768" i="8"/>
  <c r="G769" i="8"/>
  <c r="G770" i="8"/>
  <c r="G771" i="8"/>
  <c r="G772" i="8"/>
  <c r="G773" i="8"/>
  <c r="G774" i="8"/>
  <c r="G775" i="8"/>
  <c r="G776" i="8"/>
  <c r="G777" i="8"/>
  <c r="G778" i="8"/>
  <c r="G779" i="8"/>
  <c r="G780" i="8"/>
  <c r="G781" i="8"/>
  <c r="G782" i="8"/>
  <c r="G783" i="8"/>
  <c r="G784" i="8"/>
  <c r="G785" i="8"/>
  <c r="G786" i="8"/>
  <c r="G787" i="8"/>
  <c r="G788" i="8"/>
  <c r="G789" i="8"/>
  <c r="G790" i="8"/>
  <c r="G791" i="8"/>
  <c r="G792" i="8"/>
  <c r="G793" i="8"/>
  <c r="G794" i="8"/>
  <c r="G795" i="8"/>
  <c r="G796" i="8"/>
  <c r="G797" i="8"/>
  <c r="G798" i="8"/>
  <c r="G799" i="8"/>
  <c r="G800" i="8"/>
  <c r="G801" i="8"/>
  <c r="G802" i="8"/>
  <c r="G803" i="8"/>
  <c r="G804" i="8"/>
  <c r="G805" i="8"/>
  <c r="G806" i="8"/>
  <c r="G807" i="8"/>
  <c r="G808" i="8"/>
  <c r="G809" i="8"/>
  <c r="G810" i="8"/>
  <c r="G811" i="8"/>
  <c r="G812" i="8"/>
  <c r="G813" i="8"/>
  <c r="G814" i="8"/>
  <c r="G815" i="8"/>
  <c r="G816" i="8"/>
  <c r="G817" i="8"/>
  <c r="G818" i="8"/>
  <c r="G819" i="8"/>
  <c r="G820" i="8"/>
  <c r="G821" i="8"/>
  <c r="G822" i="8"/>
  <c r="G823" i="8"/>
  <c r="G824" i="8"/>
  <c r="G825" i="8"/>
  <c r="G826" i="8"/>
  <c r="G827" i="8"/>
  <c r="G828" i="8"/>
  <c r="G829" i="8"/>
  <c r="G830" i="8"/>
  <c r="G831" i="8"/>
  <c r="G832" i="8"/>
  <c r="G833" i="8"/>
  <c r="G834" i="8"/>
  <c r="G835" i="8"/>
  <c r="G836" i="8"/>
  <c r="G837" i="8"/>
  <c r="G838" i="8"/>
  <c r="G839" i="8"/>
  <c r="G840" i="8"/>
  <c r="G841" i="8"/>
  <c r="G842" i="8"/>
  <c r="G843" i="8"/>
  <c r="G844" i="8"/>
  <c r="G845" i="8"/>
  <c r="G846" i="8"/>
  <c r="G847" i="8"/>
  <c r="G848" i="8"/>
  <c r="G849" i="8"/>
  <c r="G850" i="8"/>
  <c r="G851" i="8"/>
  <c r="G852" i="8"/>
  <c r="G853" i="8"/>
  <c r="G854" i="8"/>
  <c r="G855" i="8"/>
  <c r="G856" i="8"/>
  <c r="G857" i="8"/>
  <c r="G858" i="8"/>
  <c r="G859" i="8"/>
  <c r="G860" i="8"/>
  <c r="G861" i="8"/>
  <c r="G862" i="8"/>
  <c r="G863" i="8"/>
  <c r="G864" i="8"/>
  <c r="G865" i="8"/>
  <c r="G866" i="8"/>
  <c r="G867" i="8"/>
  <c r="G868" i="8"/>
  <c r="G869" i="8"/>
  <c r="G870" i="8"/>
  <c r="G871" i="8"/>
  <c r="G872" i="8"/>
  <c r="G873" i="8"/>
  <c r="G874" i="8"/>
  <c r="G875" i="8"/>
  <c r="G876" i="8"/>
  <c r="G877" i="8"/>
  <c r="G878" i="8"/>
  <c r="G879" i="8"/>
  <c r="G880" i="8"/>
  <c r="G881" i="8"/>
  <c r="G882" i="8"/>
  <c r="G883" i="8"/>
  <c r="G884" i="8"/>
  <c r="G885" i="8"/>
  <c r="G886" i="8"/>
  <c r="G887" i="8"/>
  <c r="G888" i="8"/>
  <c r="G889" i="8"/>
  <c r="G890" i="8"/>
  <c r="G891" i="8"/>
  <c r="G892" i="8"/>
  <c r="G893" i="8"/>
  <c r="G894" i="8"/>
  <c r="G895" i="8"/>
  <c r="G896" i="8"/>
  <c r="G897" i="8"/>
  <c r="G898" i="8"/>
  <c r="G899" i="8"/>
  <c r="G900" i="8"/>
  <c r="G901" i="8"/>
  <c r="G902" i="8"/>
  <c r="G903" i="8"/>
  <c r="G904" i="8"/>
  <c r="G905" i="8"/>
  <c r="G906" i="8"/>
  <c r="G907" i="8"/>
  <c r="G908" i="8"/>
  <c r="G909" i="8"/>
  <c r="G910" i="8"/>
  <c r="G911" i="8"/>
  <c r="G912" i="8"/>
  <c r="G913" i="8"/>
  <c r="G914" i="8"/>
  <c r="G915" i="8"/>
  <c r="G916" i="8"/>
  <c r="G917" i="8"/>
  <c r="G918" i="8"/>
  <c r="G919" i="8"/>
  <c r="G920" i="8"/>
  <c r="G921" i="8"/>
  <c r="G922" i="8"/>
  <c r="G923" i="8"/>
  <c r="G924" i="8"/>
  <c r="G925" i="8"/>
  <c r="G926" i="8"/>
  <c r="G927" i="8"/>
  <c r="G928" i="8"/>
  <c r="G929" i="8"/>
  <c r="G930" i="8"/>
  <c r="G931" i="8"/>
  <c r="G932" i="8"/>
  <c r="G933" i="8"/>
  <c r="G934" i="8"/>
  <c r="G935" i="8"/>
  <c r="G936" i="8"/>
  <c r="G937" i="8"/>
  <c r="G938" i="8"/>
  <c r="G939" i="8"/>
  <c r="G940" i="8"/>
  <c r="G941" i="8"/>
  <c r="G942" i="8"/>
  <c r="G943" i="8"/>
  <c r="G944" i="8"/>
  <c r="G945" i="8"/>
  <c r="G946" i="8"/>
  <c r="G947" i="8"/>
  <c r="G948" i="8"/>
  <c r="G949" i="8"/>
  <c r="G950" i="8"/>
  <c r="G951" i="8"/>
  <c r="G952" i="8"/>
  <c r="G953" i="8"/>
  <c r="G954" i="8"/>
  <c r="G955" i="8"/>
  <c r="G956" i="8"/>
  <c r="G957" i="8"/>
  <c r="G958" i="8"/>
  <c r="G959" i="8"/>
  <c r="G960" i="8"/>
  <c r="G961" i="8"/>
  <c r="G962" i="8"/>
  <c r="G963" i="8"/>
  <c r="G964" i="8"/>
  <c r="G965" i="8"/>
  <c r="G966" i="8"/>
  <c r="G967" i="8"/>
  <c r="G968" i="8"/>
  <c r="G969" i="8"/>
  <c r="G970" i="8"/>
  <c r="G971" i="8"/>
  <c r="G972" i="8"/>
  <c r="G973" i="8"/>
  <c r="G974" i="8"/>
  <c r="G975" i="8"/>
  <c r="G976" i="8"/>
  <c r="G977" i="8"/>
  <c r="G978" i="8"/>
  <c r="G979" i="8"/>
  <c r="G980" i="8"/>
  <c r="G981" i="8"/>
  <c r="G982" i="8"/>
  <c r="G983" i="8"/>
  <c r="G984" i="8"/>
  <c r="G985" i="8"/>
  <c r="G986" i="8"/>
  <c r="G987" i="8"/>
  <c r="G988" i="8"/>
  <c r="G989" i="8"/>
  <c r="G990" i="8"/>
  <c r="G991" i="8"/>
  <c r="G992" i="8"/>
  <c r="G993" i="8"/>
  <c r="G994" i="8"/>
  <c r="G995" i="8"/>
  <c r="G996" i="8"/>
  <c r="G997" i="8"/>
  <c r="G998" i="8"/>
  <c r="G999" i="8"/>
  <c r="G1000" i="8"/>
  <c r="G100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F106" i="8"/>
  <c r="F107" i="8"/>
  <c r="F108" i="8"/>
  <c r="F109" i="8"/>
  <c r="F110" i="8"/>
  <c r="F111" i="8"/>
  <c r="F112" i="8"/>
  <c r="F113" i="8"/>
  <c r="F114" i="8"/>
  <c r="F115" i="8"/>
  <c r="F116" i="8"/>
  <c r="F117" i="8"/>
  <c r="F118" i="8"/>
  <c r="F119" i="8"/>
  <c r="F120" i="8"/>
  <c r="F121" i="8"/>
  <c r="F122" i="8"/>
  <c r="F123" i="8"/>
  <c r="F124" i="8"/>
  <c r="F125" i="8"/>
  <c r="F126" i="8"/>
  <c r="F127" i="8"/>
  <c r="F128" i="8"/>
  <c r="F129" i="8"/>
  <c r="F130" i="8"/>
  <c r="F131" i="8"/>
  <c r="F132" i="8"/>
  <c r="F133" i="8"/>
  <c r="F134" i="8"/>
  <c r="F135" i="8"/>
  <c r="F136" i="8"/>
  <c r="F137" i="8"/>
  <c r="F138" i="8"/>
  <c r="F139" i="8"/>
  <c r="F140" i="8"/>
  <c r="F141" i="8"/>
  <c r="F142" i="8"/>
  <c r="F143" i="8"/>
  <c r="F144" i="8"/>
  <c r="F145" i="8"/>
  <c r="F146" i="8"/>
  <c r="F147" i="8"/>
  <c r="F148" i="8"/>
  <c r="F149" i="8"/>
  <c r="F150" i="8"/>
  <c r="F151" i="8"/>
  <c r="F152" i="8"/>
  <c r="F153" i="8"/>
  <c r="F154" i="8"/>
  <c r="F155" i="8"/>
  <c r="F156" i="8"/>
  <c r="F157" i="8"/>
  <c r="F158" i="8"/>
  <c r="F159" i="8"/>
  <c r="F160" i="8"/>
  <c r="F161" i="8"/>
  <c r="F162" i="8"/>
  <c r="F163" i="8"/>
  <c r="F164" i="8"/>
  <c r="F165" i="8"/>
  <c r="F166" i="8"/>
  <c r="F167" i="8"/>
  <c r="F168" i="8"/>
  <c r="F169" i="8"/>
  <c r="F170" i="8"/>
  <c r="F171" i="8"/>
  <c r="F172" i="8"/>
  <c r="F173" i="8"/>
  <c r="F174" i="8"/>
  <c r="F175" i="8"/>
  <c r="F176" i="8"/>
  <c r="F177" i="8"/>
  <c r="F178" i="8"/>
  <c r="F179" i="8"/>
  <c r="F180" i="8"/>
  <c r="F181" i="8"/>
  <c r="F182" i="8"/>
  <c r="F183" i="8"/>
  <c r="F184" i="8"/>
  <c r="F185" i="8"/>
  <c r="F186" i="8"/>
  <c r="F187" i="8"/>
  <c r="F188" i="8"/>
  <c r="F189" i="8"/>
  <c r="F190" i="8"/>
  <c r="F191" i="8"/>
  <c r="F192" i="8"/>
  <c r="F193" i="8"/>
  <c r="F194" i="8"/>
  <c r="F195" i="8"/>
  <c r="F196" i="8"/>
  <c r="F197" i="8"/>
  <c r="F198" i="8"/>
  <c r="F199" i="8"/>
  <c r="F200" i="8"/>
  <c r="F201" i="8"/>
  <c r="F202" i="8"/>
  <c r="F203" i="8"/>
  <c r="F204" i="8"/>
  <c r="F205" i="8"/>
  <c r="F206" i="8"/>
  <c r="F207" i="8"/>
  <c r="F208" i="8"/>
  <c r="F209" i="8"/>
  <c r="F210" i="8"/>
  <c r="F211" i="8"/>
  <c r="F212" i="8"/>
  <c r="F213" i="8"/>
  <c r="F214" i="8"/>
  <c r="F215" i="8"/>
  <c r="F216" i="8"/>
  <c r="F217" i="8"/>
  <c r="F218" i="8"/>
  <c r="F219" i="8"/>
  <c r="F220" i="8"/>
  <c r="F221" i="8"/>
  <c r="F222" i="8"/>
  <c r="F223" i="8"/>
  <c r="F224" i="8"/>
  <c r="F225" i="8"/>
  <c r="F226" i="8"/>
  <c r="F227" i="8"/>
  <c r="F228" i="8"/>
  <c r="F229" i="8"/>
  <c r="F230" i="8"/>
  <c r="F231" i="8"/>
  <c r="F232" i="8"/>
  <c r="F233" i="8"/>
  <c r="F234" i="8"/>
  <c r="F235" i="8"/>
  <c r="F236" i="8"/>
  <c r="F237" i="8"/>
  <c r="F238" i="8"/>
  <c r="F239" i="8"/>
  <c r="F240" i="8"/>
  <c r="F241" i="8"/>
  <c r="F242" i="8"/>
  <c r="F243" i="8"/>
  <c r="F244" i="8"/>
  <c r="F245" i="8"/>
  <c r="F246" i="8"/>
  <c r="F247" i="8"/>
  <c r="F248" i="8"/>
  <c r="F249" i="8"/>
  <c r="F250" i="8"/>
  <c r="F251" i="8"/>
  <c r="F252" i="8"/>
  <c r="F253" i="8"/>
  <c r="F254" i="8"/>
  <c r="F255" i="8"/>
  <c r="F256" i="8"/>
  <c r="F257" i="8"/>
  <c r="F258" i="8"/>
  <c r="F259" i="8"/>
  <c r="F260" i="8"/>
  <c r="F261" i="8"/>
  <c r="F262" i="8"/>
  <c r="F263" i="8"/>
  <c r="F264" i="8"/>
  <c r="F265" i="8"/>
  <c r="F266" i="8"/>
  <c r="F267" i="8"/>
  <c r="F268" i="8"/>
  <c r="F269" i="8"/>
  <c r="F270" i="8"/>
  <c r="F271" i="8"/>
  <c r="F272" i="8"/>
  <c r="F273" i="8"/>
  <c r="F274" i="8"/>
  <c r="F275" i="8"/>
  <c r="F276" i="8"/>
  <c r="F277" i="8"/>
  <c r="F278" i="8"/>
  <c r="F279" i="8"/>
  <c r="F280" i="8"/>
  <c r="F281" i="8"/>
  <c r="F282" i="8"/>
  <c r="F283" i="8"/>
  <c r="F284" i="8"/>
  <c r="F285" i="8"/>
  <c r="F286" i="8"/>
  <c r="F287" i="8"/>
  <c r="F288" i="8"/>
  <c r="F289" i="8"/>
  <c r="F290" i="8"/>
  <c r="F291" i="8"/>
  <c r="F292" i="8"/>
  <c r="F293" i="8"/>
  <c r="F294" i="8"/>
  <c r="F295" i="8"/>
  <c r="F296" i="8"/>
  <c r="F297" i="8"/>
  <c r="F298" i="8"/>
  <c r="F299" i="8"/>
  <c r="F300" i="8"/>
  <c r="F301" i="8"/>
  <c r="F302" i="8"/>
  <c r="F303" i="8"/>
  <c r="F304" i="8"/>
  <c r="F305" i="8"/>
  <c r="F306" i="8"/>
  <c r="F307" i="8"/>
  <c r="F308" i="8"/>
  <c r="F309" i="8"/>
  <c r="F310" i="8"/>
  <c r="F311" i="8"/>
  <c r="F312" i="8"/>
  <c r="F313" i="8"/>
  <c r="F314" i="8"/>
  <c r="F315" i="8"/>
  <c r="F316" i="8"/>
  <c r="F317" i="8"/>
  <c r="F318" i="8"/>
  <c r="F319" i="8"/>
  <c r="F320" i="8"/>
  <c r="F321" i="8"/>
  <c r="F322" i="8"/>
  <c r="F323" i="8"/>
  <c r="F324" i="8"/>
  <c r="F325" i="8"/>
  <c r="F326" i="8"/>
  <c r="F327" i="8"/>
  <c r="F328" i="8"/>
  <c r="F329" i="8"/>
  <c r="F330" i="8"/>
  <c r="F331" i="8"/>
  <c r="F332" i="8"/>
  <c r="F333" i="8"/>
  <c r="F334" i="8"/>
  <c r="F335" i="8"/>
  <c r="F336" i="8"/>
  <c r="F337" i="8"/>
  <c r="F338" i="8"/>
  <c r="F339" i="8"/>
  <c r="F340" i="8"/>
  <c r="F341" i="8"/>
  <c r="F342" i="8"/>
  <c r="F343" i="8"/>
  <c r="F344" i="8"/>
  <c r="F345" i="8"/>
  <c r="F346" i="8"/>
  <c r="F347" i="8"/>
  <c r="F348" i="8"/>
  <c r="F349" i="8"/>
  <c r="F350" i="8"/>
  <c r="F351" i="8"/>
  <c r="F352" i="8"/>
  <c r="F353" i="8"/>
  <c r="F354" i="8"/>
  <c r="F355" i="8"/>
  <c r="F356" i="8"/>
  <c r="F357" i="8"/>
  <c r="F358" i="8"/>
  <c r="F359" i="8"/>
  <c r="F360" i="8"/>
  <c r="F361" i="8"/>
  <c r="F362" i="8"/>
  <c r="F363" i="8"/>
  <c r="F364" i="8"/>
  <c r="F365" i="8"/>
  <c r="F366" i="8"/>
  <c r="F367" i="8"/>
  <c r="F368" i="8"/>
  <c r="F369" i="8"/>
  <c r="F370" i="8"/>
  <c r="F371" i="8"/>
  <c r="F372" i="8"/>
  <c r="F373" i="8"/>
  <c r="F374" i="8"/>
  <c r="F375" i="8"/>
  <c r="F376" i="8"/>
  <c r="F377" i="8"/>
  <c r="F378" i="8"/>
  <c r="F379" i="8"/>
  <c r="F380" i="8"/>
  <c r="F381" i="8"/>
  <c r="F382" i="8"/>
  <c r="F383" i="8"/>
  <c r="F384" i="8"/>
  <c r="F385" i="8"/>
  <c r="F386" i="8"/>
  <c r="F387" i="8"/>
  <c r="F388" i="8"/>
  <c r="F389" i="8"/>
  <c r="F390" i="8"/>
  <c r="F391" i="8"/>
  <c r="F392" i="8"/>
  <c r="F393" i="8"/>
  <c r="F394" i="8"/>
  <c r="F395" i="8"/>
  <c r="F396" i="8"/>
  <c r="F397" i="8"/>
  <c r="F398" i="8"/>
  <c r="F399" i="8"/>
  <c r="F400" i="8"/>
  <c r="F401" i="8"/>
  <c r="F402" i="8"/>
  <c r="F403" i="8"/>
  <c r="F404" i="8"/>
  <c r="F405" i="8"/>
  <c r="F406" i="8"/>
  <c r="F407" i="8"/>
  <c r="F408" i="8"/>
  <c r="F409" i="8"/>
  <c r="F410" i="8"/>
  <c r="F411" i="8"/>
  <c r="F412" i="8"/>
  <c r="F413" i="8"/>
  <c r="F414" i="8"/>
  <c r="F415" i="8"/>
  <c r="F416" i="8"/>
  <c r="F417" i="8"/>
  <c r="F418" i="8"/>
  <c r="F419" i="8"/>
  <c r="F420" i="8"/>
  <c r="F421" i="8"/>
  <c r="F422" i="8"/>
  <c r="F423" i="8"/>
  <c r="F424" i="8"/>
  <c r="F425" i="8"/>
  <c r="F426" i="8"/>
  <c r="F427" i="8"/>
  <c r="F428" i="8"/>
  <c r="F429" i="8"/>
  <c r="F430" i="8"/>
  <c r="F431" i="8"/>
  <c r="F432" i="8"/>
  <c r="F433" i="8"/>
  <c r="F434" i="8"/>
  <c r="F435" i="8"/>
  <c r="F436" i="8"/>
  <c r="F437" i="8"/>
  <c r="F438" i="8"/>
  <c r="F439" i="8"/>
  <c r="F440" i="8"/>
  <c r="F441" i="8"/>
  <c r="F442" i="8"/>
  <c r="F443" i="8"/>
  <c r="F444" i="8"/>
  <c r="F445" i="8"/>
  <c r="F446" i="8"/>
  <c r="F447" i="8"/>
  <c r="F448" i="8"/>
  <c r="F449" i="8"/>
  <c r="F450" i="8"/>
  <c r="F451" i="8"/>
  <c r="F452" i="8"/>
  <c r="F453" i="8"/>
  <c r="F454" i="8"/>
  <c r="F455" i="8"/>
  <c r="F456" i="8"/>
  <c r="F457" i="8"/>
  <c r="F458" i="8"/>
  <c r="F459" i="8"/>
  <c r="F460" i="8"/>
  <c r="F461" i="8"/>
  <c r="F462" i="8"/>
  <c r="F463" i="8"/>
  <c r="F464" i="8"/>
  <c r="F465" i="8"/>
  <c r="F466" i="8"/>
  <c r="F467" i="8"/>
  <c r="F468" i="8"/>
  <c r="F469" i="8"/>
  <c r="F470" i="8"/>
  <c r="F471" i="8"/>
  <c r="F472" i="8"/>
  <c r="F473" i="8"/>
  <c r="F474" i="8"/>
  <c r="F475" i="8"/>
  <c r="F476" i="8"/>
  <c r="F477" i="8"/>
  <c r="F478" i="8"/>
  <c r="F479" i="8"/>
  <c r="F480" i="8"/>
  <c r="F481" i="8"/>
  <c r="F482" i="8"/>
  <c r="F483" i="8"/>
  <c r="F484" i="8"/>
  <c r="F485" i="8"/>
  <c r="F486" i="8"/>
  <c r="F487" i="8"/>
  <c r="F488" i="8"/>
  <c r="F489" i="8"/>
  <c r="F490" i="8"/>
  <c r="F491" i="8"/>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3" i="8"/>
  <c r="F784" i="8"/>
  <c r="F785" i="8"/>
  <c r="F786" i="8"/>
  <c r="F787" i="8"/>
  <c r="F788" i="8"/>
  <c r="F789" i="8"/>
  <c r="F790" i="8"/>
  <c r="F791" i="8"/>
  <c r="F792" i="8"/>
  <c r="F793" i="8"/>
  <c r="F794" i="8"/>
  <c r="F795" i="8"/>
  <c r="F796" i="8"/>
  <c r="F797" i="8"/>
  <c r="F798" i="8"/>
  <c r="F799" i="8"/>
  <c r="F800" i="8"/>
  <c r="F801" i="8"/>
  <c r="F802" i="8"/>
  <c r="F803" i="8"/>
  <c r="F804" i="8"/>
  <c r="F805" i="8"/>
  <c r="F806" i="8"/>
  <c r="F807" i="8"/>
  <c r="F808" i="8"/>
  <c r="F809" i="8"/>
  <c r="F810" i="8"/>
  <c r="F811" i="8"/>
  <c r="F812" i="8"/>
  <c r="F813" i="8"/>
  <c r="F814" i="8"/>
  <c r="F815" i="8"/>
  <c r="F816" i="8"/>
  <c r="F817" i="8"/>
  <c r="F818" i="8"/>
  <c r="F819" i="8"/>
  <c r="F820" i="8"/>
  <c r="F821" i="8"/>
  <c r="F822" i="8"/>
  <c r="F823" i="8"/>
  <c r="F824" i="8"/>
  <c r="F825" i="8"/>
  <c r="F826" i="8"/>
  <c r="F827" i="8"/>
  <c r="F828" i="8"/>
  <c r="F829" i="8"/>
  <c r="F830" i="8"/>
  <c r="F831" i="8"/>
  <c r="F832" i="8"/>
  <c r="F833" i="8"/>
  <c r="F834" i="8"/>
  <c r="F835" i="8"/>
  <c r="F836" i="8"/>
  <c r="F837" i="8"/>
  <c r="F838" i="8"/>
  <c r="F839" i="8"/>
  <c r="F840" i="8"/>
  <c r="F841" i="8"/>
  <c r="F842" i="8"/>
  <c r="F843" i="8"/>
  <c r="F844" i="8"/>
  <c r="F845" i="8"/>
  <c r="F846" i="8"/>
  <c r="F847" i="8"/>
  <c r="F848" i="8"/>
  <c r="F849" i="8"/>
  <c r="F850" i="8"/>
  <c r="F851" i="8"/>
  <c r="F852" i="8"/>
  <c r="F853" i="8"/>
  <c r="F854" i="8"/>
  <c r="F855" i="8"/>
  <c r="F856" i="8"/>
  <c r="F857" i="8"/>
  <c r="F858" i="8"/>
  <c r="F859" i="8"/>
  <c r="F860" i="8"/>
  <c r="F861" i="8"/>
  <c r="F862" i="8"/>
  <c r="F863" i="8"/>
  <c r="F864" i="8"/>
  <c r="F865" i="8"/>
  <c r="F866" i="8"/>
  <c r="F867" i="8"/>
  <c r="F868" i="8"/>
  <c r="F869" i="8"/>
  <c r="F870" i="8"/>
  <c r="F871" i="8"/>
  <c r="F872" i="8"/>
  <c r="F873" i="8"/>
  <c r="F874" i="8"/>
  <c r="F875" i="8"/>
  <c r="F876" i="8"/>
  <c r="F877" i="8"/>
  <c r="F878" i="8"/>
  <c r="F879" i="8"/>
  <c r="F880" i="8"/>
  <c r="F881" i="8"/>
  <c r="F882" i="8"/>
  <c r="F883" i="8"/>
  <c r="F884" i="8"/>
  <c r="F885" i="8"/>
  <c r="F886" i="8"/>
  <c r="F887" i="8"/>
  <c r="F888" i="8"/>
  <c r="F889" i="8"/>
  <c r="F890" i="8"/>
  <c r="F891" i="8"/>
  <c r="F892" i="8"/>
  <c r="F893" i="8"/>
  <c r="F894" i="8"/>
  <c r="F895" i="8"/>
  <c r="F896" i="8"/>
  <c r="F897" i="8"/>
  <c r="F898" i="8"/>
  <c r="F899" i="8"/>
  <c r="F900" i="8"/>
  <c r="F901" i="8"/>
  <c r="F902" i="8"/>
  <c r="F903" i="8"/>
  <c r="F904" i="8"/>
  <c r="F905" i="8"/>
  <c r="F906" i="8"/>
  <c r="F907" i="8"/>
  <c r="F908" i="8"/>
  <c r="F909" i="8"/>
  <c r="F910" i="8"/>
  <c r="F911" i="8"/>
  <c r="F912" i="8"/>
  <c r="F913" i="8"/>
  <c r="F914" i="8"/>
  <c r="F915" i="8"/>
  <c r="F916" i="8"/>
  <c r="F917" i="8"/>
  <c r="F918" i="8"/>
  <c r="F919" i="8"/>
  <c r="F920" i="8"/>
  <c r="F921" i="8"/>
  <c r="F922" i="8"/>
  <c r="F923" i="8"/>
  <c r="F924" i="8"/>
  <c r="F925" i="8"/>
  <c r="F926" i="8"/>
  <c r="F927" i="8"/>
  <c r="F928" i="8"/>
  <c r="F929" i="8"/>
  <c r="F930" i="8"/>
  <c r="F931" i="8"/>
  <c r="F932" i="8"/>
  <c r="F933" i="8"/>
  <c r="F934" i="8"/>
  <c r="F935" i="8"/>
  <c r="F936" i="8"/>
  <c r="F937" i="8"/>
  <c r="F938" i="8"/>
  <c r="F939" i="8"/>
  <c r="F940" i="8"/>
  <c r="F941" i="8"/>
  <c r="F942" i="8"/>
  <c r="F943" i="8"/>
  <c r="F944" i="8"/>
  <c r="F945" i="8"/>
  <c r="F946" i="8"/>
  <c r="F947" i="8"/>
  <c r="F948" i="8"/>
  <c r="F949" i="8"/>
  <c r="F950" i="8"/>
  <c r="F951" i="8"/>
  <c r="F952" i="8"/>
  <c r="F953" i="8"/>
  <c r="F954" i="8"/>
  <c r="F955" i="8"/>
  <c r="F956" i="8"/>
  <c r="F957" i="8"/>
  <c r="F958" i="8"/>
  <c r="F959" i="8"/>
  <c r="F960" i="8"/>
  <c r="F961" i="8"/>
  <c r="F962" i="8"/>
  <c r="F963" i="8"/>
  <c r="F964" i="8"/>
  <c r="F965" i="8"/>
  <c r="F966" i="8"/>
  <c r="F967" i="8"/>
  <c r="F968" i="8"/>
  <c r="F969" i="8"/>
  <c r="F970" i="8"/>
  <c r="F971" i="8"/>
  <c r="F972" i="8"/>
  <c r="F973" i="8"/>
  <c r="F974" i="8"/>
  <c r="F975" i="8"/>
  <c r="F976" i="8"/>
  <c r="F977" i="8"/>
  <c r="F978" i="8"/>
  <c r="F979" i="8"/>
  <c r="F980" i="8"/>
  <c r="F981" i="8"/>
  <c r="F982" i="8"/>
  <c r="F983" i="8"/>
  <c r="F984" i="8"/>
  <c r="F985" i="8"/>
  <c r="F986" i="8"/>
  <c r="F987" i="8"/>
  <c r="F988" i="8"/>
  <c r="F989" i="8"/>
  <c r="F990" i="8"/>
  <c r="F991" i="8"/>
  <c r="F992" i="8"/>
  <c r="F993" i="8"/>
  <c r="F994" i="8"/>
  <c r="F995" i="8"/>
  <c r="F996" i="8"/>
  <c r="F997" i="8"/>
  <c r="F998" i="8"/>
  <c r="F999" i="8"/>
  <c r="F1000" i="8"/>
  <c r="F100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107" i="8"/>
  <c r="E108" i="8"/>
  <c r="E109" i="8"/>
  <c r="E110" i="8"/>
  <c r="E111" i="8"/>
  <c r="E112" i="8"/>
  <c r="E113" i="8"/>
  <c r="E114" i="8"/>
  <c r="E115" i="8"/>
  <c r="E116" i="8"/>
  <c r="E117" i="8"/>
  <c r="E118" i="8"/>
  <c r="E119" i="8"/>
  <c r="E120" i="8"/>
  <c r="E121" i="8"/>
  <c r="E122" i="8"/>
  <c r="E123" i="8"/>
  <c r="E124" i="8"/>
  <c r="E125" i="8"/>
  <c r="E126" i="8"/>
  <c r="E127" i="8"/>
  <c r="E128" i="8"/>
  <c r="E129" i="8"/>
  <c r="E130" i="8"/>
  <c r="E131" i="8"/>
  <c r="E132" i="8"/>
  <c r="E133" i="8"/>
  <c r="E134" i="8"/>
  <c r="E135" i="8"/>
  <c r="E136" i="8"/>
  <c r="E137" i="8"/>
  <c r="E138" i="8"/>
  <c r="E139" i="8"/>
  <c r="E140" i="8"/>
  <c r="E141" i="8"/>
  <c r="E142" i="8"/>
  <c r="E143" i="8"/>
  <c r="E144" i="8"/>
  <c r="E145" i="8"/>
  <c r="E146" i="8"/>
  <c r="E147" i="8"/>
  <c r="E148" i="8"/>
  <c r="E149" i="8"/>
  <c r="E150" i="8"/>
  <c r="E151" i="8"/>
  <c r="E152" i="8"/>
  <c r="E153" i="8"/>
  <c r="E154" i="8"/>
  <c r="E155" i="8"/>
  <c r="E156" i="8"/>
  <c r="E157" i="8"/>
  <c r="E158" i="8"/>
  <c r="E159" i="8"/>
  <c r="E160" i="8"/>
  <c r="E161" i="8"/>
  <c r="E162" i="8"/>
  <c r="E163" i="8"/>
  <c r="E164" i="8"/>
  <c r="E165" i="8"/>
  <c r="E166" i="8"/>
  <c r="E167" i="8"/>
  <c r="E168" i="8"/>
  <c r="E169" i="8"/>
  <c r="E170" i="8"/>
  <c r="E171" i="8"/>
  <c r="E172" i="8"/>
  <c r="E173" i="8"/>
  <c r="E174" i="8"/>
  <c r="E175" i="8"/>
  <c r="E176" i="8"/>
  <c r="E177" i="8"/>
  <c r="E178" i="8"/>
  <c r="E179" i="8"/>
  <c r="E180" i="8"/>
  <c r="E181" i="8"/>
  <c r="E182" i="8"/>
  <c r="E183" i="8"/>
  <c r="E184" i="8"/>
  <c r="E185" i="8"/>
  <c r="E186" i="8"/>
  <c r="E187" i="8"/>
  <c r="E188" i="8"/>
  <c r="E189" i="8"/>
  <c r="E190" i="8"/>
  <c r="E191" i="8"/>
  <c r="E192" i="8"/>
  <c r="E193" i="8"/>
  <c r="E194" i="8"/>
  <c r="E195" i="8"/>
  <c r="E196" i="8"/>
  <c r="E197" i="8"/>
  <c r="E198" i="8"/>
  <c r="E199" i="8"/>
  <c r="E200" i="8"/>
  <c r="E201" i="8"/>
  <c r="E202" i="8"/>
  <c r="E203" i="8"/>
  <c r="E204" i="8"/>
  <c r="E205" i="8"/>
  <c r="E206" i="8"/>
  <c r="E207" i="8"/>
  <c r="E208" i="8"/>
  <c r="E209" i="8"/>
  <c r="E210" i="8"/>
  <c r="E211" i="8"/>
  <c r="E212" i="8"/>
  <c r="E213" i="8"/>
  <c r="E214" i="8"/>
  <c r="E215" i="8"/>
  <c r="E216" i="8"/>
  <c r="E217" i="8"/>
  <c r="E218" i="8"/>
  <c r="E219" i="8"/>
  <c r="E220" i="8"/>
  <c r="E221" i="8"/>
  <c r="E222" i="8"/>
  <c r="E223" i="8"/>
  <c r="E224" i="8"/>
  <c r="E225" i="8"/>
  <c r="E226" i="8"/>
  <c r="E227" i="8"/>
  <c r="E228" i="8"/>
  <c r="E229" i="8"/>
  <c r="E230" i="8"/>
  <c r="E231" i="8"/>
  <c r="E232" i="8"/>
  <c r="E233" i="8"/>
  <c r="E234" i="8"/>
  <c r="E235" i="8"/>
  <c r="E236" i="8"/>
  <c r="E237" i="8"/>
  <c r="E238" i="8"/>
  <c r="E239" i="8"/>
  <c r="E240" i="8"/>
  <c r="E241" i="8"/>
  <c r="E242" i="8"/>
  <c r="E243" i="8"/>
  <c r="E244" i="8"/>
  <c r="E245" i="8"/>
  <c r="E246" i="8"/>
  <c r="E247" i="8"/>
  <c r="E248" i="8"/>
  <c r="E249" i="8"/>
  <c r="E250" i="8"/>
  <c r="E251" i="8"/>
  <c r="E252" i="8"/>
  <c r="E253" i="8"/>
  <c r="E254" i="8"/>
  <c r="E255" i="8"/>
  <c r="E256" i="8"/>
  <c r="E257" i="8"/>
  <c r="E258" i="8"/>
  <c r="E259" i="8"/>
  <c r="E260" i="8"/>
  <c r="E261" i="8"/>
  <c r="E262" i="8"/>
  <c r="E263" i="8"/>
  <c r="E264" i="8"/>
  <c r="E265" i="8"/>
  <c r="E266" i="8"/>
  <c r="E267" i="8"/>
  <c r="E268" i="8"/>
  <c r="E269" i="8"/>
  <c r="E270" i="8"/>
  <c r="E271" i="8"/>
  <c r="E272" i="8"/>
  <c r="E273" i="8"/>
  <c r="E274" i="8"/>
  <c r="E275" i="8"/>
  <c r="E276" i="8"/>
  <c r="E277" i="8"/>
  <c r="E278" i="8"/>
  <c r="E279" i="8"/>
  <c r="E280" i="8"/>
  <c r="E281" i="8"/>
  <c r="E282" i="8"/>
  <c r="E283" i="8"/>
  <c r="E284" i="8"/>
  <c r="E285" i="8"/>
  <c r="E286" i="8"/>
  <c r="E287" i="8"/>
  <c r="E288" i="8"/>
  <c r="E289" i="8"/>
  <c r="E290" i="8"/>
  <c r="E291" i="8"/>
  <c r="E292" i="8"/>
  <c r="E293" i="8"/>
  <c r="E294" i="8"/>
  <c r="E295" i="8"/>
  <c r="E296" i="8"/>
  <c r="E297" i="8"/>
  <c r="E298" i="8"/>
  <c r="E299" i="8"/>
  <c r="E300" i="8"/>
  <c r="E301" i="8"/>
  <c r="E302" i="8"/>
  <c r="E303" i="8"/>
  <c r="E304" i="8"/>
  <c r="E305" i="8"/>
  <c r="E306" i="8"/>
  <c r="E307" i="8"/>
  <c r="E308" i="8"/>
  <c r="E309" i="8"/>
  <c r="E310" i="8"/>
  <c r="E311" i="8"/>
  <c r="E312" i="8"/>
  <c r="E313" i="8"/>
  <c r="E314" i="8"/>
  <c r="E315" i="8"/>
  <c r="E316" i="8"/>
  <c r="E317" i="8"/>
  <c r="E318" i="8"/>
  <c r="E319" i="8"/>
  <c r="E320" i="8"/>
  <c r="E321" i="8"/>
  <c r="E322" i="8"/>
  <c r="E323" i="8"/>
  <c r="E324" i="8"/>
  <c r="E325" i="8"/>
  <c r="E326" i="8"/>
  <c r="E327" i="8"/>
  <c r="E328" i="8"/>
  <c r="E329" i="8"/>
  <c r="E330" i="8"/>
  <c r="E331" i="8"/>
  <c r="E332" i="8"/>
  <c r="E333" i="8"/>
  <c r="E334" i="8"/>
  <c r="E335" i="8"/>
  <c r="E336" i="8"/>
  <c r="E337" i="8"/>
  <c r="E338" i="8"/>
  <c r="E339" i="8"/>
  <c r="E340" i="8"/>
  <c r="E341" i="8"/>
  <c r="E342" i="8"/>
  <c r="E343" i="8"/>
  <c r="E344" i="8"/>
  <c r="E345" i="8"/>
  <c r="E346" i="8"/>
  <c r="E347" i="8"/>
  <c r="E348" i="8"/>
  <c r="E349" i="8"/>
  <c r="E350" i="8"/>
  <c r="E351" i="8"/>
  <c r="E352" i="8"/>
  <c r="E353" i="8"/>
  <c r="E354" i="8"/>
  <c r="E355" i="8"/>
  <c r="E356" i="8"/>
  <c r="E357" i="8"/>
  <c r="E358" i="8"/>
  <c r="E359" i="8"/>
  <c r="E360" i="8"/>
  <c r="E361" i="8"/>
  <c r="E362" i="8"/>
  <c r="E363" i="8"/>
  <c r="E364" i="8"/>
  <c r="E365" i="8"/>
  <c r="E366" i="8"/>
  <c r="E367" i="8"/>
  <c r="E368" i="8"/>
  <c r="E369" i="8"/>
  <c r="E370" i="8"/>
  <c r="E371" i="8"/>
  <c r="E372" i="8"/>
  <c r="E373" i="8"/>
  <c r="E374" i="8"/>
  <c r="E375" i="8"/>
  <c r="E376" i="8"/>
  <c r="E377" i="8"/>
  <c r="E378" i="8"/>
  <c r="E379" i="8"/>
  <c r="E380" i="8"/>
  <c r="E381" i="8"/>
  <c r="E382" i="8"/>
  <c r="E383" i="8"/>
  <c r="E384" i="8"/>
  <c r="E385" i="8"/>
  <c r="E386" i="8"/>
  <c r="E387" i="8"/>
  <c r="E388" i="8"/>
  <c r="E389" i="8"/>
  <c r="E390" i="8"/>
  <c r="E391" i="8"/>
  <c r="E392" i="8"/>
  <c r="E393" i="8"/>
  <c r="E394" i="8"/>
  <c r="E395" i="8"/>
  <c r="E396" i="8"/>
  <c r="E397" i="8"/>
  <c r="E398" i="8"/>
  <c r="E399" i="8"/>
  <c r="E400" i="8"/>
  <c r="E401" i="8"/>
  <c r="E402" i="8"/>
  <c r="E403" i="8"/>
  <c r="E404" i="8"/>
  <c r="E405" i="8"/>
  <c r="E406" i="8"/>
  <c r="E407" i="8"/>
  <c r="E408" i="8"/>
  <c r="E409" i="8"/>
  <c r="E410" i="8"/>
  <c r="E411" i="8"/>
  <c r="E412" i="8"/>
  <c r="E413" i="8"/>
  <c r="E414" i="8"/>
  <c r="E415" i="8"/>
  <c r="E416" i="8"/>
  <c r="E417" i="8"/>
  <c r="E418" i="8"/>
  <c r="E419" i="8"/>
  <c r="E420" i="8"/>
  <c r="E421" i="8"/>
  <c r="E422" i="8"/>
  <c r="E423" i="8"/>
  <c r="E424" i="8"/>
  <c r="E425" i="8"/>
  <c r="E426" i="8"/>
  <c r="E427" i="8"/>
  <c r="E428" i="8"/>
  <c r="E429" i="8"/>
  <c r="E430" i="8"/>
  <c r="E431" i="8"/>
  <c r="E432" i="8"/>
  <c r="E433" i="8"/>
  <c r="E434" i="8"/>
  <c r="E435" i="8"/>
  <c r="E436" i="8"/>
  <c r="E437" i="8"/>
  <c r="E438" i="8"/>
  <c r="E439" i="8"/>
  <c r="E440" i="8"/>
  <c r="E441" i="8"/>
  <c r="E442" i="8"/>
  <c r="E443" i="8"/>
  <c r="E444" i="8"/>
  <c r="E445" i="8"/>
  <c r="E446" i="8"/>
  <c r="E447" i="8"/>
  <c r="E448" i="8"/>
  <c r="E449" i="8"/>
  <c r="E450" i="8"/>
  <c r="E451" i="8"/>
  <c r="E452" i="8"/>
  <c r="E453" i="8"/>
  <c r="E454" i="8"/>
  <c r="E455" i="8"/>
  <c r="E456" i="8"/>
  <c r="E457" i="8"/>
  <c r="E458" i="8"/>
  <c r="E459" i="8"/>
  <c r="E460" i="8"/>
  <c r="E461" i="8"/>
  <c r="E462" i="8"/>
  <c r="E463" i="8"/>
  <c r="E464" i="8"/>
  <c r="E465" i="8"/>
  <c r="E466" i="8"/>
  <c r="E467" i="8"/>
  <c r="E468" i="8"/>
  <c r="E469" i="8"/>
  <c r="E470" i="8"/>
  <c r="E471" i="8"/>
  <c r="E472" i="8"/>
  <c r="E473" i="8"/>
  <c r="E474" i="8"/>
  <c r="E475" i="8"/>
  <c r="E476" i="8"/>
  <c r="E477" i="8"/>
  <c r="E478" i="8"/>
  <c r="E479" i="8"/>
  <c r="E480" i="8"/>
  <c r="E481" i="8"/>
  <c r="E482" i="8"/>
  <c r="E483" i="8"/>
  <c r="E484" i="8"/>
  <c r="E485" i="8"/>
  <c r="E486" i="8"/>
  <c r="E487" i="8"/>
  <c r="E488" i="8"/>
  <c r="E489" i="8"/>
  <c r="E490" i="8"/>
  <c r="E491" i="8"/>
  <c r="E492" i="8"/>
  <c r="E493" i="8"/>
  <c r="E494" i="8"/>
  <c r="E495" i="8"/>
  <c r="E496" i="8"/>
  <c r="E497" i="8"/>
  <c r="E498" i="8"/>
  <c r="E499" i="8"/>
  <c r="E500" i="8"/>
  <c r="E501" i="8"/>
  <c r="E502" i="8"/>
  <c r="E503" i="8"/>
  <c r="E504" i="8"/>
  <c r="E505" i="8"/>
  <c r="E506" i="8"/>
  <c r="E507" i="8"/>
  <c r="E508" i="8"/>
  <c r="E509" i="8"/>
  <c r="E510" i="8"/>
  <c r="E511" i="8"/>
  <c r="E512" i="8"/>
  <c r="E513" i="8"/>
  <c r="E514" i="8"/>
  <c r="E515" i="8"/>
  <c r="E516" i="8"/>
  <c r="E517" i="8"/>
  <c r="E518" i="8"/>
  <c r="E519" i="8"/>
  <c r="E520" i="8"/>
  <c r="E521" i="8"/>
  <c r="E522" i="8"/>
  <c r="E523" i="8"/>
  <c r="E524" i="8"/>
  <c r="E525" i="8"/>
  <c r="E526" i="8"/>
  <c r="E527" i="8"/>
  <c r="E528" i="8"/>
  <c r="E529" i="8"/>
  <c r="E530" i="8"/>
  <c r="E531" i="8"/>
  <c r="E532" i="8"/>
  <c r="E533" i="8"/>
  <c r="E534" i="8"/>
  <c r="E535" i="8"/>
  <c r="E536" i="8"/>
  <c r="E537" i="8"/>
  <c r="E538" i="8"/>
  <c r="E539" i="8"/>
  <c r="E540" i="8"/>
  <c r="E541" i="8"/>
  <c r="E542" i="8"/>
  <c r="E543" i="8"/>
  <c r="E544" i="8"/>
  <c r="E545" i="8"/>
  <c r="E546" i="8"/>
  <c r="E547" i="8"/>
  <c r="E548" i="8"/>
  <c r="E549" i="8"/>
  <c r="E550" i="8"/>
  <c r="E551" i="8"/>
  <c r="E552" i="8"/>
  <c r="E553" i="8"/>
  <c r="E554" i="8"/>
  <c r="E555" i="8"/>
  <c r="E556" i="8"/>
  <c r="E557" i="8"/>
  <c r="E558" i="8"/>
  <c r="E559" i="8"/>
  <c r="E560" i="8"/>
  <c r="E561" i="8"/>
  <c r="E562" i="8"/>
  <c r="E563" i="8"/>
  <c r="E564" i="8"/>
  <c r="E565" i="8"/>
  <c r="E566" i="8"/>
  <c r="E567" i="8"/>
  <c r="E568" i="8"/>
  <c r="E569" i="8"/>
  <c r="E570" i="8"/>
  <c r="E571" i="8"/>
  <c r="E572" i="8"/>
  <c r="E573" i="8"/>
  <c r="E574" i="8"/>
  <c r="E575" i="8"/>
  <c r="E576" i="8"/>
  <c r="E577" i="8"/>
  <c r="E578" i="8"/>
  <c r="E579" i="8"/>
  <c r="E580" i="8"/>
  <c r="E581" i="8"/>
  <c r="E582" i="8"/>
  <c r="E583" i="8"/>
  <c r="E584" i="8"/>
  <c r="E585" i="8"/>
  <c r="E586" i="8"/>
  <c r="E587" i="8"/>
  <c r="E588" i="8"/>
  <c r="E589" i="8"/>
  <c r="E590" i="8"/>
  <c r="E591" i="8"/>
  <c r="E592" i="8"/>
  <c r="E593" i="8"/>
  <c r="E594" i="8"/>
  <c r="E595" i="8"/>
  <c r="E596" i="8"/>
  <c r="E597" i="8"/>
  <c r="E598" i="8"/>
  <c r="E599" i="8"/>
  <c r="E600" i="8"/>
  <c r="E601" i="8"/>
  <c r="E602" i="8"/>
  <c r="E603" i="8"/>
  <c r="E604" i="8"/>
  <c r="E605" i="8"/>
  <c r="E606" i="8"/>
  <c r="E607" i="8"/>
  <c r="E608" i="8"/>
  <c r="E609" i="8"/>
  <c r="E610" i="8"/>
  <c r="E611" i="8"/>
  <c r="E612" i="8"/>
  <c r="E613" i="8"/>
  <c r="E614" i="8"/>
  <c r="E615" i="8"/>
  <c r="E616" i="8"/>
  <c r="E617" i="8"/>
  <c r="E618" i="8"/>
  <c r="E619" i="8"/>
  <c r="E620" i="8"/>
  <c r="E621" i="8"/>
  <c r="E622" i="8"/>
  <c r="E623" i="8"/>
  <c r="E624" i="8"/>
  <c r="E625" i="8"/>
  <c r="E626" i="8"/>
  <c r="E627" i="8"/>
  <c r="E628" i="8"/>
  <c r="E629" i="8"/>
  <c r="E630" i="8"/>
  <c r="E631" i="8"/>
  <c r="E632" i="8"/>
  <c r="E633" i="8"/>
  <c r="E634" i="8"/>
  <c r="E635" i="8"/>
  <c r="E636" i="8"/>
  <c r="E637" i="8"/>
  <c r="E638" i="8"/>
  <c r="E639" i="8"/>
  <c r="E640" i="8"/>
  <c r="E641" i="8"/>
  <c r="E642" i="8"/>
  <c r="E643" i="8"/>
  <c r="E644" i="8"/>
  <c r="E645" i="8"/>
  <c r="E646" i="8"/>
  <c r="E647" i="8"/>
  <c r="E648" i="8"/>
  <c r="E649" i="8"/>
  <c r="E650" i="8"/>
  <c r="E651" i="8"/>
  <c r="E652" i="8"/>
  <c r="E653" i="8"/>
  <c r="E654" i="8"/>
  <c r="E655" i="8"/>
  <c r="E656" i="8"/>
  <c r="E657" i="8"/>
  <c r="E658" i="8"/>
  <c r="E659" i="8"/>
  <c r="E660" i="8"/>
  <c r="E661" i="8"/>
  <c r="E662" i="8"/>
  <c r="E663" i="8"/>
  <c r="E664" i="8"/>
  <c r="E665" i="8"/>
  <c r="E666" i="8"/>
  <c r="E667" i="8"/>
  <c r="E668" i="8"/>
  <c r="E669" i="8"/>
  <c r="E670" i="8"/>
  <c r="E671" i="8"/>
  <c r="E672" i="8"/>
  <c r="E673" i="8"/>
  <c r="E674" i="8"/>
  <c r="E675" i="8"/>
  <c r="E676" i="8"/>
  <c r="E677" i="8"/>
  <c r="E678" i="8"/>
  <c r="E679" i="8"/>
  <c r="E680" i="8"/>
  <c r="E681" i="8"/>
  <c r="E682" i="8"/>
  <c r="E683" i="8"/>
  <c r="E684" i="8"/>
  <c r="E685" i="8"/>
  <c r="E686" i="8"/>
  <c r="E687" i="8"/>
  <c r="E688" i="8"/>
  <c r="E689" i="8"/>
  <c r="E690" i="8"/>
  <c r="E691" i="8"/>
  <c r="E692" i="8"/>
  <c r="E693" i="8"/>
  <c r="E694" i="8"/>
  <c r="E695" i="8"/>
  <c r="E696" i="8"/>
  <c r="E697" i="8"/>
  <c r="E698" i="8"/>
  <c r="E699" i="8"/>
  <c r="E700" i="8"/>
  <c r="E701" i="8"/>
  <c r="E702" i="8"/>
  <c r="E703" i="8"/>
  <c r="E704" i="8"/>
  <c r="E705" i="8"/>
  <c r="E706" i="8"/>
  <c r="E707" i="8"/>
  <c r="E708" i="8"/>
  <c r="E709" i="8"/>
  <c r="E710" i="8"/>
  <c r="E711" i="8"/>
  <c r="E712" i="8"/>
  <c r="E713" i="8"/>
  <c r="E714" i="8"/>
  <c r="E715" i="8"/>
  <c r="E716" i="8"/>
  <c r="E717" i="8"/>
  <c r="E718" i="8"/>
  <c r="E719" i="8"/>
  <c r="E720" i="8"/>
  <c r="E721" i="8"/>
  <c r="E722" i="8"/>
  <c r="E723" i="8"/>
  <c r="E724" i="8"/>
  <c r="E725" i="8"/>
  <c r="E726" i="8"/>
  <c r="E727" i="8"/>
  <c r="E728" i="8"/>
  <c r="E729" i="8"/>
  <c r="E730" i="8"/>
  <c r="E731" i="8"/>
  <c r="E732" i="8"/>
  <c r="E733" i="8"/>
  <c r="E734" i="8"/>
  <c r="E735" i="8"/>
  <c r="E736" i="8"/>
  <c r="E737" i="8"/>
  <c r="E738" i="8"/>
  <c r="E739" i="8"/>
  <c r="E740" i="8"/>
  <c r="E741" i="8"/>
  <c r="E742" i="8"/>
  <c r="E743" i="8"/>
  <c r="E744" i="8"/>
  <c r="E745" i="8"/>
  <c r="E746" i="8"/>
  <c r="E747" i="8"/>
  <c r="E748" i="8"/>
  <c r="E749" i="8"/>
  <c r="E750" i="8"/>
  <c r="E751" i="8"/>
  <c r="E752" i="8"/>
  <c r="E753" i="8"/>
  <c r="E754" i="8"/>
  <c r="E755" i="8"/>
  <c r="E756" i="8"/>
  <c r="E757" i="8"/>
  <c r="E758" i="8"/>
  <c r="E759" i="8"/>
  <c r="E760" i="8"/>
  <c r="E761" i="8"/>
  <c r="E762" i="8"/>
  <c r="E763" i="8"/>
  <c r="E764" i="8"/>
  <c r="E765" i="8"/>
  <c r="E766" i="8"/>
  <c r="E767" i="8"/>
  <c r="E768" i="8"/>
  <c r="E769" i="8"/>
  <c r="E770" i="8"/>
  <c r="E771" i="8"/>
  <c r="E772" i="8"/>
  <c r="E773" i="8"/>
  <c r="E774" i="8"/>
  <c r="E775" i="8"/>
  <c r="E776" i="8"/>
  <c r="E777" i="8"/>
  <c r="E778" i="8"/>
  <c r="E779" i="8"/>
  <c r="E780" i="8"/>
  <c r="E781" i="8"/>
  <c r="E782" i="8"/>
  <c r="E783" i="8"/>
  <c r="E784" i="8"/>
  <c r="E785" i="8"/>
  <c r="E786" i="8"/>
  <c r="E787" i="8"/>
  <c r="E788" i="8"/>
  <c r="E789" i="8"/>
  <c r="E790" i="8"/>
  <c r="E791" i="8"/>
  <c r="E792" i="8"/>
  <c r="E793" i="8"/>
  <c r="E794" i="8"/>
  <c r="E795" i="8"/>
  <c r="E796" i="8"/>
  <c r="E797" i="8"/>
  <c r="E798" i="8"/>
  <c r="E799" i="8"/>
  <c r="E800" i="8"/>
  <c r="E801" i="8"/>
  <c r="E802" i="8"/>
  <c r="E803" i="8"/>
  <c r="E804" i="8"/>
  <c r="E805" i="8"/>
  <c r="E806" i="8"/>
  <c r="E807" i="8"/>
  <c r="E808" i="8"/>
  <c r="E809" i="8"/>
  <c r="E810" i="8"/>
  <c r="E811" i="8"/>
  <c r="E812" i="8"/>
  <c r="E813" i="8"/>
  <c r="E814" i="8"/>
  <c r="E815" i="8"/>
  <c r="E816" i="8"/>
  <c r="E817" i="8"/>
  <c r="E818" i="8"/>
  <c r="E819" i="8"/>
  <c r="E820" i="8"/>
  <c r="E821" i="8"/>
  <c r="E822" i="8"/>
  <c r="E823" i="8"/>
  <c r="E824" i="8"/>
  <c r="E825" i="8"/>
  <c r="E826" i="8"/>
  <c r="E827" i="8"/>
  <c r="E828" i="8"/>
  <c r="E829" i="8"/>
  <c r="E830" i="8"/>
  <c r="E831" i="8"/>
  <c r="E832" i="8"/>
  <c r="E833" i="8"/>
  <c r="E834" i="8"/>
  <c r="E835" i="8"/>
  <c r="E836" i="8"/>
  <c r="E837" i="8"/>
  <c r="E838" i="8"/>
  <c r="E839" i="8"/>
  <c r="E840" i="8"/>
  <c r="E841" i="8"/>
  <c r="E842" i="8"/>
  <c r="E843" i="8"/>
  <c r="E844" i="8"/>
  <c r="E845" i="8"/>
  <c r="E846" i="8"/>
  <c r="E847" i="8"/>
  <c r="E848" i="8"/>
  <c r="E849" i="8"/>
  <c r="E850" i="8"/>
  <c r="E851" i="8"/>
  <c r="E852" i="8"/>
  <c r="E853" i="8"/>
  <c r="E854" i="8"/>
  <c r="E855" i="8"/>
  <c r="E856" i="8"/>
  <c r="E857" i="8"/>
  <c r="E858" i="8"/>
  <c r="E859" i="8"/>
  <c r="E860" i="8"/>
  <c r="E861" i="8"/>
  <c r="E862" i="8"/>
  <c r="E863" i="8"/>
  <c r="E864" i="8"/>
  <c r="E865" i="8"/>
  <c r="E866" i="8"/>
  <c r="E867" i="8"/>
  <c r="E868" i="8"/>
  <c r="E869" i="8"/>
  <c r="E870" i="8"/>
  <c r="E871" i="8"/>
  <c r="E872" i="8"/>
  <c r="E873" i="8"/>
  <c r="E874" i="8"/>
  <c r="E875" i="8"/>
  <c r="E876" i="8"/>
  <c r="E877" i="8"/>
  <c r="E878" i="8"/>
  <c r="E879" i="8"/>
  <c r="E880" i="8"/>
  <c r="E881" i="8"/>
  <c r="E882" i="8"/>
  <c r="E883" i="8"/>
  <c r="E884" i="8"/>
  <c r="E885" i="8"/>
  <c r="E886" i="8"/>
  <c r="E887" i="8"/>
  <c r="E888" i="8"/>
  <c r="E889" i="8"/>
  <c r="E890" i="8"/>
  <c r="E891" i="8"/>
  <c r="E892" i="8"/>
  <c r="E893" i="8"/>
  <c r="E894" i="8"/>
  <c r="E895" i="8"/>
  <c r="E896" i="8"/>
  <c r="E897" i="8"/>
  <c r="E898" i="8"/>
  <c r="E899" i="8"/>
  <c r="E900" i="8"/>
  <c r="E901" i="8"/>
  <c r="E902" i="8"/>
  <c r="E903" i="8"/>
  <c r="E904" i="8"/>
  <c r="E905" i="8"/>
  <c r="E906" i="8"/>
  <c r="E907" i="8"/>
  <c r="E908" i="8"/>
  <c r="E909" i="8"/>
  <c r="E910" i="8"/>
  <c r="E911" i="8"/>
  <c r="E912" i="8"/>
  <c r="E913" i="8"/>
  <c r="E914" i="8"/>
  <c r="E915" i="8"/>
  <c r="E916" i="8"/>
  <c r="E917" i="8"/>
  <c r="E918" i="8"/>
  <c r="E919" i="8"/>
  <c r="E920" i="8"/>
  <c r="E921" i="8"/>
  <c r="E922" i="8"/>
  <c r="E923" i="8"/>
  <c r="E924" i="8"/>
  <c r="E925" i="8"/>
  <c r="E926" i="8"/>
  <c r="E927" i="8"/>
  <c r="E928" i="8"/>
  <c r="E929" i="8"/>
  <c r="E930" i="8"/>
  <c r="E931" i="8"/>
  <c r="E932" i="8"/>
  <c r="E933" i="8"/>
  <c r="E934" i="8"/>
  <c r="E935" i="8"/>
  <c r="E936" i="8"/>
  <c r="E937" i="8"/>
  <c r="E938" i="8"/>
  <c r="E939" i="8"/>
  <c r="E940" i="8"/>
  <c r="E941" i="8"/>
  <c r="E942" i="8"/>
  <c r="E943" i="8"/>
  <c r="E944" i="8"/>
  <c r="E945" i="8"/>
  <c r="E946" i="8"/>
  <c r="E947" i="8"/>
  <c r="E948" i="8"/>
  <c r="E949" i="8"/>
  <c r="E950" i="8"/>
  <c r="E951" i="8"/>
  <c r="E952" i="8"/>
  <c r="E953" i="8"/>
  <c r="E954" i="8"/>
  <c r="E955" i="8"/>
  <c r="E956" i="8"/>
  <c r="E957" i="8"/>
  <c r="E958" i="8"/>
  <c r="E959" i="8"/>
  <c r="E960" i="8"/>
  <c r="E961" i="8"/>
  <c r="E962" i="8"/>
  <c r="E963" i="8"/>
  <c r="E964" i="8"/>
  <c r="E965" i="8"/>
  <c r="E966" i="8"/>
  <c r="E967" i="8"/>
  <c r="E968" i="8"/>
  <c r="E969" i="8"/>
  <c r="E970" i="8"/>
  <c r="E971" i="8"/>
  <c r="E972" i="8"/>
  <c r="E973" i="8"/>
  <c r="E974" i="8"/>
  <c r="E975" i="8"/>
  <c r="E976" i="8"/>
  <c r="E977" i="8"/>
  <c r="E978" i="8"/>
  <c r="E979" i="8"/>
  <c r="E980" i="8"/>
  <c r="E981" i="8"/>
  <c r="E982" i="8"/>
  <c r="E983" i="8"/>
  <c r="E984" i="8"/>
  <c r="E985" i="8"/>
  <c r="E986" i="8"/>
  <c r="E987" i="8"/>
  <c r="E988" i="8"/>
  <c r="E989" i="8"/>
  <c r="E990" i="8"/>
  <c r="E991" i="8"/>
  <c r="E992" i="8"/>
  <c r="E993" i="8"/>
  <c r="E994" i="8"/>
  <c r="E995" i="8"/>
  <c r="E996" i="8"/>
  <c r="E997" i="8"/>
  <c r="E998" i="8"/>
  <c r="E999" i="8"/>
  <c r="E1000" i="8"/>
  <c r="E100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D93" i="8"/>
  <c r="D94" i="8"/>
  <c r="D95" i="8"/>
  <c r="D96" i="8"/>
  <c r="D97" i="8"/>
  <c r="D98" i="8"/>
  <c r="D99" i="8"/>
  <c r="D100" i="8"/>
  <c r="D101" i="8"/>
  <c r="D102" i="8"/>
  <c r="D103" i="8"/>
  <c r="D104" i="8"/>
  <c r="D105" i="8"/>
  <c r="D106" i="8"/>
  <c r="D107" i="8"/>
  <c r="D108" i="8"/>
  <c r="D109" i="8"/>
  <c r="D110" i="8"/>
  <c r="D111" i="8"/>
  <c r="D112" i="8"/>
  <c r="D113" i="8"/>
  <c r="D114" i="8"/>
  <c r="D115" i="8"/>
  <c r="D116" i="8"/>
  <c r="D117" i="8"/>
  <c r="D118" i="8"/>
  <c r="D119" i="8"/>
  <c r="D120" i="8"/>
  <c r="D121" i="8"/>
  <c r="D122" i="8"/>
  <c r="D123" i="8"/>
  <c r="D124" i="8"/>
  <c r="D125" i="8"/>
  <c r="D126" i="8"/>
  <c r="D127" i="8"/>
  <c r="D128" i="8"/>
  <c r="D129" i="8"/>
  <c r="D130" i="8"/>
  <c r="D131" i="8"/>
  <c r="D132" i="8"/>
  <c r="D133" i="8"/>
  <c r="D134" i="8"/>
  <c r="D135" i="8"/>
  <c r="D136" i="8"/>
  <c r="D137" i="8"/>
  <c r="D138" i="8"/>
  <c r="D139" i="8"/>
  <c r="D140" i="8"/>
  <c r="D141" i="8"/>
  <c r="D142" i="8"/>
  <c r="D143" i="8"/>
  <c r="D144" i="8"/>
  <c r="D145" i="8"/>
  <c r="D146" i="8"/>
  <c r="D147" i="8"/>
  <c r="D148" i="8"/>
  <c r="D149" i="8"/>
  <c r="D150" i="8"/>
  <c r="D151" i="8"/>
  <c r="D152" i="8"/>
  <c r="D153" i="8"/>
  <c r="D154" i="8"/>
  <c r="D155" i="8"/>
  <c r="D156" i="8"/>
  <c r="D157" i="8"/>
  <c r="D158" i="8"/>
  <c r="D159" i="8"/>
  <c r="D160" i="8"/>
  <c r="D161" i="8"/>
  <c r="D162" i="8"/>
  <c r="D163" i="8"/>
  <c r="D164" i="8"/>
  <c r="D165" i="8"/>
  <c r="D166" i="8"/>
  <c r="D167" i="8"/>
  <c r="D168" i="8"/>
  <c r="D169" i="8"/>
  <c r="D170" i="8"/>
  <c r="D171" i="8"/>
  <c r="D172" i="8"/>
  <c r="D173" i="8"/>
  <c r="D174" i="8"/>
  <c r="D175" i="8"/>
  <c r="D176" i="8"/>
  <c r="D177" i="8"/>
  <c r="D178" i="8"/>
  <c r="D179" i="8"/>
  <c r="D180" i="8"/>
  <c r="D181" i="8"/>
  <c r="D182" i="8"/>
  <c r="D183" i="8"/>
  <c r="D184" i="8"/>
  <c r="D185" i="8"/>
  <c r="D186" i="8"/>
  <c r="D187" i="8"/>
  <c r="D188" i="8"/>
  <c r="D189" i="8"/>
  <c r="D190" i="8"/>
  <c r="D191" i="8"/>
  <c r="D192" i="8"/>
  <c r="D193" i="8"/>
  <c r="D194" i="8"/>
  <c r="D195" i="8"/>
  <c r="D196" i="8"/>
  <c r="D197" i="8"/>
  <c r="D198" i="8"/>
  <c r="D199" i="8"/>
  <c r="D200" i="8"/>
  <c r="D201" i="8"/>
  <c r="D202" i="8"/>
  <c r="D203" i="8"/>
  <c r="D204" i="8"/>
  <c r="D205" i="8"/>
  <c r="D206" i="8"/>
  <c r="D207" i="8"/>
  <c r="D208" i="8"/>
  <c r="D209" i="8"/>
  <c r="D210" i="8"/>
  <c r="D211" i="8"/>
  <c r="D212" i="8"/>
  <c r="D213" i="8"/>
  <c r="D214" i="8"/>
  <c r="D215" i="8"/>
  <c r="D216" i="8"/>
  <c r="D217" i="8"/>
  <c r="D218" i="8"/>
  <c r="D219" i="8"/>
  <c r="D220" i="8"/>
  <c r="D221" i="8"/>
  <c r="D222" i="8"/>
  <c r="D223" i="8"/>
  <c r="D224" i="8"/>
  <c r="D225" i="8"/>
  <c r="D226" i="8"/>
  <c r="D227" i="8"/>
  <c r="D228" i="8"/>
  <c r="D229" i="8"/>
  <c r="D230" i="8"/>
  <c r="D231" i="8"/>
  <c r="D232" i="8"/>
  <c r="D233" i="8"/>
  <c r="D234" i="8"/>
  <c r="D235" i="8"/>
  <c r="D236" i="8"/>
  <c r="D237" i="8"/>
  <c r="D238" i="8"/>
  <c r="D239" i="8"/>
  <c r="D240" i="8"/>
  <c r="D241" i="8"/>
  <c r="D242" i="8"/>
  <c r="D243" i="8"/>
  <c r="D244" i="8"/>
  <c r="D245" i="8"/>
  <c r="D246" i="8"/>
  <c r="D247" i="8"/>
  <c r="D248" i="8"/>
  <c r="D249" i="8"/>
  <c r="D250" i="8"/>
  <c r="D251" i="8"/>
  <c r="D252" i="8"/>
  <c r="D253" i="8"/>
  <c r="D254" i="8"/>
  <c r="D255" i="8"/>
  <c r="D256" i="8"/>
  <c r="D257" i="8"/>
  <c r="D258" i="8"/>
  <c r="D259" i="8"/>
  <c r="D260" i="8"/>
  <c r="D261" i="8"/>
  <c r="D262" i="8"/>
  <c r="D263" i="8"/>
  <c r="D264" i="8"/>
  <c r="D265" i="8"/>
  <c r="D266" i="8"/>
  <c r="D267" i="8"/>
  <c r="D268" i="8"/>
  <c r="D269" i="8"/>
  <c r="D270" i="8"/>
  <c r="D271" i="8"/>
  <c r="D272" i="8"/>
  <c r="D273" i="8"/>
  <c r="D274" i="8"/>
  <c r="D275" i="8"/>
  <c r="D276" i="8"/>
  <c r="D277" i="8"/>
  <c r="D278" i="8"/>
  <c r="D279" i="8"/>
  <c r="D280" i="8"/>
  <c r="D281" i="8"/>
  <c r="D282" i="8"/>
  <c r="D283" i="8"/>
  <c r="D284" i="8"/>
  <c r="D285" i="8"/>
  <c r="D286" i="8"/>
  <c r="D287" i="8"/>
  <c r="D288" i="8"/>
  <c r="D289" i="8"/>
  <c r="D290" i="8"/>
  <c r="D291" i="8"/>
  <c r="D292" i="8"/>
  <c r="D293" i="8"/>
  <c r="D294" i="8"/>
  <c r="D295" i="8"/>
  <c r="D296" i="8"/>
  <c r="D297" i="8"/>
  <c r="D298" i="8"/>
  <c r="D299" i="8"/>
  <c r="D300" i="8"/>
  <c r="D301" i="8"/>
  <c r="D302" i="8"/>
  <c r="D303" i="8"/>
  <c r="D304" i="8"/>
  <c r="D305" i="8"/>
  <c r="D306" i="8"/>
  <c r="D307" i="8"/>
  <c r="D308" i="8"/>
  <c r="D309" i="8"/>
  <c r="D310" i="8"/>
  <c r="D311" i="8"/>
  <c r="D312" i="8"/>
  <c r="D313" i="8"/>
  <c r="D314" i="8"/>
  <c r="D315" i="8"/>
  <c r="D316" i="8"/>
  <c r="D317" i="8"/>
  <c r="D318" i="8"/>
  <c r="D319" i="8"/>
  <c r="D320" i="8"/>
  <c r="D321" i="8"/>
  <c r="D322" i="8"/>
  <c r="D323" i="8"/>
  <c r="D324" i="8"/>
  <c r="D325" i="8"/>
  <c r="D326" i="8"/>
  <c r="D327" i="8"/>
  <c r="D328" i="8"/>
  <c r="D329" i="8"/>
  <c r="D330" i="8"/>
  <c r="D331" i="8"/>
  <c r="D332" i="8"/>
  <c r="D333" i="8"/>
  <c r="D334" i="8"/>
  <c r="D335" i="8"/>
  <c r="D336" i="8"/>
  <c r="D337" i="8"/>
  <c r="D338" i="8"/>
  <c r="D339" i="8"/>
  <c r="D340" i="8"/>
  <c r="D341" i="8"/>
  <c r="D342" i="8"/>
  <c r="D343" i="8"/>
  <c r="D344" i="8"/>
  <c r="D345" i="8"/>
  <c r="D346" i="8"/>
  <c r="D347" i="8"/>
  <c r="D348" i="8"/>
  <c r="D349" i="8"/>
  <c r="D350" i="8"/>
  <c r="D351" i="8"/>
  <c r="D352" i="8"/>
  <c r="D353" i="8"/>
  <c r="D354" i="8"/>
  <c r="D355" i="8"/>
  <c r="D356" i="8"/>
  <c r="D357" i="8"/>
  <c r="D358" i="8"/>
  <c r="D359" i="8"/>
  <c r="D360" i="8"/>
  <c r="D361" i="8"/>
  <c r="D362" i="8"/>
  <c r="D363" i="8"/>
  <c r="D364" i="8"/>
  <c r="D365" i="8"/>
  <c r="D366" i="8"/>
  <c r="D367" i="8"/>
  <c r="D368" i="8"/>
  <c r="D369" i="8"/>
  <c r="D370" i="8"/>
  <c r="D371" i="8"/>
  <c r="D372" i="8"/>
  <c r="D373" i="8"/>
  <c r="D374" i="8"/>
  <c r="D375" i="8"/>
  <c r="D376" i="8"/>
  <c r="D377" i="8"/>
  <c r="D378" i="8"/>
  <c r="D379" i="8"/>
  <c r="D380" i="8"/>
  <c r="D381" i="8"/>
  <c r="D382" i="8"/>
  <c r="D383" i="8"/>
  <c r="D384" i="8"/>
  <c r="D385" i="8"/>
  <c r="D386" i="8"/>
  <c r="D387" i="8"/>
  <c r="D388" i="8"/>
  <c r="D389" i="8"/>
  <c r="D390" i="8"/>
  <c r="D391" i="8"/>
  <c r="D392" i="8"/>
  <c r="D393" i="8"/>
  <c r="D394" i="8"/>
  <c r="D395" i="8"/>
  <c r="D396" i="8"/>
  <c r="D397" i="8"/>
  <c r="D398" i="8"/>
  <c r="D399" i="8"/>
  <c r="D400" i="8"/>
  <c r="D401" i="8"/>
  <c r="D402" i="8"/>
  <c r="D403" i="8"/>
  <c r="D404" i="8"/>
  <c r="D405" i="8"/>
  <c r="D406" i="8"/>
  <c r="D407" i="8"/>
  <c r="D408" i="8"/>
  <c r="D409" i="8"/>
  <c r="D410" i="8"/>
  <c r="D411" i="8"/>
  <c r="D412" i="8"/>
  <c r="D413" i="8"/>
  <c r="D414" i="8"/>
  <c r="D415" i="8"/>
  <c r="D416" i="8"/>
  <c r="D417" i="8"/>
  <c r="D418" i="8"/>
  <c r="D419" i="8"/>
  <c r="D420" i="8"/>
  <c r="D421" i="8"/>
  <c r="D422" i="8"/>
  <c r="D423" i="8"/>
  <c r="D424" i="8"/>
  <c r="D425" i="8"/>
  <c r="D426" i="8"/>
  <c r="D427" i="8"/>
  <c r="D428" i="8"/>
  <c r="D429" i="8"/>
  <c r="D430" i="8"/>
  <c r="D431" i="8"/>
  <c r="D432" i="8"/>
  <c r="D433" i="8"/>
  <c r="D434" i="8"/>
  <c r="D435" i="8"/>
  <c r="D436" i="8"/>
  <c r="D437" i="8"/>
  <c r="D438" i="8"/>
  <c r="D439" i="8"/>
  <c r="D440" i="8"/>
  <c r="D441" i="8"/>
  <c r="D442" i="8"/>
  <c r="D443" i="8"/>
  <c r="D444" i="8"/>
  <c r="D445" i="8"/>
  <c r="D446" i="8"/>
  <c r="D447" i="8"/>
  <c r="D448" i="8"/>
  <c r="D449" i="8"/>
  <c r="D450" i="8"/>
  <c r="D451" i="8"/>
  <c r="D452" i="8"/>
  <c r="D453" i="8"/>
  <c r="D454" i="8"/>
  <c r="D455" i="8"/>
  <c r="D456" i="8"/>
  <c r="D457" i="8"/>
  <c r="D458" i="8"/>
  <c r="D459" i="8"/>
  <c r="D460" i="8"/>
  <c r="D461" i="8"/>
  <c r="D462" i="8"/>
  <c r="D463" i="8"/>
  <c r="D464" i="8"/>
  <c r="D465" i="8"/>
  <c r="D466" i="8"/>
  <c r="D467" i="8"/>
  <c r="D468" i="8"/>
  <c r="D469" i="8"/>
  <c r="D470" i="8"/>
  <c r="D471" i="8"/>
  <c r="D472" i="8"/>
  <c r="D473" i="8"/>
  <c r="D474" i="8"/>
  <c r="D475" i="8"/>
  <c r="D476" i="8"/>
  <c r="D477" i="8"/>
  <c r="D478" i="8"/>
  <c r="D479" i="8"/>
  <c r="D480" i="8"/>
  <c r="D481" i="8"/>
  <c r="D482" i="8"/>
  <c r="D483" i="8"/>
  <c r="D484" i="8"/>
  <c r="D485" i="8"/>
  <c r="D486" i="8"/>
  <c r="D487" i="8"/>
  <c r="D488" i="8"/>
  <c r="D489" i="8"/>
  <c r="D490" i="8"/>
  <c r="D491" i="8"/>
  <c r="D492" i="8"/>
  <c r="D493" i="8"/>
  <c r="D494" i="8"/>
  <c r="D495" i="8"/>
  <c r="D496" i="8"/>
  <c r="D497" i="8"/>
  <c r="D498" i="8"/>
  <c r="D499" i="8"/>
  <c r="D500" i="8"/>
  <c r="D501" i="8"/>
  <c r="D502" i="8"/>
  <c r="D503" i="8"/>
  <c r="D504" i="8"/>
  <c r="D505" i="8"/>
  <c r="D506" i="8"/>
  <c r="D507" i="8"/>
  <c r="D508" i="8"/>
  <c r="D509" i="8"/>
  <c r="D510" i="8"/>
  <c r="D511" i="8"/>
  <c r="D512" i="8"/>
  <c r="D513" i="8"/>
  <c r="D514" i="8"/>
  <c r="D515" i="8"/>
  <c r="D516" i="8"/>
  <c r="D517" i="8"/>
  <c r="D518" i="8"/>
  <c r="D519" i="8"/>
  <c r="D520" i="8"/>
  <c r="D521" i="8"/>
  <c r="D522" i="8"/>
  <c r="D523" i="8"/>
  <c r="D524" i="8"/>
  <c r="D525" i="8"/>
  <c r="D526" i="8"/>
  <c r="D527" i="8"/>
  <c r="D528" i="8"/>
  <c r="D529" i="8"/>
  <c r="D530" i="8"/>
  <c r="D531" i="8"/>
  <c r="D532" i="8"/>
  <c r="D533" i="8"/>
  <c r="D534" i="8"/>
  <c r="D535" i="8"/>
  <c r="D536" i="8"/>
  <c r="D537" i="8"/>
  <c r="D538" i="8"/>
  <c r="D539" i="8"/>
  <c r="D540" i="8"/>
  <c r="D541" i="8"/>
  <c r="D542" i="8"/>
  <c r="D543" i="8"/>
  <c r="D544" i="8"/>
  <c r="D545" i="8"/>
  <c r="D546" i="8"/>
  <c r="D547" i="8"/>
  <c r="D548" i="8"/>
  <c r="D549" i="8"/>
  <c r="D550" i="8"/>
  <c r="D551" i="8"/>
  <c r="D552" i="8"/>
  <c r="D553" i="8"/>
  <c r="D554" i="8"/>
  <c r="D555" i="8"/>
  <c r="D556" i="8"/>
  <c r="D557" i="8"/>
  <c r="D558" i="8"/>
  <c r="D559" i="8"/>
  <c r="D560" i="8"/>
  <c r="D561" i="8"/>
  <c r="D562" i="8"/>
  <c r="D563" i="8"/>
  <c r="D564" i="8"/>
  <c r="D565" i="8"/>
  <c r="D566" i="8"/>
  <c r="D567" i="8"/>
  <c r="D568" i="8"/>
  <c r="D569" i="8"/>
  <c r="D570" i="8"/>
  <c r="D571" i="8"/>
  <c r="D572" i="8"/>
  <c r="D573" i="8"/>
  <c r="D574" i="8"/>
  <c r="D575" i="8"/>
  <c r="D576" i="8"/>
  <c r="D577" i="8"/>
  <c r="D578" i="8"/>
  <c r="D579" i="8"/>
  <c r="D580" i="8"/>
  <c r="D581" i="8"/>
  <c r="D582" i="8"/>
  <c r="D583" i="8"/>
  <c r="D584" i="8"/>
  <c r="D585" i="8"/>
  <c r="D586" i="8"/>
  <c r="D587" i="8"/>
  <c r="D588" i="8"/>
  <c r="D589" i="8"/>
  <c r="D590" i="8"/>
  <c r="D591" i="8"/>
  <c r="D592" i="8"/>
  <c r="D593" i="8"/>
  <c r="D594" i="8"/>
  <c r="D595" i="8"/>
  <c r="D596" i="8"/>
  <c r="D597" i="8"/>
  <c r="D598" i="8"/>
  <c r="D599" i="8"/>
  <c r="D600" i="8"/>
  <c r="D601" i="8"/>
  <c r="D602" i="8"/>
  <c r="D603" i="8"/>
  <c r="D604" i="8"/>
  <c r="D605" i="8"/>
  <c r="D606" i="8"/>
  <c r="D607" i="8"/>
  <c r="D608" i="8"/>
  <c r="D609" i="8"/>
  <c r="D610" i="8"/>
  <c r="D611" i="8"/>
  <c r="D612" i="8"/>
  <c r="D613" i="8"/>
  <c r="D614" i="8"/>
  <c r="D615" i="8"/>
  <c r="D616" i="8"/>
  <c r="D617" i="8"/>
  <c r="D618" i="8"/>
  <c r="D619" i="8"/>
  <c r="D620" i="8"/>
  <c r="D621" i="8"/>
  <c r="D622" i="8"/>
  <c r="D623" i="8"/>
  <c r="D624" i="8"/>
  <c r="D625" i="8"/>
  <c r="D626" i="8"/>
  <c r="D627" i="8"/>
  <c r="D628" i="8"/>
  <c r="D629" i="8"/>
  <c r="D630" i="8"/>
  <c r="D631" i="8"/>
  <c r="D632" i="8"/>
  <c r="D633" i="8"/>
  <c r="D634" i="8"/>
  <c r="D635" i="8"/>
  <c r="D636" i="8"/>
  <c r="D637" i="8"/>
  <c r="D638" i="8"/>
  <c r="D639" i="8"/>
  <c r="D640" i="8"/>
  <c r="D641" i="8"/>
  <c r="D642" i="8"/>
  <c r="D643" i="8"/>
  <c r="D644" i="8"/>
  <c r="D645" i="8"/>
  <c r="D646" i="8"/>
  <c r="D647" i="8"/>
  <c r="D648" i="8"/>
  <c r="D649" i="8"/>
  <c r="D650" i="8"/>
  <c r="D651" i="8"/>
  <c r="D652" i="8"/>
  <c r="D653" i="8"/>
  <c r="D654" i="8"/>
  <c r="D655" i="8"/>
  <c r="D656" i="8"/>
  <c r="D657" i="8"/>
  <c r="D658" i="8"/>
  <c r="D659" i="8"/>
  <c r="D660" i="8"/>
  <c r="D661" i="8"/>
  <c r="D662" i="8"/>
  <c r="D663" i="8"/>
  <c r="D664" i="8"/>
  <c r="D665" i="8"/>
  <c r="D666" i="8"/>
  <c r="D667" i="8"/>
  <c r="D668" i="8"/>
  <c r="D669" i="8"/>
  <c r="D670" i="8"/>
  <c r="D671" i="8"/>
  <c r="D672" i="8"/>
  <c r="D673" i="8"/>
  <c r="D674" i="8"/>
  <c r="D675" i="8"/>
  <c r="D676" i="8"/>
  <c r="D677" i="8"/>
  <c r="D678" i="8"/>
  <c r="D679" i="8"/>
  <c r="D680" i="8"/>
  <c r="D681" i="8"/>
  <c r="D682" i="8"/>
  <c r="D683" i="8"/>
  <c r="D684" i="8"/>
  <c r="D685" i="8"/>
  <c r="D686" i="8"/>
  <c r="D687" i="8"/>
  <c r="D688" i="8"/>
  <c r="D689" i="8"/>
  <c r="D690" i="8"/>
  <c r="D691" i="8"/>
  <c r="D692" i="8"/>
  <c r="D693" i="8"/>
  <c r="D694" i="8"/>
  <c r="D695" i="8"/>
  <c r="D696" i="8"/>
  <c r="D697" i="8"/>
  <c r="D698" i="8"/>
  <c r="D699" i="8"/>
  <c r="D700" i="8"/>
  <c r="D701" i="8"/>
  <c r="D702" i="8"/>
  <c r="D703" i="8"/>
  <c r="D704" i="8"/>
  <c r="D705" i="8"/>
  <c r="D706" i="8"/>
  <c r="D707" i="8"/>
  <c r="D708" i="8"/>
  <c r="D709" i="8"/>
  <c r="D710" i="8"/>
  <c r="D711" i="8"/>
  <c r="D712" i="8"/>
  <c r="D713" i="8"/>
  <c r="D714" i="8"/>
  <c r="D715" i="8"/>
  <c r="D716" i="8"/>
  <c r="D717" i="8"/>
  <c r="D718" i="8"/>
  <c r="D719" i="8"/>
  <c r="D720" i="8"/>
  <c r="D721" i="8"/>
  <c r="D722" i="8"/>
  <c r="D723" i="8"/>
  <c r="D724" i="8"/>
  <c r="D725" i="8"/>
  <c r="D726" i="8"/>
  <c r="D727" i="8"/>
  <c r="D728" i="8"/>
  <c r="D729" i="8"/>
  <c r="D730" i="8"/>
  <c r="D731" i="8"/>
  <c r="D732" i="8"/>
  <c r="D733" i="8"/>
  <c r="D734" i="8"/>
  <c r="D735" i="8"/>
  <c r="D736" i="8"/>
  <c r="D737" i="8"/>
  <c r="D738" i="8"/>
  <c r="D739" i="8"/>
  <c r="D740" i="8"/>
  <c r="D741" i="8"/>
  <c r="D742" i="8"/>
  <c r="D743" i="8"/>
  <c r="D744" i="8"/>
  <c r="D745" i="8"/>
  <c r="D746" i="8"/>
  <c r="D747" i="8"/>
  <c r="D748" i="8"/>
  <c r="D749" i="8"/>
  <c r="D750" i="8"/>
  <c r="D751" i="8"/>
  <c r="D752" i="8"/>
  <c r="D753" i="8"/>
  <c r="D754" i="8"/>
  <c r="D755" i="8"/>
  <c r="D756" i="8"/>
  <c r="D757" i="8"/>
  <c r="D758" i="8"/>
  <c r="D759" i="8"/>
  <c r="D760" i="8"/>
  <c r="D761" i="8"/>
  <c r="D762" i="8"/>
  <c r="D763" i="8"/>
  <c r="D764" i="8"/>
  <c r="D765" i="8"/>
  <c r="D766" i="8"/>
  <c r="D767" i="8"/>
  <c r="D768" i="8"/>
  <c r="D769" i="8"/>
  <c r="D770" i="8"/>
  <c r="D771" i="8"/>
  <c r="D772" i="8"/>
  <c r="D773" i="8"/>
  <c r="D774" i="8"/>
  <c r="D775" i="8"/>
  <c r="D776" i="8"/>
  <c r="D777" i="8"/>
  <c r="D778" i="8"/>
  <c r="D779" i="8"/>
  <c r="D780" i="8"/>
  <c r="D781" i="8"/>
  <c r="D782" i="8"/>
  <c r="D783" i="8"/>
  <c r="D784" i="8"/>
  <c r="D785" i="8"/>
  <c r="D786" i="8"/>
  <c r="D787" i="8"/>
  <c r="D788" i="8"/>
  <c r="D789" i="8"/>
  <c r="D790" i="8"/>
  <c r="D791" i="8"/>
  <c r="D792" i="8"/>
  <c r="D793" i="8"/>
  <c r="D794" i="8"/>
  <c r="D795" i="8"/>
  <c r="D796" i="8"/>
  <c r="D797" i="8"/>
  <c r="D798" i="8"/>
  <c r="D799" i="8"/>
  <c r="D800" i="8"/>
  <c r="D801" i="8"/>
  <c r="D802" i="8"/>
  <c r="D803" i="8"/>
  <c r="D804" i="8"/>
  <c r="D805" i="8"/>
  <c r="D806" i="8"/>
  <c r="D807" i="8"/>
  <c r="D808" i="8"/>
  <c r="D809" i="8"/>
  <c r="D810" i="8"/>
  <c r="D811" i="8"/>
  <c r="D812" i="8"/>
  <c r="D813" i="8"/>
  <c r="D814" i="8"/>
  <c r="D815" i="8"/>
  <c r="D816" i="8"/>
  <c r="D817" i="8"/>
  <c r="D818" i="8"/>
  <c r="D819" i="8"/>
  <c r="D820" i="8"/>
  <c r="D821" i="8"/>
  <c r="D822" i="8"/>
  <c r="D823" i="8"/>
  <c r="D824" i="8"/>
  <c r="D825" i="8"/>
  <c r="D826" i="8"/>
  <c r="D827" i="8"/>
  <c r="D828" i="8"/>
  <c r="D829" i="8"/>
  <c r="D830" i="8"/>
  <c r="D831" i="8"/>
  <c r="D832" i="8"/>
  <c r="D833" i="8"/>
  <c r="D834" i="8"/>
  <c r="D835" i="8"/>
  <c r="D836" i="8"/>
  <c r="D837" i="8"/>
  <c r="D838" i="8"/>
  <c r="D839" i="8"/>
  <c r="D840" i="8"/>
  <c r="D841" i="8"/>
  <c r="D842" i="8"/>
  <c r="D843" i="8"/>
  <c r="D844" i="8"/>
  <c r="D845" i="8"/>
  <c r="D846" i="8"/>
  <c r="D847" i="8"/>
  <c r="D848" i="8"/>
  <c r="D849" i="8"/>
  <c r="D850" i="8"/>
  <c r="D851" i="8"/>
  <c r="D852" i="8"/>
  <c r="D853" i="8"/>
  <c r="D854" i="8"/>
  <c r="D855" i="8"/>
  <c r="D856" i="8"/>
  <c r="D857" i="8"/>
  <c r="D858" i="8"/>
  <c r="D859" i="8"/>
  <c r="D860" i="8"/>
  <c r="D861" i="8"/>
  <c r="D862" i="8"/>
  <c r="D863" i="8"/>
  <c r="D864" i="8"/>
  <c r="D865" i="8"/>
  <c r="D866" i="8"/>
  <c r="D867" i="8"/>
  <c r="D868" i="8"/>
  <c r="D869" i="8"/>
  <c r="D870" i="8"/>
  <c r="D871" i="8"/>
  <c r="D872" i="8"/>
  <c r="D873" i="8"/>
  <c r="D874" i="8"/>
  <c r="D875" i="8"/>
  <c r="D876" i="8"/>
  <c r="D877" i="8"/>
  <c r="D878" i="8"/>
  <c r="D879" i="8"/>
  <c r="D880" i="8"/>
  <c r="D881" i="8"/>
  <c r="D882" i="8"/>
  <c r="D883" i="8"/>
  <c r="D884" i="8"/>
  <c r="D885" i="8"/>
  <c r="D886" i="8"/>
  <c r="D887" i="8"/>
  <c r="D888" i="8"/>
  <c r="D889" i="8"/>
  <c r="D890" i="8"/>
  <c r="D891" i="8"/>
  <c r="D892" i="8"/>
  <c r="D893" i="8"/>
  <c r="D894" i="8"/>
  <c r="D895" i="8"/>
  <c r="D896" i="8"/>
  <c r="D897" i="8"/>
  <c r="D898" i="8"/>
  <c r="D899" i="8"/>
  <c r="D900" i="8"/>
  <c r="D901" i="8"/>
  <c r="D902" i="8"/>
  <c r="D903" i="8"/>
  <c r="D904" i="8"/>
  <c r="D905" i="8"/>
  <c r="D906" i="8"/>
  <c r="D907" i="8"/>
  <c r="D908" i="8"/>
  <c r="D909" i="8"/>
  <c r="D910" i="8"/>
  <c r="D911" i="8"/>
  <c r="D912" i="8"/>
  <c r="D913" i="8"/>
  <c r="D914" i="8"/>
  <c r="D915" i="8"/>
  <c r="D916" i="8"/>
  <c r="D917" i="8"/>
  <c r="D918" i="8"/>
  <c r="D919" i="8"/>
  <c r="D920" i="8"/>
  <c r="D921" i="8"/>
  <c r="D922" i="8"/>
  <c r="D923" i="8"/>
  <c r="D924" i="8"/>
  <c r="D925" i="8"/>
  <c r="D926" i="8"/>
  <c r="D927" i="8"/>
  <c r="D928" i="8"/>
  <c r="D929" i="8"/>
  <c r="D930" i="8"/>
  <c r="D931" i="8"/>
  <c r="D932" i="8"/>
  <c r="D933" i="8"/>
  <c r="D934" i="8"/>
  <c r="D935" i="8"/>
  <c r="D936" i="8"/>
  <c r="D937" i="8"/>
  <c r="D938" i="8"/>
  <c r="D939" i="8"/>
  <c r="D940" i="8"/>
  <c r="D941" i="8"/>
  <c r="D942" i="8"/>
  <c r="D943" i="8"/>
  <c r="D944" i="8"/>
  <c r="D945" i="8"/>
  <c r="D946" i="8"/>
  <c r="D947" i="8"/>
  <c r="D948" i="8"/>
  <c r="D949" i="8"/>
  <c r="D950" i="8"/>
  <c r="D951" i="8"/>
  <c r="D952" i="8"/>
  <c r="D953" i="8"/>
  <c r="D954" i="8"/>
  <c r="D955" i="8"/>
  <c r="D956" i="8"/>
  <c r="D957" i="8"/>
  <c r="D958" i="8"/>
  <c r="D959" i="8"/>
  <c r="D960" i="8"/>
  <c r="D961" i="8"/>
  <c r="D962" i="8"/>
  <c r="D963" i="8"/>
  <c r="D964" i="8"/>
  <c r="D965" i="8"/>
  <c r="D966" i="8"/>
  <c r="D967" i="8"/>
  <c r="D968" i="8"/>
  <c r="D969" i="8"/>
  <c r="D970" i="8"/>
  <c r="D971" i="8"/>
  <c r="D972" i="8"/>
  <c r="D973" i="8"/>
  <c r="D974" i="8"/>
  <c r="D975" i="8"/>
  <c r="D976" i="8"/>
  <c r="D977" i="8"/>
  <c r="D978" i="8"/>
  <c r="D979" i="8"/>
  <c r="D980" i="8"/>
  <c r="D981" i="8"/>
  <c r="D982" i="8"/>
  <c r="D983" i="8"/>
  <c r="D984" i="8"/>
  <c r="D985" i="8"/>
  <c r="D986" i="8"/>
  <c r="D987" i="8"/>
  <c r="D988" i="8"/>
  <c r="D989" i="8"/>
  <c r="D990" i="8"/>
  <c r="D991" i="8"/>
  <c r="D992" i="8"/>
  <c r="D993" i="8"/>
  <c r="D994" i="8"/>
  <c r="D995" i="8"/>
  <c r="D996" i="8"/>
  <c r="D997" i="8"/>
  <c r="D998" i="8"/>
  <c r="D999" i="8"/>
  <c r="D1000" i="8"/>
  <c r="D100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68" i="8"/>
  <c r="C69" i="8"/>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104" i="8"/>
  <c r="C105" i="8"/>
  <c r="C106" i="8"/>
  <c r="C107" i="8"/>
  <c r="C108" i="8"/>
  <c r="C109" i="8"/>
  <c r="C110" i="8"/>
  <c r="C111" i="8"/>
  <c r="C112" i="8"/>
  <c r="C113" i="8"/>
  <c r="C114" i="8"/>
  <c r="C115" i="8"/>
  <c r="C116" i="8"/>
  <c r="C117" i="8"/>
  <c r="C118" i="8"/>
  <c r="C119" i="8"/>
  <c r="C120" i="8"/>
  <c r="C121" i="8"/>
  <c r="C122" i="8"/>
  <c r="C123" i="8"/>
  <c r="C124" i="8"/>
  <c r="C125" i="8"/>
  <c r="C126" i="8"/>
  <c r="C127" i="8"/>
  <c r="C128" i="8"/>
  <c r="C129" i="8"/>
  <c r="C130" i="8"/>
  <c r="C131" i="8"/>
  <c r="C132" i="8"/>
  <c r="C133" i="8"/>
  <c r="C134" i="8"/>
  <c r="C135" i="8"/>
  <c r="C136" i="8"/>
  <c r="C137" i="8"/>
  <c r="C138" i="8"/>
  <c r="C139" i="8"/>
  <c r="C140" i="8"/>
  <c r="C141" i="8"/>
  <c r="C142" i="8"/>
  <c r="C143" i="8"/>
  <c r="C144" i="8"/>
  <c r="C145" i="8"/>
  <c r="C146" i="8"/>
  <c r="C147" i="8"/>
  <c r="C148" i="8"/>
  <c r="C149" i="8"/>
  <c r="C150" i="8"/>
  <c r="C151" i="8"/>
  <c r="C152" i="8"/>
  <c r="C153" i="8"/>
  <c r="C154" i="8"/>
  <c r="C155" i="8"/>
  <c r="C156" i="8"/>
  <c r="C157" i="8"/>
  <c r="C158" i="8"/>
  <c r="C159" i="8"/>
  <c r="C160" i="8"/>
  <c r="C161" i="8"/>
  <c r="C162" i="8"/>
  <c r="C163" i="8"/>
  <c r="C164" i="8"/>
  <c r="C165" i="8"/>
  <c r="C166" i="8"/>
  <c r="C167" i="8"/>
  <c r="C168" i="8"/>
  <c r="C169" i="8"/>
  <c r="C170" i="8"/>
  <c r="C171" i="8"/>
  <c r="C172" i="8"/>
  <c r="C173" i="8"/>
  <c r="C174" i="8"/>
  <c r="C175" i="8"/>
  <c r="C176" i="8"/>
  <c r="C177" i="8"/>
  <c r="C178" i="8"/>
  <c r="C179" i="8"/>
  <c r="C180" i="8"/>
  <c r="C181" i="8"/>
  <c r="C182" i="8"/>
  <c r="C183" i="8"/>
  <c r="C184" i="8"/>
  <c r="C185" i="8"/>
  <c r="C186" i="8"/>
  <c r="C187" i="8"/>
  <c r="C188" i="8"/>
  <c r="C189" i="8"/>
  <c r="C190" i="8"/>
  <c r="C191" i="8"/>
  <c r="C192" i="8"/>
  <c r="C193" i="8"/>
  <c r="C194" i="8"/>
  <c r="C195" i="8"/>
  <c r="C196" i="8"/>
  <c r="C197" i="8"/>
  <c r="C198" i="8"/>
  <c r="C199" i="8"/>
  <c r="C200" i="8"/>
  <c r="C201" i="8"/>
  <c r="C202" i="8"/>
  <c r="C203" i="8"/>
  <c r="C204" i="8"/>
  <c r="C205" i="8"/>
  <c r="C206" i="8"/>
  <c r="C207" i="8"/>
  <c r="C208" i="8"/>
  <c r="C209" i="8"/>
  <c r="C210" i="8"/>
  <c r="C211" i="8"/>
  <c r="C212" i="8"/>
  <c r="C213" i="8"/>
  <c r="C214" i="8"/>
  <c r="C215" i="8"/>
  <c r="C216" i="8"/>
  <c r="C217" i="8"/>
  <c r="C218" i="8"/>
  <c r="C219" i="8"/>
  <c r="C220" i="8"/>
  <c r="C221" i="8"/>
  <c r="C222" i="8"/>
  <c r="C223" i="8"/>
  <c r="C224" i="8"/>
  <c r="C225" i="8"/>
  <c r="C226" i="8"/>
  <c r="C227" i="8"/>
  <c r="C228" i="8"/>
  <c r="C229" i="8"/>
  <c r="C230" i="8"/>
  <c r="C231" i="8"/>
  <c r="C232" i="8"/>
  <c r="C233" i="8"/>
  <c r="C234" i="8"/>
  <c r="C235" i="8"/>
  <c r="C236" i="8"/>
  <c r="C237" i="8"/>
  <c r="C238" i="8"/>
  <c r="C239" i="8"/>
  <c r="C240" i="8"/>
  <c r="C241" i="8"/>
  <c r="C242" i="8"/>
  <c r="C243" i="8"/>
  <c r="C244" i="8"/>
  <c r="C245" i="8"/>
  <c r="C246" i="8"/>
  <c r="C247" i="8"/>
  <c r="C248" i="8"/>
  <c r="C249" i="8"/>
  <c r="C250" i="8"/>
  <c r="C251" i="8"/>
  <c r="C252" i="8"/>
  <c r="C253" i="8"/>
  <c r="C254" i="8"/>
  <c r="C255" i="8"/>
  <c r="C256" i="8"/>
  <c r="C257" i="8"/>
  <c r="C258" i="8"/>
  <c r="C259" i="8"/>
  <c r="C260" i="8"/>
  <c r="C261" i="8"/>
  <c r="C262" i="8"/>
  <c r="C263" i="8"/>
  <c r="C264" i="8"/>
  <c r="C265" i="8"/>
  <c r="C266" i="8"/>
  <c r="C267" i="8"/>
  <c r="C268" i="8"/>
  <c r="C269" i="8"/>
  <c r="C270" i="8"/>
  <c r="C271" i="8"/>
  <c r="C272" i="8"/>
  <c r="C273" i="8"/>
  <c r="C274" i="8"/>
  <c r="C275" i="8"/>
  <c r="C276" i="8"/>
  <c r="C277" i="8"/>
  <c r="C278" i="8"/>
  <c r="C279" i="8"/>
  <c r="C280" i="8"/>
  <c r="C281" i="8"/>
  <c r="C282" i="8"/>
  <c r="C283" i="8"/>
  <c r="C284" i="8"/>
  <c r="C285" i="8"/>
  <c r="C286" i="8"/>
  <c r="C287" i="8"/>
  <c r="C288" i="8"/>
  <c r="C289" i="8"/>
  <c r="C290" i="8"/>
  <c r="C291" i="8"/>
  <c r="C292" i="8"/>
  <c r="C293" i="8"/>
  <c r="C294" i="8"/>
  <c r="C295" i="8"/>
  <c r="C296" i="8"/>
  <c r="C297" i="8"/>
  <c r="C298" i="8"/>
  <c r="C299" i="8"/>
  <c r="C300" i="8"/>
  <c r="C301" i="8"/>
  <c r="C302" i="8"/>
  <c r="C303" i="8"/>
  <c r="C304" i="8"/>
  <c r="C305" i="8"/>
  <c r="C306" i="8"/>
  <c r="C307" i="8"/>
  <c r="C308" i="8"/>
  <c r="C309" i="8"/>
  <c r="C310" i="8"/>
  <c r="C311" i="8"/>
  <c r="C312" i="8"/>
  <c r="C313" i="8"/>
  <c r="C314" i="8"/>
  <c r="C315" i="8"/>
  <c r="C316" i="8"/>
  <c r="C317" i="8"/>
  <c r="C318" i="8"/>
  <c r="C319" i="8"/>
  <c r="C320" i="8"/>
  <c r="C321" i="8"/>
  <c r="C322" i="8"/>
  <c r="C323" i="8"/>
  <c r="C324" i="8"/>
  <c r="C325" i="8"/>
  <c r="C326" i="8"/>
  <c r="C327" i="8"/>
  <c r="C328" i="8"/>
  <c r="C329" i="8"/>
  <c r="C330" i="8"/>
  <c r="C331" i="8"/>
  <c r="C332" i="8"/>
  <c r="C333" i="8"/>
  <c r="C334" i="8"/>
  <c r="C335" i="8"/>
  <c r="C336" i="8"/>
  <c r="C337" i="8"/>
  <c r="C338" i="8"/>
  <c r="C339" i="8"/>
  <c r="C340" i="8"/>
  <c r="C341" i="8"/>
  <c r="C342" i="8"/>
  <c r="C343" i="8"/>
  <c r="C344" i="8"/>
  <c r="C345" i="8"/>
  <c r="C346" i="8"/>
  <c r="C347" i="8"/>
  <c r="C348" i="8"/>
  <c r="C349" i="8"/>
  <c r="C350" i="8"/>
  <c r="C351" i="8"/>
  <c r="C352" i="8"/>
  <c r="C353" i="8"/>
  <c r="C354" i="8"/>
  <c r="C355" i="8"/>
  <c r="C356" i="8"/>
  <c r="C357" i="8"/>
  <c r="C358" i="8"/>
  <c r="C359" i="8"/>
  <c r="C360" i="8"/>
  <c r="C361" i="8"/>
  <c r="C362" i="8"/>
  <c r="C363" i="8"/>
  <c r="C364" i="8"/>
  <c r="C365" i="8"/>
  <c r="C366" i="8"/>
  <c r="C367" i="8"/>
  <c r="C368" i="8"/>
  <c r="C369" i="8"/>
  <c r="C370" i="8"/>
  <c r="C371" i="8"/>
  <c r="C372" i="8"/>
  <c r="C373" i="8"/>
  <c r="C374" i="8"/>
  <c r="C375" i="8"/>
  <c r="C376" i="8"/>
  <c r="C377" i="8"/>
  <c r="C378" i="8"/>
  <c r="C379" i="8"/>
  <c r="C380" i="8"/>
  <c r="C381" i="8"/>
  <c r="C382" i="8"/>
  <c r="C383" i="8"/>
  <c r="C384" i="8"/>
  <c r="C385" i="8"/>
  <c r="C386" i="8"/>
  <c r="C387" i="8"/>
  <c r="C388" i="8"/>
  <c r="C389" i="8"/>
  <c r="C390" i="8"/>
  <c r="C391" i="8"/>
  <c r="C392" i="8"/>
  <c r="C393" i="8"/>
  <c r="C394" i="8"/>
  <c r="C395" i="8"/>
  <c r="C396" i="8"/>
  <c r="C397" i="8"/>
  <c r="C398" i="8"/>
  <c r="C399" i="8"/>
  <c r="C400" i="8"/>
  <c r="C401" i="8"/>
  <c r="C402" i="8"/>
  <c r="C403" i="8"/>
  <c r="C404" i="8"/>
  <c r="C405" i="8"/>
  <c r="C406" i="8"/>
  <c r="C407" i="8"/>
  <c r="C408" i="8"/>
  <c r="C409" i="8"/>
  <c r="C410" i="8"/>
  <c r="C411" i="8"/>
  <c r="C412" i="8"/>
  <c r="C413" i="8"/>
  <c r="C414" i="8"/>
  <c r="C415" i="8"/>
  <c r="C416" i="8"/>
  <c r="C417" i="8"/>
  <c r="C418" i="8"/>
  <c r="C419" i="8"/>
  <c r="C420" i="8"/>
  <c r="C421" i="8"/>
  <c r="C422" i="8"/>
  <c r="C423" i="8"/>
  <c r="C424" i="8"/>
  <c r="C425" i="8"/>
  <c r="C426" i="8"/>
  <c r="C427" i="8"/>
  <c r="C428" i="8"/>
  <c r="C429" i="8"/>
  <c r="C430" i="8"/>
  <c r="C431" i="8"/>
  <c r="C432" i="8"/>
  <c r="C433" i="8"/>
  <c r="C434" i="8"/>
  <c r="C435" i="8"/>
  <c r="C436" i="8"/>
  <c r="C437" i="8"/>
  <c r="C438" i="8"/>
  <c r="C439" i="8"/>
  <c r="C440" i="8"/>
  <c r="C441" i="8"/>
  <c r="C442" i="8"/>
  <c r="C443" i="8"/>
  <c r="C444" i="8"/>
  <c r="C445" i="8"/>
  <c r="C446" i="8"/>
  <c r="C447" i="8"/>
  <c r="C448" i="8"/>
  <c r="C449" i="8"/>
  <c r="C450" i="8"/>
  <c r="C451" i="8"/>
  <c r="C452" i="8"/>
  <c r="C453" i="8"/>
  <c r="C454" i="8"/>
  <c r="C455" i="8"/>
  <c r="C456" i="8"/>
  <c r="C457" i="8"/>
  <c r="C458" i="8"/>
  <c r="C459" i="8"/>
  <c r="C460" i="8"/>
  <c r="C461" i="8"/>
  <c r="C462" i="8"/>
  <c r="C463" i="8"/>
  <c r="C464" i="8"/>
  <c r="C465" i="8"/>
  <c r="C466" i="8"/>
  <c r="C467" i="8"/>
  <c r="C468" i="8"/>
  <c r="C469" i="8"/>
  <c r="C470" i="8"/>
  <c r="C471" i="8"/>
  <c r="C472" i="8"/>
  <c r="C473" i="8"/>
  <c r="C474" i="8"/>
  <c r="C475" i="8"/>
  <c r="C476" i="8"/>
  <c r="C477" i="8"/>
  <c r="C478" i="8"/>
  <c r="C479" i="8"/>
  <c r="C480" i="8"/>
  <c r="C481" i="8"/>
  <c r="C482" i="8"/>
  <c r="C483" i="8"/>
  <c r="C484" i="8"/>
  <c r="C485" i="8"/>
  <c r="C486" i="8"/>
  <c r="C487" i="8"/>
  <c r="C488" i="8"/>
  <c r="C489" i="8"/>
  <c r="C490" i="8"/>
  <c r="C491" i="8"/>
  <c r="C492" i="8"/>
  <c r="C493" i="8"/>
  <c r="C494" i="8"/>
  <c r="C495" i="8"/>
  <c r="C496" i="8"/>
  <c r="C497" i="8"/>
  <c r="C498" i="8"/>
  <c r="C499" i="8"/>
  <c r="C500" i="8"/>
  <c r="C501" i="8"/>
  <c r="C502" i="8"/>
  <c r="C503" i="8"/>
  <c r="C504" i="8"/>
  <c r="C505" i="8"/>
  <c r="C506" i="8"/>
  <c r="C507" i="8"/>
  <c r="C508" i="8"/>
  <c r="C509" i="8"/>
  <c r="C510" i="8"/>
  <c r="C511" i="8"/>
  <c r="C512" i="8"/>
  <c r="C513" i="8"/>
  <c r="C514" i="8"/>
  <c r="C515" i="8"/>
  <c r="C516" i="8"/>
  <c r="C517" i="8"/>
  <c r="C518" i="8"/>
  <c r="C519" i="8"/>
  <c r="C520" i="8"/>
  <c r="C521" i="8"/>
  <c r="C522" i="8"/>
  <c r="C523" i="8"/>
  <c r="C524" i="8"/>
  <c r="C525" i="8"/>
  <c r="C526" i="8"/>
  <c r="C527" i="8"/>
  <c r="C528" i="8"/>
  <c r="C529" i="8"/>
  <c r="C530" i="8"/>
  <c r="C531" i="8"/>
  <c r="C532" i="8"/>
  <c r="C533" i="8"/>
  <c r="C534" i="8"/>
  <c r="C535" i="8"/>
  <c r="C536" i="8"/>
  <c r="C537" i="8"/>
  <c r="C538" i="8"/>
  <c r="C539" i="8"/>
  <c r="C540" i="8"/>
  <c r="C541" i="8"/>
  <c r="C542" i="8"/>
  <c r="C543" i="8"/>
  <c r="C544" i="8"/>
  <c r="C545" i="8"/>
  <c r="C546" i="8"/>
  <c r="C547" i="8"/>
  <c r="C548" i="8"/>
  <c r="C549" i="8"/>
  <c r="C550" i="8"/>
  <c r="C551" i="8"/>
  <c r="C552" i="8"/>
  <c r="C553" i="8"/>
  <c r="C554" i="8"/>
  <c r="C555" i="8"/>
  <c r="C556" i="8"/>
  <c r="C557" i="8"/>
  <c r="C558" i="8"/>
  <c r="C559" i="8"/>
  <c r="C560" i="8"/>
  <c r="C561" i="8"/>
  <c r="C562" i="8"/>
  <c r="C563" i="8"/>
  <c r="C564" i="8"/>
  <c r="C565" i="8"/>
  <c r="C566" i="8"/>
  <c r="C567" i="8"/>
  <c r="C568" i="8"/>
  <c r="C569" i="8"/>
  <c r="C570" i="8"/>
  <c r="C571" i="8"/>
  <c r="C572" i="8"/>
  <c r="C573" i="8"/>
  <c r="C574" i="8"/>
  <c r="C575" i="8"/>
  <c r="C576" i="8"/>
  <c r="C577" i="8"/>
  <c r="C578" i="8"/>
  <c r="C579" i="8"/>
  <c r="C580" i="8"/>
  <c r="C581" i="8"/>
  <c r="C582" i="8"/>
  <c r="C583" i="8"/>
  <c r="C584" i="8"/>
  <c r="C585" i="8"/>
  <c r="C586" i="8"/>
  <c r="C587" i="8"/>
  <c r="C588" i="8"/>
  <c r="C589" i="8"/>
  <c r="C590" i="8"/>
  <c r="C591" i="8"/>
  <c r="C592" i="8"/>
  <c r="C593" i="8"/>
  <c r="C594" i="8"/>
  <c r="C595" i="8"/>
  <c r="C596" i="8"/>
  <c r="C597" i="8"/>
  <c r="C598" i="8"/>
  <c r="C599" i="8"/>
  <c r="C600" i="8"/>
  <c r="C601" i="8"/>
  <c r="C602" i="8"/>
  <c r="C603" i="8"/>
  <c r="C604" i="8"/>
  <c r="C605" i="8"/>
  <c r="C606" i="8"/>
  <c r="C607" i="8"/>
  <c r="C608" i="8"/>
  <c r="C609" i="8"/>
  <c r="C610" i="8"/>
  <c r="C611" i="8"/>
  <c r="C612" i="8"/>
  <c r="C613" i="8"/>
  <c r="C614" i="8"/>
  <c r="C615" i="8"/>
  <c r="C616" i="8"/>
  <c r="C617" i="8"/>
  <c r="C618" i="8"/>
  <c r="C619" i="8"/>
  <c r="C620" i="8"/>
  <c r="C621" i="8"/>
  <c r="C622" i="8"/>
  <c r="C623" i="8"/>
  <c r="C624" i="8"/>
  <c r="C625" i="8"/>
  <c r="C626" i="8"/>
  <c r="C627" i="8"/>
  <c r="C628" i="8"/>
  <c r="C629" i="8"/>
  <c r="C630" i="8"/>
  <c r="C631" i="8"/>
  <c r="C632" i="8"/>
  <c r="C633" i="8"/>
  <c r="C634" i="8"/>
  <c r="C635" i="8"/>
  <c r="C636" i="8"/>
  <c r="C637" i="8"/>
  <c r="C638" i="8"/>
  <c r="C639" i="8"/>
  <c r="C640" i="8"/>
  <c r="C641" i="8"/>
  <c r="C642" i="8"/>
  <c r="C643" i="8"/>
  <c r="C644" i="8"/>
  <c r="C645" i="8"/>
  <c r="C646" i="8"/>
  <c r="C647" i="8"/>
  <c r="C648" i="8"/>
  <c r="C649" i="8"/>
  <c r="C650" i="8"/>
  <c r="C651" i="8"/>
  <c r="C652" i="8"/>
  <c r="C653" i="8"/>
  <c r="C654" i="8"/>
  <c r="C655" i="8"/>
  <c r="C656" i="8"/>
  <c r="C657" i="8"/>
  <c r="C658" i="8"/>
  <c r="C659" i="8"/>
  <c r="C660" i="8"/>
  <c r="C661" i="8"/>
  <c r="C662" i="8"/>
  <c r="C663" i="8"/>
  <c r="C664" i="8"/>
  <c r="C665" i="8"/>
  <c r="C666" i="8"/>
  <c r="C667" i="8"/>
  <c r="C668" i="8"/>
  <c r="C669" i="8"/>
  <c r="C670" i="8"/>
  <c r="C671" i="8"/>
  <c r="C672" i="8"/>
  <c r="C673" i="8"/>
  <c r="C674" i="8"/>
  <c r="C675" i="8"/>
  <c r="C676" i="8"/>
  <c r="C677" i="8"/>
  <c r="C678" i="8"/>
  <c r="C679" i="8"/>
  <c r="C680" i="8"/>
  <c r="C681" i="8"/>
  <c r="C682" i="8"/>
  <c r="C683" i="8"/>
  <c r="C684" i="8"/>
  <c r="C685" i="8"/>
  <c r="C686" i="8"/>
  <c r="C687" i="8"/>
  <c r="C688" i="8"/>
  <c r="C689" i="8"/>
  <c r="C690" i="8"/>
  <c r="C691" i="8"/>
  <c r="C692" i="8"/>
  <c r="C693" i="8"/>
  <c r="C694" i="8"/>
  <c r="C695" i="8"/>
  <c r="C696" i="8"/>
  <c r="C697" i="8"/>
  <c r="C698" i="8"/>
  <c r="C699" i="8"/>
  <c r="C700" i="8"/>
  <c r="C701" i="8"/>
  <c r="C702" i="8"/>
  <c r="C703" i="8"/>
  <c r="C704" i="8"/>
  <c r="C705" i="8"/>
  <c r="C706" i="8"/>
  <c r="C707" i="8"/>
  <c r="C708" i="8"/>
  <c r="C709" i="8"/>
  <c r="C710" i="8"/>
  <c r="C711" i="8"/>
  <c r="C712" i="8"/>
  <c r="C713" i="8"/>
  <c r="C714" i="8"/>
  <c r="C715" i="8"/>
  <c r="C716" i="8"/>
  <c r="C717" i="8"/>
  <c r="C718" i="8"/>
  <c r="C719" i="8"/>
  <c r="C720" i="8"/>
  <c r="C721" i="8"/>
  <c r="C722" i="8"/>
  <c r="C723" i="8"/>
  <c r="C724" i="8"/>
  <c r="C725" i="8"/>
  <c r="C726" i="8"/>
  <c r="C727" i="8"/>
  <c r="C728" i="8"/>
  <c r="C729" i="8"/>
  <c r="C730" i="8"/>
  <c r="C731" i="8"/>
  <c r="C732" i="8"/>
  <c r="C733" i="8"/>
  <c r="C734" i="8"/>
  <c r="C735" i="8"/>
  <c r="C736" i="8"/>
  <c r="C737" i="8"/>
  <c r="C738" i="8"/>
  <c r="C739" i="8"/>
  <c r="C740" i="8"/>
  <c r="C741" i="8"/>
  <c r="C742" i="8"/>
  <c r="C743" i="8"/>
  <c r="C744" i="8"/>
  <c r="C745" i="8"/>
  <c r="C746" i="8"/>
  <c r="C747" i="8"/>
  <c r="C748" i="8"/>
  <c r="C749" i="8"/>
  <c r="C750" i="8"/>
  <c r="C751" i="8"/>
  <c r="C752" i="8"/>
  <c r="C753" i="8"/>
  <c r="C754" i="8"/>
  <c r="C755" i="8"/>
  <c r="C756" i="8"/>
  <c r="C757" i="8"/>
  <c r="C758" i="8"/>
  <c r="C759" i="8"/>
  <c r="C760" i="8"/>
  <c r="C761" i="8"/>
  <c r="C762" i="8"/>
  <c r="C763" i="8"/>
  <c r="C764" i="8"/>
  <c r="C765" i="8"/>
  <c r="C766" i="8"/>
  <c r="C767" i="8"/>
  <c r="C768" i="8"/>
  <c r="C769" i="8"/>
  <c r="C770" i="8"/>
  <c r="C771" i="8"/>
  <c r="C772" i="8"/>
  <c r="C773" i="8"/>
  <c r="C774" i="8"/>
  <c r="C775" i="8"/>
  <c r="C776" i="8"/>
  <c r="C777" i="8"/>
  <c r="C778" i="8"/>
  <c r="C779" i="8"/>
  <c r="C780" i="8"/>
  <c r="C781" i="8"/>
  <c r="C782" i="8"/>
  <c r="C783" i="8"/>
  <c r="C784" i="8"/>
  <c r="C785" i="8"/>
  <c r="C786" i="8"/>
  <c r="C787" i="8"/>
  <c r="C788" i="8"/>
  <c r="C789" i="8"/>
  <c r="C790" i="8"/>
  <c r="C791" i="8"/>
  <c r="C792" i="8"/>
  <c r="C793" i="8"/>
  <c r="C794" i="8"/>
  <c r="C795" i="8"/>
  <c r="C796" i="8"/>
  <c r="C797" i="8"/>
  <c r="C798" i="8"/>
  <c r="C799" i="8"/>
  <c r="C800" i="8"/>
  <c r="C801" i="8"/>
  <c r="C802" i="8"/>
  <c r="C803" i="8"/>
  <c r="C804" i="8"/>
  <c r="C805" i="8"/>
  <c r="C806" i="8"/>
  <c r="C807" i="8"/>
  <c r="C808" i="8"/>
  <c r="C809" i="8"/>
  <c r="C810" i="8"/>
  <c r="C811" i="8"/>
  <c r="C812" i="8"/>
  <c r="C813" i="8"/>
  <c r="C814" i="8"/>
  <c r="C815" i="8"/>
  <c r="C816" i="8"/>
  <c r="C817" i="8"/>
  <c r="C818" i="8"/>
  <c r="C819" i="8"/>
  <c r="C820" i="8"/>
  <c r="C821" i="8"/>
  <c r="C822" i="8"/>
  <c r="C823" i="8"/>
  <c r="C824" i="8"/>
  <c r="C825" i="8"/>
  <c r="C826" i="8"/>
  <c r="C827" i="8"/>
  <c r="C828" i="8"/>
  <c r="C829" i="8"/>
  <c r="C830" i="8"/>
  <c r="C831" i="8"/>
  <c r="C832" i="8"/>
  <c r="C833" i="8"/>
  <c r="C834" i="8"/>
  <c r="C835" i="8"/>
  <c r="C836" i="8"/>
  <c r="C837" i="8"/>
  <c r="C838" i="8"/>
  <c r="C839" i="8"/>
  <c r="C840" i="8"/>
  <c r="C841" i="8"/>
  <c r="C842" i="8"/>
  <c r="C843" i="8"/>
  <c r="C844" i="8"/>
  <c r="C845" i="8"/>
  <c r="C846" i="8"/>
  <c r="C847" i="8"/>
  <c r="C848" i="8"/>
  <c r="C849" i="8"/>
  <c r="C850" i="8"/>
  <c r="C851" i="8"/>
  <c r="C852" i="8"/>
  <c r="C853" i="8"/>
  <c r="C854" i="8"/>
  <c r="C855" i="8"/>
  <c r="C856" i="8"/>
  <c r="C857" i="8"/>
  <c r="C858" i="8"/>
  <c r="C859" i="8"/>
  <c r="C860" i="8"/>
  <c r="C861" i="8"/>
  <c r="C862" i="8"/>
  <c r="C863" i="8"/>
  <c r="C864" i="8"/>
  <c r="C865" i="8"/>
  <c r="C866" i="8"/>
  <c r="C867" i="8"/>
  <c r="C868" i="8"/>
  <c r="C869" i="8"/>
  <c r="C870" i="8"/>
  <c r="C871" i="8"/>
  <c r="C872" i="8"/>
  <c r="C873" i="8"/>
  <c r="C874" i="8"/>
  <c r="C875" i="8"/>
  <c r="C876" i="8"/>
  <c r="C877" i="8"/>
  <c r="C878" i="8"/>
  <c r="C879" i="8"/>
  <c r="C880" i="8"/>
  <c r="C881" i="8"/>
  <c r="C882" i="8"/>
  <c r="C883" i="8"/>
  <c r="C884" i="8"/>
  <c r="C885" i="8"/>
  <c r="C886" i="8"/>
  <c r="C887" i="8"/>
  <c r="C888" i="8"/>
  <c r="C889" i="8"/>
  <c r="C890" i="8"/>
  <c r="C891" i="8"/>
  <c r="C892" i="8"/>
  <c r="C893" i="8"/>
  <c r="C894" i="8"/>
  <c r="C895" i="8"/>
  <c r="C896" i="8"/>
  <c r="C897" i="8"/>
  <c r="C898" i="8"/>
  <c r="C899" i="8"/>
  <c r="C900" i="8"/>
  <c r="C901" i="8"/>
  <c r="C902" i="8"/>
  <c r="C903" i="8"/>
  <c r="C904" i="8"/>
  <c r="C905" i="8"/>
  <c r="C906" i="8"/>
  <c r="C907" i="8"/>
  <c r="C908" i="8"/>
  <c r="C909" i="8"/>
  <c r="C910" i="8"/>
  <c r="C911" i="8"/>
  <c r="C912" i="8"/>
  <c r="C913" i="8"/>
  <c r="C914" i="8"/>
  <c r="C915" i="8"/>
  <c r="C916" i="8"/>
  <c r="C917" i="8"/>
  <c r="C918" i="8"/>
  <c r="C919" i="8"/>
  <c r="C920" i="8"/>
  <c r="C921" i="8"/>
  <c r="C922" i="8"/>
  <c r="C923" i="8"/>
  <c r="C924" i="8"/>
  <c r="C925" i="8"/>
  <c r="C926" i="8"/>
  <c r="C927" i="8"/>
  <c r="C928" i="8"/>
  <c r="C929" i="8"/>
  <c r="C930" i="8"/>
  <c r="C931" i="8"/>
  <c r="C932" i="8"/>
  <c r="C933" i="8"/>
  <c r="C934" i="8"/>
  <c r="C935" i="8"/>
  <c r="C936" i="8"/>
  <c r="C937" i="8"/>
  <c r="C938" i="8"/>
  <c r="C939" i="8"/>
  <c r="C940" i="8"/>
  <c r="C941" i="8"/>
  <c r="C942" i="8"/>
  <c r="C943" i="8"/>
  <c r="C944" i="8"/>
  <c r="C945" i="8"/>
  <c r="C946" i="8"/>
  <c r="C947" i="8"/>
  <c r="C948" i="8"/>
  <c r="C949" i="8"/>
  <c r="C950" i="8"/>
  <c r="C951" i="8"/>
  <c r="C952" i="8"/>
  <c r="C953" i="8"/>
  <c r="C954" i="8"/>
  <c r="C955" i="8"/>
  <c r="C956" i="8"/>
  <c r="C957" i="8"/>
  <c r="C958" i="8"/>
  <c r="C959" i="8"/>
  <c r="C960" i="8"/>
  <c r="C961" i="8"/>
  <c r="C962" i="8"/>
  <c r="C963" i="8"/>
  <c r="C964" i="8"/>
  <c r="C965" i="8"/>
  <c r="C966" i="8"/>
  <c r="C967" i="8"/>
  <c r="C968" i="8"/>
  <c r="C969" i="8"/>
  <c r="C970" i="8"/>
  <c r="C971" i="8"/>
  <c r="C972" i="8"/>
  <c r="C973" i="8"/>
  <c r="C974" i="8"/>
  <c r="C975" i="8"/>
  <c r="C976" i="8"/>
  <c r="C977" i="8"/>
  <c r="C978" i="8"/>
  <c r="C979" i="8"/>
  <c r="C980" i="8"/>
  <c r="C981" i="8"/>
  <c r="C982" i="8"/>
  <c r="C983" i="8"/>
  <c r="C984" i="8"/>
  <c r="C985" i="8"/>
  <c r="C986" i="8"/>
  <c r="C987" i="8"/>
  <c r="C988" i="8"/>
  <c r="C989" i="8"/>
  <c r="C990" i="8"/>
  <c r="C991" i="8"/>
  <c r="C992" i="8"/>
  <c r="C993" i="8"/>
  <c r="C994" i="8"/>
  <c r="C995" i="8"/>
  <c r="C996" i="8"/>
  <c r="C997" i="8"/>
  <c r="C998" i="8"/>
  <c r="C999" i="8"/>
  <c r="C1000" i="8"/>
  <c r="C1001" i="8"/>
  <c r="I17" i="5"/>
  <c r="I18" i="5"/>
  <c r="I19" i="5"/>
  <c r="M17" i="8" l="1"/>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B106" i="8"/>
  <c r="B107" i="8"/>
  <c r="B108" i="8"/>
  <c r="B109" i="8"/>
  <c r="B110" i="8"/>
  <c r="B111" i="8"/>
  <c r="B112" i="8"/>
  <c r="B113" i="8"/>
  <c r="B114" i="8"/>
  <c r="B115" i="8"/>
  <c r="B116" i="8"/>
  <c r="B117" i="8"/>
  <c r="B118" i="8"/>
  <c r="B119" i="8"/>
  <c r="B120" i="8"/>
  <c r="B121" i="8"/>
  <c r="B122" i="8"/>
  <c r="B123" i="8"/>
  <c r="B124" i="8"/>
  <c r="B125" i="8"/>
  <c r="B126" i="8"/>
  <c r="B127" i="8"/>
  <c r="B128" i="8"/>
  <c r="B129" i="8"/>
  <c r="B130" i="8"/>
  <c r="B131" i="8"/>
  <c r="B132" i="8"/>
  <c r="B133" i="8"/>
  <c r="B134" i="8"/>
  <c r="B135" i="8"/>
  <c r="B136" i="8"/>
  <c r="B137" i="8"/>
  <c r="B138" i="8"/>
  <c r="B139" i="8"/>
  <c r="B140" i="8"/>
  <c r="B141" i="8"/>
  <c r="B142" i="8"/>
  <c r="B143" i="8"/>
  <c r="B144" i="8"/>
  <c r="B145" i="8"/>
  <c r="B146" i="8"/>
  <c r="B147" i="8"/>
  <c r="B148" i="8"/>
  <c r="B149" i="8"/>
  <c r="B150" i="8"/>
  <c r="B151" i="8"/>
  <c r="B152" i="8"/>
  <c r="B153" i="8"/>
  <c r="B154" i="8"/>
  <c r="B155" i="8"/>
  <c r="B156" i="8"/>
  <c r="B157" i="8"/>
  <c r="B158" i="8"/>
  <c r="B159" i="8"/>
  <c r="B160" i="8"/>
  <c r="B161" i="8"/>
  <c r="B162" i="8"/>
  <c r="B163" i="8"/>
  <c r="B164" i="8"/>
  <c r="B165" i="8"/>
  <c r="B166" i="8"/>
  <c r="B167" i="8"/>
  <c r="B168" i="8"/>
  <c r="B169" i="8"/>
  <c r="B170" i="8"/>
  <c r="B171" i="8"/>
  <c r="B172" i="8"/>
  <c r="B173" i="8"/>
  <c r="B174" i="8"/>
  <c r="B175" i="8"/>
  <c r="B176" i="8"/>
  <c r="B177" i="8"/>
  <c r="B178" i="8"/>
  <c r="B179" i="8"/>
  <c r="B180" i="8"/>
  <c r="B181" i="8"/>
  <c r="B182" i="8"/>
  <c r="B183" i="8"/>
  <c r="B184" i="8"/>
  <c r="B185" i="8"/>
  <c r="B186" i="8"/>
  <c r="B187" i="8"/>
  <c r="B188" i="8"/>
  <c r="B189" i="8"/>
  <c r="B190" i="8"/>
  <c r="B191" i="8"/>
  <c r="B192" i="8"/>
  <c r="B193" i="8"/>
  <c r="B194" i="8"/>
  <c r="B195" i="8"/>
  <c r="B196" i="8"/>
  <c r="B197" i="8"/>
  <c r="B198" i="8"/>
  <c r="B199" i="8"/>
  <c r="B200" i="8"/>
  <c r="B201" i="8"/>
  <c r="B202" i="8"/>
  <c r="B203" i="8"/>
  <c r="B204" i="8"/>
  <c r="B205" i="8"/>
  <c r="B206" i="8"/>
  <c r="B207" i="8"/>
  <c r="B208" i="8"/>
  <c r="B209" i="8"/>
  <c r="B210" i="8"/>
  <c r="B211" i="8"/>
  <c r="B212" i="8"/>
  <c r="B213" i="8"/>
  <c r="B214" i="8"/>
  <c r="B215" i="8"/>
  <c r="B216" i="8"/>
  <c r="B217" i="8"/>
  <c r="B218" i="8"/>
  <c r="B219" i="8"/>
  <c r="B220" i="8"/>
  <c r="B221" i="8"/>
  <c r="B222" i="8"/>
  <c r="B223" i="8"/>
  <c r="B224" i="8"/>
  <c r="B225" i="8"/>
  <c r="B226" i="8"/>
  <c r="B227" i="8"/>
  <c r="B228" i="8"/>
  <c r="B229" i="8"/>
  <c r="B230" i="8"/>
  <c r="B231" i="8"/>
  <c r="B232" i="8"/>
  <c r="B233" i="8"/>
  <c r="B234" i="8"/>
  <c r="B235" i="8"/>
  <c r="B236" i="8"/>
  <c r="B237" i="8"/>
  <c r="B238" i="8"/>
  <c r="B239" i="8"/>
  <c r="B240" i="8"/>
  <c r="B241" i="8"/>
  <c r="B242" i="8"/>
  <c r="B243" i="8"/>
  <c r="B244" i="8"/>
  <c r="B245" i="8"/>
  <c r="B246" i="8"/>
  <c r="B247" i="8"/>
  <c r="B248" i="8"/>
  <c r="B249" i="8"/>
  <c r="B250" i="8"/>
  <c r="B251" i="8"/>
  <c r="B252" i="8"/>
  <c r="B253" i="8"/>
  <c r="B254" i="8"/>
  <c r="B255" i="8"/>
  <c r="B256" i="8"/>
  <c r="B257" i="8"/>
  <c r="B258" i="8"/>
  <c r="B259" i="8"/>
  <c r="B260" i="8"/>
  <c r="B261" i="8"/>
  <c r="B262" i="8"/>
  <c r="B263" i="8"/>
  <c r="B264" i="8"/>
  <c r="B265" i="8"/>
  <c r="B266" i="8"/>
  <c r="B267" i="8"/>
  <c r="B268" i="8"/>
  <c r="B269" i="8"/>
  <c r="B270" i="8"/>
  <c r="B271" i="8"/>
  <c r="B272" i="8"/>
  <c r="B273" i="8"/>
  <c r="B274" i="8"/>
  <c r="B275" i="8"/>
  <c r="B276" i="8"/>
  <c r="B277" i="8"/>
  <c r="B278" i="8"/>
  <c r="B279" i="8"/>
  <c r="B280" i="8"/>
  <c r="B281" i="8"/>
  <c r="B282" i="8"/>
  <c r="B283" i="8"/>
  <c r="B284" i="8"/>
  <c r="B285" i="8"/>
  <c r="B286" i="8"/>
  <c r="B287" i="8"/>
  <c r="B288" i="8"/>
  <c r="B289" i="8"/>
  <c r="B290" i="8"/>
  <c r="B291" i="8"/>
  <c r="B292" i="8"/>
  <c r="B293" i="8"/>
  <c r="B294" i="8"/>
  <c r="B295" i="8"/>
  <c r="B296" i="8"/>
  <c r="B297" i="8"/>
  <c r="B298" i="8"/>
  <c r="B299" i="8"/>
  <c r="B300" i="8"/>
  <c r="B301" i="8"/>
  <c r="B302" i="8"/>
  <c r="B303" i="8"/>
  <c r="B304" i="8"/>
  <c r="B305" i="8"/>
  <c r="B306" i="8"/>
  <c r="B307" i="8"/>
  <c r="B308" i="8"/>
  <c r="B309" i="8"/>
  <c r="B310" i="8"/>
  <c r="B311" i="8"/>
  <c r="B312" i="8"/>
  <c r="B313" i="8"/>
  <c r="B314" i="8"/>
  <c r="B315" i="8"/>
  <c r="B316" i="8"/>
  <c r="B317" i="8"/>
  <c r="B318" i="8"/>
  <c r="B319" i="8"/>
  <c r="B320" i="8"/>
  <c r="B321" i="8"/>
  <c r="B322" i="8"/>
  <c r="B323" i="8"/>
  <c r="B324" i="8"/>
  <c r="B325" i="8"/>
  <c r="B326" i="8"/>
  <c r="B327" i="8"/>
  <c r="B328" i="8"/>
  <c r="B329" i="8"/>
  <c r="B330" i="8"/>
  <c r="B331" i="8"/>
  <c r="B332" i="8"/>
  <c r="B333" i="8"/>
  <c r="B334" i="8"/>
  <c r="B335" i="8"/>
  <c r="B336" i="8"/>
  <c r="B337" i="8"/>
  <c r="B338" i="8"/>
  <c r="B339" i="8"/>
  <c r="B340" i="8"/>
  <c r="B341" i="8"/>
  <c r="B342" i="8"/>
  <c r="B343" i="8"/>
  <c r="B344" i="8"/>
  <c r="B345" i="8"/>
  <c r="B346" i="8"/>
  <c r="B347" i="8"/>
  <c r="B348" i="8"/>
  <c r="B349" i="8"/>
  <c r="B350" i="8"/>
  <c r="B351" i="8"/>
  <c r="B352" i="8"/>
  <c r="B353" i="8"/>
  <c r="B354" i="8"/>
  <c r="B355" i="8"/>
  <c r="B356" i="8"/>
  <c r="B357" i="8"/>
  <c r="B358" i="8"/>
  <c r="B359" i="8"/>
  <c r="B360" i="8"/>
  <c r="B361" i="8"/>
  <c r="B362" i="8"/>
  <c r="B363" i="8"/>
  <c r="B364" i="8"/>
  <c r="B365" i="8"/>
  <c r="B366" i="8"/>
  <c r="B367" i="8"/>
  <c r="B368" i="8"/>
  <c r="B369" i="8"/>
  <c r="B370" i="8"/>
  <c r="B371" i="8"/>
  <c r="B372" i="8"/>
  <c r="B373" i="8"/>
  <c r="B374" i="8"/>
  <c r="B375" i="8"/>
  <c r="B376" i="8"/>
  <c r="B377" i="8"/>
  <c r="B378" i="8"/>
  <c r="B379" i="8"/>
  <c r="B380" i="8"/>
  <c r="B381" i="8"/>
  <c r="B382" i="8"/>
  <c r="B383" i="8"/>
  <c r="B384" i="8"/>
  <c r="B385" i="8"/>
  <c r="B386" i="8"/>
  <c r="B387" i="8"/>
  <c r="B388" i="8"/>
  <c r="B389" i="8"/>
  <c r="B390" i="8"/>
  <c r="B391" i="8"/>
  <c r="B392" i="8"/>
  <c r="B393" i="8"/>
  <c r="B394" i="8"/>
  <c r="B395" i="8"/>
  <c r="B396" i="8"/>
  <c r="B397" i="8"/>
  <c r="B398" i="8"/>
  <c r="B399" i="8"/>
  <c r="B400" i="8"/>
  <c r="B401" i="8"/>
  <c r="B402" i="8"/>
  <c r="B403" i="8"/>
  <c r="B404" i="8"/>
  <c r="B405" i="8"/>
  <c r="B406" i="8"/>
  <c r="B407" i="8"/>
  <c r="B408" i="8"/>
  <c r="B409" i="8"/>
  <c r="B410" i="8"/>
  <c r="B411" i="8"/>
  <c r="B412" i="8"/>
  <c r="B413" i="8"/>
  <c r="B414" i="8"/>
  <c r="B415" i="8"/>
  <c r="B416" i="8"/>
  <c r="B417" i="8"/>
  <c r="B418" i="8"/>
  <c r="B419" i="8"/>
  <c r="B420" i="8"/>
  <c r="B421" i="8"/>
  <c r="B422" i="8"/>
  <c r="B423" i="8"/>
  <c r="B424" i="8"/>
  <c r="B425" i="8"/>
  <c r="B426" i="8"/>
  <c r="B427" i="8"/>
  <c r="B428" i="8"/>
  <c r="B429" i="8"/>
  <c r="B430" i="8"/>
  <c r="B431" i="8"/>
  <c r="B432" i="8"/>
  <c r="B433" i="8"/>
  <c r="B434" i="8"/>
  <c r="B435" i="8"/>
  <c r="B436" i="8"/>
  <c r="B437" i="8"/>
  <c r="B438" i="8"/>
  <c r="B439" i="8"/>
  <c r="B440" i="8"/>
  <c r="B441" i="8"/>
  <c r="B442" i="8"/>
  <c r="B443" i="8"/>
  <c r="B444" i="8"/>
  <c r="B445" i="8"/>
  <c r="B446" i="8"/>
  <c r="B447" i="8"/>
  <c r="B448" i="8"/>
  <c r="B449" i="8"/>
  <c r="B450" i="8"/>
  <c r="B451" i="8"/>
  <c r="B452" i="8"/>
  <c r="B453" i="8"/>
  <c r="B454" i="8"/>
  <c r="B455" i="8"/>
  <c r="B456" i="8"/>
  <c r="B457" i="8"/>
  <c r="B458" i="8"/>
  <c r="B459" i="8"/>
  <c r="B460" i="8"/>
  <c r="B461" i="8"/>
  <c r="B462" i="8"/>
  <c r="B463" i="8"/>
  <c r="B464" i="8"/>
  <c r="B465" i="8"/>
  <c r="B466" i="8"/>
  <c r="B467" i="8"/>
  <c r="B468" i="8"/>
  <c r="B469" i="8"/>
  <c r="B470" i="8"/>
  <c r="B471" i="8"/>
  <c r="B472" i="8"/>
  <c r="B473" i="8"/>
  <c r="B474" i="8"/>
  <c r="B475" i="8"/>
  <c r="B476" i="8"/>
  <c r="B477" i="8"/>
  <c r="B478" i="8"/>
  <c r="B479" i="8"/>
  <c r="B480" i="8"/>
  <c r="B481" i="8"/>
  <c r="B482" i="8"/>
  <c r="B483" i="8"/>
  <c r="B484" i="8"/>
  <c r="B485" i="8"/>
  <c r="B486" i="8"/>
  <c r="B487" i="8"/>
  <c r="B488" i="8"/>
  <c r="B489" i="8"/>
  <c r="B490" i="8"/>
  <c r="B491" i="8"/>
  <c r="B492" i="8"/>
  <c r="B493" i="8"/>
  <c r="B494" i="8"/>
  <c r="B495" i="8"/>
  <c r="B496" i="8"/>
  <c r="B497" i="8"/>
  <c r="B498" i="8"/>
  <c r="B499" i="8"/>
  <c r="B500" i="8"/>
  <c r="B501" i="8"/>
  <c r="B502" i="8"/>
  <c r="B503" i="8"/>
  <c r="B504" i="8"/>
  <c r="B505" i="8"/>
  <c r="B506" i="8"/>
  <c r="B507" i="8"/>
  <c r="B508" i="8"/>
  <c r="B509" i="8"/>
  <c r="B510" i="8"/>
  <c r="B511" i="8"/>
  <c r="B512" i="8"/>
  <c r="B513" i="8"/>
  <c r="B514" i="8"/>
  <c r="B515" i="8"/>
  <c r="B516" i="8"/>
  <c r="B517" i="8"/>
  <c r="B518" i="8"/>
  <c r="B519" i="8"/>
  <c r="B520" i="8"/>
  <c r="B521" i="8"/>
  <c r="B522" i="8"/>
  <c r="B523" i="8"/>
  <c r="B524" i="8"/>
  <c r="B525" i="8"/>
  <c r="B526" i="8"/>
  <c r="B527" i="8"/>
  <c r="B528" i="8"/>
  <c r="B529" i="8"/>
  <c r="B530" i="8"/>
  <c r="B531" i="8"/>
  <c r="B532" i="8"/>
  <c r="B533" i="8"/>
  <c r="B534" i="8"/>
  <c r="B535" i="8"/>
  <c r="B536" i="8"/>
  <c r="B537" i="8"/>
  <c r="B538" i="8"/>
  <c r="B539" i="8"/>
  <c r="B540" i="8"/>
  <c r="B541" i="8"/>
  <c r="B542" i="8"/>
  <c r="B543" i="8"/>
  <c r="B544" i="8"/>
  <c r="B545" i="8"/>
  <c r="B546" i="8"/>
  <c r="B547" i="8"/>
  <c r="B548" i="8"/>
  <c r="B549" i="8"/>
  <c r="B550" i="8"/>
  <c r="B551" i="8"/>
  <c r="B552" i="8"/>
  <c r="B553" i="8"/>
  <c r="B554" i="8"/>
  <c r="B555" i="8"/>
  <c r="B556" i="8"/>
  <c r="B557" i="8"/>
  <c r="B558" i="8"/>
  <c r="B559" i="8"/>
  <c r="B560" i="8"/>
  <c r="B561" i="8"/>
  <c r="B562" i="8"/>
  <c r="B563" i="8"/>
  <c r="B564" i="8"/>
  <c r="B565" i="8"/>
  <c r="B566" i="8"/>
  <c r="B567" i="8"/>
  <c r="B568" i="8"/>
  <c r="B569" i="8"/>
  <c r="B570" i="8"/>
  <c r="B571" i="8"/>
  <c r="B572" i="8"/>
  <c r="B573" i="8"/>
  <c r="B574" i="8"/>
  <c r="B575" i="8"/>
  <c r="B576" i="8"/>
  <c r="B577" i="8"/>
  <c r="B578" i="8"/>
  <c r="B579" i="8"/>
  <c r="B580" i="8"/>
  <c r="B581" i="8"/>
  <c r="B582" i="8"/>
  <c r="B583" i="8"/>
  <c r="B584" i="8"/>
  <c r="B585" i="8"/>
  <c r="B586" i="8"/>
  <c r="B587" i="8"/>
  <c r="B588" i="8"/>
  <c r="B589" i="8"/>
  <c r="B590" i="8"/>
  <c r="B591" i="8"/>
  <c r="B592" i="8"/>
  <c r="B593" i="8"/>
  <c r="B594" i="8"/>
  <c r="B595" i="8"/>
  <c r="B596" i="8"/>
  <c r="B597" i="8"/>
  <c r="B598" i="8"/>
  <c r="B599" i="8"/>
  <c r="B600" i="8"/>
  <c r="B601" i="8"/>
  <c r="B602" i="8"/>
  <c r="B603" i="8"/>
  <c r="B604" i="8"/>
  <c r="B605" i="8"/>
  <c r="B606" i="8"/>
  <c r="B607" i="8"/>
  <c r="B608" i="8"/>
  <c r="B609" i="8"/>
  <c r="B610" i="8"/>
  <c r="B611" i="8"/>
  <c r="B612" i="8"/>
  <c r="B613" i="8"/>
  <c r="B614" i="8"/>
  <c r="B615" i="8"/>
  <c r="B616" i="8"/>
  <c r="B617" i="8"/>
  <c r="B618" i="8"/>
  <c r="B619" i="8"/>
  <c r="B620" i="8"/>
  <c r="B621" i="8"/>
  <c r="B622" i="8"/>
  <c r="B623" i="8"/>
  <c r="B624" i="8"/>
  <c r="B625" i="8"/>
  <c r="B626" i="8"/>
  <c r="B627" i="8"/>
  <c r="B628" i="8"/>
  <c r="B629" i="8"/>
  <c r="B630" i="8"/>
  <c r="B631" i="8"/>
  <c r="B632" i="8"/>
  <c r="B633" i="8"/>
  <c r="B634" i="8"/>
  <c r="B635" i="8"/>
  <c r="B636" i="8"/>
  <c r="B637" i="8"/>
  <c r="B638" i="8"/>
  <c r="B639" i="8"/>
  <c r="B640" i="8"/>
  <c r="B641" i="8"/>
  <c r="B642" i="8"/>
  <c r="B643" i="8"/>
  <c r="B644" i="8"/>
  <c r="B645" i="8"/>
  <c r="B646" i="8"/>
  <c r="B647" i="8"/>
  <c r="B648" i="8"/>
  <c r="B649" i="8"/>
  <c r="B650" i="8"/>
  <c r="B651" i="8"/>
  <c r="B652" i="8"/>
  <c r="B653" i="8"/>
  <c r="B654" i="8"/>
  <c r="B655" i="8"/>
  <c r="B656" i="8"/>
  <c r="B657" i="8"/>
  <c r="B658" i="8"/>
  <c r="B659" i="8"/>
  <c r="B660" i="8"/>
  <c r="B661" i="8"/>
  <c r="B662" i="8"/>
  <c r="B663" i="8"/>
  <c r="B664" i="8"/>
  <c r="B665" i="8"/>
  <c r="B666" i="8"/>
  <c r="B667" i="8"/>
  <c r="B668" i="8"/>
  <c r="B669" i="8"/>
  <c r="B670" i="8"/>
  <c r="B671" i="8"/>
  <c r="B672" i="8"/>
  <c r="B673" i="8"/>
  <c r="B674" i="8"/>
  <c r="B675" i="8"/>
  <c r="B676" i="8"/>
  <c r="B677" i="8"/>
  <c r="B678" i="8"/>
  <c r="B679" i="8"/>
  <c r="B680" i="8"/>
  <c r="B681" i="8"/>
  <c r="B682" i="8"/>
  <c r="B683" i="8"/>
  <c r="B684" i="8"/>
  <c r="B685" i="8"/>
  <c r="B686" i="8"/>
  <c r="B687" i="8"/>
  <c r="B688" i="8"/>
  <c r="B689" i="8"/>
  <c r="B690" i="8"/>
  <c r="B691" i="8"/>
  <c r="B692" i="8"/>
  <c r="B693" i="8"/>
  <c r="B694" i="8"/>
  <c r="B695" i="8"/>
  <c r="B696" i="8"/>
  <c r="B697" i="8"/>
  <c r="B698" i="8"/>
  <c r="B699" i="8"/>
  <c r="B700" i="8"/>
  <c r="B701" i="8"/>
  <c r="B702" i="8"/>
  <c r="B703" i="8"/>
  <c r="B704" i="8"/>
  <c r="B705" i="8"/>
  <c r="B706" i="8"/>
  <c r="B707" i="8"/>
  <c r="B708" i="8"/>
  <c r="B709" i="8"/>
  <c r="B710" i="8"/>
  <c r="B711" i="8"/>
  <c r="B712" i="8"/>
  <c r="B713" i="8"/>
  <c r="B714" i="8"/>
  <c r="B715" i="8"/>
  <c r="B716" i="8"/>
  <c r="B717" i="8"/>
  <c r="B718" i="8"/>
  <c r="B719" i="8"/>
  <c r="B720" i="8"/>
  <c r="B721" i="8"/>
  <c r="B722" i="8"/>
  <c r="B723" i="8"/>
  <c r="B724" i="8"/>
  <c r="B725" i="8"/>
  <c r="B726" i="8"/>
  <c r="B727" i="8"/>
  <c r="B728" i="8"/>
  <c r="B729" i="8"/>
  <c r="B730" i="8"/>
  <c r="B731" i="8"/>
  <c r="B732" i="8"/>
  <c r="B733" i="8"/>
  <c r="B734" i="8"/>
  <c r="B735" i="8"/>
  <c r="B736" i="8"/>
  <c r="B737" i="8"/>
  <c r="B738" i="8"/>
  <c r="B739" i="8"/>
  <c r="B740" i="8"/>
  <c r="B741" i="8"/>
  <c r="B742" i="8"/>
  <c r="B743" i="8"/>
  <c r="B744" i="8"/>
  <c r="B745" i="8"/>
  <c r="B746" i="8"/>
  <c r="B747" i="8"/>
  <c r="B748" i="8"/>
  <c r="B749" i="8"/>
  <c r="B750" i="8"/>
  <c r="B751" i="8"/>
  <c r="B752" i="8"/>
  <c r="B753" i="8"/>
  <c r="B754" i="8"/>
  <c r="B755" i="8"/>
  <c r="B756" i="8"/>
  <c r="B757" i="8"/>
  <c r="B758" i="8"/>
  <c r="B759" i="8"/>
  <c r="B760" i="8"/>
  <c r="B761" i="8"/>
  <c r="B762" i="8"/>
  <c r="B763" i="8"/>
  <c r="B764" i="8"/>
  <c r="B765" i="8"/>
  <c r="B766" i="8"/>
  <c r="B767" i="8"/>
  <c r="B768" i="8"/>
  <c r="B769" i="8"/>
  <c r="B770" i="8"/>
  <c r="B771" i="8"/>
  <c r="B772" i="8"/>
  <c r="B773" i="8"/>
  <c r="B774" i="8"/>
  <c r="B775" i="8"/>
  <c r="B776" i="8"/>
  <c r="B777" i="8"/>
  <c r="B778" i="8"/>
  <c r="B779" i="8"/>
  <c r="B780" i="8"/>
  <c r="B781" i="8"/>
  <c r="B782" i="8"/>
  <c r="B783" i="8"/>
  <c r="B784" i="8"/>
  <c r="B785" i="8"/>
  <c r="B786" i="8"/>
  <c r="B787" i="8"/>
  <c r="B788" i="8"/>
  <c r="B789" i="8"/>
  <c r="B790" i="8"/>
  <c r="B791" i="8"/>
  <c r="B792" i="8"/>
  <c r="B793" i="8"/>
  <c r="B794" i="8"/>
  <c r="B795" i="8"/>
  <c r="B796" i="8"/>
  <c r="B797" i="8"/>
  <c r="B798" i="8"/>
  <c r="B799" i="8"/>
  <c r="B800" i="8"/>
  <c r="B801" i="8"/>
  <c r="B802" i="8"/>
  <c r="B803" i="8"/>
  <c r="B804" i="8"/>
  <c r="B805" i="8"/>
  <c r="B806" i="8"/>
  <c r="B807" i="8"/>
  <c r="B808" i="8"/>
  <c r="B809" i="8"/>
  <c r="B810" i="8"/>
  <c r="B811" i="8"/>
  <c r="B812" i="8"/>
  <c r="B813" i="8"/>
  <c r="B814" i="8"/>
  <c r="B815" i="8"/>
  <c r="B816" i="8"/>
  <c r="B817" i="8"/>
  <c r="B818" i="8"/>
  <c r="B819" i="8"/>
  <c r="B820" i="8"/>
  <c r="B821" i="8"/>
  <c r="B822" i="8"/>
  <c r="B823" i="8"/>
  <c r="B824" i="8"/>
  <c r="B825" i="8"/>
  <c r="B826" i="8"/>
  <c r="B827" i="8"/>
  <c r="B828" i="8"/>
  <c r="B829" i="8"/>
  <c r="B830" i="8"/>
  <c r="B831" i="8"/>
  <c r="B832" i="8"/>
  <c r="B833" i="8"/>
  <c r="B834" i="8"/>
  <c r="B835" i="8"/>
  <c r="B836" i="8"/>
  <c r="B837" i="8"/>
  <c r="B838" i="8"/>
  <c r="B839" i="8"/>
  <c r="B840" i="8"/>
  <c r="B841" i="8"/>
  <c r="B842" i="8"/>
  <c r="B843" i="8"/>
  <c r="B844" i="8"/>
  <c r="B845" i="8"/>
  <c r="B846" i="8"/>
  <c r="B847" i="8"/>
  <c r="B848" i="8"/>
  <c r="B849" i="8"/>
  <c r="B850" i="8"/>
  <c r="B851" i="8"/>
  <c r="B852" i="8"/>
  <c r="B853" i="8"/>
  <c r="B854" i="8"/>
  <c r="B855" i="8"/>
  <c r="B856" i="8"/>
  <c r="B857" i="8"/>
  <c r="B858" i="8"/>
  <c r="B859" i="8"/>
  <c r="B860" i="8"/>
  <c r="B861" i="8"/>
  <c r="B862" i="8"/>
  <c r="B863" i="8"/>
  <c r="B864" i="8"/>
  <c r="B865" i="8"/>
  <c r="B866" i="8"/>
  <c r="B867" i="8"/>
  <c r="B868" i="8"/>
  <c r="B869" i="8"/>
  <c r="B870" i="8"/>
  <c r="B871" i="8"/>
  <c r="B872" i="8"/>
  <c r="B873" i="8"/>
  <c r="B874" i="8"/>
  <c r="B875" i="8"/>
  <c r="B876" i="8"/>
  <c r="B877" i="8"/>
  <c r="B878" i="8"/>
  <c r="B879" i="8"/>
  <c r="B880" i="8"/>
  <c r="B881" i="8"/>
  <c r="B882" i="8"/>
  <c r="B883" i="8"/>
  <c r="B884" i="8"/>
  <c r="B885" i="8"/>
  <c r="B886" i="8"/>
  <c r="B887" i="8"/>
  <c r="B888" i="8"/>
  <c r="B889" i="8"/>
  <c r="B890" i="8"/>
  <c r="B891" i="8"/>
  <c r="B892" i="8"/>
  <c r="B893" i="8"/>
  <c r="B894" i="8"/>
  <c r="B895" i="8"/>
  <c r="B896" i="8"/>
  <c r="B897" i="8"/>
  <c r="B898" i="8"/>
  <c r="B899" i="8"/>
  <c r="B900" i="8"/>
  <c r="B901" i="8"/>
  <c r="B902" i="8"/>
  <c r="B903" i="8"/>
  <c r="B904" i="8"/>
  <c r="B905" i="8"/>
  <c r="B906" i="8"/>
  <c r="B907" i="8"/>
  <c r="B908" i="8"/>
  <c r="B909" i="8"/>
  <c r="B910" i="8"/>
  <c r="B911" i="8"/>
  <c r="B912" i="8"/>
  <c r="B913" i="8"/>
  <c r="B914" i="8"/>
  <c r="B915" i="8"/>
  <c r="B916" i="8"/>
  <c r="B917" i="8"/>
  <c r="B918" i="8"/>
  <c r="B919" i="8"/>
  <c r="B920" i="8"/>
  <c r="B921" i="8"/>
  <c r="B922" i="8"/>
  <c r="B923" i="8"/>
  <c r="B924" i="8"/>
  <c r="B925" i="8"/>
  <c r="B926" i="8"/>
  <c r="B927" i="8"/>
  <c r="B928" i="8"/>
  <c r="B929" i="8"/>
  <c r="B930" i="8"/>
  <c r="B931" i="8"/>
  <c r="B932" i="8"/>
  <c r="B933" i="8"/>
  <c r="B934" i="8"/>
  <c r="B935" i="8"/>
  <c r="B936" i="8"/>
  <c r="B937" i="8"/>
  <c r="B938" i="8"/>
  <c r="B939" i="8"/>
  <c r="B940" i="8"/>
  <c r="B941" i="8"/>
  <c r="B942" i="8"/>
  <c r="B943" i="8"/>
  <c r="B944" i="8"/>
  <c r="B945" i="8"/>
  <c r="B946" i="8"/>
  <c r="B947" i="8"/>
  <c r="B948" i="8"/>
  <c r="B949" i="8"/>
  <c r="B950" i="8"/>
  <c r="B951" i="8"/>
  <c r="B952" i="8"/>
  <c r="B953" i="8"/>
  <c r="B954" i="8"/>
  <c r="B955" i="8"/>
  <c r="B956" i="8"/>
  <c r="B957" i="8"/>
  <c r="B958" i="8"/>
  <c r="B959" i="8"/>
  <c r="B960" i="8"/>
  <c r="B961" i="8"/>
  <c r="B962" i="8"/>
  <c r="B963" i="8"/>
  <c r="B964" i="8"/>
  <c r="B965" i="8"/>
  <c r="B966" i="8"/>
  <c r="B967" i="8"/>
  <c r="B968" i="8"/>
  <c r="B969" i="8"/>
  <c r="B970" i="8"/>
  <c r="B971" i="8"/>
  <c r="B972" i="8"/>
  <c r="B973" i="8"/>
  <c r="B974" i="8"/>
  <c r="B975" i="8"/>
  <c r="B976" i="8"/>
  <c r="B977" i="8"/>
  <c r="B978" i="8"/>
  <c r="B979" i="8"/>
  <c r="B980" i="8"/>
  <c r="B981" i="8"/>
  <c r="B982" i="8"/>
  <c r="B983" i="8"/>
  <c r="B984" i="8"/>
  <c r="B985" i="8"/>
  <c r="B986" i="8"/>
  <c r="B987" i="8"/>
  <c r="B988" i="8"/>
  <c r="B989" i="8"/>
  <c r="B990" i="8"/>
  <c r="B991" i="8"/>
  <c r="B992" i="8"/>
  <c r="B993" i="8"/>
  <c r="B994" i="8"/>
  <c r="B995" i="8"/>
  <c r="B996" i="8"/>
  <c r="B997" i="8"/>
  <c r="B998" i="8"/>
  <c r="B999" i="8"/>
  <c r="B1000" i="8"/>
  <c r="B1001" i="8"/>
  <c r="B17" i="8"/>
  <c r="A18" i="12"/>
  <c r="C18" i="12" s="1"/>
  <c r="A19" i="12"/>
  <c r="C19" i="12" s="1"/>
  <c r="A20" i="12"/>
  <c r="A21" i="12"/>
  <c r="A22" i="12"/>
  <c r="B22" i="12" s="1"/>
  <c r="A23" i="12"/>
  <c r="B23" i="12" s="1"/>
  <c r="A24" i="12"/>
  <c r="A25" i="12"/>
  <c r="A26" i="12"/>
  <c r="A27" i="12"/>
  <c r="B27" i="12" s="1"/>
  <c r="A28" i="12"/>
  <c r="A29" i="12"/>
  <c r="A30" i="12"/>
  <c r="B30" i="12" s="1"/>
  <c r="A31" i="12"/>
  <c r="B31" i="12" s="1"/>
  <c r="A32" i="12"/>
  <c r="A33" i="12"/>
  <c r="A34" i="12"/>
  <c r="A35" i="12"/>
  <c r="B35" i="12" s="1"/>
  <c r="A36" i="12"/>
  <c r="A37" i="12"/>
  <c r="A38" i="12"/>
  <c r="D38" i="12" s="1"/>
  <c r="A39" i="12"/>
  <c r="B39" i="12" s="1"/>
  <c r="A40" i="12"/>
  <c r="A41" i="12"/>
  <c r="A42" i="12"/>
  <c r="A43" i="12"/>
  <c r="A44" i="12"/>
  <c r="A45" i="12"/>
  <c r="A46" i="12"/>
  <c r="D46" i="12" s="1"/>
  <c r="A47" i="12"/>
  <c r="D47" i="12" s="1"/>
  <c r="A48" i="12"/>
  <c r="A49" i="12"/>
  <c r="A50" i="12"/>
  <c r="A51" i="12"/>
  <c r="B51" i="12" s="1"/>
  <c r="A52" i="12"/>
  <c r="A53" i="12"/>
  <c r="A54" i="12"/>
  <c r="D54" i="12" s="1"/>
  <c r="A55" i="12"/>
  <c r="A56" i="12"/>
  <c r="A57" i="12"/>
  <c r="A58" i="12"/>
  <c r="A59" i="12"/>
  <c r="A60" i="12"/>
  <c r="A61" i="12"/>
  <c r="A62" i="12"/>
  <c r="D62" i="12" s="1"/>
  <c r="A63" i="12"/>
  <c r="D63" i="12" s="1"/>
  <c r="A64" i="12"/>
  <c r="A65" i="12"/>
  <c r="A66" i="12"/>
  <c r="A67" i="12"/>
  <c r="B67" i="12" s="1"/>
  <c r="A68" i="12"/>
  <c r="A69" i="12"/>
  <c r="A70" i="12"/>
  <c r="D70" i="12" s="1"/>
  <c r="A71" i="12"/>
  <c r="D71" i="12" s="1"/>
  <c r="A72" i="12"/>
  <c r="A73" i="12"/>
  <c r="A74" i="12"/>
  <c r="A75" i="12"/>
  <c r="A76" i="12"/>
  <c r="A77" i="12"/>
  <c r="A78" i="12"/>
  <c r="B78" i="12" s="1"/>
  <c r="A79" i="12"/>
  <c r="D79" i="12" s="1"/>
  <c r="A80" i="12"/>
  <c r="A81" i="12"/>
  <c r="A82" i="12"/>
  <c r="A83" i="12"/>
  <c r="A84" i="12"/>
  <c r="A85" i="12"/>
  <c r="A86" i="12"/>
  <c r="B86" i="12" s="1"/>
  <c r="A87" i="12"/>
  <c r="B87" i="12" s="1"/>
  <c r="A88" i="12"/>
  <c r="A89" i="12"/>
  <c r="A90" i="12"/>
  <c r="A91" i="12"/>
  <c r="B91" i="12" s="1"/>
  <c r="A92" i="12"/>
  <c r="A93" i="12"/>
  <c r="A94" i="12"/>
  <c r="B94" i="12" s="1"/>
  <c r="A95" i="12"/>
  <c r="B95" i="12" s="1"/>
  <c r="A96" i="12"/>
  <c r="A97" i="12"/>
  <c r="A98" i="12"/>
  <c r="A99" i="12"/>
  <c r="B99" i="12" s="1"/>
  <c r="A100" i="12"/>
  <c r="A101" i="12"/>
  <c r="A102" i="12"/>
  <c r="D102" i="12" s="1"/>
  <c r="A103" i="12"/>
  <c r="B103" i="12" s="1"/>
  <c r="A104" i="12"/>
  <c r="A105" i="12"/>
  <c r="A106" i="12"/>
  <c r="A107" i="12"/>
  <c r="A108" i="12"/>
  <c r="A109" i="12"/>
  <c r="A110" i="12"/>
  <c r="D110" i="12" s="1"/>
  <c r="A111" i="12"/>
  <c r="D111" i="12" s="1"/>
  <c r="A112" i="12"/>
  <c r="A113" i="12"/>
  <c r="A114" i="12"/>
  <c r="A115" i="12"/>
  <c r="B115" i="12" s="1"/>
  <c r="A116" i="12"/>
  <c r="A117" i="12"/>
  <c r="A118" i="12"/>
  <c r="D118" i="12" s="1"/>
  <c r="A119" i="12"/>
  <c r="B119" i="12" s="1"/>
  <c r="A120" i="12"/>
  <c r="A121" i="12"/>
  <c r="A122" i="12"/>
  <c r="A123" i="12"/>
  <c r="A124" i="12"/>
  <c r="A125" i="12"/>
  <c r="A126" i="12"/>
  <c r="D126" i="12" s="1"/>
  <c r="A127" i="12"/>
  <c r="D127" i="12" s="1"/>
  <c r="A128" i="12"/>
  <c r="A129" i="12"/>
  <c r="A130" i="12"/>
  <c r="A131" i="12"/>
  <c r="B131" i="12" s="1"/>
  <c r="A132" i="12"/>
  <c r="A133" i="12"/>
  <c r="A134" i="12"/>
  <c r="D134" i="12" s="1"/>
  <c r="A135" i="12"/>
  <c r="D135" i="12" s="1"/>
  <c r="A136" i="12"/>
  <c r="A137" i="12"/>
  <c r="A138" i="12"/>
  <c r="A139" i="12"/>
  <c r="A140" i="12"/>
  <c r="A141" i="12"/>
  <c r="A142" i="12"/>
  <c r="B142" i="12" s="1"/>
  <c r="A143" i="12"/>
  <c r="D143" i="12" s="1"/>
  <c r="A144" i="12"/>
  <c r="A145" i="12"/>
  <c r="A146" i="12"/>
  <c r="A147" i="12"/>
  <c r="A148" i="12"/>
  <c r="A149" i="12"/>
  <c r="A150" i="12"/>
  <c r="B150" i="12" s="1"/>
  <c r="A151" i="12"/>
  <c r="B151" i="12" s="1"/>
  <c r="A152" i="12"/>
  <c r="A153" i="12"/>
  <c r="A154" i="12"/>
  <c r="A155" i="12"/>
  <c r="B155" i="12" s="1"/>
  <c r="A156" i="12"/>
  <c r="A157" i="12"/>
  <c r="A158" i="12"/>
  <c r="B158" i="12" s="1"/>
  <c r="A159" i="12"/>
  <c r="B159" i="12" s="1"/>
  <c r="A160" i="12"/>
  <c r="A161" i="12"/>
  <c r="A162" i="12"/>
  <c r="A163" i="12"/>
  <c r="B163" i="12" s="1"/>
  <c r="A164" i="12"/>
  <c r="A165" i="12"/>
  <c r="A166" i="12"/>
  <c r="D166" i="12" s="1"/>
  <c r="A167" i="12"/>
  <c r="B167" i="12" s="1"/>
  <c r="A168" i="12"/>
  <c r="A169" i="12"/>
  <c r="A170" i="12"/>
  <c r="A171" i="12"/>
  <c r="A172" i="12"/>
  <c r="A173" i="12"/>
  <c r="A174" i="12"/>
  <c r="D174" i="12" s="1"/>
  <c r="A175" i="12"/>
  <c r="D175" i="12" s="1"/>
  <c r="A176" i="12"/>
  <c r="A177" i="12"/>
  <c r="A178" i="12"/>
  <c r="A179" i="12"/>
  <c r="B179" i="12" s="1"/>
  <c r="A180" i="12"/>
  <c r="A181" i="12"/>
  <c r="A182" i="12"/>
  <c r="D182" i="12" s="1"/>
  <c r="A183" i="12"/>
  <c r="B183" i="12" s="1"/>
  <c r="A184" i="12"/>
  <c r="A185" i="12"/>
  <c r="A186" i="12"/>
  <c r="A187" i="12"/>
  <c r="A188" i="12"/>
  <c r="A189" i="12"/>
  <c r="A190" i="12"/>
  <c r="D190" i="12" s="1"/>
  <c r="A191" i="12"/>
  <c r="D191" i="12" s="1"/>
  <c r="A192" i="12"/>
  <c r="A193" i="12"/>
  <c r="A194" i="12"/>
  <c r="A195" i="12"/>
  <c r="B195" i="12" s="1"/>
  <c r="A196" i="12"/>
  <c r="A197" i="12"/>
  <c r="A198" i="12"/>
  <c r="D198" i="12" s="1"/>
  <c r="A199" i="12"/>
  <c r="D199" i="12" s="1"/>
  <c r="A200" i="12"/>
  <c r="A201" i="12"/>
  <c r="A202" i="12"/>
  <c r="A203" i="12"/>
  <c r="A204" i="12"/>
  <c r="A205" i="12"/>
  <c r="A206" i="12"/>
  <c r="B206" i="12" s="1"/>
  <c r="A207" i="12"/>
  <c r="D207" i="12" s="1"/>
  <c r="A208" i="12"/>
  <c r="A209" i="12"/>
  <c r="A210" i="12"/>
  <c r="A211" i="12"/>
  <c r="A212" i="12"/>
  <c r="A213" i="12"/>
  <c r="A214" i="12"/>
  <c r="B214" i="12" s="1"/>
  <c r="A215" i="12"/>
  <c r="B215" i="12" s="1"/>
  <c r="A216" i="12"/>
  <c r="A217" i="12"/>
  <c r="A218" i="12"/>
  <c r="A219" i="12"/>
  <c r="B219" i="12" s="1"/>
  <c r="A220" i="12"/>
  <c r="A221" i="12"/>
  <c r="A222" i="12"/>
  <c r="B222" i="12" s="1"/>
  <c r="A223" i="12"/>
  <c r="B223" i="12" s="1"/>
  <c r="A224" i="12"/>
  <c r="A225" i="12"/>
  <c r="A226" i="12"/>
  <c r="A227" i="12"/>
  <c r="B227" i="12" s="1"/>
  <c r="A228" i="12"/>
  <c r="A229" i="12"/>
  <c r="A230" i="12"/>
  <c r="D230" i="12" s="1"/>
  <c r="A231" i="12"/>
  <c r="B231" i="12" s="1"/>
  <c r="A232" i="12"/>
  <c r="A233" i="12"/>
  <c r="A234" i="12"/>
  <c r="A235" i="12"/>
  <c r="A236" i="12"/>
  <c r="A237" i="12"/>
  <c r="A238" i="12"/>
  <c r="D238" i="12" s="1"/>
  <c r="A239" i="12"/>
  <c r="D239" i="12" s="1"/>
  <c r="A240" i="12"/>
  <c r="A241" i="12"/>
  <c r="A242" i="12"/>
  <c r="A243" i="12"/>
  <c r="B243" i="12" s="1"/>
  <c r="A244" i="12"/>
  <c r="A245" i="12"/>
  <c r="A246" i="12"/>
  <c r="D246" i="12" s="1"/>
  <c r="A247" i="12"/>
  <c r="B247" i="12" s="1"/>
  <c r="A248" i="12"/>
  <c r="A249" i="12"/>
  <c r="A250" i="12"/>
  <c r="A251" i="12"/>
  <c r="A252" i="12"/>
  <c r="A253" i="12"/>
  <c r="A254" i="12"/>
  <c r="D254" i="12" s="1"/>
  <c r="A255" i="12"/>
  <c r="D255" i="12" s="1"/>
  <c r="A256" i="12"/>
  <c r="A257" i="12"/>
  <c r="A258" i="12"/>
  <c r="A259" i="12"/>
  <c r="B259" i="12" s="1"/>
  <c r="A260" i="12"/>
  <c r="A261" i="12"/>
  <c r="A262" i="12"/>
  <c r="D262" i="12" s="1"/>
  <c r="A263" i="12"/>
  <c r="D263" i="12" s="1"/>
  <c r="A264" i="12"/>
  <c r="A265" i="12"/>
  <c r="A266" i="12"/>
  <c r="A267" i="12"/>
  <c r="A268" i="12"/>
  <c r="A269" i="12"/>
  <c r="A270" i="12"/>
  <c r="B270" i="12" s="1"/>
  <c r="A271" i="12"/>
  <c r="D271" i="12" s="1"/>
  <c r="A272" i="12"/>
  <c r="A273" i="12"/>
  <c r="A274" i="12"/>
  <c r="A275" i="12"/>
  <c r="A276" i="12"/>
  <c r="A277" i="12"/>
  <c r="A278" i="12"/>
  <c r="B278" i="12" s="1"/>
  <c r="A279" i="12"/>
  <c r="B279" i="12" s="1"/>
  <c r="A280" i="12"/>
  <c r="A281" i="12"/>
  <c r="A282" i="12"/>
  <c r="A283" i="12"/>
  <c r="B283" i="12" s="1"/>
  <c r="A284" i="12"/>
  <c r="A285" i="12"/>
  <c r="A286" i="12"/>
  <c r="B286" i="12" s="1"/>
  <c r="A287" i="12"/>
  <c r="B287" i="12" s="1"/>
  <c r="A288" i="12"/>
  <c r="A289" i="12"/>
  <c r="A290" i="12"/>
  <c r="A291" i="12"/>
  <c r="B291" i="12" s="1"/>
  <c r="A292" i="12"/>
  <c r="A293" i="12"/>
  <c r="A294" i="12"/>
  <c r="D294" i="12" s="1"/>
  <c r="A295" i="12"/>
  <c r="B295" i="12" s="1"/>
  <c r="A296" i="12"/>
  <c r="A297" i="12"/>
  <c r="A298" i="12"/>
  <c r="A299" i="12"/>
  <c r="A300" i="12"/>
  <c r="B18" i="12"/>
  <c r="B19" i="12"/>
  <c r="B24" i="12"/>
  <c r="B26" i="12"/>
  <c r="B28" i="12"/>
  <c r="B29" i="12"/>
  <c r="B32" i="12"/>
  <c r="B34" i="12"/>
  <c r="B36" i="12"/>
  <c r="B37" i="12"/>
  <c r="B38" i="12"/>
  <c r="B40" i="12"/>
  <c r="B42" i="12"/>
  <c r="B43" i="12"/>
  <c r="B44" i="12"/>
  <c r="B45" i="12"/>
  <c r="B46" i="12"/>
  <c r="B47" i="12"/>
  <c r="B48" i="12"/>
  <c r="B50" i="12"/>
  <c r="B52" i="12"/>
  <c r="B53" i="12"/>
  <c r="B56" i="12"/>
  <c r="B58" i="12"/>
  <c r="B59" i="12"/>
  <c r="B60" i="12"/>
  <c r="B61" i="12"/>
  <c r="B64" i="12"/>
  <c r="B66" i="12"/>
  <c r="B68" i="12"/>
  <c r="B69" i="12"/>
  <c r="B72" i="12"/>
  <c r="B74" i="12"/>
  <c r="B75" i="12"/>
  <c r="B76" i="12"/>
  <c r="B77" i="12"/>
  <c r="B80" i="12"/>
  <c r="B82" i="12"/>
  <c r="B83" i="12"/>
  <c r="B84" i="12"/>
  <c r="B85" i="12"/>
  <c r="B88" i="12"/>
  <c r="B90" i="12"/>
  <c r="B92" i="12"/>
  <c r="B93" i="12"/>
  <c r="B96" i="12"/>
  <c r="B98" i="12"/>
  <c r="B100" i="12"/>
  <c r="B101" i="12"/>
  <c r="B102" i="12"/>
  <c r="B104" i="12"/>
  <c r="B106" i="12"/>
  <c r="B107" i="12"/>
  <c r="B108" i="12"/>
  <c r="B109" i="12"/>
  <c r="B110" i="12"/>
  <c r="B111" i="12"/>
  <c r="B112" i="12"/>
  <c r="B114" i="12"/>
  <c r="B116" i="12"/>
  <c r="B117" i="12"/>
  <c r="B120" i="12"/>
  <c r="B122" i="12"/>
  <c r="B123" i="12"/>
  <c r="B124" i="12"/>
  <c r="B125" i="12"/>
  <c r="B128" i="12"/>
  <c r="B130" i="12"/>
  <c r="B132" i="12"/>
  <c r="B133" i="12"/>
  <c r="B136" i="12"/>
  <c r="B138" i="12"/>
  <c r="B139" i="12"/>
  <c r="B140" i="12"/>
  <c r="B141" i="12"/>
  <c r="B144" i="12"/>
  <c r="B146" i="12"/>
  <c r="B147" i="12"/>
  <c r="B148" i="12"/>
  <c r="B149" i="12"/>
  <c r="B152" i="12"/>
  <c r="B154" i="12"/>
  <c r="B156" i="12"/>
  <c r="B157" i="12"/>
  <c r="B160" i="12"/>
  <c r="B162" i="12"/>
  <c r="B164" i="12"/>
  <c r="B165" i="12"/>
  <c r="B166" i="12"/>
  <c r="B168" i="12"/>
  <c r="B170" i="12"/>
  <c r="B171" i="12"/>
  <c r="B172" i="12"/>
  <c r="B173" i="12"/>
  <c r="B174" i="12"/>
  <c r="B175" i="12"/>
  <c r="B176" i="12"/>
  <c r="B178" i="12"/>
  <c r="B180" i="12"/>
  <c r="B181" i="12"/>
  <c r="B184" i="12"/>
  <c r="B186" i="12"/>
  <c r="B187" i="12"/>
  <c r="B188" i="12"/>
  <c r="B189" i="12"/>
  <c r="B192" i="12"/>
  <c r="B194" i="12"/>
  <c r="B196" i="12"/>
  <c r="B197" i="12"/>
  <c r="B200" i="12"/>
  <c r="B202" i="12"/>
  <c r="B203" i="12"/>
  <c r="B204" i="12"/>
  <c r="B205" i="12"/>
  <c r="B208" i="12"/>
  <c r="B210" i="12"/>
  <c r="B211" i="12"/>
  <c r="B212" i="12"/>
  <c r="B213" i="12"/>
  <c r="B216" i="12"/>
  <c r="B218" i="12"/>
  <c r="B220" i="12"/>
  <c r="B221" i="12"/>
  <c r="B224" i="12"/>
  <c r="B226" i="12"/>
  <c r="B228" i="12"/>
  <c r="B229" i="12"/>
  <c r="B230" i="12"/>
  <c r="B232" i="12"/>
  <c r="B234" i="12"/>
  <c r="B235" i="12"/>
  <c r="B236" i="12"/>
  <c r="B237" i="12"/>
  <c r="B238" i="12"/>
  <c r="B239" i="12"/>
  <c r="B240" i="12"/>
  <c r="B242" i="12"/>
  <c r="B244" i="12"/>
  <c r="B245" i="12"/>
  <c r="B248" i="12"/>
  <c r="B250" i="12"/>
  <c r="B251" i="12"/>
  <c r="B252" i="12"/>
  <c r="B253" i="12"/>
  <c r="B256" i="12"/>
  <c r="B258" i="12"/>
  <c r="B260" i="12"/>
  <c r="B261" i="12"/>
  <c r="B264" i="12"/>
  <c r="B266" i="12"/>
  <c r="B267" i="12"/>
  <c r="B268" i="12"/>
  <c r="B269" i="12"/>
  <c r="B272" i="12"/>
  <c r="B274" i="12"/>
  <c r="B275" i="12"/>
  <c r="B276" i="12"/>
  <c r="B277" i="12"/>
  <c r="B280" i="12"/>
  <c r="B282" i="12"/>
  <c r="B284" i="12"/>
  <c r="B285" i="12"/>
  <c r="B288" i="12"/>
  <c r="B290" i="12"/>
  <c r="B292" i="12"/>
  <c r="B293" i="12"/>
  <c r="B294" i="12"/>
  <c r="B296" i="12"/>
  <c r="B298" i="12"/>
  <c r="B299" i="12"/>
  <c r="B300" i="12"/>
  <c r="D22" i="12"/>
  <c r="D23" i="12"/>
  <c r="D24" i="12"/>
  <c r="D26" i="12"/>
  <c r="D27" i="12"/>
  <c r="D28" i="12"/>
  <c r="D29" i="12"/>
  <c r="D32" i="12"/>
  <c r="D34" i="12"/>
  <c r="D35" i="12"/>
  <c r="D36" i="12"/>
  <c r="D37" i="12"/>
  <c r="D40" i="12"/>
  <c r="D42" i="12"/>
  <c r="D43" i="12"/>
  <c r="D44" i="12"/>
  <c r="D45" i="12"/>
  <c r="D48" i="12"/>
  <c r="D50" i="12"/>
  <c r="D51" i="12"/>
  <c r="D52" i="12"/>
  <c r="D53" i="12"/>
  <c r="D56" i="12"/>
  <c r="D58" i="12"/>
  <c r="D59" i="12"/>
  <c r="D60" i="12"/>
  <c r="D61" i="12"/>
  <c r="D64" i="12"/>
  <c r="D66" i="12"/>
  <c r="D67" i="12"/>
  <c r="D68" i="12"/>
  <c r="D69" i="12"/>
  <c r="D72" i="12"/>
  <c r="D74" i="12"/>
  <c r="D75" i="12"/>
  <c r="D76" i="12"/>
  <c r="D77" i="12"/>
  <c r="D78" i="12"/>
  <c r="D80" i="12"/>
  <c r="D82" i="12"/>
  <c r="D83" i="12"/>
  <c r="D84" i="12"/>
  <c r="D85" i="12"/>
  <c r="D86" i="12"/>
  <c r="D87" i="12"/>
  <c r="D88" i="12"/>
  <c r="D90" i="12"/>
  <c r="D91" i="12"/>
  <c r="D92" i="12"/>
  <c r="D93" i="12"/>
  <c r="D96" i="12"/>
  <c r="D98" i="12"/>
  <c r="D99" i="12"/>
  <c r="D100" i="12"/>
  <c r="D101" i="12"/>
  <c r="D104" i="12"/>
  <c r="D106" i="12"/>
  <c r="D107" i="12"/>
  <c r="D108" i="12"/>
  <c r="D109" i="12"/>
  <c r="D112" i="12"/>
  <c r="D114" i="12"/>
  <c r="D115" i="12"/>
  <c r="D116" i="12"/>
  <c r="D117" i="12"/>
  <c r="D120" i="12"/>
  <c r="D122" i="12"/>
  <c r="D123" i="12"/>
  <c r="D124" i="12"/>
  <c r="D125" i="12"/>
  <c r="D128" i="12"/>
  <c r="D130" i="12"/>
  <c r="D131" i="12"/>
  <c r="D132" i="12"/>
  <c r="D133" i="12"/>
  <c r="D136" i="12"/>
  <c r="D138" i="12"/>
  <c r="D139" i="12"/>
  <c r="D140" i="12"/>
  <c r="D141" i="12"/>
  <c r="D142" i="12"/>
  <c r="D144" i="12"/>
  <c r="D146" i="12"/>
  <c r="D147" i="12"/>
  <c r="D148" i="12"/>
  <c r="D149" i="12"/>
  <c r="D150" i="12"/>
  <c r="D151" i="12"/>
  <c r="D152" i="12"/>
  <c r="D154" i="12"/>
  <c r="D155" i="12"/>
  <c r="D156" i="12"/>
  <c r="D157" i="12"/>
  <c r="D160" i="12"/>
  <c r="D162" i="12"/>
  <c r="D163" i="12"/>
  <c r="D164" i="12"/>
  <c r="D165" i="12"/>
  <c r="D168" i="12"/>
  <c r="D170" i="12"/>
  <c r="D171" i="12"/>
  <c r="D172" i="12"/>
  <c r="D173" i="12"/>
  <c r="D176" i="12"/>
  <c r="D178" i="12"/>
  <c r="D179" i="12"/>
  <c r="D180" i="12"/>
  <c r="D181" i="12"/>
  <c r="D184" i="12"/>
  <c r="D186" i="12"/>
  <c r="D187" i="12"/>
  <c r="D188" i="12"/>
  <c r="D189" i="12"/>
  <c r="D192" i="12"/>
  <c r="D194" i="12"/>
  <c r="D195" i="12"/>
  <c r="D196" i="12"/>
  <c r="D197" i="12"/>
  <c r="D200" i="12"/>
  <c r="D202" i="12"/>
  <c r="D203" i="12"/>
  <c r="D204" i="12"/>
  <c r="D205" i="12"/>
  <c r="D206" i="12"/>
  <c r="D208" i="12"/>
  <c r="D210" i="12"/>
  <c r="D211" i="12"/>
  <c r="D212" i="12"/>
  <c r="D213" i="12"/>
  <c r="D214" i="12"/>
  <c r="D215" i="12"/>
  <c r="D216" i="12"/>
  <c r="D218" i="12"/>
  <c r="D219" i="12"/>
  <c r="D220" i="12"/>
  <c r="D221" i="12"/>
  <c r="D224" i="12"/>
  <c r="D226" i="12"/>
  <c r="D227" i="12"/>
  <c r="D228" i="12"/>
  <c r="D229" i="12"/>
  <c r="D232" i="12"/>
  <c r="D234" i="12"/>
  <c r="D235" i="12"/>
  <c r="D236" i="12"/>
  <c r="D237" i="12"/>
  <c r="D240" i="12"/>
  <c r="D242" i="12"/>
  <c r="D243" i="12"/>
  <c r="D244" i="12"/>
  <c r="D245" i="12"/>
  <c r="D248" i="12"/>
  <c r="D250" i="12"/>
  <c r="D251" i="12"/>
  <c r="D252" i="12"/>
  <c r="D253" i="12"/>
  <c r="D256" i="12"/>
  <c r="D258" i="12"/>
  <c r="D259" i="12"/>
  <c r="D260" i="12"/>
  <c r="D261" i="12"/>
  <c r="D264" i="12"/>
  <c r="D266" i="12"/>
  <c r="D267" i="12"/>
  <c r="D268" i="12"/>
  <c r="D269" i="12"/>
  <c r="D270" i="12"/>
  <c r="D272" i="12"/>
  <c r="D274" i="12"/>
  <c r="D275" i="12"/>
  <c r="D276" i="12"/>
  <c r="D277" i="12"/>
  <c r="D278" i="12"/>
  <c r="D279" i="12"/>
  <c r="D280" i="12"/>
  <c r="D282" i="12"/>
  <c r="D283" i="12"/>
  <c r="D284" i="12"/>
  <c r="D285" i="12"/>
  <c r="D288" i="12"/>
  <c r="D290" i="12"/>
  <c r="D291" i="12"/>
  <c r="D292" i="12"/>
  <c r="D293" i="12"/>
  <c r="D296" i="12"/>
  <c r="D298" i="12"/>
  <c r="D299" i="12"/>
  <c r="D300" i="12"/>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108" i="11"/>
  <c r="E109" i="11"/>
  <c r="E110" i="11"/>
  <c r="E111" i="11"/>
  <c r="E112" i="11"/>
  <c r="E113" i="11"/>
  <c r="E114" i="11"/>
  <c r="E115" i="11"/>
  <c r="E116" i="11"/>
  <c r="E117" i="11"/>
  <c r="E118" i="11"/>
  <c r="E119" i="11"/>
  <c r="E120" i="11"/>
  <c r="E121" i="11"/>
  <c r="E122" i="11"/>
  <c r="E123" i="11"/>
  <c r="E124" i="11"/>
  <c r="E125" i="11"/>
  <c r="E126" i="11"/>
  <c r="E127" i="11"/>
  <c r="E128" i="11"/>
  <c r="E129" i="11"/>
  <c r="E130" i="11"/>
  <c r="E131" i="11"/>
  <c r="E132" i="11"/>
  <c r="E133" i="11"/>
  <c r="E134" i="11"/>
  <c r="E135" i="11"/>
  <c r="E136" i="11"/>
  <c r="E137" i="11"/>
  <c r="E138" i="11"/>
  <c r="E139" i="11"/>
  <c r="E140" i="11"/>
  <c r="E141" i="11"/>
  <c r="E142" i="11"/>
  <c r="E143" i="11"/>
  <c r="E144" i="11"/>
  <c r="E145" i="11"/>
  <c r="E146" i="11"/>
  <c r="E147" i="11"/>
  <c r="E148" i="11"/>
  <c r="E149" i="11"/>
  <c r="E150" i="11"/>
  <c r="E151" i="11"/>
  <c r="E152" i="11"/>
  <c r="E153" i="11"/>
  <c r="E154" i="11"/>
  <c r="E155" i="11"/>
  <c r="E156" i="11"/>
  <c r="E157" i="11"/>
  <c r="E158" i="11"/>
  <c r="E159" i="11"/>
  <c r="E160" i="11"/>
  <c r="E161" i="11"/>
  <c r="E162" i="11"/>
  <c r="E163" i="11"/>
  <c r="E164" i="11"/>
  <c r="E165" i="11"/>
  <c r="E166" i="11"/>
  <c r="E167" i="11"/>
  <c r="E168" i="11"/>
  <c r="E169" i="11"/>
  <c r="E170" i="11"/>
  <c r="E171" i="11"/>
  <c r="E172" i="11"/>
  <c r="E173" i="11"/>
  <c r="E174" i="11"/>
  <c r="E175" i="11"/>
  <c r="E176" i="11"/>
  <c r="E177" i="11"/>
  <c r="E178" i="11"/>
  <c r="E179" i="11"/>
  <c r="E180" i="11"/>
  <c r="E181" i="11"/>
  <c r="E182" i="11"/>
  <c r="E183" i="11"/>
  <c r="E184" i="11"/>
  <c r="E185" i="11"/>
  <c r="E186" i="11"/>
  <c r="E187" i="11"/>
  <c r="E188" i="11"/>
  <c r="E189" i="11"/>
  <c r="E190" i="11"/>
  <c r="E191" i="11"/>
  <c r="E192" i="11"/>
  <c r="E193" i="11"/>
  <c r="E194" i="11"/>
  <c r="E195" i="11"/>
  <c r="E196" i="11"/>
  <c r="E197" i="11"/>
  <c r="E198" i="11"/>
  <c r="E199" i="11"/>
  <c r="E200" i="11"/>
  <c r="E201" i="11"/>
  <c r="E202" i="11"/>
  <c r="E203" i="11"/>
  <c r="E204" i="11"/>
  <c r="E205" i="11"/>
  <c r="E206" i="11"/>
  <c r="E207" i="11"/>
  <c r="E208" i="11"/>
  <c r="E209" i="11"/>
  <c r="E210" i="11"/>
  <c r="E211" i="11"/>
  <c r="E212" i="11"/>
  <c r="E213" i="11"/>
  <c r="E214" i="11"/>
  <c r="E215" i="11"/>
  <c r="E216" i="11"/>
  <c r="E217" i="11"/>
  <c r="E218" i="11"/>
  <c r="E219" i="11"/>
  <c r="E220" i="11"/>
  <c r="E221" i="11"/>
  <c r="E222" i="11"/>
  <c r="E223" i="11"/>
  <c r="E224" i="11"/>
  <c r="E225" i="11"/>
  <c r="E226" i="11"/>
  <c r="E227" i="11"/>
  <c r="E228" i="11"/>
  <c r="E229" i="11"/>
  <c r="E230" i="11"/>
  <c r="E231" i="11"/>
  <c r="E232" i="11"/>
  <c r="E233" i="11"/>
  <c r="E234" i="11"/>
  <c r="E235" i="11"/>
  <c r="E236" i="11"/>
  <c r="E237" i="11"/>
  <c r="E238" i="11"/>
  <c r="E239" i="11"/>
  <c r="E240" i="11"/>
  <c r="E241" i="11"/>
  <c r="E242" i="11"/>
  <c r="E243" i="11"/>
  <c r="E244" i="11"/>
  <c r="E245" i="11"/>
  <c r="E246" i="11"/>
  <c r="E247" i="11"/>
  <c r="E248" i="11"/>
  <c r="E249" i="11"/>
  <c r="E250" i="11"/>
  <c r="E251" i="11"/>
  <c r="E252" i="11"/>
  <c r="E253" i="11"/>
  <c r="E254" i="11"/>
  <c r="E255" i="11"/>
  <c r="E256" i="11"/>
  <c r="E257" i="11"/>
  <c r="E258" i="11"/>
  <c r="E259" i="11"/>
  <c r="E260" i="11"/>
  <c r="E261" i="11"/>
  <c r="E262" i="11"/>
  <c r="E263" i="11"/>
  <c r="E264" i="11"/>
  <c r="E265" i="11"/>
  <c r="E266" i="11"/>
  <c r="E267" i="11"/>
  <c r="E268" i="11"/>
  <c r="E269" i="11"/>
  <c r="E270" i="11"/>
  <c r="E271" i="11"/>
  <c r="E272" i="11"/>
  <c r="E273" i="11"/>
  <c r="E274" i="11"/>
  <c r="E275" i="11"/>
  <c r="E276" i="11"/>
  <c r="E277" i="11"/>
  <c r="E278" i="11"/>
  <c r="E279" i="11"/>
  <c r="E280" i="11"/>
  <c r="E281" i="11"/>
  <c r="E282" i="11"/>
  <c r="E283" i="11"/>
  <c r="E284" i="11"/>
  <c r="E285" i="11"/>
  <c r="E286" i="11"/>
  <c r="E287" i="11"/>
  <c r="E288" i="11"/>
  <c r="E289" i="11"/>
  <c r="E290" i="11"/>
  <c r="E291" i="11"/>
  <c r="E292" i="11"/>
  <c r="E293" i="11"/>
  <c r="E294" i="11"/>
  <c r="E295" i="11"/>
  <c r="E296" i="11"/>
  <c r="E297" i="11"/>
  <c r="E298" i="11"/>
  <c r="E299" i="11"/>
  <c r="E17" i="11"/>
  <c r="B5" i="11"/>
  <c r="B6" i="11"/>
  <c r="B7" i="11"/>
  <c r="B8" i="11"/>
  <c r="B9" i="11"/>
  <c r="D20" i="12" l="1"/>
  <c r="C20" i="12"/>
  <c r="F19" i="12"/>
  <c r="G19" i="12"/>
  <c r="E19" i="12"/>
  <c r="H19" i="12"/>
  <c r="B21" i="12"/>
  <c r="C21" i="12"/>
  <c r="G18" i="12"/>
  <c r="E18" i="12"/>
  <c r="H18" i="12"/>
  <c r="F18" i="12"/>
  <c r="B20" i="12"/>
  <c r="D21" i="12"/>
  <c r="D159" i="12"/>
  <c r="B55" i="12"/>
  <c r="D295" i="12"/>
  <c r="D286" i="12"/>
  <c r="D231" i="12"/>
  <c r="D222" i="12"/>
  <c r="D167" i="12"/>
  <c r="D158" i="12"/>
  <c r="D103" i="12"/>
  <c r="D94" i="12"/>
  <c r="D39" i="12"/>
  <c r="D30" i="12"/>
  <c r="B255" i="12"/>
  <c r="B246" i="12"/>
  <c r="B191" i="12"/>
  <c r="B182" i="12"/>
  <c r="B127" i="12"/>
  <c r="B118" i="12"/>
  <c r="B63" i="12"/>
  <c r="B54" i="12"/>
  <c r="D287" i="12"/>
  <c r="D223" i="12"/>
  <c r="D95" i="12"/>
  <c r="B263" i="12"/>
  <c r="B254" i="12"/>
  <c r="B199" i="12"/>
  <c r="B190" i="12"/>
  <c r="B135" i="12"/>
  <c r="B126" i="12"/>
  <c r="B71" i="12"/>
  <c r="B62" i="12"/>
  <c r="D119" i="12"/>
  <c r="D55" i="12"/>
  <c r="B271" i="12"/>
  <c r="B262" i="12"/>
  <c r="B207" i="12"/>
  <c r="B198" i="12"/>
  <c r="B143" i="12"/>
  <c r="B134" i="12"/>
  <c r="B79" i="12"/>
  <c r="B70" i="12"/>
  <c r="D31" i="12"/>
  <c r="D247" i="12"/>
  <c r="D183" i="12"/>
  <c r="B297" i="12"/>
  <c r="B289" i="12"/>
  <c r="B281" i="12"/>
  <c r="B273" i="12"/>
  <c r="B265" i="12"/>
  <c r="B257" i="12"/>
  <c r="B249" i="12"/>
  <c r="B241" i="12"/>
  <c r="B233" i="12"/>
  <c r="B225" i="12"/>
  <c r="B217" i="12"/>
  <c r="B209" i="12"/>
  <c r="B201" i="12"/>
  <c r="B193" i="12"/>
  <c r="B185" i="12"/>
  <c r="B177" i="12"/>
  <c r="B169" i="12"/>
  <c r="B161" i="12"/>
  <c r="B153" i="12"/>
  <c r="B145" i="12"/>
  <c r="B137" i="12"/>
  <c r="B129" i="12"/>
  <c r="B121" i="12"/>
  <c r="B113" i="12"/>
  <c r="B105" i="12"/>
  <c r="B97" i="12"/>
  <c r="B89" i="12"/>
  <c r="B81" i="12"/>
  <c r="B73" i="12"/>
  <c r="B65" i="12"/>
  <c r="B57" i="12"/>
  <c r="B49" i="12"/>
  <c r="B41" i="12"/>
  <c r="B33" i="12"/>
  <c r="B25" i="12"/>
  <c r="D297" i="12"/>
  <c r="D289" i="12"/>
  <c r="D281" i="12"/>
  <c r="D273" i="12"/>
  <c r="D265" i="12"/>
  <c r="D257" i="12"/>
  <c r="D249" i="12"/>
  <c r="D241" i="12"/>
  <c r="D233" i="12"/>
  <c r="D225" i="12"/>
  <c r="D217" i="12"/>
  <c r="D209" i="12"/>
  <c r="D201" i="12"/>
  <c r="D193" i="12"/>
  <c r="D185" i="12"/>
  <c r="D177" i="12"/>
  <c r="D169" i="12"/>
  <c r="D161" i="12"/>
  <c r="D153" i="12"/>
  <c r="D145" i="12"/>
  <c r="D137" i="12"/>
  <c r="D129" i="12"/>
  <c r="D121" i="12"/>
  <c r="D113" i="12"/>
  <c r="D105" i="12"/>
  <c r="D97" i="12"/>
  <c r="D89" i="12"/>
  <c r="D81" i="12"/>
  <c r="D73" i="12"/>
  <c r="D65" i="12"/>
  <c r="D57" i="12"/>
  <c r="D49" i="12"/>
  <c r="D41" i="12"/>
  <c r="D33" i="12"/>
  <c r="D25" i="12"/>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4" i="7"/>
  <c r="F95" i="7"/>
  <c r="F96" i="7"/>
  <c r="F97" i="7"/>
  <c r="F98" i="7"/>
  <c r="F99" i="7"/>
  <c r="F100" i="7"/>
  <c r="F101" i="7"/>
  <c r="F102" i="7"/>
  <c r="F103" i="7"/>
  <c r="F104" i="7"/>
  <c r="F105" i="7"/>
  <c r="F106" i="7"/>
  <c r="F107" i="7"/>
  <c r="F108" i="7"/>
  <c r="F109" i="7"/>
  <c r="F110" i="7"/>
  <c r="F111" i="7"/>
  <c r="F112" i="7"/>
  <c r="F113" i="7"/>
  <c r="F114" i="7"/>
  <c r="F115" i="7"/>
  <c r="F116" i="7"/>
  <c r="F117" i="7"/>
  <c r="F118" i="7"/>
  <c r="F119" i="7"/>
  <c r="F120" i="7"/>
  <c r="F121" i="7"/>
  <c r="F122" i="7"/>
  <c r="F123" i="7"/>
  <c r="F124" i="7"/>
  <c r="F125" i="7"/>
  <c r="F126" i="7"/>
  <c r="F127" i="7"/>
  <c r="F128" i="7"/>
  <c r="F129" i="7"/>
  <c r="F130" i="7"/>
  <c r="F131" i="7"/>
  <c r="F132" i="7"/>
  <c r="F133" i="7"/>
  <c r="F134" i="7"/>
  <c r="F135" i="7"/>
  <c r="F136" i="7"/>
  <c r="F137" i="7"/>
  <c r="F138" i="7"/>
  <c r="F139" i="7"/>
  <c r="F140" i="7"/>
  <c r="F141" i="7"/>
  <c r="F142" i="7"/>
  <c r="F143" i="7"/>
  <c r="F144" i="7"/>
  <c r="F145" i="7"/>
  <c r="F146" i="7"/>
  <c r="F147" i="7"/>
  <c r="F148" i="7"/>
  <c r="F149" i="7"/>
  <c r="F150" i="7"/>
  <c r="F151" i="7"/>
  <c r="F152" i="7"/>
  <c r="F153" i="7"/>
  <c r="F154" i="7"/>
  <c r="F155" i="7"/>
  <c r="F156" i="7"/>
  <c r="F157" i="7"/>
  <c r="F158" i="7"/>
  <c r="F159" i="7"/>
  <c r="F160" i="7"/>
  <c r="F161" i="7"/>
  <c r="F162" i="7"/>
  <c r="F163" i="7"/>
  <c r="F164" i="7"/>
  <c r="F165" i="7"/>
  <c r="F166" i="7"/>
  <c r="F167" i="7"/>
  <c r="F168" i="7"/>
  <c r="F169" i="7"/>
  <c r="F170" i="7"/>
  <c r="F171" i="7"/>
  <c r="F172" i="7"/>
  <c r="F173" i="7"/>
  <c r="F174" i="7"/>
  <c r="F175" i="7"/>
  <c r="F176" i="7"/>
  <c r="F177" i="7"/>
  <c r="F178" i="7"/>
  <c r="F179" i="7"/>
  <c r="F180" i="7"/>
  <c r="F181" i="7"/>
  <c r="F182" i="7"/>
  <c r="F183" i="7"/>
  <c r="F184" i="7"/>
  <c r="F185" i="7"/>
  <c r="F186" i="7"/>
  <c r="F187" i="7"/>
  <c r="F188" i="7"/>
  <c r="F189" i="7"/>
  <c r="F190" i="7"/>
  <c r="F191" i="7"/>
  <c r="F192" i="7"/>
  <c r="F193" i="7"/>
  <c r="F194" i="7"/>
  <c r="F195" i="7"/>
  <c r="F196" i="7"/>
  <c r="F197" i="7"/>
  <c r="F198" i="7"/>
  <c r="F199" i="7"/>
  <c r="F200" i="7"/>
  <c r="F201" i="7"/>
  <c r="F202" i="7"/>
  <c r="F203" i="7"/>
  <c r="F204" i="7"/>
  <c r="F205" i="7"/>
  <c r="F206" i="7"/>
  <c r="F207" i="7"/>
  <c r="F208" i="7"/>
  <c r="F209" i="7"/>
  <c r="F210" i="7"/>
  <c r="F211" i="7"/>
  <c r="F212" i="7"/>
  <c r="F213" i="7"/>
  <c r="F214" i="7"/>
  <c r="F215" i="7"/>
  <c r="F216" i="7"/>
  <c r="F217" i="7"/>
  <c r="F218" i="7"/>
  <c r="F219" i="7"/>
  <c r="F220" i="7"/>
  <c r="F221" i="7"/>
  <c r="F222" i="7"/>
  <c r="F223" i="7"/>
  <c r="F224" i="7"/>
  <c r="F225" i="7"/>
  <c r="F226" i="7"/>
  <c r="F227" i="7"/>
  <c r="F228" i="7"/>
  <c r="F229" i="7"/>
  <c r="F230" i="7"/>
  <c r="F231" i="7"/>
  <c r="F232" i="7"/>
  <c r="F233" i="7"/>
  <c r="F234" i="7"/>
  <c r="F235" i="7"/>
  <c r="F236" i="7"/>
  <c r="F237" i="7"/>
  <c r="F238" i="7"/>
  <c r="F239" i="7"/>
  <c r="F240" i="7"/>
  <c r="F241" i="7"/>
  <c r="F242" i="7"/>
  <c r="F243" i="7"/>
  <c r="F244" i="7"/>
  <c r="F245" i="7"/>
  <c r="F246" i="7"/>
  <c r="F247" i="7"/>
  <c r="F248" i="7"/>
  <c r="F249" i="7"/>
  <c r="F250" i="7"/>
  <c r="F251" i="7"/>
  <c r="F252" i="7"/>
  <c r="F253" i="7"/>
  <c r="F254" i="7"/>
  <c r="F255" i="7"/>
  <c r="F256" i="7"/>
  <c r="F257" i="7"/>
  <c r="F258" i="7"/>
  <c r="F259" i="7"/>
  <c r="F260" i="7"/>
  <c r="F261" i="7"/>
  <c r="F262" i="7"/>
  <c r="F263" i="7"/>
  <c r="F264" i="7"/>
  <c r="F265" i="7"/>
  <c r="F266" i="7"/>
  <c r="F267" i="7"/>
  <c r="F268" i="7"/>
  <c r="F269" i="7"/>
  <c r="F270" i="7"/>
  <c r="F271" i="7"/>
  <c r="F272" i="7"/>
  <c r="F273" i="7"/>
  <c r="F274" i="7"/>
  <c r="F275" i="7"/>
  <c r="F276" i="7"/>
  <c r="F277" i="7"/>
  <c r="F278" i="7"/>
  <c r="F279" i="7"/>
  <c r="F280" i="7"/>
  <c r="F281" i="7"/>
  <c r="F282" i="7"/>
  <c r="F283" i="7"/>
  <c r="F284" i="7"/>
  <c r="F285" i="7"/>
  <c r="F286" i="7"/>
  <c r="F287" i="7"/>
  <c r="F288" i="7"/>
  <c r="F289" i="7"/>
  <c r="F290" i="7"/>
  <c r="F291" i="7"/>
  <c r="F292" i="7"/>
  <c r="F293" i="7"/>
  <c r="F294" i="7"/>
  <c r="F295" i="7"/>
  <c r="F296" i="7"/>
  <c r="F297" i="7"/>
  <c r="F298" i="7"/>
  <c r="F299" i="7"/>
  <c r="F300" i="7"/>
  <c r="F17" i="7"/>
  <c r="F18" i="7"/>
  <c r="F21" i="12" l="1"/>
  <c r="I21" i="12"/>
  <c r="G21" i="12"/>
  <c r="H21" i="12"/>
  <c r="E21" i="12"/>
  <c r="I20" i="12"/>
  <c r="G20" i="12"/>
  <c r="E20" i="12"/>
  <c r="H20" i="12"/>
  <c r="F20" i="12"/>
  <c r="B12" i="5"/>
  <c r="E53" i="6" l="1"/>
  <c r="E54" i="6"/>
  <c r="E55" i="6"/>
  <c r="E56" i="6"/>
  <c r="E57" i="6"/>
  <c r="E58" i="6"/>
  <c r="E59" i="6"/>
  <c r="E60" i="6"/>
  <c r="E61" i="6"/>
  <c r="E62" i="6"/>
  <c r="E63" i="6"/>
  <c r="E64" i="6"/>
  <c r="E65" i="6"/>
  <c r="E66" i="6"/>
  <c r="E67" i="6"/>
  <c r="E68" i="6"/>
  <c r="E69" i="6"/>
  <c r="E70" i="6"/>
  <c r="E71" i="6"/>
  <c r="E72" i="6"/>
  <c r="E73" i="6"/>
  <c r="E74" i="6"/>
  <c r="E75" i="6"/>
  <c r="E76" i="6"/>
  <c r="E77" i="6"/>
  <c r="E78" i="6"/>
  <c r="E79" i="6"/>
  <c r="E80" i="6"/>
  <c r="E81" i="6"/>
  <c r="E82" i="6"/>
  <c r="E83" i="6"/>
  <c r="E84" i="6"/>
  <c r="E85" i="6"/>
  <c r="E86" i="6"/>
  <c r="E87" i="6"/>
  <c r="E88" i="6"/>
  <c r="E89" i="6"/>
  <c r="E90" i="6"/>
  <c r="E91" i="6"/>
  <c r="E92" i="6"/>
  <c r="E93" i="6"/>
  <c r="E94" i="6"/>
  <c r="E95" i="6"/>
  <c r="E96" i="6"/>
  <c r="E97" i="6"/>
  <c r="E98" i="6"/>
  <c r="E99" i="6"/>
  <c r="E100" i="6"/>
  <c r="E101" i="6"/>
  <c r="E102" i="6"/>
  <c r="E103" i="6"/>
  <c r="E104" i="6"/>
  <c r="E105" i="6"/>
  <c r="E106" i="6"/>
  <c r="E107" i="6"/>
  <c r="E108" i="6"/>
  <c r="E109" i="6"/>
  <c r="E110" i="6"/>
  <c r="E111" i="6"/>
  <c r="E112" i="6"/>
  <c r="E113" i="6"/>
  <c r="E114" i="6"/>
  <c r="E115" i="6"/>
  <c r="E116" i="6"/>
  <c r="E117" i="6"/>
  <c r="E118" i="6"/>
  <c r="E119" i="6"/>
  <c r="E120" i="6"/>
  <c r="E121" i="6"/>
  <c r="E122" i="6"/>
  <c r="E123" i="6"/>
  <c r="E124" i="6"/>
  <c r="E125" i="6"/>
  <c r="E126" i="6"/>
  <c r="E127" i="6"/>
  <c r="E128" i="6"/>
  <c r="E129" i="6"/>
  <c r="E130" i="6"/>
  <c r="E131" i="6"/>
  <c r="E132" i="6"/>
  <c r="E133" i="6"/>
  <c r="E134" i="6"/>
  <c r="E135" i="6"/>
  <c r="E136" i="6"/>
  <c r="E137" i="6"/>
  <c r="E138" i="6"/>
  <c r="E139" i="6"/>
  <c r="E140" i="6"/>
  <c r="E141" i="6"/>
  <c r="E142" i="6"/>
  <c r="E143" i="6"/>
  <c r="E144" i="6"/>
  <c r="E145" i="6"/>
  <c r="E146" i="6"/>
  <c r="E147" i="6"/>
  <c r="E148" i="6"/>
  <c r="E149" i="6"/>
  <c r="E150" i="6"/>
  <c r="E151" i="6"/>
  <c r="E152" i="6"/>
  <c r="E153" i="6"/>
  <c r="E154" i="6"/>
  <c r="E155" i="6"/>
  <c r="E156" i="6"/>
  <c r="E157" i="6"/>
  <c r="E158" i="6"/>
  <c r="E159" i="6"/>
  <c r="E160" i="6"/>
  <c r="E161" i="6"/>
  <c r="E162" i="6"/>
  <c r="E163" i="6"/>
  <c r="E164" i="6"/>
  <c r="E165" i="6"/>
  <c r="E166" i="6"/>
  <c r="E167" i="6"/>
  <c r="E168" i="6"/>
  <c r="E169" i="6"/>
  <c r="E170" i="6"/>
  <c r="E171" i="6"/>
  <c r="E172" i="6"/>
  <c r="E173" i="6"/>
  <c r="E174" i="6"/>
  <c r="E175" i="6"/>
  <c r="E176" i="6"/>
  <c r="E177" i="6"/>
  <c r="E178" i="6"/>
  <c r="E179" i="6"/>
  <c r="E180" i="6"/>
  <c r="E181" i="6"/>
  <c r="E182" i="6"/>
  <c r="E183" i="6"/>
  <c r="E184" i="6"/>
  <c r="E185" i="6"/>
  <c r="E186" i="6"/>
  <c r="E187" i="6"/>
  <c r="E188" i="6"/>
  <c r="E189" i="6"/>
  <c r="E190" i="6"/>
  <c r="E191" i="6"/>
  <c r="E192" i="6"/>
  <c r="E193" i="6"/>
  <c r="E194" i="6"/>
  <c r="E195" i="6"/>
  <c r="E196" i="6"/>
  <c r="E197" i="6"/>
  <c r="E198" i="6"/>
  <c r="E199" i="6"/>
  <c r="E200" i="6"/>
  <c r="E201" i="6"/>
  <c r="E202" i="6"/>
  <c r="E203" i="6"/>
  <c r="E204" i="6"/>
  <c r="E205" i="6"/>
  <c r="E206" i="6"/>
  <c r="E207" i="6"/>
  <c r="E208" i="6"/>
  <c r="E209" i="6"/>
  <c r="E210" i="6"/>
  <c r="E211" i="6"/>
  <c r="E212" i="6"/>
  <c r="E213" i="6"/>
  <c r="E214" i="6"/>
  <c r="E215" i="6"/>
  <c r="E216" i="6"/>
  <c r="E217" i="6"/>
  <c r="E218" i="6"/>
  <c r="E219" i="6"/>
  <c r="E220" i="6"/>
  <c r="E221" i="6"/>
  <c r="E222" i="6"/>
  <c r="E223" i="6"/>
  <c r="E224" i="6"/>
  <c r="E225" i="6"/>
  <c r="E226" i="6"/>
  <c r="E227" i="6"/>
  <c r="E228" i="6"/>
  <c r="E229" i="6"/>
  <c r="E230" i="6"/>
  <c r="E231" i="6"/>
  <c r="E232" i="6"/>
  <c r="E233" i="6"/>
  <c r="E234" i="6"/>
  <c r="E235" i="6"/>
  <c r="E236" i="6"/>
  <c r="E237" i="6"/>
  <c r="E238" i="6"/>
  <c r="E239" i="6"/>
  <c r="E240" i="6"/>
  <c r="E241" i="6"/>
  <c r="E242" i="6"/>
  <c r="E243" i="6"/>
  <c r="E244" i="6"/>
  <c r="E245" i="6"/>
  <c r="E246" i="6"/>
  <c r="E247" i="6"/>
  <c r="E248" i="6"/>
  <c r="E249" i="6"/>
  <c r="E250" i="6"/>
  <c r="E251" i="6"/>
  <c r="E252" i="6"/>
  <c r="E253" i="6"/>
  <c r="E254" i="6"/>
  <c r="E255" i="6"/>
  <c r="E256" i="6"/>
  <c r="E257" i="6"/>
  <c r="E258" i="6"/>
  <c r="E259" i="6"/>
  <c r="E260" i="6"/>
  <c r="E261" i="6"/>
  <c r="E262" i="6"/>
  <c r="E263" i="6"/>
  <c r="E264" i="6"/>
  <c r="E265" i="6"/>
  <c r="E266" i="6"/>
  <c r="E267" i="6"/>
  <c r="E268" i="6"/>
  <c r="E269" i="6"/>
  <c r="E270" i="6"/>
  <c r="E271" i="6"/>
  <c r="E272" i="6"/>
  <c r="E273" i="6"/>
  <c r="E274" i="6"/>
  <c r="E275" i="6"/>
  <c r="E276" i="6"/>
  <c r="E277" i="6"/>
  <c r="E278" i="6"/>
  <c r="E279" i="6"/>
  <c r="E280" i="6"/>
  <c r="E281" i="6"/>
  <c r="E282" i="6"/>
  <c r="E283" i="6"/>
  <c r="E284" i="6"/>
  <c r="E285" i="6"/>
  <c r="E286" i="6"/>
  <c r="E287" i="6"/>
  <c r="E288" i="6"/>
  <c r="E289" i="6"/>
  <c r="E290" i="6"/>
  <c r="E291" i="6"/>
  <c r="E292" i="6"/>
  <c r="E293" i="6"/>
  <c r="E294" i="6"/>
  <c r="E295" i="6"/>
  <c r="E296" i="6"/>
  <c r="E297" i="6"/>
  <c r="E298" i="6"/>
  <c r="E299" i="6"/>
  <c r="E300" i="6"/>
  <c r="E20" i="6"/>
  <c r="J20" i="8" s="1"/>
  <c r="E21" i="6"/>
  <c r="J21" i="8" s="1"/>
  <c r="E22" i="6"/>
  <c r="E23" i="6"/>
  <c r="E24" i="6"/>
  <c r="E25" i="6"/>
  <c r="E26" i="6"/>
  <c r="E27" i="6"/>
  <c r="E28" i="6"/>
  <c r="E29" i="6"/>
  <c r="E30" i="6"/>
  <c r="E31" i="6"/>
  <c r="E32" i="6"/>
  <c r="E33" i="6"/>
  <c r="E34" i="6"/>
  <c r="E35" i="6"/>
  <c r="E36" i="6"/>
  <c r="E37" i="6"/>
  <c r="E38" i="6"/>
  <c r="E39" i="6"/>
  <c r="E40" i="6"/>
  <c r="E42" i="6"/>
  <c r="E43" i="6"/>
  <c r="E44" i="6"/>
  <c r="E45" i="6"/>
  <c r="E46" i="6"/>
  <c r="E47" i="6"/>
  <c r="E48" i="6"/>
  <c r="E49" i="6"/>
  <c r="E50" i="6"/>
  <c r="E51" i="6"/>
  <c r="E52" i="6"/>
  <c r="E41" i="6"/>
  <c r="K1" i="3"/>
  <c r="K22" i="3" l="1"/>
  <c r="K23" i="3"/>
  <c r="K24" i="3"/>
  <c r="K25" i="3"/>
  <c r="K26" i="3"/>
  <c r="K27" i="3"/>
  <c r="K28" i="3"/>
  <c r="K30" i="3"/>
  <c r="K31" i="3"/>
  <c r="K32" i="3"/>
  <c r="K33" i="3"/>
  <c r="K34" i="3"/>
  <c r="K35" i="3"/>
  <c r="K36" i="3"/>
  <c r="K38" i="3"/>
  <c r="K39" i="3"/>
  <c r="K40" i="3"/>
  <c r="K41" i="3"/>
  <c r="K42" i="3"/>
  <c r="K43" i="3"/>
  <c r="K44" i="3"/>
  <c r="K46" i="3"/>
  <c r="K47" i="3"/>
  <c r="K48" i="3"/>
  <c r="K49" i="3"/>
  <c r="K50" i="3"/>
  <c r="K51" i="3"/>
  <c r="K52" i="3"/>
  <c r="K54" i="3"/>
  <c r="K55" i="3"/>
  <c r="K56" i="3"/>
  <c r="K57" i="3"/>
  <c r="K58" i="3"/>
  <c r="K59" i="3"/>
  <c r="K60" i="3"/>
  <c r="K62" i="3"/>
  <c r="K63" i="3"/>
  <c r="K64" i="3"/>
  <c r="K65" i="3"/>
  <c r="K66" i="3"/>
  <c r="K67" i="3"/>
  <c r="K68" i="3"/>
  <c r="K70" i="3"/>
  <c r="K71" i="3"/>
  <c r="K72" i="3"/>
  <c r="K73" i="3"/>
  <c r="K74" i="3"/>
  <c r="K75" i="3"/>
  <c r="K76" i="3"/>
  <c r="K78" i="3"/>
  <c r="K79" i="3"/>
  <c r="K80" i="3"/>
  <c r="K81" i="3"/>
  <c r="K82" i="3"/>
  <c r="K83" i="3"/>
  <c r="K84" i="3"/>
  <c r="K86" i="3"/>
  <c r="K87" i="3"/>
  <c r="K88" i="3"/>
  <c r="K89" i="3"/>
  <c r="K90" i="3"/>
  <c r="K91" i="3"/>
  <c r="K92" i="3"/>
  <c r="K94" i="3"/>
  <c r="K95" i="3"/>
  <c r="K96" i="3"/>
  <c r="K97" i="3"/>
  <c r="K98" i="3"/>
  <c r="K99" i="3"/>
  <c r="K100" i="3"/>
  <c r="K102" i="3"/>
  <c r="K103" i="3"/>
  <c r="K104" i="3"/>
  <c r="K105" i="3"/>
  <c r="K107" i="3"/>
  <c r="K108" i="3"/>
  <c r="K110" i="3"/>
  <c r="K111" i="3"/>
  <c r="K112" i="3"/>
  <c r="K114" i="3"/>
  <c r="K115" i="3"/>
  <c r="K116" i="3"/>
  <c r="K118" i="3"/>
  <c r="K119" i="3"/>
  <c r="K121" i="3"/>
  <c r="K122" i="3"/>
  <c r="K123" i="3"/>
  <c r="K124" i="3"/>
  <c r="K127" i="3"/>
  <c r="K128" i="3"/>
  <c r="K129" i="3"/>
  <c r="K130" i="3"/>
  <c r="K131" i="3"/>
  <c r="K132" i="3"/>
  <c r="K134" i="3"/>
  <c r="K135" i="3"/>
  <c r="K136" i="3"/>
  <c r="K137" i="3"/>
  <c r="K138" i="3"/>
  <c r="K139" i="3"/>
  <c r="K140" i="3"/>
  <c r="K142" i="3"/>
  <c r="K143" i="3"/>
  <c r="K144" i="3"/>
  <c r="K145" i="3"/>
  <c r="K146" i="3"/>
  <c r="K147" i="3"/>
  <c r="K148" i="3"/>
  <c r="K150" i="3"/>
  <c r="K151" i="3"/>
  <c r="K152" i="3"/>
  <c r="K153" i="3"/>
  <c r="K154" i="3"/>
  <c r="K155" i="3"/>
  <c r="K156" i="3"/>
  <c r="K158" i="3"/>
  <c r="K159" i="3"/>
  <c r="K160" i="3"/>
  <c r="K161" i="3"/>
  <c r="K162" i="3"/>
  <c r="K163" i="3"/>
  <c r="K164" i="3"/>
  <c r="K166" i="3"/>
  <c r="K167" i="3"/>
  <c r="K168" i="3"/>
  <c r="K169" i="3"/>
  <c r="K170" i="3"/>
  <c r="K171" i="3"/>
  <c r="K172" i="3"/>
  <c r="K174" i="3"/>
  <c r="K175" i="3"/>
  <c r="K176" i="3"/>
  <c r="K177" i="3"/>
  <c r="K178" i="3"/>
  <c r="K179" i="3"/>
  <c r="K180" i="3"/>
  <c r="K182" i="3"/>
  <c r="K183" i="3"/>
  <c r="K184" i="3"/>
  <c r="K185" i="3"/>
  <c r="K186" i="3"/>
  <c r="K187" i="3"/>
  <c r="K188" i="3"/>
  <c r="K190" i="3"/>
  <c r="K191" i="3"/>
  <c r="K192" i="3"/>
  <c r="K193" i="3"/>
  <c r="K194" i="3"/>
  <c r="K195" i="3"/>
  <c r="K196" i="3"/>
  <c r="K198" i="3"/>
  <c r="K199" i="3"/>
  <c r="K200" i="3"/>
  <c r="K201" i="3"/>
  <c r="K202" i="3"/>
  <c r="K203" i="3"/>
  <c r="K204" i="3"/>
  <c r="K206" i="3"/>
  <c r="K207" i="3"/>
  <c r="K208" i="3"/>
  <c r="K209" i="3"/>
  <c r="K210" i="3"/>
  <c r="K211" i="3"/>
  <c r="K212" i="3"/>
  <c r="K214" i="3"/>
  <c r="K215" i="3"/>
  <c r="K216" i="3"/>
  <c r="K217" i="3"/>
  <c r="K218" i="3"/>
  <c r="K219" i="3"/>
  <c r="K220" i="3"/>
  <c r="K222" i="3"/>
  <c r="K223" i="3"/>
  <c r="K224" i="3"/>
  <c r="K225" i="3"/>
  <c r="K226" i="3"/>
  <c r="K227" i="3"/>
  <c r="K228" i="3"/>
  <c r="K230" i="3"/>
  <c r="K231" i="3"/>
  <c r="K232" i="3"/>
  <c r="K233" i="3"/>
  <c r="K234" i="3"/>
  <c r="K235" i="3"/>
  <c r="K236" i="3"/>
  <c r="K238" i="3"/>
  <c r="K239" i="3"/>
  <c r="K240" i="3"/>
  <c r="K241" i="3"/>
  <c r="K242" i="3"/>
  <c r="K243" i="3"/>
  <c r="K244" i="3"/>
  <c r="K246" i="3"/>
  <c r="K247" i="3"/>
  <c r="K248" i="3"/>
  <c r="K249" i="3"/>
  <c r="K250" i="3"/>
  <c r="K251" i="3"/>
  <c r="K252" i="3"/>
  <c r="K254" i="3"/>
  <c r="K255" i="3"/>
  <c r="K256" i="3"/>
  <c r="K257" i="3"/>
  <c r="K258" i="3"/>
  <c r="K259" i="3"/>
  <c r="K260" i="3"/>
  <c r="K262" i="3"/>
  <c r="K263" i="3"/>
  <c r="K264" i="3"/>
  <c r="K265" i="3"/>
  <c r="K266" i="3"/>
  <c r="K267" i="3"/>
  <c r="K268" i="3"/>
  <c r="K270" i="3"/>
  <c r="K271" i="3"/>
  <c r="K272" i="3"/>
  <c r="K273" i="3"/>
  <c r="K274" i="3"/>
  <c r="K275" i="3"/>
  <c r="K276" i="3"/>
  <c r="K279" i="3"/>
  <c r="K281" i="3"/>
  <c r="K283" i="3"/>
  <c r="K284" i="3"/>
  <c r="K113" i="3"/>
  <c r="K120" i="3"/>
  <c r="K106" i="3"/>
  <c r="K126" i="3"/>
  <c r="K278" i="3"/>
  <c r="K13" i="3"/>
  <c r="K14" i="3"/>
  <c r="K15" i="3"/>
  <c r="K16" i="3"/>
  <c r="K17" i="3"/>
  <c r="K18" i="3"/>
  <c r="K19" i="3"/>
  <c r="K20" i="3"/>
  <c r="K277" i="3" l="1"/>
  <c r="K261" i="3"/>
  <c r="K245" i="3"/>
  <c r="K229" i="3"/>
  <c r="K213" i="3"/>
  <c r="K197" i="3"/>
  <c r="K181" i="3"/>
  <c r="K165" i="3"/>
  <c r="K149" i="3"/>
  <c r="K133" i="3"/>
  <c r="K117" i="3"/>
  <c r="K101" i="3"/>
  <c r="K85" i="3"/>
  <c r="K69" i="3"/>
  <c r="K53" i="3"/>
  <c r="K37" i="3"/>
  <c r="K21" i="3"/>
  <c r="K269" i="3"/>
  <c r="K253" i="3"/>
  <c r="K237" i="3"/>
  <c r="K221" i="3"/>
  <c r="K205" i="3"/>
  <c r="K189" i="3"/>
  <c r="K173" i="3"/>
  <c r="K157" i="3"/>
  <c r="K141" i="3"/>
  <c r="K125" i="3"/>
  <c r="K109" i="3"/>
  <c r="K93" i="3"/>
  <c r="K77" i="3"/>
  <c r="K61" i="3"/>
  <c r="K45" i="3"/>
  <c r="K29" i="3"/>
  <c r="I31" i="5" l="1"/>
  <c r="I32" i="5"/>
  <c r="I33" i="5"/>
  <c r="I34" i="5"/>
  <c r="I35" i="5"/>
  <c r="I36" i="5"/>
  <c r="I37" i="5"/>
  <c r="I38" i="5"/>
  <c r="I39" i="5"/>
  <c r="I40" i="5"/>
  <c r="I41" i="5"/>
  <c r="I42" i="5"/>
  <c r="I43" i="5"/>
  <c r="I44" i="5"/>
  <c r="I45" i="5"/>
  <c r="I46" i="5"/>
  <c r="I47" i="5"/>
  <c r="I48" i="5"/>
  <c r="I49" i="5"/>
  <c r="I50" i="5"/>
  <c r="I51" i="5"/>
  <c r="I52" i="5"/>
  <c r="I53" i="5"/>
  <c r="I54" i="5"/>
  <c r="I55" i="5"/>
  <c r="I56" i="5"/>
  <c r="I57" i="5"/>
  <c r="I58" i="5"/>
  <c r="I59" i="5"/>
  <c r="I60" i="5"/>
  <c r="I61" i="5"/>
  <c r="I62" i="5"/>
  <c r="I63" i="5"/>
  <c r="I64" i="5"/>
  <c r="I65" i="5"/>
  <c r="I66" i="5"/>
  <c r="I67" i="5"/>
  <c r="I68" i="5"/>
  <c r="I69" i="5"/>
  <c r="I70" i="5"/>
  <c r="I71" i="5"/>
  <c r="I72" i="5"/>
  <c r="I73" i="5"/>
  <c r="I74" i="5"/>
  <c r="I75" i="5"/>
  <c r="I76" i="5"/>
  <c r="I77" i="5"/>
  <c r="I78" i="5"/>
  <c r="I79" i="5"/>
  <c r="I80" i="5"/>
  <c r="I81" i="5"/>
  <c r="I82" i="5"/>
  <c r="I83" i="5"/>
  <c r="I84" i="5"/>
  <c r="I85" i="5"/>
  <c r="I86" i="5"/>
  <c r="I87" i="5"/>
  <c r="I88" i="5"/>
  <c r="I89" i="5"/>
  <c r="I90" i="5"/>
  <c r="I91" i="5"/>
  <c r="I92" i="5"/>
  <c r="I93" i="5"/>
  <c r="I94" i="5"/>
  <c r="I95" i="5"/>
  <c r="I96" i="5"/>
  <c r="I97" i="5"/>
  <c r="I98" i="5"/>
  <c r="I99" i="5"/>
  <c r="I100" i="5"/>
  <c r="I101" i="5"/>
  <c r="I102" i="5"/>
  <c r="I103" i="5"/>
  <c r="I104" i="5"/>
  <c r="I105" i="5"/>
  <c r="I106" i="5"/>
  <c r="I107" i="5"/>
  <c r="I108" i="5"/>
  <c r="I109" i="5"/>
  <c r="I110" i="5"/>
  <c r="I111" i="5"/>
  <c r="I112" i="5"/>
  <c r="I113" i="5"/>
  <c r="I114" i="5"/>
  <c r="I115" i="5"/>
  <c r="I116" i="5"/>
  <c r="I117" i="5"/>
  <c r="I118" i="5"/>
  <c r="I119" i="5"/>
  <c r="I120" i="5"/>
  <c r="I121" i="5"/>
  <c r="I122" i="5"/>
  <c r="I123" i="5"/>
  <c r="I124" i="5"/>
  <c r="I125" i="5"/>
  <c r="I126" i="5"/>
  <c r="I127" i="5"/>
  <c r="I128" i="5"/>
  <c r="I129" i="5"/>
  <c r="I130" i="5"/>
  <c r="I131" i="5"/>
  <c r="I132" i="5"/>
  <c r="I133" i="5"/>
  <c r="I134" i="5"/>
  <c r="I135" i="5"/>
  <c r="I136" i="5"/>
  <c r="I137" i="5"/>
  <c r="I138" i="5"/>
  <c r="I139" i="5"/>
  <c r="I140" i="5"/>
  <c r="I141" i="5"/>
  <c r="I142" i="5"/>
  <c r="I143" i="5"/>
  <c r="I144" i="5"/>
  <c r="I145" i="5"/>
  <c r="I146" i="5"/>
  <c r="I147" i="5"/>
  <c r="I148" i="5"/>
  <c r="I149" i="5"/>
  <c r="I150" i="5"/>
  <c r="I151" i="5"/>
  <c r="I152" i="5"/>
  <c r="I153" i="5"/>
  <c r="I154" i="5"/>
  <c r="I155" i="5"/>
  <c r="I156" i="5"/>
  <c r="I157" i="5"/>
  <c r="I158" i="5"/>
  <c r="I159" i="5"/>
  <c r="I160" i="5"/>
  <c r="I161" i="5"/>
  <c r="I162" i="5"/>
  <c r="I163" i="5"/>
  <c r="I164" i="5"/>
  <c r="I165" i="5"/>
  <c r="I166" i="5"/>
  <c r="I167" i="5"/>
  <c r="I168" i="5"/>
  <c r="I169" i="5"/>
  <c r="I170" i="5"/>
  <c r="I171" i="5"/>
  <c r="I172" i="5"/>
  <c r="I173" i="5"/>
  <c r="I174" i="5"/>
  <c r="I175" i="5"/>
  <c r="I176" i="5"/>
  <c r="I177" i="5"/>
  <c r="I178" i="5"/>
  <c r="I179" i="5"/>
  <c r="I180" i="5"/>
  <c r="I181" i="5"/>
  <c r="I182" i="5"/>
  <c r="I183" i="5"/>
  <c r="I184" i="5"/>
  <c r="I185" i="5"/>
  <c r="I186" i="5"/>
  <c r="I187" i="5"/>
  <c r="I188" i="5"/>
  <c r="I189" i="5"/>
  <c r="I190" i="5"/>
  <c r="I191" i="5"/>
  <c r="I192" i="5"/>
  <c r="I193" i="5"/>
  <c r="I194" i="5"/>
  <c r="I195" i="5"/>
  <c r="I196" i="5"/>
  <c r="I197" i="5"/>
  <c r="I198" i="5"/>
  <c r="I199" i="5"/>
  <c r="I200" i="5"/>
  <c r="I201" i="5"/>
  <c r="I202" i="5"/>
  <c r="I203" i="5"/>
  <c r="I204" i="5"/>
  <c r="I205" i="5"/>
  <c r="I206" i="5"/>
  <c r="I207" i="5"/>
  <c r="I208" i="5"/>
  <c r="I209" i="5"/>
  <c r="I210" i="5"/>
  <c r="I211" i="5"/>
  <c r="I212" i="5"/>
  <c r="I213" i="5"/>
  <c r="I214" i="5"/>
  <c r="I215" i="5"/>
  <c r="I216" i="5"/>
  <c r="I217" i="5"/>
  <c r="I218" i="5"/>
  <c r="I219" i="5"/>
  <c r="I220" i="5"/>
  <c r="I221" i="5"/>
  <c r="I222" i="5"/>
  <c r="I223" i="5"/>
  <c r="I224" i="5"/>
  <c r="I225" i="5"/>
  <c r="I226" i="5"/>
  <c r="I227" i="5"/>
  <c r="I228" i="5"/>
  <c r="I229" i="5"/>
  <c r="I230" i="5"/>
  <c r="I231" i="5"/>
  <c r="I232" i="5"/>
  <c r="I233" i="5"/>
  <c r="I234" i="5"/>
  <c r="I235" i="5"/>
  <c r="I236" i="5"/>
  <c r="I237" i="5"/>
  <c r="I238" i="5"/>
  <c r="I239" i="5"/>
  <c r="I240" i="5"/>
  <c r="I241" i="5"/>
  <c r="I242" i="5"/>
  <c r="I243" i="5"/>
  <c r="I244" i="5"/>
  <c r="I245" i="5"/>
  <c r="I246" i="5"/>
  <c r="I247" i="5"/>
  <c r="I248" i="5"/>
  <c r="I249" i="5"/>
  <c r="I250" i="5"/>
  <c r="I251" i="5"/>
  <c r="I252" i="5"/>
  <c r="I253" i="5"/>
  <c r="I254" i="5"/>
  <c r="I255" i="5"/>
  <c r="I256" i="5"/>
  <c r="I257" i="5"/>
  <c r="I258" i="5"/>
  <c r="I259" i="5"/>
  <c r="I260" i="5"/>
  <c r="I261" i="5"/>
  <c r="I262" i="5"/>
  <c r="I263" i="5"/>
  <c r="I264" i="5"/>
  <c r="I265" i="5"/>
  <c r="I266" i="5"/>
  <c r="I267" i="5"/>
  <c r="I268" i="5"/>
  <c r="I269" i="5"/>
  <c r="I270" i="5"/>
  <c r="I271" i="5"/>
  <c r="I272" i="5"/>
  <c r="I273" i="5"/>
  <c r="I274" i="5"/>
  <c r="I275" i="5"/>
  <c r="I276" i="5"/>
  <c r="I277" i="5"/>
  <c r="I278" i="5"/>
  <c r="I279" i="5"/>
  <c r="I280" i="5"/>
  <c r="I281" i="5"/>
  <c r="I282" i="5"/>
  <c r="I283" i="5"/>
  <c r="I284" i="5"/>
  <c r="I285" i="5"/>
  <c r="I286" i="5"/>
  <c r="I287" i="5"/>
  <c r="I288" i="5"/>
  <c r="I289" i="5"/>
  <c r="I290" i="5"/>
  <c r="I291" i="5"/>
  <c r="I292" i="5"/>
  <c r="I293" i="5"/>
  <c r="I294" i="5"/>
  <c r="I295" i="5"/>
  <c r="I296" i="5"/>
  <c r="I297" i="5"/>
  <c r="I298" i="5"/>
  <c r="I299" i="5"/>
  <c r="I300" i="5"/>
  <c r="I20" i="5"/>
  <c r="I21" i="5"/>
  <c r="I22" i="5"/>
  <c r="I23" i="5"/>
  <c r="I24" i="5"/>
  <c r="I25" i="5"/>
  <c r="I26" i="5"/>
  <c r="I27" i="5"/>
  <c r="I28" i="5"/>
  <c r="I29" i="5"/>
  <c r="I30" i="5"/>
  <c r="E300" i="7" l="1"/>
  <c r="E299" i="7"/>
  <c r="E298" i="7"/>
  <c r="E297" i="7"/>
  <c r="E296" i="7"/>
  <c r="E295" i="7"/>
  <c r="E294" i="7"/>
  <c r="E293" i="7"/>
  <c r="E292" i="7"/>
  <c r="E291" i="7"/>
  <c r="E290" i="7"/>
  <c r="E289" i="7"/>
  <c r="E288" i="7"/>
  <c r="E287" i="7"/>
  <c r="E286" i="7"/>
  <c r="E285" i="7"/>
  <c r="E284" i="7"/>
  <c r="E283" i="7"/>
  <c r="E282" i="7"/>
  <c r="E281" i="7"/>
  <c r="E280" i="7"/>
  <c r="E279" i="7"/>
  <c r="E278" i="7"/>
  <c r="E277" i="7"/>
  <c r="E276" i="7"/>
  <c r="E275" i="7"/>
  <c r="E274" i="7"/>
  <c r="E273" i="7"/>
  <c r="E272" i="7"/>
  <c r="E271" i="7"/>
  <c r="E270" i="7"/>
  <c r="E269" i="7"/>
  <c r="E268" i="7"/>
  <c r="E267" i="7"/>
  <c r="E266" i="7"/>
  <c r="E265" i="7"/>
  <c r="E264" i="7"/>
  <c r="E263" i="7"/>
  <c r="E262" i="7"/>
  <c r="E261" i="7"/>
  <c r="E260" i="7"/>
  <c r="E259" i="7"/>
  <c r="E258" i="7"/>
  <c r="E257" i="7"/>
  <c r="E256" i="7"/>
  <c r="E255" i="7"/>
  <c r="E254" i="7"/>
  <c r="E253" i="7"/>
  <c r="E252" i="7"/>
  <c r="E251" i="7"/>
  <c r="E250" i="7"/>
  <c r="E249" i="7"/>
  <c r="E248" i="7"/>
  <c r="E247" i="7"/>
  <c r="E246" i="7"/>
  <c r="E245" i="7"/>
  <c r="E244" i="7"/>
  <c r="E243" i="7"/>
  <c r="E242" i="7"/>
  <c r="E241" i="7"/>
  <c r="E240" i="7"/>
  <c r="E239" i="7"/>
  <c r="E238" i="7"/>
  <c r="E237" i="7"/>
  <c r="E236" i="7"/>
  <c r="E235" i="7"/>
  <c r="E234" i="7"/>
  <c r="E233" i="7"/>
  <c r="E232" i="7"/>
  <c r="E231" i="7"/>
  <c r="E230" i="7"/>
  <c r="E229" i="7"/>
  <c r="E228" i="7"/>
  <c r="E227" i="7"/>
  <c r="E226" i="7"/>
  <c r="E225" i="7"/>
  <c r="E224" i="7"/>
  <c r="E223" i="7"/>
  <c r="E222" i="7"/>
  <c r="E221" i="7"/>
  <c r="E220" i="7"/>
  <c r="E219" i="7"/>
  <c r="E218" i="7"/>
  <c r="E217" i="7"/>
  <c r="E216" i="7"/>
  <c r="E215" i="7"/>
  <c r="E214" i="7"/>
  <c r="E213" i="7"/>
  <c r="E212" i="7"/>
  <c r="E211" i="7"/>
  <c r="E210" i="7"/>
  <c r="E209" i="7"/>
  <c r="E208" i="7"/>
  <c r="E207" i="7"/>
  <c r="E206" i="7"/>
  <c r="E205" i="7"/>
  <c r="E204" i="7"/>
  <c r="E203" i="7"/>
  <c r="E202" i="7"/>
  <c r="E201" i="7"/>
  <c r="E200" i="7"/>
  <c r="E199" i="7"/>
  <c r="E198" i="7"/>
  <c r="E197" i="7"/>
  <c r="E196" i="7"/>
  <c r="E195" i="7"/>
  <c r="E194" i="7"/>
  <c r="E193" i="7"/>
  <c r="E192" i="7"/>
  <c r="E191" i="7"/>
  <c r="E190" i="7"/>
  <c r="E189" i="7"/>
  <c r="E188" i="7"/>
  <c r="E187" i="7"/>
  <c r="E186" i="7"/>
  <c r="E185" i="7"/>
  <c r="E184" i="7"/>
  <c r="E183" i="7"/>
  <c r="E182" i="7"/>
  <c r="E181" i="7"/>
  <c r="E180" i="7"/>
  <c r="E179" i="7"/>
  <c r="E178" i="7"/>
  <c r="E177" i="7"/>
  <c r="E176" i="7"/>
  <c r="E175" i="7"/>
  <c r="E174" i="7"/>
  <c r="E173" i="7"/>
  <c r="E172" i="7"/>
  <c r="E171" i="7"/>
  <c r="E170" i="7"/>
  <c r="E169" i="7"/>
  <c r="E168" i="7"/>
  <c r="E167" i="7"/>
  <c r="E166" i="7"/>
  <c r="E165" i="7"/>
  <c r="E164" i="7"/>
  <c r="E163" i="7"/>
  <c r="E162" i="7"/>
  <c r="E161" i="7"/>
  <c r="E160" i="7"/>
  <c r="E159" i="7"/>
  <c r="E158" i="7"/>
  <c r="E157" i="7"/>
  <c r="E156" i="7"/>
  <c r="E155" i="7"/>
  <c r="E154" i="7"/>
  <c r="E153" i="7"/>
  <c r="E152" i="7"/>
  <c r="E151" i="7"/>
  <c r="E150" i="7"/>
  <c r="E149" i="7"/>
  <c r="E148" i="7"/>
  <c r="E147" i="7"/>
  <c r="E146" i="7"/>
  <c r="E145" i="7"/>
  <c r="E144" i="7"/>
  <c r="E143" i="7"/>
  <c r="E142" i="7"/>
  <c r="E141" i="7"/>
  <c r="E140" i="7"/>
  <c r="E139" i="7"/>
  <c r="E138" i="7"/>
  <c r="E137" i="7"/>
  <c r="E136" i="7"/>
  <c r="E135" i="7"/>
  <c r="E134" i="7"/>
  <c r="E133" i="7"/>
  <c r="E132" i="7"/>
  <c r="E131" i="7"/>
  <c r="E130" i="7"/>
  <c r="E129" i="7"/>
  <c r="E128" i="7"/>
  <c r="E127" i="7"/>
  <c r="E126" i="7"/>
  <c r="E125" i="7"/>
  <c r="E124" i="7"/>
  <c r="E123" i="7"/>
  <c r="E122" i="7"/>
  <c r="E121" i="7"/>
  <c r="E120" i="7"/>
  <c r="E119" i="7"/>
  <c r="E118" i="7"/>
  <c r="E117" i="7"/>
  <c r="E116" i="7"/>
  <c r="E115" i="7"/>
  <c r="E114" i="7"/>
  <c r="E113" i="7"/>
  <c r="E112" i="7"/>
  <c r="E111" i="7"/>
  <c r="E110" i="7"/>
  <c r="E109" i="7"/>
  <c r="E108" i="7"/>
  <c r="E107" i="7"/>
  <c r="E106" i="7"/>
  <c r="E105" i="7"/>
  <c r="E104" i="7"/>
  <c r="E103" i="7"/>
  <c r="E102" i="7"/>
  <c r="E101" i="7"/>
  <c r="E100" i="7"/>
  <c r="E99" i="7"/>
  <c r="E98" i="7"/>
  <c r="E97" i="7"/>
  <c r="E96" i="7"/>
  <c r="E95" i="7"/>
  <c r="E94" i="7"/>
  <c r="E93" i="7"/>
  <c r="E92" i="7"/>
  <c r="E91" i="7"/>
  <c r="E90" i="7"/>
  <c r="E89" i="7"/>
  <c r="E88" i="7"/>
  <c r="E87" i="7"/>
  <c r="E86" i="7"/>
  <c r="E85" i="7"/>
  <c r="E84" i="7"/>
  <c r="E83" i="7"/>
  <c r="E82" i="7"/>
  <c r="E81" i="7"/>
  <c r="E80" i="7"/>
  <c r="E79" i="7"/>
  <c r="E78" i="7"/>
  <c r="E77" i="7"/>
  <c r="E76" i="7"/>
  <c r="E75" i="7"/>
  <c r="E74" i="7"/>
  <c r="E73" i="7"/>
  <c r="E72" i="7"/>
  <c r="E71" i="7"/>
  <c r="E70" i="7"/>
  <c r="E69" i="7"/>
  <c r="E68" i="7"/>
  <c r="E67" i="7"/>
  <c r="E66" i="7"/>
  <c r="E65" i="7"/>
  <c r="E64" i="7"/>
  <c r="E63" i="7"/>
  <c r="E62" i="7"/>
  <c r="E61" i="7"/>
  <c r="E60" i="7"/>
  <c r="E59" i="7"/>
  <c r="E58" i="7"/>
  <c r="E57" i="7"/>
  <c r="E56" i="7"/>
  <c r="E55" i="7"/>
  <c r="E54" i="7"/>
  <c r="E53" i="7"/>
  <c r="E52" i="7"/>
  <c r="E51" i="7"/>
  <c r="E50" i="7"/>
  <c r="E49" i="7"/>
  <c r="E48" i="7"/>
  <c r="E47" i="7"/>
  <c r="E46" i="7"/>
  <c r="E45" i="7"/>
  <c r="E44" i="7"/>
  <c r="E43" i="7"/>
  <c r="E42" i="7"/>
  <c r="E41" i="7"/>
  <c r="E40" i="7"/>
  <c r="K280" i="3" l="1"/>
  <c r="H17" i="8"/>
  <c r="K282" i="3" l="1"/>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A119" i="8"/>
  <c r="A120" i="8"/>
  <c r="A121" i="8"/>
  <c r="A122" i="8"/>
  <c r="A123" i="8"/>
  <c r="A124" i="8"/>
  <c r="A125" i="8"/>
  <c r="A126" i="8"/>
  <c r="A127" i="8"/>
  <c r="A128" i="8"/>
  <c r="A129" i="8"/>
  <c r="A130" i="8"/>
  <c r="A131" i="8"/>
  <c r="A132" i="8"/>
  <c r="A133" i="8"/>
  <c r="A134" i="8"/>
  <c r="A135" i="8"/>
  <c r="A136" i="8"/>
  <c r="A137" i="8"/>
  <c r="A138" i="8"/>
  <c r="A139" i="8"/>
  <c r="A140" i="8"/>
  <c r="A141" i="8"/>
  <c r="A142" i="8"/>
  <c r="A143" i="8"/>
  <c r="A144" i="8"/>
  <c r="A145" i="8"/>
  <c r="A146" i="8"/>
  <c r="A147" i="8"/>
  <c r="A148" i="8"/>
  <c r="A149" i="8"/>
  <c r="A150" i="8"/>
  <c r="A151" i="8"/>
  <c r="A152" i="8"/>
  <c r="A153" i="8"/>
  <c r="A154" i="8"/>
  <c r="A155" i="8"/>
  <c r="A156" i="8"/>
  <c r="A157" i="8"/>
  <c r="A158" i="8"/>
  <c r="A159" i="8"/>
  <c r="A160" i="8"/>
  <c r="A161" i="8"/>
  <c r="A162" i="8"/>
  <c r="A163" i="8"/>
  <c r="A164" i="8"/>
  <c r="A165" i="8"/>
  <c r="A166" i="8"/>
  <c r="A167" i="8"/>
  <c r="A168" i="8"/>
  <c r="A169" i="8"/>
  <c r="A170" i="8"/>
  <c r="A171" i="8"/>
  <c r="A172" i="8"/>
  <c r="A173" i="8"/>
  <c r="A174" i="8"/>
  <c r="A175" i="8"/>
  <c r="A176" i="8"/>
  <c r="A177" i="8"/>
  <c r="A178" i="8"/>
  <c r="A179" i="8"/>
  <c r="A180" i="8"/>
  <c r="A181" i="8"/>
  <c r="A182" i="8"/>
  <c r="A183" i="8"/>
  <c r="A184" i="8"/>
  <c r="A185" i="8"/>
  <c r="A186" i="8"/>
  <c r="A187" i="8"/>
  <c r="A188" i="8"/>
  <c r="A189" i="8"/>
  <c r="A190" i="8"/>
  <c r="A191" i="8"/>
  <c r="A192" i="8"/>
  <c r="A193" i="8"/>
  <c r="A194" i="8"/>
  <c r="A195" i="8"/>
  <c r="A196" i="8"/>
  <c r="A197" i="8"/>
  <c r="A198" i="8"/>
  <c r="A199" i="8"/>
  <c r="A200" i="8"/>
  <c r="A201" i="8"/>
  <c r="A202" i="8"/>
  <c r="A203" i="8"/>
  <c r="A204" i="8"/>
  <c r="A205" i="8"/>
  <c r="A206" i="8"/>
  <c r="A207" i="8"/>
  <c r="A208" i="8"/>
  <c r="A209" i="8"/>
  <c r="A210" i="8"/>
  <c r="A211" i="8"/>
  <c r="A212" i="8"/>
  <c r="A213" i="8"/>
  <c r="A214" i="8"/>
  <c r="A215" i="8"/>
  <c r="A216" i="8"/>
  <c r="A217" i="8"/>
  <c r="A218" i="8"/>
  <c r="A219" i="8"/>
  <c r="A220" i="8"/>
  <c r="A221" i="8"/>
  <c r="A222" i="8"/>
  <c r="A223" i="8"/>
  <c r="A224" i="8"/>
  <c r="A225" i="8"/>
  <c r="A226" i="8"/>
  <c r="A227" i="8"/>
  <c r="A228" i="8"/>
  <c r="A229" i="8"/>
  <c r="A230" i="8"/>
  <c r="A231" i="8"/>
  <c r="A232" i="8"/>
  <c r="A233" i="8"/>
  <c r="A234" i="8"/>
  <c r="A235" i="8"/>
  <c r="A236" i="8"/>
  <c r="A237" i="8"/>
  <c r="A238" i="8"/>
  <c r="A239" i="8"/>
  <c r="A240" i="8"/>
  <c r="A241" i="8"/>
  <c r="A242" i="8"/>
  <c r="A243" i="8"/>
  <c r="A244" i="8"/>
  <c r="A245" i="8"/>
  <c r="A246" i="8"/>
  <c r="A247" i="8"/>
  <c r="A248" i="8"/>
  <c r="A249" i="8"/>
  <c r="A250" i="8"/>
  <c r="A251" i="8"/>
  <c r="A252" i="8"/>
  <c r="A253" i="8"/>
  <c r="A254" i="8"/>
  <c r="A255" i="8"/>
  <c r="A256" i="8"/>
  <c r="A257" i="8"/>
  <c r="A258" i="8"/>
  <c r="A259" i="8"/>
  <c r="A260" i="8"/>
  <c r="A261" i="8"/>
  <c r="A262" i="8"/>
  <c r="A263" i="8"/>
  <c r="A264" i="8"/>
  <c r="A265" i="8"/>
  <c r="A266" i="8"/>
  <c r="A267" i="8"/>
  <c r="A268" i="8"/>
  <c r="A269" i="8"/>
  <c r="A270" i="8"/>
  <c r="A271" i="8"/>
  <c r="A272" i="8"/>
  <c r="A273" i="8"/>
  <c r="A274" i="8"/>
  <c r="A275" i="8"/>
  <c r="A276" i="8"/>
  <c r="A277" i="8"/>
  <c r="A278" i="8"/>
  <c r="A279" i="8"/>
  <c r="A280" i="8"/>
  <c r="A281" i="8"/>
  <c r="A282" i="8"/>
  <c r="A283" i="8"/>
  <c r="A284" i="8"/>
  <c r="A285" i="8"/>
  <c r="A286" i="8"/>
  <c r="A287" i="8"/>
  <c r="A288" i="8"/>
  <c r="A289" i="8"/>
  <c r="A290" i="8"/>
  <c r="A291" i="8"/>
  <c r="A292" i="8"/>
  <c r="A293" i="8"/>
  <c r="A294" i="8"/>
  <c r="A295" i="8"/>
  <c r="A296" i="8"/>
  <c r="A297" i="8"/>
  <c r="A298" i="8"/>
  <c r="A299" i="8"/>
  <c r="A300" i="8"/>
  <c r="A301" i="8"/>
  <c r="A302" i="8"/>
  <c r="A303" i="8"/>
  <c r="A304" i="8"/>
  <c r="A305" i="8"/>
  <c r="A306" i="8"/>
  <c r="A307" i="8"/>
  <c r="A308" i="8"/>
  <c r="A309" i="8"/>
  <c r="A310" i="8"/>
  <c r="A311" i="8"/>
  <c r="A312" i="8"/>
  <c r="A313" i="8"/>
  <c r="A314" i="8"/>
  <c r="A315" i="8"/>
  <c r="A316" i="8"/>
  <c r="A317" i="8"/>
  <c r="A318" i="8"/>
  <c r="A319" i="8"/>
  <c r="A320" i="8"/>
  <c r="A321" i="8"/>
  <c r="A322" i="8"/>
  <c r="A323" i="8"/>
  <c r="A324" i="8"/>
  <c r="A325" i="8"/>
  <c r="A326" i="8"/>
  <c r="A327" i="8"/>
  <c r="A328" i="8"/>
  <c r="A329" i="8"/>
  <c r="A330" i="8"/>
  <c r="A331" i="8"/>
  <c r="A332" i="8"/>
  <c r="A333" i="8"/>
  <c r="A334" i="8"/>
  <c r="A335" i="8"/>
  <c r="A336" i="8"/>
  <c r="A337" i="8"/>
  <c r="A338" i="8"/>
  <c r="A339" i="8"/>
  <c r="A340" i="8"/>
  <c r="A341" i="8"/>
  <c r="A342" i="8"/>
  <c r="A343" i="8"/>
  <c r="A344" i="8"/>
  <c r="A345" i="8"/>
  <c r="A346" i="8"/>
  <c r="A347" i="8"/>
  <c r="A348" i="8"/>
  <c r="A349" i="8"/>
  <c r="A350" i="8"/>
  <c r="A351" i="8"/>
  <c r="A352" i="8"/>
  <c r="A353" i="8"/>
  <c r="A354" i="8"/>
  <c r="A355" i="8"/>
  <c r="A356" i="8"/>
  <c r="A357" i="8"/>
  <c r="A358" i="8"/>
  <c r="A359" i="8"/>
  <c r="A360" i="8"/>
  <c r="A361" i="8"/>
  <c r="A362" i="8"/>
  <c r="A363" i="8"/>
  <c r="A364" i="8"/>
  <c r="A365" i="8"/>
  <c r="A366" i="8"/>
  <c r="A367" i="8"/>
  <c r="A368" i="8"/>
  <c r="A369" i="8"/>
  <c r="A370" i="8"/>
  <c r="A371" i="8"/>
  <c r="A372" i="8"/>
  <c r="A373" i="8"/>
  <c r="A374" i="8"/>
  <c r="A375" i="8"/>
  <c r="A376" i="8"/>
  <c r="A377" i="8"/>
  <c r="A378" i="8"/>
  <c r="A379" i="8"/>
  <c r="A380" i="8"/>
  <c r="A381" i="8"/>
  <c r="A382" i="8"/>
  <c r="A383" i="8"/>
  <c r="A384" i="8"/>
  <c r="A385" i="8"/>
  <c r="A386" i="8"/>
  <c r="A387" i="8"/>
  <c r="A388" i="8"/>
  <c r="A389" i="8"/>
  <c r="A390" i="8"/>
  <c r="A391" i="8"/>
  <c r="A392" i="8"/>
  <c r="A393" i="8"/>
  <c r="A394" i="8"/>
  <c r="A395" i="8"/>
  <c r="A396" i="8"/>
  <c r="A397" i="8"/>
  <c r="A398" i="8"/>
  <c r="A399" i="8"/>
  <c r="A400" i="8"/>
  <c r="A401" i="8"/>
  <c r="A402" i="8"/>
  <c r="A403" i="8"/>
  <c r="A404" i="8"/>
  <c r="A405" i="8"/>
  <c r="A406" i="8"/>
  <c r="A407" i="8"/>
  <c r="A408" i="8"/>
  <c r="A409" i="8"/>
  <c r="A410" i="8"/>
  <c r="A411" i="8"/>
  <c r="A412" i="8"/>
  <c r="A413" i="8"/>
  <c r="A414" i="8"/>
  <c r="A415" i="8"/>
  <c r="A416" i="8"/>
  <c r="A417" i="8"/>
  <c r="A418" i="8"/>
  <c r="A419" i="8"/>
  <c r="A420" i="8"/>
  <c r="A421" i="8"/>
  <c r="A422" i="8"/>
  <c r="A423" i="8"/>
  <c r="A424" i="8"/>
  <c r="A425" i="8"/>
  <c r="A426" i="8"/>
  <c r="A427" i="8"/>
  <c r="A428" i="8"/>
  <c r="A429" i="8"/>
  <c r="A430" i="8"/>
  <c r="A431" i="8"/>
  <c r="A432" i="8"/>
  <c r="A433" i="8"/>
  <c r="A434" i="8"/>
  <c r="A435" i="8"/>
  <c r="A436" i="8"/>
  <c r="A437" i="8"/>
  <c r="A438" i="8"/>
  <c r="A439" i="8"/>
  <c r="A440" i="8"/>
  <c r="A441" i="8"/>
  <c r="A442" i="8"/>
  <c r="A443" i="8"/>
  <c r="A444" i="8"/>
  <c r="A445" i="8"/>
  <c r="A446" i="8"/>
  <c r="A447" i="8"/>
  <c r="A448" i="8"/>
  <c r="A449" i="8"/>
  <c r="A450" i="8"/>
  <c r="A451" i="8"/>
  <c r="A452" i="8"/>
  <c r="A453" i="8"/>
  <c r="A454" i="8"/>
  <c r="A455" i="8"/>
  <c r="A456" i="8"/>
  <c r="A457" i="8"/>
  <c r="A458" i="8"/>
  <c r="A459" i="8"/>
  <c r="A460" i="8"/>
  <c r="A461" i="8"/>
  <c r="A462" i="8"/>
  <c r="A463" i="8"/>
  <c r="A464" i="8"/>
  <c r="A465" i="8"/>
  <c r="A466" i="8"/>
  <c r="A467" i="8"/>
  <c r="A468" i="8"/>
  <c r="A469" i="8"/>
  <c r="A470" i="8"/>
  <c r="A471" i="8"/>
  <c r="A472" i="8"/>
  <c r="A473" i="8"/>
  <c r="A474" i="8"/>
  <c r="A475" i="8"/>
  <c r="A476" i="8"/>
  <c r="A477" i="8"/>
  <c r="A478" i="8"/>
  <c r="A479" i="8"/>
  <c r="A480" i="8"/>
  <c r="A481" i="8"/>
  <c r="A482" i="8"/>
  <c r="A483" i="8"/>
  <c r="A484" i="8"/>
  <c r="A485" i="8"/>
  <c r="A486" i="8"/>
  <c r="A487" i="8"/>
  <c r="A488" i="8"/>
  <c r="A489" i="8"/>
  <c r="A490" i="8"/>
  <c r="A491" i="8"/>
  <c r="A492" i="8"/>
  <c r="A493" i="8"/>
  <c r="A494" i="8"/>
  <c r="A495" i="8"/>
  <c r="A496" i="8"/>
  <c r="A497" i="8"/>
  <c r="A498" i="8"/>
  <c r="A499" i="8"/>
  <c r="A500" i="8"/>
  <c r="A501" i="8"/>
  <c r="A502" i="8"/>
  <c r="A503" i="8"/>
  <c r="A504" i="8"/>
  <c r="A505" i="8"/>
  <c r="A506" i="8"/>
  <c r="A507" i="8"/>
  <c r="A508" i="8"/>
  <c r="A509" i="8"/>
  <c r="A510" i="8"/>
  <c r="A511" i="8"/>
  <c r="A512" i="8"/>
  <c r="A513" i="8"/>
  <c r="A514" i="8"/>
  <c r="A515" i="8"/>
  <c r="A516" i="8"/>
  <c r="A517" i="8"/>
  <c r="A518" i="8"/>
  <c r="A519" i="8"/>
  <c r="A520" i="8"/>
  <c r="A521" i="8"/>
  <c r="A522" i="8"/>
  <c r="A523" i="8"/>
  <c r="A524" i="8"/>
  <c r="A525" i="8"/>
  <c r="A526" i="8"/>
  <c r="A527" i="8"/>
  <c r="A528" i="8"/>
  <c r="A529" i="8"/>
  <c r="A530" i="8"/>
  <c r="A531" i="8"/>
  <c r="A532" i="8"/>
  <c r="A533" i="8"/>
  <c r="A534" i="8"/>
  <c r="A535" i="8"/>
  <c r="A536" i="8"/>
  <c r="A537" i="8"/>
  <c r="A538" i="8"/>
  <c r="A539" i="8"/>
  <c r="A540" i="8"/>
  <c r="A541" i="8"/>
  <c r="A542" i="8"/>
  <c r="A543" i="8"/>
  <c r="A544" i="8"/>
  <c r="A545" i="8"/>
  <c r="A546" i="8"/>
  <c r="A547" i="8"/>
  <c r="A548" i="8"/>
  <c r="A549" i="8"/>
  <c r="A550" i="8"/>
  <c r="A551" i="8"/>
  <c r="A552" i="8"/>
  <c r="A553" i="8"/>
  <c r="A554" i="8"/>
  <c r="A555" i="8"/>
  <c r="A556" i="8"/>
  <c r="A557" i="8"/>
  <c r="A558" i="8"/>
  <c r="A559" i="8"/>
  <c r="A560" i="8"/>
  <c r="A561" i="8"/>
  <c r="A562" i="8"/>
  <c r="A563" i="8"/>
  <c r="A564" i="8"/>
  <c r="A565" i="8"/>
  <c r="A566" i="8"/>
  <c r="A567" i="8"/>
  <c r="A568" i="8"/>
  <c r="A569" i="8"/>
  <c r="A570" i="8"/>
  <c r="A571" i="8"/>
  <c r="A572" i="8"/>
  <c r="A573" i="8"/>
  <c r="A574" i="8"/>
  <c r="A575" i="8"/>
  <c r="A576" i="8"/>
  <c r="A577" i="8"/>
  <c r="A578" i="8"/>
  <c r="A579" i="8"/>
  <c r="A580" i="8"/>
  <c r="A581" i="8"/>
  <c r="A582" i="8"/>
  <c r="A583" i="8"/>
  <c r="A584" i="8"/>
  <c r="A585" i="8"/>
  <c r="A586" i="8"/>
  <c r="A587" i="8"/>
  <c r="A588" i="8"/>
  <c r="A589" i="8"/>
  <c r="A590" i="8"/>
  <c r="A591" i="8"/>
  <c r="A592" i="8"/>
  <c r="A593" i="8"/>
  <c r="A594" i="8"/>
  <c r="A595" i="8"/>
  <c r="A596" i="8"/>
  <c r="A597" i="8"/>
  <c r="A598" i="8"/>
  <c r="A599" i="8"/>
  <c r="A600" i="8"/>
  <c r="A601" i="8"/>
  <c r="A602" i="8"/>
  <c r="A603" i="8"/>
  <c r="A604" i="8"/>
  <c r="A605" i="8"/>
  <c r="A606" i="8"/>
  <c r="A607" i="8"/>
  <c r="A608" i="8"/>
  <c r="A609" i="8"/>
  <c r="A610" i="8"/>
  <c r="A611" i="8"/>
  <c r="A612" i="8"/>
  <c r="A613" i="8"/>
  <c r="A614" i="8"/>
  <c r="A615" i="8"/>
  <c r="A616" i="8"/>
  <c r="A617" i="8"/>
  <c r="A618" i="8"/>
  <c r="A619" i="8"/>
  <c r="A620" i="8"/>
  <c r="A621" i="8"/>
  <c r="A622" i="8"/>
  <c r="A623" i="8"/>
  <c r="A624" i="8"/>
  <c r="A625" i="8"/>
  <c r="A626" i="8"/>
  <c r="A627" i="8"/>
  <c r="A628" i="8"/>
  <c r="A629" i="8"/>
  <c r="A630" i="8"/>
  <c r="A631" i="8"/>
  <c r="A632" i="8"/>
  <c r="A633" i="8"/>
  <c r="A634" i="8"/>
  <c r="A635" i="8"/>
  <c r="A636" i="8"/>
  <c r="A637" i="8"/>
  <c r="A638" i="8"/>
  <c r="A639" i="8"/>
  <c r="A640" i="8"/>
  <c r="A641" i="8"/>
  <c r="A642" i="8"/>
  <c r="A643" i="8"/>
  <c r="A644" i="8"/>
  <c r="A645" i="8"/>
  <c r="A646" i="8"/>
  <c r="A647" i="8"/>
  <c r="A648" i="8"/>
  <c r="A649" i="8"/>
  <c r="A650" i="8"/>
  <c r="A651" i="8"/>
  <c r="A652" i="8"/>
  <c r="A653" i="8"/>
  <c r="A654" i="8"/>
  <c r="A655" i="8"/>
  <c r="A656" i="8"/>
  <c r="A657" i="8"/>
  <c r="A658" i="8"/>
  <c r="A659" i="8"/>
  <c r="A660" i="8"/>
  <c r="A661" i="8"/>
  <c r="A662" i="8"/>
  <c r="A663" i="8"/>
  <c r="A664" i="8"/>
  <c r="A665" i="8"/>
  <c r="A666" i="8"/>
  <c r="A667" i="8"/>
  <c r="A668" i="8"/>
  <c r="A669" i="8"/>
  <c r="A670" i="8"/>
  <c r="A671" i="8"/>
  <c r="A672" i="8"/>
  <c r="A673" i="8"/>
  <c r="A674" i="8"/>
  <c r="A675" i="8"/>
  <c r="A676" i="8"/>
  <c r="A677" i="8"/>
  <c r="A678" i="8"/>
  <c r="A679" i="8"/>
  <c r="A680" i="8"/>
  <c r="A681" i="8"/>
  <c r="A682" i="8"/>
  <c r="A683" i="8"/>
  <c r="A684" i="8"/>
  <c r="A685" i="8"/>
  <c r="A686" i="8"/>
  <c r="A687" i="8"/>
  <c r="A688" i="8"/>
  <c r="A689" i="8"/>
  <c r="A690" i="8"/>
  <c r="A691" i="8"/>
  <c r="A692" i="8"/>
  <c r="A693" i="8"/>
  <c r="A694" i="8"/>
  <c r="A695" i="8"/>
  <c r="A696" i="8"/>
  <c r="A697" i="8"/>
  <c r="A698" i="8"/>
  <c r="A699" i="8"/>
  <c r="A700" i="8"/>
  <c r="A701" i="8"/>
  <c r="A702" i="8"/>
  <c r="A703" i="8"/>
  <c r="A704" i="8"/>
  <c r="A705" i="8"/>
  <c r="A706" i="8"/>
  <c r="A707" i="8"/>
  <c r="A708" i="8"/>
  <c r="A709" i="8"/>
  <c r="A710" i="8"/>
  <c r="A711" i="8"/>
  <c r="A712" i="8"/>
  <c r="A713" i="8"/>
  <c r="A714" i="8"/>
  <c r="A715" i="8"/>
  <c r="A716" i="8"/>
  <c r="A717" i="8"/>
  <c r="A718" i="8"/>
  <c r="A719" i="8"/>
  <c r="A720" i="8"/>
  <c r="A721" i="8"/>
  <c r="A722" i="8"/>
  <c r="A723" i="8"/>
  <c r="A724" i="8"/>
  <c r="A725" i="8"/>
  <c r="A726" i="8"/>
  <c r="A727" i="8"/>
  <c r="A728" i="8"/>
  <c r="A729" i="8"/>
  <c r="A730" i="8"/>
  <c r="A731" i="8"/>
  <c r="A732" i="8"/>
  <c r="A733" i="8"/>
  <c r="A734" i="8"/>
  <c r="A735" i="8"/>
  <c r="A736" i="8"/>
  <c r="A737" i="8"/>
  <c r="A738" i="8"/>
  <c r="A739" i="8"/>
  <c r="A740" i="8"/>
  <c r="A741" i="8"/>
  <c r="A742" i="8"/>
  <c r="A743" i="8"/>
  <c r="A744" i="8"/>
  <c r="A745" i="8"/>
  <c r="A746" i="8"/>
  <c r="A747" i="8"/>
  <c r="A748" i="8"/>
  <c r="A749" i="8"/>
  <c r="A750" i="8"/>
  <c r="A751" i="8"/>
  <c r="A752" i="8"/>
  <c r="A753" i="8"/>
  <c r="A754" i="8"/>
  <c r="A755" i="8"/>
  <c r="A756" i="8"/>
  <c r="A757" i="8"/>
  <c r="A758" i="8"/>
  <c r="A759" i="8"/>
  <c r="A760" i="8"/>
  <c r="A761" i="8"/>
  <c r="A762" i="8"/>
  <c r="A763" i="8"/>
  <c r="A764" i="8"/>
  <c r="A765" i="8"/>
  <c r="A766" i="8"/>
  <c r="A767" i="8"/>
  <c r="A768" i="8"/>
  <c r="A769" i="8"/>
  <c r="A770" i="8"/>
  <c r="A771" i="8"/>
  <c r="A772" i="8"/>
  <c r="A773" i="8"/>
  <c r="A774" i="8"/>
  <c r="A775" i="8"/>
  <c r="A776" i="8"/>
  <c r="A777" i="8"/>
  <c r="A778" i="8"/>
  <c r="A779" i="8"/>
  <c r="A780" i="8"/>
  <c r="A781" i="8"/>
  <c r="A782" i="8"/>
  <c r="A783" i="8"/>
  <c r="A784" i="8"/>
  <c r="A785" i="8"/>
  <c r="A786" i="8"/>
  <c r="A787" i="8"/>
  <c r="A788" i="8"/>
  <c r="A789" i="8"/>
  <c r="A790" i="8"/>
  <c r="A791" i="8"/>
  <c r="A792" i="8"/>
  <c r="A793" i="8"/>
  <c r="A794" i="8"/>
  <c r="A795" i="8"/>
  <c r="A796" i="8"/>
  <c r="A797" i="8"/>
  <c r="A798" i="8"/>
  <c r="A799" i="8"/>
  <c r="A800" i="8"/>
  <c r="A801" i="8"/>
  <c r="A802" i="8"/>
  <c r="A803" i="8"/>
  <c r="A804" i="8"/>
  <c r="A805" i="8"/>
  <c r="A806" i="8"/>
  <c r="A807" i="8"/>
  <c r="A808" i="8"/>
  <c r="A809" i="8"/>
  <c r="A810" i="8"/>
  <c r="A811" i="8"/>
  <c r="A812" i="8"/>
  <c r="A813" i="8"/>
  <c r="A814" i="8"/>
  <c r="A815" i="8"/>
  <c r="A816" i="8"/>
  <c r="A817" i="8"/>
  <c r="A818" i="8"/>
  <c r="A819" i="8"/>
  <c r="A820" i="8"/>
  <c r="A821" i="8"/>
  <c r="A822" i="8"/>
  <c r="A823" i="8"/>
  <c r="A824" i="8"/>
  <c r="A825" i="8"/>
  <c r="A826" i="8"/>
  <c r="A827" i="8"/>
  <c r="A828" i="8"/>
  <c r="A829" i="8"/>
  <c r="A830" i="8"/>
  <c r="A831" i="8"/>
  <c r="A832" i="8"/>
  <c r="A833" i="8"/>
  <c r="A834" i="8"/>
  <c r="A835" i="8"/>
  <c r="A836" i="8"/>
  <c r="A837" i="8"/>
  <c r="A838" i="8"/>
  <c r="A839" i="8"/>
  <c r="A840" i="8"/>
  <c r="A841" i="8"/>
  <c r="A842" i="8"/>
  <c r="A843" i="8"/>
  <c r="A844" i="8"/>
  <c r="A845" i="8"/>
  <c r="A846" i="8"/>
  <c r="A847" i="8"/>
  <c r="A848" i="8"/>
  <c r="A849" i="8"/>
  <c r="A850" i="8"/>
  <c r="A851" i="8"/>
  <c r="A852" i="8"/>
  <c r="A853" i="8"/>
  <c r="A854" i="8"/>
  <c r="A855" i="8"/>
  <c r="A856" i="8"/>
  <c r="A857" i="8"/>
  <c r="A858" i="8"/>
  <c r="A859" i="8"/>
  <c r="A860" i="8"/>
  <c r="A861" i="8"/>
  <c r="A862" i="8"/>
  <c r="A863" i="8"/>
  <c r="A864" i="8"/>
  <c r="A865" i="8"/>
  <c r="A866" i="8"/>
  <c r="A867" i="8"/>
  <c r="A868" i="8"/>
  <c r="A869" i="8"/>
  <c r="A870" i="8"/>
  <c r="A871" i="8"/>
  <c r="A872" i="8"/>
  <c r="A873" i="8"/>
  <c r="A874" i="8"/>
  <c r="A875" i="8"/>
  <c r="A876" i="8"/>
  <c r="A877" i="8"/>
  <c r="A878" i="8"/>
  <c r="A879" i="8"/>
  <c r="A880" i="8"/>
  <c r="A881" i="8"/>
  <c r="A882" i="8"/>
  <c r="A883" i="8"/>
  <c r="A884" i="8"/>
  <c r="A885" i="8"/>
  <c r="A886" i="8"/>
  <c r="A887" i="8"/>
  <c r="A888" i="8"/>
  <c r="A889" i="8"/>
  <c r="A890" i="8"/>
  <c r="A891" i="8"/>
  <c r="A892" i="8"/>
  <c r="A893" i="8"/>
  <c r="A894" i="8"/>
  <c r="A895" i="8"/>
  <c r="A896" i="8"/>
  <c r="A897" i="8"/>
  <c r="A898" i="8"/>
  <c r="A899" i="8"/>
  <c r="A900" i="8"/>
  <c r="A901" i="8"/>
  <c r="A902" i="8"/>
  <c r="A903" i="8"/>
  <c r="A904" i="8"/>
  <c r="A905" i="8"/>
  <c r="A906" i="8"/>
  <c r="A907" i="8"/>
  <c r="A908" i="8"/>
  <c r="A909" i="8"/>
  <c r="A910" i="8"/>
  <c r="A911" i="8"/>
  <c r="A912" i="8"/>
  <c r="A913" i="8"/>
  <c r="A914" i="8"/>
  <c r="A915" i="8"/>
  <c r="A916" i="8"/>
  <c r="A917" i="8"/>
  <c r="A918" i="8"/>
  <c r="A919" i="8"/>
  <c r="A920" i="8"/>
  <c r="A921" i="8"/>
  <c r="A922" i="8"/>
  <c r="A923" i="8"/>
  <c r="A924" i="8"/>
  <c r="A925" i="8"/>
  <c r="A926" i="8"/>
  <c r="A927" i="8"/>
  <c r="A928" i="8"/>
  <c r="A929" i="8"/>
  <c r="A930" i="8"/>
  <c r="A931" i="8"/>
  <c r="A932" i="8"/>
  <c r="A933" i="8"/>
  <c r="A934" i="8"/>
  <c r="A935" i="8"/>
  <c r="A936" i="8"/>
  <c r="A937" i="8"/>
  <c r="A938" i="8"/>
  <c r="A939" i="8"/>
  <c r="A940" i="8"/>
  <c r="A941" i="8"/>
  <c r="A942" i="8"/>
  <c r="A943" i="8"/>
  <c r="A944" i="8"/>
  <c r="A945" i="8"/>
  <c r="A946" i="8"/>
  <c r="A947" i="8"/>
  <c r="A948" i="8"/>
  <c r="A949" i="8"/>
  <c r="A950" i="8"/>
  <c r="A951" i="8"/>
  <c r="A952" i="8"/>
  <c r="A953" i="8"/>
  <c r="A954" i="8"/>
  <c r="A955" i="8"/>
  <c r="A956" i="8"/>
  <c r="A957" i="8"/>
  <c r="A958" i="8"/>
  <c r="A959" i="8"/>
  <c r="A960" i="8"/>
  <c r="A961" i="8"/>
  <c r="A962" i="8"/>
  <c r="A963" i="8"/>
  <c r="A964" i="8"/>
  <c r="A965" i="8"/>
  <c r="A966" i="8"/>
  <c r="A967" i="8"/>
  <c r="A968" i="8"/>
  <c r="A969" i="8"/>
  <c r="A970" i="8"/>
  <c r="A971" i="8"/>
  <c r="A972" i="8"/>
  <c r="A973" i="8"/>
  <c r="A974" i="8"/>
  <c r="A975" i="8"/>
  <c r="A976" i="8"/>
  <c r="A977" i="8"/>
  <c r="A978" i="8"/>
  <c r="A979" i="8"/>
  <c r="A980" i="8"/>
  <c r="A981" i="8"/>
  <c r="A982" i="8"/>
  <c r="A983" i="8"/>
  <c r="A984" i="8"/>
  <c r="A985" i="8"/>
  <c r="A986" i="8"/>
  <c r="A987" i="8"/>
  <c r="A988" i="8"/>
  <c r="A989" i="8"/>
  <c r="A990" i="8"/>
  <c r="A991" i="8"/>
  <c r="A992" i="8"/>
  <c r="A993" i="8"/>
  <c r="A994" i="8"/>
  <c r="A995" i="8"/>
  <c r="A996" i="8"/>
  <c r="A997" i="8"/>
  <c r="A998" i="8"/>
  <c r="A999" i="8"/>
  <c r="A1000" i="8"/>
  <c r="Q21" i="8" l="1"/>
  <c r="P21" i="8"/>
  <c r="Q20" i="8"/>
  <c r="P20" i="8"/>
  <c r="Q19" i="8"/>
  <c r="P19" i="8"/>
  <c r="Q18" i="8"/>
  <c r="P18" i="8"/>
  <c r="G21" i="8"/>
  <c r="C21" i="8"/>
  <c r="K21" i="8"/>
  <c r="I21" i="8"/>
  <c r="G20" i="8"/>
  <c r="C20" i="8"/>
  <c r="L20" i="8" s="1"/>
  <c r="K20" i="8"/>
  <c r="I20" i="8"/>
  <c r="S1000" i="8"/>
  <c r="L1000" i="8"/>
  <c r="O1000" i="8"/>
  <c r="S960" i="8"/>
  <c r="L960" i="8"/>
  <c r="O960" i="8"/>
  <c r="S888" i="8"/>
  <c r="L888" i="8"/>
  <c r="O888" i="8"/>
  <c r="S832" i="8"/>
  <c r="L832" i="8"/>
  <c r="O832" i="8"/>
  <c r="S776" i="8"/>
  <c r="O776" i="8"/>
  <c r="L776" i="8"/>
  <c r="S720" i="8"/>
  <c r="O720" i="8"/>
  <c r="L720" i="8"/>
  <c r="S672" i="8"/>
  <c r="O672" i="8"/>
  <c r="L672" i="8"/>
  <c r="S600" i="8"/>
  <c r="O600" i="8"/>
  <c r="L600" i="8"/>
  <c r="S520" i="8"/>
  <c r="L520" i="8"/>
  <c r="O520" i="8"/>
  <c r="S456" i="8"/>
  <c r="O456" i="8"/>
  <c r="L456" i="8"/>
  <c r="S392" i="8"/>
  <c r="O392" i="8"/>
  <c r="L392" i="8"/>
  <c r="S336" i="8"/>
  <c r="L336" i="8"/>
  <c r="O336" i="8"/>
  <c r="S280" i="8"/>
  <c r="L280" i="8"/>
  <c r="O280" i="8"/>
  <c r="S240" i="8"/>
  <c r="O240" i="8"/>
  <c r="L240" i="8"/>
  <c r="S192" i="8"/>
  <c r="L192" i="8"/>
  <c r="O192" i="8"/>
  <c r="S136" i="8"/>
  <c r="L136" i="8"/>
  <c r="O136" i="8"/>
  <c r="S128" i="8"/>
  <c r="L128" i="8"/>
  <c r="O128" i="8"/>
  <c r="S120" i="8"/>
  <c r="L120" i="8"/>
  <c r="O120" i="8"/>
  <c r="S112" i="8"/>
  <c r="L112" i="8"/>
  <c r="O112" i="8"/>
  <c r="S104" i="8"/>
  <c r="L104" i="8"/>
  <c r="O104" i="8"/>
  <c r="S96" i="8"/>
  <c r="L96" i="8"/>
  <c r="O96" i="8"/>
  <c r="S88" i="8"/>
  <c r="L88" i="8"/>
  <c r="O88" i="8"/>
  <c r="S80" i="8"/>
  <c r="L80" i="8"/>
  <c r="O80" i="8"/>
  <c r="S72" i="8"/>
  <c r="L72" i="8"/>
  <c r="O72" i="8"/>
  <c r="S959" i="8"/>
  <c r="L959" i="8"/>
  <c r="O959" i="8"/>
  <c r="S911" i="8"/>
  <c r="L911" i="8"/>
  <c r="O911" i="8"/>
  <c r="S903" i="8"/>
  <c r="L903" i="8"/>
  <c r="O903" i="8"/>
  <c r="S895" i="8"/>
  <c r="L895" i="8"/>
  <c r="O895" i="8"/>
  <c r="S887" i="8"/>
  <c r="L887" i="8"/>
  <c r="O887" i="8"/>
  <c r="S879" i="8"/>
  <c r="L879" i="8"/>
  <c r="O879" i="8"/>
  <c r="S871" i="8"/>
  <c r="L871" i="8"/>
  <c r="O871" i="8"/>
  <c r="S863" i="8"/>
  <c r="L863" i="8"/>
  <c r="O863" i="8"/>
  <c r="S855" i="8"/>
  <c r="L855" i="8"/>
  <c r="O855" i="8"/>
  <c r="S847" i="8"/>
  <c r="L847" i="8"/>
  <c r="O847" i="8"/>
  <c r="S839" i="8"/>
  <c r="L839" i="8"/>
  <c r="O839" i="8"/>
  <c r="S831" i="8"/>
  <c r="L831" i="8"/>
  <c r="O831" i="8"/>
  <c r="S823" i="8"/>
  <c r="L823" i="8"/>
  <c r="O823" i="8"/>
  <c r="S815" i="8"/>
  <c r="L815" i="8"/>
  <c r="O815" i="8"/>
  <c r="S807" i="8"/>
  <c r="L807" i="8"/>
  <c r="O807" i="8"/>
  <c r="S799" i="8"/>
  <c r="L799" i="8"/>
  <c r="O799" i="8"/>
  <c r="S791" i="8"/>
  <c r="L791" i="8"/>
  <c r="O791" i="8"/>
  <c r="S783" i="8"/>
  <c r="O783" i="8"/>
  <c r="L783" i="8"/>
  <c r="S775" i="8"/>
  <c r="O775" i="8"/>
  <c r="L775" i="8"/>
  <c r="S767" i="8"/>
  <c r="O767" i="8"/>
  <c r="L767" i="8"/>
  <c r="S759" i="8"/>
  <c r="O759" i="8"/>
  <c r="L759" i="8"/>
  <c r="S751" i="8"/>
  <c r="O751" i="8"/>
  <c r="L751" i="8"/>
  <c r="S743" i="8"/>
  <c r="O743" i="8"/>
  <c r="L743" i="8"/>
  <c r="S735" i="8"/>
  <c r="O735" i="8"/>
  <c r="L735" i="8"/>
  <c r="S727" i="8"/>
  <c r="O727" i="8"/>
  <c r="L727" i="8"/>
  <c r="S719" i="8"/>
  <c r="O719" i="8"/>
  <c r="L719" i="8"/>
  <c r="S711" i="8"/>
  <c r="O711" i="8"/>
  <c r="L711" i="8"/>
  <c r="S703" i="8"/>
  <c r="O703" i="8"/>
  <c r="L703" i="8"/>
  <c r="S695" i="8"/>
  <c r="O695" i="8"/>
  <c r="L695" i="8"/>
  <c r="S687" i="8"/>
  <c r="O687" i="8"/>
  <c r="L687" i="8"/>
  <c r="S679" i="8"/>
  <c r="O679" i="8"/>
  <c r="L679" i="8"/>
  <c r="S671" i="8"/>
  <c r="O671" i="8"/>
  <c r="L671" i="8"/>
  <c r="S663" i="8"/>
  <c r="O663" i="8"/>
  <c r="L663" i="8"/>
  <c r="S655" i="8"/>
  <c r="O655" i="8"/>
  <c r="L655" i="8"/>
  <c r="S647" i="8"/>
  <c r="O647" i="8"/>
  <c r="L647" i="8"/>
  <c r="S639" i="8"/>
  <c r="O639" i="8"/>
  <c r="L639" i="8"/>
  <c r="S631" i="8"/>
  <c r="O631" i="8"/>
  <c r="L631" i="8"/>
  <c r="S623" i="8"/>
  <c r="O623" i="8"/>
  <c r="L623" i="8"/>
  <c r="S615" i="8"/>
  <c r="O615" i="8"/>
  <c r="L615" i="8"/>
  <c r="S607" i="8"/>
  <c r="O607" i="8"/>
  <c r="L607" i="8"/>
  <c r="S599" i="8"/>
  <c r="O599" i="8"/>
  <c r="L599" i="8"/>
  <c r="S591" i="8"/>
  <c r="O591" i="8"/>
  <c r="L591" i="8"/>
  <c r="S583" i="8"/>
  <c r="O583" i="8"/>
  <c r="L583" i="8"/>
  <c r="S575" i="8"/>
  <c r="O575" i="8"/>
  <c r="L575" i="8"/>
  <c r="S567" i="8"/>
  <c r="O567" i="8"/>
  <c r="L567" i="8"/>
  <c r="S559" i="8"/>
  <c r="L559" i="8"/>
  <c r="O559" i="8"/>
  <c r="S551" i="8"/>
  <c r="L551" i="8"/>
  <c r="O551" i="8"/>
  <c r="S543" i="8"/>
  <c r="L543" i="8"/>
  <c r="O543" i="8"/>
  <c r="S535" i="8"/>
  <c r="L535" i="8"/>
  <c r="O535" i="8"/>
  <c r="S527" i="8"/>
  <c r="L527" i="8"/>
  <c r="O527" i="8"/>
  <c r="S519" i="8"/>
  <c r="L519" i="8"/>
  <c r="O519" i="8"/>
  <c r="S511" i="8"/>
  <c r="L511" i="8"/>
  <c r="O511" i="8"/>
  <c r="S503" i="8"/>
  <c r="L503" i="8"/>
  <c r="O503" i="8"/>
  <c r="S495" i="8"/>
  <c r="L495" i="8"/>
  <c r="O495" i="8"/>
  <c r="S487" i="8"/>
  <c r="L487" i="8"/>
  <c r="O487" i="8"/>
  <c r="S479" i="8"/>
  <c r="L479" i="8"/>
  <c r="O479" i="8"/>
  <c r="S471" i="8"/>
  <c r="L471" i="8"/>
  <c r="O471" i="8"/>
  <c r="S463" i="8"/>
  <c r="O463" i="8"/>
  <c r="L463" i="8"/>
  <c r="S455" i="8"/>
  <c r="O455" i="8"/>
  <c r="L455" i="8"/>
  <c r="S447" i="8"/>
  <c r="O447" i="8"/>
  <c r="L447" i="8"/>
  <c r="S439" i="8"/>
  <c r="O439" i="8"/>
  <c r="L439" i="8"/>
  <c r="S431" i="8"/>
  <c r="O431" i="8"/>
  <c r="L431" i="8"/>
  <c r="S423" i="8"/>
  <c r="O423" i="8"/>
  <c r="L423" i="8"/>
  <c r="S415" i="8"/>
  <c r="O415" i="8"/>
  <c r="L415" i="8"/>
  <c r="S407" i="8"/>
  <c r="O407" i="8"/>
  <c r="L407" i="8"/>
  <c r="S399" i="8"/>
  <c r="O399" i="8"/>
  <c r="L399" i="8"/>
  <c r="S391" i="8"/>
  <c r="O391" i="8"/>
  <c r="L391" i="8"/>
  <c r="S383" i="8"/>
  <c r="L383" i="8"/>
  <c r="O383" i="8"/>
  <c r="S375" i="8"/>
  <c r="L375" i="8"/>
  <c r="O375" i="8"/>
  <c r="S367" i="8"/>
  <c r="L367" i="8"/>
  <c r="O367" i="8"/>
  <c r="L359" i="8"/>
  <c r="O359" i="8"/>
  <c r="S359" i="8"/>
  <c r="S351" i="8"/>
  <c r="L351" i="8"/>
  <c r="O351" i="8"/>
  <c r="S343" i="8"/>
  <c r="L343" i="8"/>
  <c r="O343" i="8"/>
  <c r="S335" i="8"/>
  <c r="L335" i="8"/>
  <c r="O335" i="8"/>
  <c r="S327" i="8"/>
  <c r="L327" i="8"/>
  <c r="O327" i="8"/>
  <c r="S319" i="8"/>
  <c r="L319" i="8"/>
  <c r="O319" i="8"/>
  <c r="S311" i="8"/>
  <c r="L311" i="8"/>
  <c r="O311" i="8"/>
  <c r="S303" i="8"/>
  <c r="L303" i="8"/>
  <c r="O303" i="8"/>
  <c r="S295" i="8"/>
  <c r="L295" i="8"/>
  <c r="O295" i="8"/>
  <c r="S287" i="8"/>
  <c r="L287" i="8"/>
  <c r="O287" i="8"/>
  <c r="S279" i="8"/>
  <c r="L279" i="8"/>
  <c r="O279" i="8"/>
  <c r="S271" i="8"/>
  <c r="O271" i="8"/>
  <c r="L271" i="8"/>
  <c r="S263" i="8"/>
  <c r="O263" i="8"/>
  <c r="L263" i="8"/>
  <c r="S255" i="8"/>
  <c r="O255" i="8"/>
  <c r="L255" i="8"/>
  <c r="S247" i="8"/>
  <c r="O247" i="8"/>
  <c r="L247" i="8"/>
  <c r="S239" i="8"/>
  <c r="O239" i="8"/>
  <c r="L239" i="8"/>
  <c r="S231" i="8"/>
  <c r="O231" i="8"/>
  <c r="L231" i="8"/>
  <c r="S223" i="8"/>
  <c r="O223" i="8"/>
  <c r="L223" i="8"/>
  <c r="S215" i="8"/>
  <c r="O215" i="8"/>
  <c r="L215" i="8"/>
  <c r="S207" i="8"/>
  <c r="O207" i="8"/>
  <c r="L207" i="8"/>
  <c r="S199" i="8"/>
  <c r="L199" i="8"/>
  <c r="O199" i="8"/>
  <c r="S191" i="8"/>
  <c r="L191" i="8"/>
  <c r="O191" i="8"/>
  <c r="S183" i="8"/>
  <c r="L183" i="8"/>
  <c r="O183" i="8"/>
  <c r="S175" i="8"/>
  <c r="L175" i="8"/>
  <c r="O175" i="8"/>
  <c r="L167" i="8"/>
  <c r="S167" i="8"/>
  <c r="O167" i="8"/>
  <c r="S159" i="8"/>
  <c r="L159" i="8"/>
  <c r="O159" i="8"/>
  <c r="S151" i="8"/>
  <c r="L151" i="8"/>
  <c r="O151" i="8"/>
  <c r="L143" i="8"/>
  <c r="S143" i="8"/>
  <c r="O143" i="8"/>
  <c r="S135" i="8"/>
  <c r="L135" i="8"/>
  <c r="O135" i="8"/>
  <c r="L127" i="8"/>
  <c r="S127" i="8"/>
  <c r="O127" i="8"/>
  <c r="S119" i="8"/>
  <c r="L119" i="8"/>
  <c r="O119" i="8"/>
  <c r="S111" i="8"/>
  <c r="L111" i="8"/>
  <c r="O111" i="8"/>
  <c r="L103" i="8"/>
  <c r="O103" i="8"/>
  <c r="S103" i="8"/>
  <c r="S95" i="8"/>
  <c r="L95" i="8"/>
  <c r="O95" i="8"/>
  <c r="S87" i="8"/>
  <c r="L87" i="8"/>
  <c r="O87" i="8"/>
  <c r="L79" i="8"/>
  <c r="S79" i="8"/>
  <c r="O79" i="8"/>
  <c r="S71" i="8"/>
  <c r="L71" i="8"/>
  <c r="O71" i="8"/>
  <c r="L63" i="8"/>
  <c r="S63" i="8"/>
  <c r="O63" i="8"/>
  <c r="S55" i="8"/>
  <c r="L55" i="8"/>
  <c r="O55" i="8"/>
  <c r="S47" i="8"/>
  <c r="L47" i="8"/>
  <c r="O47" i="8"/>
  <c r="L39" i="8"/>
  <c r="S39" i="8"/>
  <c r="O39" i="8"/>
  <c r="L31" i="8"/>
  <c r="S31" i="8"/>
  <c r="O31" i="8"/>
  <c r="S23" i="8"/>
  <c r="L23" i="8"/>
  <c r="O23" i="8"/>
  <c r="S992" i="8"/>
  <c r="L992" i="8"/>
  <c r="O992" i="8"/>
  <c r="S936" i="8"/>
  <c r="L936" i="8"/>
  <c r="O936" i="8"/>
  <c r="S880" i="8"/>
  <c r="L880" i="8"/>
  <c r="O880" i="8"/>
  <c r="S816" i="8"/>
  <c r="L816" i="8"/>
  <c r="O816" i="8"/>
  <c r="S760" i="8"/>
  <c r="O760" i="8"/>
  <c r="L760" i="8"/>
  <c r="S704" i="8"/>
  <c r="O704" i="8"/>
  <c r="L704" i="8"/>
  <c r="S648" i="8"/>
  <c r="O648" i="8"/>
  <c r="L648" i="8"/>
  <c r="S592" i="8"/>
  <c r="O592" i="8"/>
  <c r="L592" i="8"/>
  <c r="S552" i="8"/>
  <c r="L552" i="8"/>
  <c r="O552" i="8"/>
  <c r="S512" i="8"/>
  <c r="L512" i="8"/>
  <c r="O512" i="8"/>
  <c r="S464" i="8"/>
  <c r="O464" i="8"/>
  <c r="L464" i="8"/>
  <c r="S408" i="8"/>
  <c r="O408" i="8"/>
  <c r="L408" i="8"/>
  <c r="S360" i="8"/>
  <c r="L360" i="8"/>
  <c r="O360" i="8"/>
  <c r="S312" i="8"/>
  <c r="L312" i="8"/>
  <c r="O312" i="8"/>
  <c r="S248" i="8"/>
  <c r="O248" i="8"/>
  <c r="L248" i="8"/>
  <c r="S184" i="8"/>
  <c r="L184" i="8"/>
  <c r="O184" i="8"/>
  <c r="S32" i="8"/>
  <c r="L32" i="8"/>
  <c r="O32" i="8"/>
  <c r="S935" i="8"/>
  <c r="L935" i="8"/>
  <c r="O935" i="8"/>
  <c r="S974" i="8"/>
  <c r="L974" i="8"/>
  <c r="O974" i="8"/>
  <c r="S926" i="8"/>
  <c r="L926" i="8"/>
  <c r="O926" i="8"/>
  <c r="S918" i="8"/>
  <c r="L918" i="8"/>
  <c r="O918" i="8"/>
  <c r="S910" i="8"/>
  <c r="L910" i="8"/>
  <c r="O910" i="8"/>
  <c r="S902" i="8"/>
  <c r="L902" i="8"/>
  <c r="O902" i="8"/>
  <c r="S894" i="8"/>
  <c r="L894" i="8"/>
  <c r="O894" i="8"/>
  <c r="S886" i="8"/>
  <c r="O886" i="8"/>
  <c r="L886" i="8"/>
  <c r="S878" i="8"/>
  <c r="O878" i="8"/>
  <c r="L878" i="8"/>
  <c r="S870" i="8"/>
  <c r="O870" i="8"/>
  <c r="L870" i="8"/>
  <c r="S862" i="8"/>
  <c r="O862" i="8"/>
  <c r="L862" i="8"/>
  <c r="S854" i="8"/>
  <c r="L854" i="8"/>
  <c r="O854" i="8"/>
  <c r="S846" i="8"/>
  <c r="L846" i="8"/>
  <c r="O846" i="8"/>
  <c r="S838" i="8"/>
  <c r="L838" i="8"/>
  <c r="O838" i="8"/>
  <c r="S830" i="8"/>
  <c r="L830" i="8"/>
  <c r="O830" i="8"/>
  <c r="S822" i="8"/>
  <c r="L822" i="8"/>
  <c r="O822" i="8"/>
  <c r="S814" i="8"/>
  <c r="L814" i="8"/>
  <c r="O814" i="8"/>
  <c r="S806" i="8"/>
  <c r="L806" i="8"/>
  <c r="O806" i="8"/>
  <c r="S798" i="8"/>
  <c r="L798" i="8"/>
  <c r="O798" i="8"/>
  <c r="S790" i="8"/>
  <c r="L790" i="8"/>
  <c r="O790" i="8"/>
  <c r="S782" i="8"/>
  <c r="O782" i="8"/>
  <c r="L782" i="8"/>
  <c r="S774" i="8"/>
  <c r="O774" i="8"/>
  <c r="L774" i="8"/>
  <c r="S766" i="8"/>
  <c r="O766" i="8"/>
  <c r="L766" i="8"/>
  <c r="S758" i="8"/>
  <c r="O758" i="8"/>
  <c r="L758" i="8"/>
  <c r="S750" i="8"/>
  <c r="O750" i="8"/>
  <c r="L750" i="8"/>
  <c r="S742" i="8"/>
  <c r="O742" i="8"/>
  <c r="L742" i="8"/>
  <c r="S734" i="8"/>
  <c r="O734" i="8"/>
  <c r="L734" i="8"/>
  <c r="S726" i="8"/>
  <c r="O726" i="8"/>
  <c r="L726" i="8"/>
  <c r="S718" i="8"/>
  <c r="O718" i="8"/>
  <c r="L718" i="8"/>
  <c r="S710" i="8"/>
  <c r="O710" i="8"/>
  <c r="L710" i="8"/>
  <c r="S702" i="8"/>
  <c r="O702" i="8"/>
  <c r="L702" i="8"/>
  <c r="S694" i="8"/>
  <c r="O694" i="8"/>
  <c r="L694" i="8"/>
  <c r="S686" i="8"/>
  <c r="O686" i="8"/>
  <c r="L686" i="8"/>
  <c r="S678" i="8"/>
  <c r="O678" i="8"/>
  <c r="L678" i="8"/>
  <c r="S670" i="8"/>
  <c r="O670" i="8"/>
  <c r="L670" i="8"/>
  <c r="S662" i="8"/>
  <c r="O662" i="8"/>
  <c r="L662" i="8"/>
  <c r="S654" i="8"/>
  <c r="O654" i="8"/>
  <c r="L654" i="8"/>
  <c r="S646" i="8"/>
  <c r="O646" i="8"/>
  <c r="L646" i="8"/>
  <c r="S638" i="8"/>
  <c r="O638" i="8"/>
  <c r="L638" i="8"/>
  <c r="S630" i="8"/>
  <c r="O630" i="8"/>
  <c r="L630" i="8"/>
  <c r="S622" i="8"/>
  <c r="O622" i="8"/>
  <c r="L622" i="8"/>
  <c r="S614" i="8"/>
  <c r="O614" i="8"/>
  <c r="L614" i="8"/>
  <c r="S606" i="8"/>
  <c r="O606" i="8"/>
  <c r="L606" i="8"/>
  <c r="S598" i="8"/>
  <c r="O598" i="8"/>
  <c r="L598" i="8"/>
  <c r="S590" i="8"/>
  <c r="O590" i="8"/>
  <c r="L590" i="8"/>
  <c r="S582" i="8"/>
  <c r="O582" i="8"/>
  <c r="L582" i="8"/>
  <c r="S574" i="8"/>
  <c r="O574" i="8"/>
  <c r="L574" i="8"/>
  <c r="S566" i="8"/>
  <c r="L566" i="8"/>
  <c r="O566" i="8"/>
  <c r="S558" i="8"/>
  <c r="L558" i="8"/>
  <c r="O558" i="8"/>
  <c r="S550" i="8"/>
  <c r="L550" i="8"/>
  <c r="O550" i="8"/>
  <c r="S542" i="8"/>
  <c r="L542" i="8"/>
  <c r="O542" i="8"/>
  <c r="S534" i="8"/>
  <c r="L534" i="8"/>
  <c r="O534" i="8"/>
  <c r="S526" i="8"/>
  <c r="L526" i="8"/>
  <c r="O526" i="8"/>
  <c r="S518" i="8"/>
  <c r="L518" i="8"/>
  <c r="O518" i="8"/>
  <c r="S510" i="8"/>
  <c r="L510" i="8"/>
  <c r="O510" i="8"/>
  <c r="S502" i="8"/>
  <c r="L502" i="8"/>
  <c r="O502" i="8"/>
  <c r="S494" i="8"/>
  <c r="L494" i="8"/>
  <c r="O494" i="8"/>
  <c r="S486" i="8"/>
  <c r="L486" i="8"/>
  <c r="O486" i="8"/>
  <c r="S478" i="8"/>
  <c r="L478" i="8"/>
  <c r="O478" i="8"/>
  <c r="S470" i="8"/>
  <c r="L470" i="8"/>
  <c r="O470" i="8"/>
  <c r="S462" i="8"/>
  <c r="O462" i="8"/>
  <c r="L462" i="8"/>
  <c r="S454" i="8"/>
  <c r="O454" i="8"/>
  <c r="L454" i="8"/>
  <c r="S446" i="8"/>
  <c r="O446" i="8"/>
  <c r="L446" i="8"/>
  <c r="S438" i="8"/>
  <c r="O438" i="8"/>
  <c r="L438" i="8"/>
  <c r="S430" i="8"/>
  <c r="O430" i="8"/>
  <c r="L430" i="8"/>
  <c r="S422" i="8"/>
  <c r="O422" i="8"/>
  <c r="L422" i="8"/>
  <c r="S414" i="8"/>
  <c r="O414" i="8"/>
  <c r="L414" i="8"/>
  <c r="S406" i="8"/>
  <c r="O406" i="8"/>
  <c r="L406" i="8"/>
  <c r="S398" i="8"/>
  <c r="O398" i="8"/>
  <c r="L398" i="8"/>
  <c r="S390" i="8"/>
  <c r="O390" i="8"/>
  <c r="L390" i="8"/>
  <c r="S382" i="8"/>
  <c r="L382" i="8"/>
  <c r="O382" i="8"/>
  <c r="S374" i="8"/>
  <c r="L374" i="8"/>
  <c r="O374" i="8"/>
  <c r="S366" i="8"/>
  <c r="L366" i="8"/>
  <c r="O366" i="8"/>
  <c r="S358" i="8"/>
  <c r="L358" i="8"/>
  <c r="O358" i="8"/>
  <c r="S350" i="8"/>
  <c r="L350" i="8"/>
  <c r="O350" i="8"/>
  <c r="S342" i="8"/>
  <c r="L342" i="8"/>
  <c r="O342" i="8"/>
  <c r="S334" i="8"/>
  <c r="L334" i="8"/>
  <c r="O334" i="8"/>
  <c r="S326" i="8"/>
  <c r="L326" i="8"/>
  <c r="O326" i="8"/>
  <c r="S318" i="8"/>
  <c r="L318" i="8"/>
  <c r="O318" i="8"/>
  <c r="S310" i="8"/>
  <c r="L310" i="8"/>
  <c r="O310" i="8"/>
  <c r="S302" i="8"/>
  <c r="L302" i="8"/>
  <c r="O302" i="8"/>
  <c r="S294" i="8"/>
  <c r="L294" i="8"/>
  <c r="O294" i="8"/>
  <c r="S286" i="8"/>
  <c r="L286" i="8"/>
  <c r="O286" i="8"/>
  <c r="S278" i="8"/>
  <c r="L278" i="8"/>
  <c r="O278" i="8"/>
  <c r="S270" i="8"/>
  <c r="L270" i="8"/>
  <c r="O270" i="8"/>
  <c r="S262" i="8"/>
  <c r="L262" i="8"/>
  <c r="O262" i="8"/>
  <c r="S254" i="8"/>
  <c r="L254" i="8"/>
  <c r="O254" i="8"/>
  <c r="S246" i="8"/>
  <c r="L246" i="8"/>
  <c r="O246" i="8"/>
  <c r="S238" i="8"/>
  <c r="L238" i="8"/>
  <c r="O238" i="8"/>
  <c r="S230" i="8"/>
  <c r="L230" i="8"/>
  <c r="O230" i="8"/>
  <c r="S222" i="8"/>
  <c r="L222" i="8"/>
  <c r="O222" i="8"/>
  <c r="S214" i="8"/>
  <c r="L214" i="8"/>
  <c r="O214" i="8"/>
  <c r="S206" i="8"/>
  <c r="L206" i="8"/>
  <c r="O206" i="8"/>
  <c r="S198" i="8"/>
  <c r="L198" i="8"/>
  <c r="O198" i="8"/>
  <c r="S190" i="8"/>
  <c r="L190" i="8"/>
  <c r="O190" i="8"/>
  <c r="S182" i="8"/>
  <c r="L182" i="8"/>
  <c r="O182" i="8"/>
  <c r="S174" i="8"/>
  <c r="L174" i="8"/>
  <c r="O174" i="8"/>
  <c r="S166" i="8"/>
  <c r="L166" i="8"/>
  <c r="O166" i="8"/>
  <c r="S158" i="8"/>
  <c r="L158" i="8"/>
  <c r="O158" i="8"/>
  <c r="S150" i="8"/>
  <c r="L150" i="8"/>
  <c r="O150" i="8"/>
  <c r="S142" i="8"/>
  <c r="L142" i="8"/>
  <c r="O142" i="8"/>
  <c r="S134" i="8"/>
  <c r="L134" i="8"/>
  <c r="O134" i="8"/>
  <c r="S126" i="8"/>
  <c r="L126" i="8"/>
  <c r="O126" i="8"/>
  <c r="S118" i="8"/>
  <c r="L118" i="8"/>
  <c r="O118" i="8"/>
  <c r="S110" i="8"/>
  <c r="L110" i="8"/>
  <c r="O110" i="8"/>
  <c r="S102" i="8"/>
  <c r="L102" i="8"/>
  <c r="O102" i="8"/>
  <c r="S94" i="8"/>
  <c r="L94" i="8"/>
  <c r="O94" i="8"/>
  <c r="S86" i="8"/>
  <c r="L86" i="8"/>
  <c r="O86" i="8"/>
  <c r="S78" i="8"/>
  <c r="L78" i="8"/>
  <c r="O78" i="8"/>
  <c r="S70" i="8"/>
  <c r="L70" i="8"/>
  <c r="O70" i="8"/>
  <c r="S62" i="8"/>
  <c r="L62" i="8"/>
  <c r="O62" i="8"/>
  <c r="S54" i="8"/>
  <c r="L54" i="8"/>
  <c r="O54" i="8"/>
  <c r="S46" i="8"/>
  <c r="L46" i="8"/>
  <c r="O46" i="8"/>
  <c r="S38" i="8"/>
  <c r="L38" i="8"/>
  <c r="O38" i="8"/>
  <c r="S30" i="8"/>
  <c r="L30" i="8"/>
  <c r="O30" i="8"/>
  <c r="S22" i="8"/>
  <c r="L22" i="8"/>
  <c r="O22" i="8"/>
  <c r="S976" i="8"/>
  <c r="L976" i="8"/>
  <c r="O976" i="8"/>
  <c r="S952" i="8"/>
  <c r="L952" i="8"/>
  <c r="O952" i="8"/>
  <c r="S904" i="8"/>
  <c r="O904" i="8"/>
  <c r="L904" i="8"/>
  <c r="S848" i="8"/>
  <c r="L848" i="8"/>
  <c r="O848" i="8"/>
  <c r="S784" i="8"/>
  <c r="O784" i="8"/>
  <c r="L784" i="8"/>
  <c r="S728" i="8"/>
  <c r="O728" i="8"/>
  <c r="L728" i="8"/>
  <c r="S664" i="8"/>
  <c r="O664" i="8"/>
  <c r="L664" i="8"/>
  <c r="S616" i="8"/>
  <c r="O616" i="8"/>
  <c r="L616" i="8"/>
  <c r="S576" i="8"/>
  <c r="O576" i="8"/>
  <c r="L576" i="8"/>
  <c r="S528" i="8"/>
  <c r="L528" i="8"/>
  <c r="O528" i="8"/>
  <c r="S472" i="8"/>
  <c r="L472" i="8"/>
  <c r="O472" i="8"/>
  <c r="S416" i="8"/>
  <c r="O416" i="8"/>
  <c r="L416" i="8"/>
  <c r="S344" i="8"/>
  <c r="L344" i="8"/>
  <c r="O344" i="8"/>
  <c r="S288" i="8"/>
  <c r="L288" i="8"/>
  <c r="O288" i="8"/>
  <c r="S208" i="8"/>
  <c r="O208" i="8"/>
  <c r="L208" i="8"/>
  <c r="S152" i="8"/>
  <c r="L152" i="8"/>
  <c r="O152" i="8"/>
  <c r="S48" i="8"/>
  <c r="L48" i="8"/>
  <c r="O48" i="8"/>
  <c r="S983" i="8"/>
  <c r="L983" i="8"/>
  <c r="O983" i="8"/>
  <c r="S919" i="8"/>
  <c r="L919" i="8"/>
  <c r="O919" i="8"/>
  <c r="S958" i="8"/>
  <c r="L958" i="8"/>
  <c r="O958" i="8"/>
  <c r="S973" i="8"/>
  <c r="L973" i="8"/>
  <c r="O973" i="8"/>
  <c r="S933" i="8"/>
  <c r="L933" i="8"/>
  <c r="O933" i="8"/>
  <c r="S925" i="8"/>
  <c r="L925" i="8"/>
  <c r="O925" i="8"/>
  <c r="S917" i="8"/>
  <c r="L917" i="8"/>
  <c r="O917" i="8"/>
  <c r="S909" i="8"/>
  <c r="O909" i="8"/>
  <c r="L909" i="8"/>
  <c r="S901" i="8"/>
  <c r="O901" i="8"/>
  <c r="L901" i="8"/>
  <c r="S893" i="8"/>
  <c r="O893" i="8"/>
  <c r="L893" i="8"/>
  <c r="S885" i="8"/>
  <c r="L885" i="8"/>
  <c r="O885" i="8"/>
  <c r="S877" i="8"/>
  <c r="L877" i="8"/>
  <c r="O877" i="8"/>
  <c r="S869" i="8"/>
  <c r="L869" i="8"/>
  <c r="O869" i="8"/>
  <c r="S861" i="8"/>
  <c r="L861" i="8"/>
  <c r="O861" i="8"/>
  <c r="S853" i="8"/>
  <c r="L853" i="8"/>
  <c r="O853" i="8"/>
  <c r="S845" i="8"/>
  <c r="L845" i="8"/>
  <c r="O845" i="8"/>
  <c r="S837" i="8"/>
  <c r="L837" i="8"/>
  <c r="O837" i="8"/>
  <c r="S829" i="8"/>
  <c r="L829" i="8"/>
  <c r="O829" i="8"/>
  <c r="S821" i="8"/>
  <c r="L821" i="8"/>
  <c r="O821" i="8"/>
  <c r="S813" i="8"/>
  <c r="L813" i="8"/>
  <c r="O813" i="8"/>
  <c r="S805" i="8"/>
  <c r="L805" i="8"/>
  <c r="O805" i="8"/>
  <c r="S797" i="8"/>
  <c r="L797" i="8"/>
  <c r="O797" i="8"/>
  <c r="S789" i="8"/>
  <c r="O789" i="8"/>
  <c r="L789" i="8"/>
  <c r="S781" i="8"/>
  <c r="O781" i="8"/>
  <c r="L781" i="8"/>
  <c r="S773" i="8"/>
  <c r="O773" i="8"/>
  <c r="L773" i="8"/>
  <c r="S765" i="8"/>
  <c r="O765" i="8"/>
  <c r="L765" i="8"/>
  <c r="S757" i="8"/>
  <c r="O757" i="8"/>
  <c r="L757" i="8"/>
  <c r="S749" i="8"/>
  <c r="O749" i="8"/>
  <c r="L749" i="8"/>
  <c r="S741" i="8"/>
  <c r="O741" i="8"/>
  <c r="L741" i="8"/>
  <c r="S733" i="8"/>
  <c r="O733" i="8"/>
  <c r="L733" i="8"/>
  <c r="S725" i="8"/>
  <c r="O725" i="8"/>
  <c r="L725" i="8"/>
  <c r="S717" i="8"/>
  <c r="O717" i="8"/>
  <c r="L717" i="8"/>
  <c r="S709" i="8"/>
  <c r="O709" i="8"/>
  <c r="L709" i="8"/>
  <c r="S701" i="8"/>
  <c r="O701" i="8"/>
  <c r="L701" i="8"/>
  <c r="S693" i="8"/>
  <c r="O693" i="8"/>
  <c r="L693" i="8"/>
  <c r="S685" i="8"/>
  <c r="O685" i="8"/>
  <c r="L685" i="8"/>
  <c r="S677" i="8"/>
  <c r="O677" i="8"/>
  <c r="L677" i="8"/>
  <c r="S669" i="8"/>
  <c r="O669" i="8"/>
  <c r="L669" i="8"/>
  <c r="S661" i="8"/>
  <c r="O661" i="8"/>
  <c r="L661" i="8"/>
  <c r="S653" i="8"/>
  <c r="O653" i="8"/>
  <c r="L653" i="8"/>
  <c r="S645" i="8"/>
  <c r="O645" i="8"/>
  <c r="L645" i="8"/>
  <c r="S637" i="8"/>
  <c r="O637" i="8"/>
  <c r="L637" i="8"/>
  <c r="S629" i="8"/>
  <c r="O629" i="8"/>
  <c r="L629" i="8"/>
  <c r="S621" i="8"/>
  <c r="O621" i="8"/>
  <c r="L621" i="8"/>
  <c r="S613" i="8"/>
  <c r="O613" i="8"/>
  <c r="L613" i="8"/>
  <c r="S605" i="8"/>
  <c r="O605" i="8"/>
  <c r="L605" i="8"/>
  <c r="S597" i="8"/>
  <c r="O597" i="8"/>
  <c r="L597" i="8"/>
  <c r="S589" i="8"/>
  <c r="O589" i="8"/>
  <c r="L589" i="8"/>
  <c r="S581" i="8"/>
  <c r="O581" i="8"/>
  <c r="L581" i="8"/>
  <c r="S573" i="8"/>
  <c r="O573" i="8"/>
  <c r="L573" i="8"/>
  <c r="S565" i="8"/>
  <c r="L565" i="8"/>
  <c r="O565" i="8"/>
  <c r="S557" i="8"/>
  <c r="L557" i="8"/>
  <c r="O557" i="8"/>
  <c r="S549" i="8"/>
  <c r="L549" i="8"/>
  <c r="O549" i="8"/>
  <c r="S541" i="8"/>
  <c r="L541" i="8"/>
  <c r="O541" i="8"/>
  <c r="S533" i="8"/>
  <c r="L533" i="8"/>
  <c r="O533" i="8"/>
  <c r="S525" i="8"/>
  <c r="L525" i="8"/>
  <c r="O525" i="8"/>
  <c r="S517" i="8"/>
  <c r="L517" i="8"/>
  <c r="O517" i="8"/>
  <c r="S509" i="8"/>
  <c r="L509" i="8"/>
  <c r="O509" i="8"/>
  <c r="S501" i="8"/>
  <c r="L501" i="8"/>
  <c r="O501" i="8"/>
  <c r="S493" i="8"/>
  <c r="L493" i="8"/>
  <c r="O493" i="8"/>
  <c r="S485" i="8"/>
  <c r="L485" i="8"/>
  <c r="O485" i="8"/>
  <c r="S477" i="8"/>
  <c r="L477" i="8"/>
  <c r="O477" i="8"/>
  <c r="S469" i="8"/>
  <c r="L469" i="8"/>
  <c r="O469" i="8"/>
  <c r="S461" i="8"/>
  <c r="O461" i="8"/>
  <c r="L461" i="8"/>
  <c r="S453" i="8"/>
  <c r="O453" i="8"/>
  <c r="L453" i="8"/>
  <c r="S445" i="8"/>
  <c r="O445" i="8"/>
  <c r="L445" i="8"/>
  <c r="S437" i="8"/>
  <c r="O437" i="8"/>
  <c r="L437" i="8"/>
  <c r="S429" i="8"/>
  <c r="O429" i="8"/>
  <c r="L429" i="8"/>
  <c r="S421" i="8"/>
  <c r="O421" i="8"/>
  <c r="L421" i="8"/>
  <c r="S413" i="8"/>
  <c r="O413" i="8"/>
  <c r="L413" i="8"/>
  <c r="S405" i="8"/>
  <c r="O405" i="8"/>
  <c r="L405" i="8"/>
  <c r="S397" i="8"/>
  <c r="O397" i="8"/>
  <c r="L397" i="8"/>
  <c r="S389" i="8"/>
  <c r="O389" i="8"/>
  <c r="L389" i="8"/>
  <c r="S381" i="8"/>
  <c r="L381" i="8"/>
  <c r="O381" i="8"/>
  <c r="S373" i="8"/>
  <c r="L373" i="8"/>
  <c r="O373" i="8"/>
  <c r="S365" i="8"/>
  <c r="L365" i="8"/>
  <c r="O365" i="8"/>
  <c r="S357" i="8"/>
  <c r="L357" i="8"/>
  <c r="O357" i="8"/>
  <c r="S349" i="8"/>
  <c r="L349" i="8"/>
  <c r="O349" i="8"/>
  <c r="S341" i="8"/>
  <c r="L341" i="8"/>
  <c r="O341" i="8"/>
  <c r="S333" i="8"/>
  <c r="L333" i="8"/>
  <c r="O333" i="8"/>
  <c r="S325" i="8"/>
  <c r="L325" i="8"/>
  <c r="O325" i="8"/>
  <c r="S317" i="8"/>
  <c r="L317" i="8"/>
  <c r="O317" i="8"/>
  <c r="S309" i="8"/>
  <c r="L309" i="8"/>
  <c r="O309" i="8"/>
  <c r="S301" i="8"/>
  <c r="L301" i="8"/>
  <c r="O301" i="8"/>
  <c r="S293" i="8"/>
  <c r="L293" i="8"/>
  <c r="O293" i="8"/>
  <c r="S285" i="8"/>
  <c r="L285" i="8"/>
  <c r="O285" i="8"/>
  <c r="S277" i="8"/>
  <c r="L277" i="8"/>
  <c r="O277" i="8"/>
  <c r="S269" i="8"/>
  <c r="L269" i="8"/>
  <c r="O269" i="8"/>
  <c r="S261" i="8"/>
  <c r="L261" i="8"/>
  <c r="O261" i="8"/>
  <c r="S253" i="8"/>
  <c r="L253" i="8"/>
  <c r="O253" i="8"/>
  <c r="S245" i="8"/>
  <c r="L245" i="8"/>
  <c r="O245" i="8"/>
  <c r="S237" i="8"/>
  <c r="L237" i="8"/>
  <c r="O237" i="8"/>
  <c r="S229" i="8"/>
  <c r="L229" i="8"/>
  <c r="O229" i="8"/>
  <c r="S221" i="8"/>
  <c r="L221" i="8"/>
  <c r="O221" i="8"/>
  <c r="S213" i="8"/>
  <c r="L213" i="8"/>
  <c r="O213" i="8"/>
  <c r="S205" i="8"/>
  <c r="L205" i="8"/>
  <c r="O205" i="8"/>
  <c r="S197" i="8"/>
  <c r="L197" i="8"/>
  <c r="O197" i="8"/>
  <c r="S189" i="8"/>
  <c r="L189" i="8"/>
  <c r="O189" i="8"/>
  <c r="S181" i="8"/>
  <c r="L181" i="8"/>
  <c r="O181" i="8"/>
  <c r="S173" i="8"/>
  <c r="L173" i="8"/>
  <c r="O173" i="8"/>
  <c r="S165" i="8"/>
  <c r="L165" i="8"/>
  <c r="O165" i="8"/>
  <c r="S157" i="8"/>
  <c r="L157" i="8"/>
  <c r="O157" i="8"/>
  <c r="S149" i="8"/>
  <c r="L149" i="8"/>
  <c r="O149" i="8"/>
  <c r="S141" i="8"/>
  <c r="L141" i="8"/>
  <c r="O141" i="8"/>
  <c r="S133" i="8"/>
  <c r="L133" i="8"/>
  <c r="O133" i="8"/>
  <c r="S125" i="8"/>
  <c r="L125" i="8"/>
  <c r="O125" i="8"/>
  <c r="S117" i="8"/>
  <c r="L117" i="8"/>
  <c r="O117" i="8"/>
  <c r="S109" i="8"/>
  <c r="L109" i="8"/>
  <c r="O109" i="8"/>
  <c r="S101" i="8"/>
  <c r="L101" i="8"/>
  <c r="O101" i="8"/>
  <c r="S93" i="8"/>
  <c r="L93" i="8"/>
  <c r="O93" i="8"/>
  <c r="S85" i="8"/>
  <c r="L85" i="8"/>
  <c r="O85" i="8"/>
  <c r="S77" i="8"/>
  <c r="L77" i="8"/>
  <c r="O77" i="8"/>
  <c r="S69" i="8"/>
  <c r="L69" i="8"/>
  <c r="O69" i="8"/>
  <c r="S61" i="8"/>
  <c r="L61" i="8"/>
  <c r="O61" i="8"/>
  <c r="S53" i="8"/>
  <c r="L53" i="8"/>
  <c r="O53" i="8"/>
  <c r="S45" i="8"/>
  <c r="L45" i="8"/>
  <c r="O45" i="8"/>
  <c r="S37" i="8"/>
  <c r="L37" i="8"/>
  <c r="O37" i="8"/>
  <c r="S29" i="8"/>
  <c r="L29" i="8"/>
  <c r="O29" i="8"/>
  <c r="L21" i="8"/>
  <c r="S984" i="8"/>
  <c r="L984" i="8"/>
  <c r="O984" i="8"/>
  <c r="S928" i="8"/>
  <c r="L928" i="8"/>
  <c r="O928" i="8"/>
  <c r="S872" i="8"/>
  <c r="L872" i="8"/>
  <c r="O872" i="8"/>
  <c r="S824" i="8"/>
  <c r="L824" i="8"/>
  <c r="O824" i="8"/>
  <c r="S768" i="8"/>
  <c r="O768" i="8"/>
  <c r="L768" i="8"/>
  <c r="S712" i="8"/>
  <c r="O712" i="8"/>
  <c r="L712" i="8"/>
  <c r="S640" i="8"/>
  <c r="O640" i="8"/>
  <c r="L640" i="8"/>
  <c r="S584" i="8"/>
  <c r="O584" i="8"/>
  <c r="L584" i="8"/>
  <c r="S536" i="8"/>
  <c r="L536" i="8"/>
  <c r="O536" i="8"/>
  <c r="S480" i="8"/>
  <c r="L480" i="8"/>
  <c r="O480" i="8"/>
  <c r="S424" i="8"/>
  <c r="O424" i="8"/>
  <c r="L424" i="8"/>
  <c r="S368" i="8"/>
  <c r="L368" i="8"/>
  <c r="O368" i="8"/>
  <c r="S304" i="8"/>
  <c r="L304" i="8"/>
  <c r="O304" i="8"/>
  <c r="S232" i="8"/>
  <c r="O232" i="8"/>
  <c r="L232" i="8"/>
  <c r="S160" i="8"/>
  <c r="L160" i="8"/>
  <c r="O160" i="8"/>
  <c r="S24" i="8"/>
  <c r="L24" i="8"/>
  <c r="O24" i="8"/>
  <c r="S967" i="8"/>
  <c r="L967" i="8"/>
  <c r="O967" i="8"/>
  <c r="S990" i="8"/>
  <c r="L990" i="8"/>
  <c r="O990" i="8"/>
  <c r="S934" i="8"/>
  <c r="L934" i="8"/>
  <c r="O934" i="8"/>
  <c r="S965" i="8"/>
  <c r="L965" i="8"/>
  <c r="O965" i="8"/>
  <c r="S972" i="8"/>
  <c r="L972" i="8"/>
  <c r="O972" i="8"/>
  <c r="S932" i="8"/>
  <c r="L932" i="8"/>
  <c r="O932" i="8"/>
  <c r="S900" i="8"/>
  <c r="O900" i="8"/>
  <c r="L900" i="8"/>
  <c r="S884" i="8"/>
  <c r="L884" i="8"/>
  <c r="O884" i="8"/>
  <c r="S868" i="8"/>
  <c r="L868" i="8"/>
  <c r="O868" i="8"/>
  <c r="S860" i="8"/>
  <c r="L860" i="8"/>
  <c r="O860" i="8"/>
  <c r="S852" i="8"/>
  <c r="L852" i="8"/>
  <c r="O852" i="8"/>
  <c r="S836" i="8"/>
  <c r="L836" i="8"/>
  <c r="O836" i="8"/>
  <c r="S828" i="8"/>
  <c r="L828" i="8"/>
  <c r="O828" i="8"/>
  <c r="S820" i="8"/>
  <c r="L820" i="8"/>
  <c r="O820" i="8"/>
  <c r="S812" i="8"/>
  <c r="L812" i="8"/>
  <c r="O812" i="8"/>
  <c r="S804" i="8"/>
  <c r="L804" i="8"/>
  <c r="O804" i="8"/>
  <c r="S796" i="8"/>
  <c r="L796" i="8"/>
  <c r="O796" i="8"/>
  <c r="S788" i="8"/>
  <c r="O788" i="8"/>
  <c r="L788" i="8"/>
  <c r="S780" i="8"/>
  <c r="O780" i="8"/>
  <c r="L780" i="8"/>
  <c r="S772" i="8"/>
  <c r="O772" i="8"/>
  <c r="L772" i="8"/>
  <c r="S764" i="8"/>
  <c r="O764" i="8"/>
  <c r="L764" i="8"/>
  <c r="S756" i="8"/>
  <c r="O756" i="8"/>
  <c r="L756" i="8"/>
  <c r="S748" i="8"/>
  <c r="O748" i="8"/>
  <c r="L748" i="8"/>
  <c r="S740" i="8"/>
  <c r="O740" i="8"/>
  <c r="L740" i="8"/>
  <c r="S732" i="8"/>
  <c r="O732" i="8"/>
  <c r="L732" i="8"/>
  <c r="S724" i="8"/>
  <c r="O724" i="8"/>
  <c r="L724" i="8"/>
  <c r="S716" i="8"/>
  <c r="O716" i="8"/>
  <c r="L716" i="8"/>
  <c r="S708" i="8"/>
  <c r="O708" i="8"/>
  <c r="L708" i="8"/>
  <c r="S700" i="8"/>
  <c r="O700" i="8"/>
  <c r="L700" i="8"/>
  <c r="S692" i="8"/>
  <c r="O692" i="8"/>
  <c r="L692" i="8"/>
  <c r="S684" i="8"/>
  <c r="O684" i="8"/>
  <c r="L684" i="8"/>
  <c r="S676" i="8"/>
  <c r="O676" i="8"/>
  <c r="L676" i="8"/>
  <c r="S668" i="8"/>
  <c r="O668" i="8"/>
  <c r="L668" i="8"/>
  <c r="S660" i="8"/>
  <c r="O660" i="8"/>
  <c r="L660" i="8"/>
  <c r="S652" i="8"/>
  <c r="O652" i="8"/>
  <c r="L652" i="8"/>
  <c r="S644" i="8"/>
  <c r="O644" i="8"/>
  <c r="L644" i="8"/>
  <c r="S636" i="8"/>
  <c r="O636" i="8"/>
  <c r="L636" i="8"/>
  <c r="S628" i="8"/>
  <c r="O628" i="8"/>
  <c r="L628" i="8"/>
  <c r="S620" i="8"/>
  <c r="O620" i="8"/>
  <c r="L620" i="8"/>
  <c r="S612" i="8"/>
  <c r="O612" i="8"/>
  <c r="L612" i="8"/>
  <c r="S604" i="8"/>
  <c r="O604" i="8"/>
  <c r="L604" i="8"/>
  <c r="S596" i="8"/>
  <c r="O596" i="8"/>
  <c r="L596" i="8"/>
  <c r="S588" i="8"/>
  <c r="O588" i="8"/>
  <c r="L588" i="8"/>
  <c r="S580" i="8"/>
  <c r="O580" i="8"/>
  <c r="L580" i="8"/>
  <c r="S572" i="8"/>
  <c r="O572" i="8"/>
  <c r="L572" i="8"/>
  <c r="S564" i="8"/>
  <c r="L564" i="8"/>
  <c r="O564" i="8"/>
  <c r="S556" i="8"/>
  <c r="L556" i="8"/>
  <c r="O556" i="8"/>
  <c r="S548" i="8"/>
  <c r="L548" i="8"/>
  <c r="O548" i="8"/>
  <c r="S540" i="8"/>
  <c r="L540" i="8"/>
  <c r="O540" i="8"/>
  <c r="S532" i="8"/>
  <c r="L532" i="8"/>
  <c r="O532" i="8"/>
  <c r="S524" i="8"/>
  <c r="L524" i="8"/>
  <c r="O524" i="8"/>
  <c r="S516" i="8"/>
  <c r="L516" i="8"/>
  <c r="O516" i="8"/>
  <c r="S508" i="8"/>
  <c r="L508" i="8"/>
  <c r="O508" i="8"/>
  <c r="S500" i="8"/>
  <c r="L500" i="8"/>
  <c r="O500" i="8"/>
  <c r="S492" i="8"/>
  <c r="L492" i="8"/>
  <c r="O492" i="8"/>
  <c r="S484" i="8"/>
  <c r="L484" i="8"/>
  <c r="O484" i="8"/>
  <c r="S476" i="8"/>
  <c r="L476" i="8"/>
  <c r="O476" i="8"/>
  <c r="S468" i="8"/>
  <c r="O468" i="8"/>
  <c r="L468" i="8"/>
  <c r="S460" i="8"/>
  <c r="O460" i="8"/>
  <c r="L460" i="8"/>
  <c r="S452" i="8"/>
  <c r="O452" i="8"/>
  <c r="L452" i="8"/>
  <c r="S444" i="8"/>
  <c r="O444" i="8"/>
  <c r="L444" i="8"/>
  <c r="S436" i="8"/>
  <c r="O436" i="8"/>
  <c r="L436" i="8"/>
  <c r="S428" i="8"/>
  <c r="O428" i="8"/>
  <c r="L428" i="8"/>
  <c r="S420" i="8"/>
  <c r="O420" i="8"/>
  <c r="L420" i="8"/>
  <c r="S412" i="8"/>
  <c r="O412" i="8"/>
  <c r="L412" i="8"/>
  <c r="S404" i="8"/>
  <c r="O404" i="8"/>
  <c r="L404" i="8"/>
  <c r="S396" i="8"/>
  <c r="O396" i="8"/>
  <c r="L396" i="8"/>
  <c r="S388" i="8"/>
  <c r="O388" i="8"/>
  <c r="L388" i="8"/>
  <c r="S380" i="8"/>
  <c r="L380" i="8"/>
  <c r="O380" i="8"/>
  <c r="S372" i="8"/>
  <c r="L372" i="8"/>
  <c r="O372" i="8"/>
  <c r="S364" i="8"/>
  <c r="L364" i="8"/>
  <c r="O364" i="8"/>
  <c r="S356" i="8"/>
  <c r="L356" i="8"/>
  <c r="O356" i="8"/>
  <c r="S348" i="8"/>
  <c r="L348" i="8"/>
  <c r="O348" i="8"/>
  <c r="S340" i="8"/>
  <c r="L340" i="8"/>
  <c r="O340" i="8"/>
  <c r="S332" i="8"/>
  <c r="L332" i="8"/>
  <c r="O332" i="8"/>
  <c r="S324" i="8"/>
  <c r="L324" i="8"/>
  <c r="O324" i="8"/>
  <c r="S316" i="8"/>
  <c r="L316" i="8"/>
  <c r="O316" i="8"/>
  <c r="S308" i="8"/>
  <c r="L308" i="8"/>
  <c r="O308" i="8"/>
  <c r="S300" i="8"/>
  <c r="L300" i="8"/>
  <c r="O300" i="8"/>
  <c r="S292" i="8"/>
  <c r="L292" i="8"/>
  <c r="O292" i="8"/>
  <c r="S284" i="8"/>
  <c r="L284" i="8"/>
  <c r="O284" i="8"/>
  <c r="S276" i="8"/>
  <c r="L276" i="8"/>
  <c r="O276" i="8"/>
  <c r="S268" i="8"/>
  <c r="O268" i="8"/>
  <c r="L268" i="8"/>
  <c r="S260" i="8"/>
  <c r="O260" i="8"/>
  <c r="L260" i="8"/>
  <c r="S252" i="8"/>
  <c r="O252" i="8"/>
  <c r="L252" i="8"/>
  <c r="S244" i="8"/>
  <c r="O244" i="8"/>
  <c r="L244" i="8"/>
  <c r="S236" i="8"/>
  <c r="O236" i="8"/>
  <c r="L236" i="8"/>
  <c r="S228" i="8"/>
  <c r="O228" i="8"/>
  <c r="L228" i="8"/>
  <c r="S220" i="8"/>
  <c r="O220" i="8"/>
  <c r="L220" i="8"/>
  <c r="S212" i="8"/>
  <c r="O212" i="8"/>
  <c r="L212" i="8"/>
  <c r="S204" i="8"/>
  <c r="O204" i="8"/>
  <c r="L204" i="8"/>
  <c r="S196" i="8"/>
  <c r="L196" i="8"/>
  <c r="O196" i="8"/>
  <c r="S188" i="8"/>
  <c r="L188" i="8"/>
  <c r="O188" i="8"/>
  <c r="S180" i="8"/>
  <c r="L180" i="8"/>
  <c r="O180" i="8"/>
  <c r="S172" i="8"/>
  <c r="L172" i="8"/>
  <c r="O172" i="8"/>
  <c r="S164" i="8"/>
  <c r="L164" i="8"/>
  <c r="O164" i="8"/>
  <c r="S156" i="8"/>
  <c r="L156" i="8"/>
  <c r="O156" i="8"/>
  <c r="S148" i="8"/>
  <c r="L148" i="8"/>
  <c r="O148" i="8"/>
  <c r="S140" i="8"/>
  <c r="L140" i="8"/>
  <c r="O140" i="8"/>
  <c r="S132" i="8"/>
  <c r="L132" i="8"/>
  <c r="O132" i="8"/>
  <c r="S124" i="8"/>
  <c r="L124" i="8"/>
  <c r="O124" i="8"/>
  <c r="S116" i="8"/>
  <c r="L116" i="8"/>
  <c r="O116" i="8"/>
  <c r="S108" i="8"/>
  <c r="L108" i="8"/>
  <c r="O108" i="8"/>
  <c r="S100" i="8"/>
  <c r="L100" i="8"/>
  <c r="O100" i="8"/>
  <c r="S92" i="8"/>
  <c r="L92" i="8"/>
  <c r="O92" i="8"/>
  <c r="S84" i="8"/>
  <c r="L84" i="8"/>
  <c r="O84" i="8"/>
  <c r="S76" i="8"/>
  <c r="L76" i="8"/>
  <c r="O76" i="8"/>
  <c r="S68" i="8"/>
  <c r="L68" i="8"/>
  <c r="O68" i="8"/>
  <c r="S60" i="8"/>
  <c r="L60" i="8"/>
  <c r="O60" i="8"/>
  <c r="S52" i="8"/>
  <c r="L52" i="8"/>
  <c r="O52" i="8"/>
  <c r="S44" i="8"/>
  <c r="L44" i="8"/>
  <c r="O44" i="8"/>
  <c r="S36" i="8"/>
  <c r="L36" i="8"/>
  <c r="O36" i="8"/>
  <c r="S28" i="8"/>
  <c r="L28" i="8"/>
  <c r="O28" i="8"/>
  <c r="S20" i="8"/>
  <c r="S968" i="8"/>
  <c r="L968" i="8"/>
  <c r="O968" i="8"/>
  <c r="S912" i="8"/>
  <c r="O912" i="8"/>
  <c r="L912" i="8"/>
  <c r="S856" i="8"/>
  <c r="L856" i="8"/>
  <c r="O856" i="8"/>
  <c r="S800" i="8"/>
  <c r="L800" i="8"/>
  <c r="O800" i="8"/>
  <c r="S736" i="8"/>
  <c r="O736" i="8"/>
  <c r="L736" i="8"/>
  <c r="S680" i="8"/>
  <c r="O680" i="8"/>
  <c r="L680" i="8"/>
  <c r="S624" i="8"/>
  <c r="O624" i="8"/>
  <c r="L624" i="8"/>
  <c r="S544" i="8"/>
  <c r="L544" i="8"/>
  <c r="O544" i="8"/>
  <c r="S488" i="8"/>
  <c r="L488" i="8"/>
  <c r="O488" i="8"/>
  <c r="S432" i="8"/>
  <c r="O432" i="8"/>
  <c r="L432" i="8"/>
  <c r="S376" i="8"/>
  <c r="L376" i="8"/>
  <c r="O376" i="8"/>
  <c r="S328" i="8"/>
  <c r="L328" i="8"/>
  <c r="O328" i="8"/>
  <c r="S272" i="8"/>
  <c r="O272" i="8"/>
  <c r="L272" i="8"/>
  <c r="S216" i="8"/>
  <c r="O216" i="8"/>
  <c r="L216" i="8"/>
  <c r="S176" i="8"/>
  <c r="L176" i="8"/>
  <c r="O176" i="8"/>
  <c r="S56" i="8"/>
  <c r="L56" i="8"/>
  <c r="O56" i="8"/>
  <c r="S999" i="8"/>
  <c r="L999" i="8"/>
  <c r="O999" i="8"/>
  <c r="S943" i="8"/>
  <c r="L943" i="8"/>
  <c r="O943" i="8"/>
  <c r="S982" i="8"/>
  <c r="L982" i="8"/>
  <c r="O982" i="8"/>
  <c r="S950" i="8"/>
  <c r="L950" i="8"/>
  <c r="O950" i="8"/>
  <c r="S989" i="8"/>
  <c r="L989" i="8"/>
  <c r="O989" i="8"/>
  <c r="S949" i="8"/>
  <c r="L949" i="8"/>
  <c r="O949" i="8"/>
  <c r="S988" i="8"/>
  <c r="L988" i="8"/>
  <c r="O988" i="8"/>
  <c r="S964" i="8"/>
  <c r="L964" i="8"/>
  <c r="O964" i="8"/>
  <c r="S948" i="8"/>
  <c r="L948" i="8"/>
  <c r="O948" i="8"/>
  <c r="S924" i="8"/>
  <c r="L924" i="8"/>
  <c r="O924" i="8"/>
  <c r="S892" i="8"/>
  <c r="O892" i="8"/>
  <c r="L892" i="8"/>
  <c r="S876" i="8"/>
  <c r="L876" i="8"/>
  <c r="O876" i="8"/>
  <c r="S844" i="8"/>
  <c r="L844" i="8"/>
  <c r="O844" i="8"/>
  <c r="S995" i="8"/>
  <c r="L995" i="8"/>
  <c r="O995" i="8"/>
  <c r="S987" i="8"/>
  <c r="L987" i="8"/>
  <c r="O987" i="8"/>
  <c r="S979" i="8"/>
  <c r="L979" i="8"/>
  <c r="O979" i="8"/>
  <c r="S971" i="8"/>
  <c r="L971" i="8"/>
  <c r="O971" i="8"/>
  <c r="S963" i="8"/>
  <c r="L963" i="8"/>
  <c r="O963" i="8"/>
  <c r="S955" i="8"/>
  <c r="L955" i="8"/>
  <c r="O955" i="8"/>
  <c r="S947" i="8"/>
  <c r="L947" i="8"/>
  <c r="O947" i="8"/>
  <c r="S939" i="8"/>
  <c r="L939" i="8"/>
  <c r="O939" i="8"/>
  <c r="S931" i="8"/>
  <c r="L931" i="8"/>
  <c r="O931" i="8"/>
  <c r="S923" i="8"/>
  <c r="L923" i="8"/>
  <c r="O923" i="8"/>
  <c r="S915" i="8"/>
  <c r="L915" i="8"/>
  <c r="O915" i="8"/>
  <c r="S907" i="8"/>
  <c r="L907" i="8"/>
  <c r="O907" i="8"/>
  <c r="S899" i="8"/>
  <c r="L899" i="8"/>
  <c r="O899" i="8"/>
  <c r="S891" i="8"/>
  <c r="L891" i="8"/>
  <c r="O891" i="8"/>
  <c r="S883" i="8"/>
  <c r="O883" i="8"/>
  <c r="L883" i="8"/>
  <c r="S875" i="8"/>
  <c r="O875" i="8"/>
  <c r="L875" i="8"/>
  <c r="S867" i="8"/>
  <c r="O867" i="8"/>
  <c r="L867" i="8"/>
  <c r="S859" i="8"/>
  <c r="O859" i="8"/>
  <c r="L859" i="8"/>
  <c r="S851" i="8"/>
  <c r="O851" i="8"/>
  <c r="L851" i="8"/>
  <c r="S843" i="8"/>
  <c r="O843" i="8"/>
  <c r="L843" i="8"/>
  <c r="S835" i="8"/>
  <c r="O835" i="8"/>
  <c r="L835" i="8"/>
  <c r="S827" i="8"/>
  <c r="O827" i="8"/>
  <c r="L827" i="8"/>
  <c r="S819" i="8"/>
  <c r="O819" i="8"/>
  <c r="L819" i="8"/>
  <c r="S811" i="8"/>
  <c r="O811" i="8"/>
  <c r="L811" i="8"/>
  <c r="S803" i="8"/>
  <c r="O803" i="8"/>
  <c r="L803" i="8"/>
  <c r="S795" i="8"/>
  <c r="O795" i="8"/>
  <c r="L795" i="8"/>
  <c r="S787" i="8"/>
  <c r="O787" i="8"/>
  <c r="L787" i="8"/>
  <c r="S779" i="8"/>
  <c r="O779" i="8"/>
  <c r="L779" i="8"/>
  <c r="S771" i="8"/>
  <c r="O771" i="8"/>
  <c r="L771" i="8"/>
  <c r="S763" i="8"/>
  <c r="O763" i="8"/>
  <c r="L763" i="8"/>
  <c r="S755" i="8"/>
  <c r="O755" i="8"/>
  <c r="L755" i="8"/>
  <c r="S747" i="8"/>
  <c r="O747" i="8"/>
  <c r="L747" i="8"/>
  <c r="S739" i="8"/>
  <c r="O739" i="8"/>
  <c r="L739" i="8"/>
  <c r="S731" i="8"/>
  <c r="O731" i="8"/>
  <c r="L731" i="8"/>
  <c r="S723" i="8"/>
  <c r="O723" i="8"/>
  <c r="L723" i="8"/>
  <c r="S715" i="8"/>
  <c r="O715" i="8"/>
  <c r="L715" i="8"/>
  <c r="S707" i="8"/>
  <c r="O707" i="8"/>
  <c r="L707" i="8"/>
  <c r="S699" i="8"/>
  <c r="O699" i="8"/>
  <c r="L699" i="8"/>
  <c r="S691" i="8"/>
  <c r="O691" i="8"/>
  <c r="L691" i="8"/>
  <c r="S683" i="8"/>
  <c r="O683" i="8"/>
  <c r="L683" i="8"/>
  <c r="S675" i="8"/>
  <c r="O675" i="8"/>
  <c r="L675" i="8"/>
  <c r="S667" i="8"/>
  <c r="O667" i="8"/>
  <c r="L667" i="8"/>
  <c r="S659" i="8"/>
  <c r="O659" i="8"/>
  <c r="L659" i="8"/>
  <c r="S651" i="8"/>
  <c r="O651" i="8"/>
  <c r="L651" i="8"/>
  <c r="S643" i="8"/>
  <c r="O643" i="8"/>
  <c r="L643" i="8"/>
  <c r="S635" i="8"/>
  <c r="O635" i="8"/>
  <c r="L635" i="8"/>
  <c r="S627" i="8"/>
  <c r="O627" i="8"/>
  <c r="L627" i="8"/>
  <c r="S619" i="8"/>
  <c r="O619" i="8"/>
  <c r="L619" i="8"/>
  <c r="S611" i="8"/>
  <c r="O611" i="8"/>
  <c r="L611" i="8"/>
  <c r="S603" i="8"/>
  <c r="O603" i="8"/>
  <c r="L603" i="8"/>
  <c r="S595" i="8"/>
  <c r="O595" i="8"/>
  <c r="L595" i="8"/>
  <c r="S587" i="8"/>
  <c r="O587" i="8"/>
  <c r="L587" i="8"/>
  <c r="S579" i="8"/>
  <c r="O579" i="8"/>
  <c r="L579" i="8"/>
  <c r="S571" i="8"/>
  <c r="O571" i="8"/>
  <c r="L571" i="8"/>
  <c r="S563" i="8"/>
  <c r="L563" i="8"/>
  <c r="O563" i="8"/>
  <c r="S555" i="8"/>
  <c r="L555" i="8"/>
  <c r="O555" i="8"/>
  <c r="S547" i="8"/>
  <c r="L547" i="8"/>
  <c r="O547" i="8"/>
  <c r="S539" i="8"/>
  <c r="L539" i="8"/>
  <c r="O539" i="8"/>
  <c r="S531" i="8"/>
  <c r="L531" i="8"/>
  <c r="O531" i="8"/>
  <c r="S523" i="8"/>
  <c r="L523" i="8"/>
  <c r="O523" i="8"/>
  <c r="S515" i="8"/>
  <c r="L515" i="8"/>
  <c r="O515" i="8"/>
  <c r="S507" i="8"/>
  <c r="L507" i="8"/>
  <c r="O507" i="8"/>
  <c r="S499" i="8"/>
  <c r="L499" i="8"/>
  <c r="O499" i="8"/>
  <c r="S491" i="8"/>
  <c r="L491" i="8"/>
  <c r="O491" i="8"/>
  <c r="S483" i="8"/>
  <c r="L483" i="8"/>
  <c r="O483" i="8"/>
  <c r="S475" i="8"/>
  <c r="L475" i="8"/>
  <c r="O475" i="8"/>
  <c r="S467" i="8"/>
  <c r="O467" i="8"/>
  <c r="L467" i="8"/>
  <c r="S459" i="8"/>
  <c r="O459" i="8"/>
  <c r="L459" i="8"/>
  <c r="S451" i="8"/>
  <c r="O451" i="8"/>
  <c r="L451" i="8"/>
  <c r="S443" i="8"/>
  <c r="O443" i="8"/>
  <c r="L443" i="8"/>
  <c r="S435" i="8"/>
  <c r="O435" i="8"/>
  <c r="L435" i="8"/>
  <c r="S427" i="8"/>
  <c r="O427" i="8"/>
  <c r="L427" i="8"/>
  <c r="S419" i="8"/>
  <c r="O419" i="8"/>
  <c r="L419" i="8"/>
  <c r="S411" i="8"/>
  <c r="O411" i="8"/>
  <c r="L411" i="8"/>
  <c r="S403" i="8"/>
  <c r="O403" i="8"/>
  <c r="L403" i="8"/>
  <c r="S395" i="8"/>
  <c r="O395" i="8"/>
  <c r="L395" i="8"/>
  <c r="S387" i="8"/>
  <c r="O387" i="8"/>
  <c r="L387" i="8"/>
  <c r="S379" i="8"/>
  <c r="L379" i="8"/>
  <c r="O379" i="8"/>
  <c r="S371" i="8"/>
  <c r="L371" i="8"/>
  <c r="O371" i="8"/>
  <c r="S363" i="8"/>
  <c r="L363" i="8"/>
  <c r="O363" i="8"/>
  <c r="S355" i="8"/>
  <c r="L355" i="8"/>
  <c r="O355" i="8"/>
  <c r="S347" i="8"/>
  <c r="L347" i="8"/>
  <c r="O347" i="8"/>
  <c r="S339" i="8"/>
  <c r="L339" i="8"/>
  <c r="O339" i="8"/>
  <c r="S331" i="8"/>
  <c r="L331" i="8"/>
  <c r="O331" i="8"/>
  <c r="S323" i="8"/>
  <c r="L323" i="8"/>
  <c r="O323" i="8"/>
  <c r="S315" i="8"/>
  <c r="L315" i="8"/>
  <c r="O315" i="8"/>
  <c r="S307" i="8"/>
  <c r="L307" i="8"/>
  <c r="O307" i="8"/>
  <c r="S299" i="8"/>
  <c r="L299" i="8"/>
  <c r="O299" i="8"/>
  <c r="S291" i="8"/>
  <c r="L291" i="8"/>
  <c r="O291" i="8"/>
  <c r="S283" i="8"/>
  <c r="L283" i="8"/>
  <c r="O283" i="8"/>
  <c r="S275" i="8"/>
  <c r="L275" i="8"/>
  <c r="O275" i="8"/>
  <c r="S267" i="8"/>
  <c r="O267" i="8"/>
  <c r="L267" i="8"/>
  <c r="S259" i="8"/>
  <c r="O259" i="8"/>
  <c r="L259" i="8"/>
  <c r="O251" i="8"/>
  <c r="S251" i="8"/>
  <c r="L251" i="8"/>
  <c r="S243" i="8"/>
  <c r="O243" i="8"/>
  <c r="L243" i="8"/>
  <c r="S235" i="8"/>
  <c r="O235" i="8"/>
  <c r="L235" i="8"/>
  <c r="O227" i="8"/>
  <c r="S227" i="8"/>
  <c r="L227" i="8"/>
  <c r="S219" i="8"/>
  <c r="O219" i="8"/>
  <c r="L219" i="8"/>
  <c r="S211" i="8"/>
  <c r="O211" i="8"/>
  <c r="L211" i="8"/>
  <c r="S203" i="8"/>
  <c r="O203" i="8"/>
  <c r="L203" i="8"/>
  <c r="S195" i="8"/>
  <c r="L195" i="8"/>
  <c r="O195" i="8"/>
  <c r="S187" i="8"/>
  <c r="L187" i="8"/>
  <c r="O187" i="8"/>
  <c r="S179" i="8"/>
  <c r="L179" i="8"/>
  <c r="O179" i="8"/>
  <c r="S171" i="8"/>
  <c r="L171" i="8"/>
  <c r="O171" i="8"/>
  <c r="L163" i="8"/>
  <c r="S163" i="8"/>
  <c r="O163" i="8"/>
  <c r="S155" i="8"/>
  <c r="L155" i="8"/>
  <c r="O155" i="8"/>
  <c r="L147" i="8"/>
  <c r="S147" i="8"/>
  <c r="O147" i="8"/>
  <c r="S139" i="8"/>
  <c r="L139" i="8"/>
  <c r="O139" i="8"/>
  <c r="S131" i="8"/>
  <c r="L131" i="8"/>
  <c r="O131" i="8"/>
  <c r="L123" i="8"/>
  <c r="S123" i="8"/>
  <c r="O123" i="8"/>
  <c r="S115" i="8"/>
  <c r="L115" i="8"/>
  <c r="O115" i="8"/>
  <c r="S107" i="8"/>
  <c r="L107" i="8"/>
  <c r="O107" i="8"/>
  <c r="L99" i="8"/>
  <c r="S99" i="8"/>
  <c r="O99" i="8"/>
  <c r="S91" i="8"/>
  <c r="L91" i="8"/>
  <c r="O91" i="8"/>
  <c r="S83" i="8"/>
  <c r="L83" i="8"/>
  <c r="O83" i="8"/>
  <c r="S75" i="8"/>
  <c r="L75" i="8"/>
  <c r="O75" i="8"/>
  <c r="S67" i="8"/>
  <c r="L67" i="8"/>
  <c r="O67" i="8"/>
  <c r="L59" i="8"/>
  <c r="S59" i="8"/>
  <c r="O59" i="8"/>
  <c r="S51" i="8"/>
  <c r="L51" i="8"/>
  <c r="O51" i="8"/>
  <c r="S43" i="8"/>
  <c r="L43" i="8"/>
  <c r="O43" i="8"/>
  <c r="S35" i="8"/>
  <c r="L35" i="8"/>
  <c r="O35" i="8"/>
  <c r="L27" i="8"/>
  <c r="S27" i="8"/>
  <c r="O27" i="8"/>
  <c r="S944" i="8"/>
  <c r="L944" i="8"/>
  <c r="O944" i="8"/>
  <c r="S896" i="8"/>
  <c r="O896" i="8"/>
  <c r="L896" i="8"/>
  <c r="S840" i="8"/>
  <c r="L840" i="8"/>
  <c r="O840" i="8"/>
  <c r="S792" i="8"/>
  <c r="L792" i="8"/>
  <c r="O792" i="8"/>
  <c r="S744" i="8"/>
  <c r="O744" i="8"/>
  <c r="L744" i="8"/>
  <c r="S696" i="8"/>
  <c r="O696" i="8"/>
  <c r="L696" i="8"/>
  <c r="S656" i="8"/>
  <c r="O656" i="8"/>
  <c r="L656" i="8"/>
  <c r="S608" i="8"/>
  <c r="O608" i="8"/>
  <c r="L608" i="8"/>
  <c r="S560" i="8"/>
  <c r="L560" i="8"/>
  <c r="O560" i="8"/>
  <c r="S504" i="8"/>
  <c r="L504" i="8"/>
  <c r="O504" i="8"/>
  <c r="S448" i="8"/>
  <c r="O448" i="8"/>
  <c r="L448" i="8"/>
  <c r="S400" i="8"/>
  <c r="O400" i="8"/>
  <c r="L400" i="8"/>
  <c r="S352" i="8"/>
  <c r="L352" i="8"/>
  <c r="O352" i="8"/>
  <c r="S296" i="8"/>
  <c r="L296" i="8"/>
  <c r="O296" i="8"/>
  <c r="S256" i="8"/>
  <c r="O256" i="8"/>
  <c r="L256" i="8"/>
  <c r="S200" i="8"/>
  <c r="L200" i="8"/>
  <c r="O200" i="8"/>
  <c r="S144" i="8"/>
  <c r="L144" i="8"/>
  <c r="O144" i="8"/>
  <c r="S40" i="8"/>
  <c r="L40" i="8"/>
  <c r="O40" i="8"/>
  <c r="S975" i="8"/>
  <c r="L975" i="8"/>
  <c r="O975" i="8"/>
  <c r="S927" i="8"/>
  <c r="L927" i="8"/>
  <c r="O927" i="8"/>
  <c r="S942" i="8"/>
  <c r="L942" i="8"/>
  <c r="O942" i="8"/>
  <c r="S981" i="8"/>
  <c r="L981" i="8"/>
  <c r="O981" i="8"/>
  <c r="S941" i="8"/>
  <c r="L941" i="8"/>
  <c r="O941" i="8"/>
  <c r="S980" i="8"/>
  <c r="L980" i="8"/>
  <c r="O980" i="8"/>
  <c r="S956" i="8"/>
  <c r="L956" i="8"/>
  <c r="O956" i="8"/>
  <c r="S916" i="8"/>
  <c r="L916" i="8"/>
  <c r="O916" i="8"/>
  <c r="S986" i="8"/>
  <c r="L986" i="8"/>
  <c r="O986" i="8"/>
  <c r="S970" i="8"/>
  <c r="L970" i="8"/>
  <c r="O970" i="8"/>
  <c r="S954" i="8"/>
  <c r="L954" i="8"/>
  <c r="O954" i="8"/>
  <c r="S938" i="8"/>
  <c r="L938" i="8"/>
  <c r="O938" i="8"/>
  <c r="S922" i="8"/>
  <c r="L922" i="8"/>
  <c r="O922" i="8"/>
  <c r="S906" i="8"/>
  <c r="L906" i="8"/>
  <c r="O906" i="8"/>
  <c r="S890" i="8"/>
  <c r="L890" i="8"/>
  <c r="O890" i="8"/>
  <c r="S882" i="8"/>
  <c r="L882" i="8"/>
  <c r="O882" i="8"/>
  <c r="S866" i="8"/>
  <c r="L866" i="8"/>
  <c r="O866" i="8"/>
  <c r="S858" i="8"/>
  <c r="O858" i="8"/>
  <c r="L858" i="8"/>
  <c r="S850" i="8"/>
  <c r="O850" i="8"/>
  <c r="L850" i="8"/>
  <c r="S842" i="8"/>
  <c r="O842" i="8"/>
  <c r="L842" i="8"/>
  <c r="S834" i="8"/>
  <c r="O834" i="8"/>
  <c r="L834" i="8"/>
  <c r="S826" i="8"/>
  <c r="O826" i="8"/>
  <c r="L826" i="8"/>
  <c r="S818" i="8"/>
  <c r="O818" i="8"/>
  <c r="L818" i="8"/>
  <c r="S810" i="8"/>
  <c r="O810" i="8"/>
  <c r="L810" i="8"/>
  <c r="S802" i="8"/>
  <c r="O802" i="8"/>
  <c r="L802" i="8"/>
  <c r="S794" i="8"/>
  <c r="O794" i="8"/>
  <c r="L794" i="8"/>
  <c r="S786" i="8"/>
  <c r="O786" i="8"/>
  <c r="L786" i="8"/>
  <c r="S778" i="8"/>
  <c r="O778" i="8"/>
  <c r="L778" i="8"/>
  <c r="S770" i="8"/>
  <c r="O770" i="8"/>
  <c r="L770" i="8"/>
  <c r="S762" i="8"/>
  <c r="O762" i="8"/>
  <c r="L762" i="8"/>
  <c r="S754" i="8"/>
  <c r="O754" i="8"/>
  <c r="L754" i="8"/>
  <c r="S746" i="8"/>
  <c r="O746" i="8"/>
  <c r="L746" i="8"/>
  <c r="S738" i="8"/>
  <c r="O738" i="8"/>
  <c r="L738" i="8"/>
  <c r="S730" i="8"/>
  <c r="O730" i="8"/>
  <c r="L730" i="8"/>
  <c r="S722" i="8"/>
  <c r="O722" i="8"/>
  <c r="L722" i="8"/>
  <c r="S714" i="8"/>
  <c r="O714" i="8"/>
  <c r="L714" i="8"/>
  <c r="S706" i="8"/>
  <c r="O706" i="8"/>
  <c r="L706" i="8"/>
  <c r="S698" i="8"/>
  <c r="O698" i="8"/>
  <c r="L698" i="8"/>
  <c r="S690" i="8"/>
  <c r="O690" i="8"/>
  <c r="L690" i="8"/>
  <c r="S682" i="8"/>
  <c r="O682" i="8"/>
  <c r="L682" i="8"/>
  <c r="S674" i="8"/>
  <c r="O674" i="8"/>
  <c r="L674" i="8"/>
  <c r="S666" i="8"/>
  <c r="O666" i="8"/>
  <c r="L666" i="8"/>
  <c r="S658" i="8"/>
  <c r="O658" i="8"/>
  <c r="L658" i="8"/>
  <c r="S650" i="8"/>
  <c r="O650" i="8"/>
  <c r="L650" i="8"/>
  <c r="S642" i="8"/>
  <c r="O642" i="8"/>
  <c r="L642" i="8"/>
  <c r="S634" i="8"/>
  <c r="O634" i="8"/>
  <c r="L634" i="8"/>
  <c r="S626" i="8"/>
  <c r="O626" i="8"/>
  <c r="L626" i="8"/>
  <c r="S618" i="8"/>
  <c r="O618" i="8"/>
  <c r="L618" i="8"/>
  <c r="S610" i="8"/>
  <c r="O610" i="8"/>
  <c r="L610" i="8"/>
  <c r="S602" i="8"/>
  <c r="O602" i="8"/>
  <c r="L602" i="8"/>
  <c r="S594" i="8"/>
  <c r="O594" i="8"/>
  <c r="L594" i="8"/>
  <c r="S586" i="8"/>
  <c r="O586" i="8"/>
  <c r="L586" i="8"/>
  <c r="S578" i="8"/>
  <c r="O578" i="8"/>
  <c r="L578" i="8"/>
  <c r="S570" i="8"/>
  <c r="O570" i="8"/>
  <c r="L570" i="8"/>
  <c r="S562" i="8"/>
  <c r="L562" i="8"/>
  <c r="O562" i="8"/>
  <c r="S554" i="8"/>
  <c r="L554" i="8"/>
  <c r="O554" i="8"/>
  <c r="S546" i="8"/>
  <c r="L546" i="8"/>
  <c r="O546" i="8"/>
  <c r="S538" i="8"/>
  <c r="L538" i="8"/>
  <c r="O538" i="8"/>
  <c r="S530" i="8"/>
  <c r="L530" i="8"/>
  <c r="O530" i="8"/>
  <c r="S522" i="8"/>
  <c r="L522" i="8"/>
  <c r="O522" i="8"/>
  <c r="S514" i="8"/>
  <c r="L514" i="8"/>
  <c r="O514" i="8"/>
  <c r="S506" i="8"/>
  <c r="L506" i="8"/>
  <c r="O506" i="8"/>
  <c r="S498" i="8"/>
  <c r="L498" i="8"/>
  <c r="O498" i="8"/>
  <c r="S490" i="8"/>
  <c r="L490" i="8"/>
  <c r="O490" i="8"/>
  <c r="S482" i="8"/>
  <c r="L482" i="8"/>
  <c r="O482" i="8"/>
  <c r="S474" i="8"/>
  <c r="L474" i="8"/>
  <c r="O474" i="8"/>
  <c r="S466" i="8"/>
  <c r="O466" i="8"/>
  <c r="L466" i="8"/>
  <c r="S458" i="8"/>
  <c r="O458" i="8"/>
  <c r="L458" i="8"/>
  <c r="S450" i="8"/>
  <c r="O450" i="8"/>
  <c r="L450" i="8"/>
  <c r="S442" i="8"/>
  <c r="O442" i="8"/>
  <c r="L442" i="8"/>
  <c r="S434" i="8"/>
  <c r="O434" i="8"/>
  <c r="L434" i="8"/>
  <c r="S426" i="8"/>
  <c r="O426" i="8"/>
  <c r="L426" i="8"/>
  <c r="S418" i="8"/>
  <c r="O418" i="8"/>
  <c r="L418" i="8"/>
  <c r="S410" i="8"/>
  <c r="O410" i="8"/>
  <c r="L410" i="8"/>
  <c r="S402" i="8"/>
  <c r="O402" i="8"/>
  <c r="L402" i="8"/>
  <c r="S394" i="8"/>
  <c r="O394" i="8"/>
  <c r="L394" i="8"/>
  <c r="S386" i="8"/>
  <c r="O386" i="8"/>
  <c r="L386" i="8"/>
  <c r="S378" i="8"/>
  <c r="L378" i="8"/>
  <c r="O378" i="8"/>
  <c r="S370" i="8"/>
  <c r="L370" i="8"/>
  <c r="O370" i="8"/>
  <c r="S362" i="8"/>
  <c r="L362" i="8"/>
  <c r="O362" i="8"/>
  <c r="S354" i="8"/>
  <c r="L354" i="8"/>
  <c r="O354" i="8"/>
  <c r="S346" i="8"/>
  <c r="L346" i="8"/>
  <c r="O346" i="8"/>
  <c r="L338" i="8"/>
  <c r="S338" i="8"/>
  <c r="O338" i="8"/>
  <c r="S330" i="8"/>
  <c r="L330" i="8"/>
  <c r="O330" i="8"/>
  <c r="S322" i="8"/>
  <c r="L322" i="8"/>
  <c r="O322" i="8"/>
  <c r="S314" i="8"/>
  <c r="L314" i="8"/>
  <c r="O314" i="8"/>
  <c r="S306" i="8"/>
  <c r="L306" i="8"/>
  <c r="O306" i="8"/>
  <c r="S298" i="8"/>
  <c r="L298" i="8"/>
  <c r="O298" i="8"/>
  <c r="S290" i="8"/>
  <c r="L290" i="8"/>
  <c r="O290" i="8"/>
  <c r="S282" i="8"/>
  <c r="L282" i="8"/>
  <c r="O282" i="8"/>
  <c r="S274" i="8"/>
  <c r="L274" i="8"/>
  <c r="O274" i="8"/>
  <c r="S266" i="8"/>
  <c r="L266" i="8"/>
  <c r="O266" i="8"/>
  <c r="S258" i="8"/>
  <c r="L258" i="8"/>
  <c r="O258" i="8"/>
  <c r="L250" i="8"/>
  <c r="S250" i="8"/>
  <c r="O250" i="8"/>
  <c r="S242" i="8"/>
  <c r="L242" i="8"/>
  <c r="O242" i="8"/>
  <c r="S234" i="8"/>
  <c r="L234" i="8"/>
  <c r="O234" i="8"/>
  <c r="S226" i="8"/>
  <c r="L226" i="8"/>
  <c r="O226" i="8"/>
  <c r="S218" i="8"/>
  <c r="L218" i="8"/>
  <c r="O218" i="8"/>
  <c r="S210" i="8"/>
  <c r="L210" i="8"/>
  <c r="O210" i="8"/>
  <c r="S202" i="8"/>
  <c r="L202" i="8"/>
  <c r="O202" i="8"/>
  <c r="S194" i="8"/>
  <c r="L194" i="8"/>
  <c r="O194" i="8"/>
  <c r="S186" i="8"/>
  <c r="L186" i="8"/>
  <c r="O186" i="8"/>
  <c r="S178" i="8"/>
  <c r="L178" i="8"/>
  <c r="O178" i="8"/>
  <c r="L170" i="8"/>
  <c r="S170" i="8"/>
  <c r="O170" i="8"/>
  <c r="S162" i="8"/>
  <c r="L162" i="8"/>
  <c r="O162" i="8"/>
  <c r="S154" i="8"/>
  <c r="L154" i="8"/>
  <c r="O154" i="8"/>
  <c r="S146" i="8"/>
  <c r="L146" i="8"/>
  <c r="O146" i="8"/>
  <c r="S138" i="8"/>
  <c r="L138" i="8"/>
  <c r="O138" i="8"/>
  <c r="S130" i="8"/>
  <c r="L130" i="8"/>
  <c r="O130" i="8"/>
  <c r="L122" i="8"/>
  <c r="S122" i="8"/>
  <c r="O122" i="8"/>
  <c r="S114" i="8"/>
  <c r="L114" i="8"/>
  <c r="O114" i="8"/>
  <c r="L106" i="8"/>
  <c r="O106" i="8"/>
  <c r="S106" i="8"/>
  <c r="S98" i="8"/>
  <c r="L98" i="8"/>
  <c r="O98" i="8"/>
  <c r="S90" i="8"/>
  <c r="L90" i="8"/>
  <c r="O90" i="8"/>
  <c r="L82" i="8"/>
  <c r="O82" i="8"/>
  <c r="S82" i="8"/>
  <c r="S74" i="8"/>
  <c r="L74" i="8"/>
  <c r="O74" i="8"/>
  <c r="S66" i="8"/>
  <c r="L66" i="8"/>
  <c r="O66" i="8"/>
  <c r="L58" i="8"/>
  <c r="S58" i="8"/>
  <c r="O58" i="8"/>
  <c r="S50" i="8"/>
  <c r="L50" i="8"/>
  <c r="O50" i="8"/>
  <c r="L42" i="8"/>
  <c r="S42" i="8"/>
  <c r="O42" i="8"/>
  <c r="S34" i="8"/>
  <c r="L34" i="8"/>
  <c r="O34" i="8"/>
  <c r="S26" i="8"/>
  <c r="L26" i="8"/>
  <c r="O26" i="8"/>
  <c r="S920" i="8"/>
  <c r="L920" i="8"/>
  <c r="O920" i="8"/>
  <c r="S864" i="8"/>
  <c r="L864" i="8"/>
  <c r="O864" i="8"/>
  <c r="S808" i="8"/>
  <c r="L808" i="8"/>
  <c r="O808" i="8"/>
  <c r="S752" i="8"/>
  <c r="O752" i="8"/>
  <c r="L752" i="8"/>
  <c r="S688" i="8"/>
  <c r="O688" i="8"/>
  <c r="L688" i="8"/>
  <c r="S632" i="8"/>
  <c r="O632" i="8"/>
  <c r="L632" i="8"/>
  <c r="S568" i="8"/>
  <c r="O568" i="8"/>
  <c r="L568" i="8"/>
  <c r="S496" i="8"/>
  <c r="L496" i="8"/>
  <c r="O496" i="8"/>
  <c r="S440" i="8"/>
  <c r="O440" i="8"/>
  <c r="L440" i="8"/>
  <c r="S384" i="8"/>
  <c r="O384" i="8"/>
  <c r="L384" i="8"/>
  <c r="S320" i="8"/>
  <c r="L320" i="8"/>
  <c r="O320" i="8"/>
  <c r="S264" i="8"/>
  <c r="O264" i="8"/>
  <c r="L264" i="8"/>
  <c r="S224" i="8"/>
  <c r="O224" i="8"/>
  <c r="L224" i="8"/>
  <c r="S168" i="8"/>
  <c r="L168" i="8"/>
  <c r="O168" i="8"/>
  <c r="S64" i="8"/>
  <c r="L64" i="8"/>
  <c r="O64" i="8"/>
  <c r="S991" i="8"/>
  <c r="L991" i="8"/>
  <c r="O991" i="8"/>
  <c r="S951" i="8"/>
  <c r="L951" i="8"/>
  <c r="O951" i="8"/>
  <c r="S998" i="8"/>
  <c r="L998" i="8"/>
  <c r="O998" i="8"/>
  <c r="S966" i="8"/>
  <c r="L966" i="8"/>
  <c r="O966" i="8"/>
  <c r="S997" i="8"/>
  <c r="L997" i="8"/>
  <c r="O997" i="8"/>
  <c r="S957" i="8"/>
  <c r="L957" i="8"/>
  <c r="O957" i="8"/>
  <c r="S996" i="8"/>
  <c r="L996" i="8"/>
  <c r="O996" i="8"/>
  <c r="S940" i="8"/>
  <c r="L940" i="8"/>
  <c r="O940" i="8"/>
  <c r="S908" i="8"/>
  <c r="O908" i="8"/>
  <c r="L908" i="8"/>
  <c r="S994" i="8"/>
  <c r="L994" i="8"/>
  <c r="O994" i="8"/>
  <c r="S978" i="8"/>
  <c r="L978" i="8"/>
  <c r="O978" i="8"/>
  <c r="S962" i="8"/>
  <c r="L962" i="8"/>
  <c r="O962" i="8"/>
  <c r="S946" i="8"/>
  <c r="L946" i="8"/>
  <c r="O946" i="8"/>
  <c r="S930" i="8"/>
  <c r="L930" i="8"/>
  <c r="O930" i="8"/>
  <c r="S914" i="8"/>
  <c r="L914" i="8"/>
  <c r="O914" i="8"/>
  <c r="S898" i="8"/>
  <c r="L898" i="8"/>
  <c r="O898" i="8"/>
  <c r="S874" i="8"/>
  <c r="L874" i="8"/>
  <c r="O874" i="8"/>
  <c r="S993" i="8"/>
  <c r="L993" i="8"/>
  <c r="O993" i="8"/>
  <c r="S985" i="8"/>
  <c r="L985" i="8"/>
  <c r="O985" i="8"/>
  <c r="S977" i="8"/>
  <c r="L977" i="8"/>
  <c r="O977" i="8"/>
  <c r="S969" i="8"/>
  <c r="L969" i="8"/>
  <c r="O969" i="8"/>
  <c r="S961" i="8"/>
  <c r="L961" i="8"/>
  <c r="O961" i="8"/>
  <c r="S953" i="8"/>
  <c r="L953" i="8"/>
  <c r="O953" i="8"/>
  <c r="S945" i="8"/>
  <c r="L945" i="8"/>
  <c r="O945" i="8"/>
  <c r="S937" i="8"/>
  <c r="L937" i="8"/>
  <c r="O937" i="8"/>
  <c r="S929" i="8"/>
  <c r="L929" i="8"/>
  <c r="O929" i="8"/>
  <c r="S921" i="8"/>
  <c r="L921" i="8"/>
  <c r="O921" i="8"/>
  <c r="S913" i="8"/>
  <c r="O913" i="8"/>
  <c r="L913" i="8"/>
  <c r="S905" i="8"/>
  <c r="O905" i="8"/>
  <c r="L905" i="8"/>
  <c r="S897" i="8"/>
  <c r="O897" i="8"/>
  <c r="L897" i="8"/>
  <c r="S889" i="8"/>
  <c r="O889" i="8"/>
  <c r="L889" i="8"/>
  <c r="S881" i="8"/>
  <c r="O881" i="8"/>
  <c r="L881" i="8"/>
  <c r="S873" i="8"/>
  <c r="O873" i="8"/>
  <c r="L873" i="8"/>
  <c r="S865" i="8"/>
  <c r="O865" i="8"/>
  <c r="L865" i="8"/>
  <c r="S857" i="8"/>
  <c r="O857" i="8"/>
  <c r="L857" i="8"/>
  <c r="S849" i="8"/>
  <c r="O849" i="8"/>
  <c r="L849" i="8"/>
  <c r="S841" i="8"/>
  <c r="O841" i="8"/>
  <c r="L841" i="8"/>
  <c r="S833" i="8"/>
  <c r="O833" i="8"/>
  <c r="L833" i="8"/>
  <c r="S825" i="8"/>
  <c r="O825" i="8"/>
  <c r="L825" i="8"/>
  <c r="S817" i="8"/>
  <c r="O817" i="8"/>
  <c r="L817" i="8"/>
  <c r="S809" i="8"/>
  <c r="O809" i="8"/>
  <c r="L809" i="8"/>
  <c r="S801" i="8"/>
  <c r="O801" i="8"/>
  <c r="L801" i="8"/>
  <c r="S793" i="8"/>
  <c r="O793" i="8"/>
  <c r="L793" i="8"/>
  <c r="S785" i="8"/>
  <c r="O785" i="8"/>
  <c r="L785" i="8"/>
  <c r="S777" i="8"/>
  <c r="O777" i="8"/>
  <c r="L777" i="8"/>
  <c r="S769" i="8"/>
  <c r="O769" i="8"/>
  <c r="L769" i="8"/>
  <c r="S761" i="8"/>
  <c r="O761" i="8"/>
  <c r="L761" i="8"/>
  <c r="S753" i="8"/>
  <c r="O753" i="8"/>
  <c r="L753" i="8"/>
  <c r="S745" i="8"/>
  <c r="O745" i="8"/>
  <c r="L745" i="8"/>
  <c r="S737" i="8"/>
  <c r="O737" i="8"/>
  <c r="L737" i="8"/>
  <c r="S729" i="8"/>
  <c r="O729" i="8"/>
  <c r="L729" i="8"/>
  <c r="S721" i="8"/>
  <c r="O721" i="8"/>
  <c r="L721" i="8"/>
  <c r="S713" i="8"/>
  <c r="O713" i="8"/>
  <c r="L713" i="8"/>
  <c r="S705" i="8"/>
  <c r="O705" i="8"/>
  <c r="L705" i="8"/>
  <c r="S697" i="8"/>
  <c r="O697" i="8"/>
  <c r="L697" i="8"/>
  <c r="S689" i="8"/>
  <c r="O689" i="8"/>
  <c r="L689" i="8"/>
  <c r="S681" i="8"/>
  <c r="O681" i="8"/>
  <c r="L681" i="8"/>
  <c r="S673" i="8"/>
  <c r="O673" i="8"/>
  <c r="L673" i="8"/>
  <c r="S665" i="8"/>
  <c r="O665" i="8"/>
  <c r="L665" i="8"/>
  <c r="S657" i="8"/>
  <c r="O657" i="8"/>
  <c r="L657" i="8"/>
  <c r="S649" i="8"/>
  <c r="O649" i="8"/>
  <c r="L649" i="8"/>
  <c r="S641" i="8"/>
  <c r="O641" i="8"/>
  <c r="L641" i="8"/>
  <c r="S633" i="8"/>
  <c r="O633" i="8"/>
  <c r="L633" i="8"/>
  <c r="S625" i="8"/>
  <c r="O625" i="8"/>
  <c r="L625" i="8"/>
  <c r="S617" i="8"/>
  <c r="O617" i="8"/>
  <c r="L617" i="8"/>
  <c r="S609" i="8"/>
  <c r="O609" i="8"/>
  <c r="L609" i="8"/>
  <c r="S601" i="8"/>
  <c r="O601" i="8"/>
  <c r="L601" i="8"/>
  <c r="S593" i="8"/>
  <c r="O593" i="8"/>
  <c r="L593" i="8"/>
  <c r="S585" i="8"/>
  <c r="O585" i="8"/>
  <c r="L585" i="8"/>
  <c r="S577" i="8"/>
  <c r="O577" i="8"/>
  <c r="L577" i="8"/>
  <c r="S569" i="8"/>
  <c r="O569" i="8"/>
  <c r="L569" i="8"/>
  <c r="S561" i="8"/>
  <c r="L561" i="8"/>
  <c r="O561" i="8"/>
  <c r="S553" i="8"/>
  <c r="L553" i="8"/>
  <c r="O553" i="8"/>
  <c r="S545" i="8"/>
  <c r="L545" i="8"/>
  <c r="O545" i="8"/>
  <c r="S537" i="8"/>
  <c r="L537" i="8"/>
  <c r="O537" i="8"/>
  <c r="S529" i="8"/>
  <c r="L529" i="8"/>
  <c r="O529" i="8"/>
  <c r="S521" i="8"/>
  <c r="L521" i="8"/>
  <c r="O521" i="8"/>
  <c r="S513" i="8"/>
  <c r="L513" i="8"/>
  <c r="O513" i="8"/>
  <c r="S505" i="8"/>
  <c r="L505" i="8"/>
  <c r="O505" i="8"/>
  <c r="S497" i="8"/>
  <c r="L497" i="8"/>
  <c r="O497" i="8"/>
  <c r="S489" i="8"/>
  <c r="L489" i="8"/>
  <c r="O489" i="8"/>
  <c r="S481" i="8"/>
  <c r="L481" i="8"/>
  <c r="O481" i="8"/>
  <c r="S473" i="8"/>
  <c r="L473" i="8"/>
  <c r="O473" i="8"/>
  <c r="S465" i="8"/>
  <c r="O465" i="8"/>
  <c r="L465" i="8"/>
  <c r="S457" i="8"/>
  <c r="O457" i="8"/>
  <c r="L457" i="8"/>
  <c r="S449" i="8"/>
  <c r="O449" i="8"/>
  <c r="L449" i="8"/>
  <c r="S441" i="8"/>
  <c r="O441" i="8"/>
  <c r="L441" i="8"/>
  <c r="S433" i="8"/>
  <c r="O433" i="8"/>
  <c r="L433" i="8"/>
  <c r="S425" i="8"/>
  <c r="O425" i="8"/>
  <c r="L425" i="8"/>
  <c r="S417" i="8"/>
  <c r="O417" i="8"/>
  <c r="L417" i="8"/>
  <c r="S409" i="8"/>
  <c r="O409" i="8"/>
  <c r="L409" i="8"/>
  <c r="S401" i="8"/>
  <c r="O401" i="8"/>
  <c r="L401" i="8"/>
  <c r="S393" i="8"/>
  <c r="O393" i="8"/>
  <c r="L393" i="8"/>
  <c r="S385" i="8"/>
  <c r="O385" i="8"/>
  <c r="L385" i="8"/>
  <c r="S377" i="8"/>
  <c r="L377" i="8"/>
  <c r="O377" i="8"/>
  <c r="S369" i="8"/>
  <c r="L369" i="8"/>
  <c r="O369" i="8"/>
  <c r="S361" i="8"/>
  <c r="L361" i="8"/>
  <c r="O361" i="8"/>
  <c r="S353" i="8"/>
  <c r="L353" i="8"/>
  <c r="O353" i="8"/>
  <c r="S345" i="8"/>
  <c r="L345" i="8"/>
  <c r="O345" i="8"/>
  <c r="S337" i="8"/>
  <c r="L337" i="8"/>
  <c r="O337" i="8"/>
  <c r="S329" i="8"/>
  <c r="L329" i="8"/>
  <c r="O329" i="8"/>
  <c r="S321" i="8"/>
  <c r="L321" i="8"/>
  <c r="O321" i="8"/>
  <c r="S313" i="8"/>
  <c r="L313" i="8"/>
  <c r="O313" i="8"/>
  <c r="S305" i="8"/>
  <c r="L305" i="8"/>
  <c r="O305" i="8"/>
  <c r="S297" i="8"/>
  <c r="L297" i="8"/>
  <c r="O297" i="8"/>
  <c r="S289" i="8"/>
  <c r="L289" i="8"/>
  <c r="O289" i="8"/>
  <c r="S281" i="8"/>
  <c r="L281" i="8"/>
  <c r="O281" i="8"/>
  <c r="S273" i="8"/>
  <c r="L273" i="8"/>
  <c r="O273" i="8"/>
  <c r="S265" i="8"/>
  <c r="L265" i="8"/>
  <c r="O265" i="8"/>
  <c r="S257" i="8"/>
  <c r="L257" i="8"/>
  <c r="O257" i="8"/>
  <c r="S249" i="8"/>
  <c r="L249" i="8"/>
  <c r="O249" i="8"/>
  <c r="S241" i="8"/>
  <c r="L241" i="8"/>
  <c r="O241" i="8"/>
  <c r="S233" i="8"/>
  <c r="L233" i="8"/>
  <c r="O233" i="8"/>
  <c r="S225" i="8"/>
  <c r="L225" i="8"/>
  <c r="O225" i="8"/>
  <c r="S217" i="8"/>
  <c r="L217" i="8"/>
  <c r="O217" i="8"/>
  <c r="S209" i="8"/>
  <c r="L209" i="8"/>
  <c r="O209" i="8"/>
  <c r="S201" i="8"/>
  <c r="L201" i="8"/>
  <c r="O201" i="8"/>
  <c r="S193" i="8"/>
  <c r="L193" i="8"/>
  <c r="O193" i="8"/>
  <c r="S185" i="8"/>
  <c r="L185" i="8"/>
  <c r="O185" i="8"/>
  <c r="S177" i="8"/>
  <c r="L177" i="8"/>
  <c r="O177" i="8"/>
  <c r="S169" i="8"/>
  <c r="L169" i="8"/>
  <c r="O169" i="8"/>
  <c r="S161" i="8"/>
  <c r="L161" i="8"/>
  <c r="O161" i="8"/>
  <c r="S153" i="8"/>
  <c r="L153" i="8"/>
  <c r="O153" i="8"/>
  <c r="S145" i="8"/>
  <c r="L145" i="8"/>
  <c r="O145" i="8"/>
  <c r="S137" i="8"/>
  <c r="L137" i="8"/>
  <c r="O137" i="8"/>
  <c r="S129" i="8"/>
  <c r="L129" i="8"/>
  <c r="O129" i="8"/>
  <c r="S121" i="8"/>
  <c r="L121" i="8"/>
  <c r="O121" i="8"/>
  <c r="S113" i="8"/>
  <c r="L113" i="8"/>
  <c r="O113" i="8"/>
  <c r="S105" i="8"/>
  <c r="L105" i="8"/>
  <c r="O105" i="8"/>
  <c r="S97" i="8"/>
  <c r="L97" i="8"/>
  <c r="O97" i="8"/>
  <c r="S89" i="8"/>
  <c r="L89" i="8"/>
  <c r="O89" i="8"/>
  <c r="S81" i="8"/>
  <c r="L81" i="8"/>
  <c r="O81" i="8"/>
  <c r="S73" i="8"/>
  <c r="L73" i="8"/>
  <c r="O73" i="8"/>
  <c r="S65" i="8"/>
  <c r="L65" i="8"/>
  <c r="O65" i="8"/>
  <c r="S57" i="8"/>
  <c r="L57" i="8"/>
  <c r="O57" i="8"/>
  <c r="S49" i="8"/>
  <c r="L49" i="8"/>
  <c r="O49" i="8"/>
  <c r="S41" i="8"/>
  <c r="L41" i="8"/>
  <c r="O41" i="8"/>
  <c r="S33" i="8"/>
  <c r="L33" i="8"/>
  <c r="O33" i="8"/>
  <c r="S25" i="8"/>
  <c r="L25" i="8"/>
  <c r="O25" i="8"/>
  <c r="C19" i="8"/>
  <c r="D19" i="8" s="1"/>
  <c r="G19" i="8"/>
  <c r="K19" i="8"/>
  <c r="G18" i="8"/>
  <c r="C18" i="8"/>
  <c r="D18" i="8" s="1"/>
  <c r="K18" i="8"/>
  <c r="R17" i="8"/>
  <c r="A1001" i="8"/>
  <c r="D20" i="8" l="1"/>
  <c r="D21" i="8"/>
  <c r="S1001" i="8"/>
  <c r="L1001" i="8"/>
  <c r="O1001" i="8"/>
  <c r="L19" i="8"/>
  <c r="L18" i="8"/>
  <c r="J292" i="12"/>
  <c r="J280" i="12"/>
  <c r="J268" i="12"/>
  <c r="J264" i="12"/>
  <c r="J252" i="12"/>
  <c r="J240" i="12"/>
  <c r="J224" i="12"/>
  <c r="J212" i="12"/>
  <c r="J200" i="12"/>
  <c r="J188" i="12"/>
  <c r="J176" i="12"/>
  <c r="J164" i="12"/>
  <c r="J152" i="12"/>
  <c r="J140" i="12"/>
  <c r="J128" i="12"/>
  <c r="J116" i="12"/>
  <c r="J104" i="12"/>
  <c r="J92" i="12"/>
  <c r="J80" i="12"/>
  <c r="J76" i="12"/>
  <c r="J68" i="12"/>
  <c r="J60" i="12"/>
  <c r="J56" i="12"/>
  <c r="J52" i="12"/>
  <c r="J48" i="12"/>
  <c r="J44" i="12"/>
  <c r="J40" i="12"/>
  <c r="J36" i="12"/>
  <c r="J32" i="12"/>
  <c r="J299" i="12"/>
  <c r="J295" i="12"/>
  <c r="J291" i="12"/>
  <c r="J287" i="12"/>
  <c r="J283" i="12"/>
  <c r="J279" i="12"/>
  <c r="J275" i="12"/>
  <c r="J271" i="12"/>
  <c r="J267" i="12"/>
  <c r="J263" i="12"/>
  <c r="J259" i="12"/>
  <c r="J255" i="12"/>
  <c r="J251" i="12"/>
  <c r="J247" i="12"/>
  <c r="J243" i="12"/>
  <c r="J239" i="12"/>
  <c r="J235" i="12"/>
  <c r="J231" i="12"/>
  <c r="J227" i="12"/>
  <c r="J223" i="12"/>
  <c r="J219" i="12"/>
  <c r="J215" i="12"/>
  <c r="J211" i="12"/>
  <c r="J207" i="12"/>
  <c r="J203" i="12"/>
  <c r="J199" i="12"/>
  <c r="J195" i="12"/>
  <c r="J191" i="12"/>
  <c r="J187" i="12"/>
  <c r="J183" i="12"/>
  <c r="J179" i="12"/>
  <c r="J175" i="12"/>
  <c r="J171" i="12"/>
  <c r="J167" i="12"/>
  <c r="J163" i="12"/>
  <c r="J159" i="12"/>
  <c r="J155" i="12"/>
  <c r="J151" i="12"/>
  <c r="J147" i="12"/>
  <c r="J143" i="12"/>
  <c r="J139" i="12"/>
  <c r="J135" i="12"/>
  <c r="J131" i="12"/>
  <c r="J127" i="12"/>
  <c r="J123" i="12"/>
  <c r="J119" i="12"/>
  <c r="J115" i="12"/>
  <c r="J111" i="12"/>
  <c r="J107" i="12"/>
  <c r="J103" i="12"/>
  <c r="J99" i="12"/>
  <c r="J95" i="12"/>
  <c r="J91" i="12"/>
  <c r="J87" i="12"/>
  <c r="J83" i="12"/>
  <c r="J79" i="12"/>
  <c r="J75" i="12"/>
  <c r="J71" i="12"/>
  <c r="J67" i="12"/>
  <c r="J63" i="12"/>
  <c r="J59" i="12"/>
  <c r="J55" i="12"/>
  <c r="J51" i="12"/>
  <c r="J47" i="12"/>
  <c r="J43" i="12"/>
  <c r="J39" i="12"/>
  <c r="J35" i="12"/>
  <c r="J31" i="12"/>
  <c r="J296" i="12"/>
  <c r="J284" i="12"/>
  <c r="J272" i="12"/>
  <c r="J256" i="12"/>
  <c r="J244" i="12"/>
  <c r="J232" i="12"/>
  <c r="J216" i="12"/>
  <c r="J208" i="12"/>
  <c r="J196" i="12"/>
  <c r="J184" i="12"/>
  <c r="J172" i="12"/>
  <c r="J156" i="12"/>
  <c r="J148" i="12"/>
  <c r="J136" i="12"/>
  <c r="J124" i="12"/>
  <c r="J112" i="12"/>
  <c r="J100" i="12"/>
  <c r="J88" i="12"/>
  <c r="J64" i="12"/>
  <c r="J298" i="12"/>
  <c r="J290" i="12"/>
  <c r="J282" i="12"/>
  <c r="J274" i="12"/>
  <c r="J266" i="12"/>
  <c r="J258" i="12"/>
  <c r="J250" i="12"/>
  <c r="J242" i="12"/>
  <c r="J234" i="12"/>
  <c r="J226" i="12"/>
  <c r="J222" i="12"/>
  <c r="J218" i="12"/>
  <c r="J214" i="12"/>
  <c r="J210" i="12"/>
  <c r="J206" i="12"/>
  <c r="J202" i="12"/>
  <c r="J198" i="12"/>
  <c r="J194" i="12"/>
  <c r="J190" i="12"/>
  <c r="J186" i="12"/>
  <c r="J182" i="12"/>
  <c r="J178" i="12"/>
  <c r="J174" i="12"/>
  <c r="J170" i="12"/>
  <c r="J166" i="12"/>
  <c r="J162" i="12"/>
  <c r="J158" i="12"/>
  <c r="J154" i="12"/>
  <c r="J150" i="12"/>
  <c r="J146" i="12"/>
  <c r="J142" i="12"/>
  <c r="J138" i="12"/>
  <c r="J134" i="12"/>
  <c r="J130" i="12"/>
  <c r="J126" i="12"/>
  <c r="J122" i="12"/>
  <c r="J118" i="12"/>
  <c r="J114" i="12"/>
  <c r="J110" i="12"/>
  <c r="J106" i="12"/>
  <c r="J102" i="12"/>
  <c r="J98" i="12"/>
  <c r="J94" i="12"/>
  <c r="J90" i="12"/>
  <c r="J86" i="12"/>
  <c r="J82" i="12"/>
  <c r="J78" i="12"/>
  <c r="J74" i="12"/>
  <c r="J70" i="12"/>
  <c r="J66" i="12"/>
  <c r="J62" i="12"/>
  <c r="J58" i="12"/>
  <c r="J54" i="12"/>
  <c r="J50" i="12"/>
  <c r="J46" i="12"/>
  <c r="J42" i="12"/>
  <c r="J38" i="12"/>
  <c r="J34" i="12"/>
  <c r="J30" i="12"/>
  <c r="J300" i="12"/>
  <c r="J288" i="12"/>
  <c r="J276" i="12"/>
  <c r="J260" i="12"/>
  <c r="J248" i="12"/>
  <c r="J236" i="12"/>
  <c r="J228" i="12"/>
  <c r="J220" i="12"/>
  <c r="J204" i="12"/>
  <c r="J192" i="12"/>
  <c r="J180" i="12"/>
  <c r="J168" i="12"/>
  <c r="J160" i="12"/>
  <c r="J144" i="12"/>
  <c r="J132" i="12"/>
  <c r="J120" i="12"/>
  <c r="J108" i="12"/>
  <c r="J96" i="12"/>
  <c r="J84" i="12"/>
  <c r="J72" i="12"/>
  <c r="J294" i="12"/>
  <c r="J286" i="12"/>
  <c r="J278" i="12"/>
  <c r="J270" i="12"/>
  <c r="J262" i="12"/>
  <c r="J254" i="12"/>
  <c r="J246" i="12"/>
  <c r="J238" i="12"/>
  <c r="J230" i="12"/>
  <c r="J297" i="12"/>
  <c r="J293" i="12"/>
  <c r="J289" i="12"/>
  <c r="J285" i="12"/>
  <c r="J281" i="12"/>
  <c r="J277" i="12"/>
  <c r="J273" i="12"/>
  <c r="J269" i="12"/>
  <c r="J265" i="12"/>
  <c r="J261" i="12"/>
  <c r="J257" i="12"/>
  <c r="J253" i="12"/>
  <c r="J249" i="12"/>
  <c r="J245" i="12"/>
  <c r="J241" i="12"/>
  <c r="J237" i="12"/>
  <c r="J233" i="12"/>
  <c r="J229" i="12"/>
  <c r="J225" i="12"/>
  <c r="J221" i="12"/>
  <c r="J217" i="12"/>
  <c r="J213" i="12"/>
  <c r="J209" i="12"/>
  <c r="J205" i="12"/>
  <c r="J201" i="12"/>
  <c r="J197" i="12"/>
  <c r="J193" i="12"/>
  <c r="J189" i="12"/>
  <c r="J185" i="12"/>
  <c r="J181" i="12"/>
  <c r="J177" i="12"/>
  <c r="J173" i="12"/>
  <c r="J169" i="12"/>
  <c r="J165" i="12"/>
  <c r="J161" i="12"/>
  <c r="J157" i="12"/>
  <c r="J153" i="12"/>
  <c r="J149" i="12"/>
  <c r="J145" i="12"/>
  <c r="J141" i="12"/>
  <c r="J137" i="12"/>
  <c r="J133" i="12"/>
  <c r="J129" i="12"/>
  <c r="J125" i="12"/>
  <c r="J121" i="12"/>
  <c r="J117" i="12"/>
  <c r="J113" i="12"/>
  <c r="J109" i="12"/>
  <c r="J105" i="12"/>
  <c r="J101" i="12"/>
  <c r="J97" i="12"/>
  <c r="J93" i="12"/>
  <c r="J89" i="12"/>
  <c r="J85" i="12"/>
  <c r="J81" i="12"/>
  <c r="J77" i="12"/>
  <c r="J73" i="12"/>
  <c r="J69" i="12"/>
  <c r="J65" i="12"/>
  <c r="J61" i="12"/>
  <c r="J57" i="12"/>
  <c r="J53" i="12"/>
  <c r="J49" i="12"/>
  <c r="J45" i="12"/>
  <c r="J41" i="12"/>
  <c r="J37" i="12"/>
  <c r="J33" i="12"/>
  <c r="J29" i="12"/>
  <c r="J28" i="12"/>
  <c r="J27" i="12"/>
  <c r="J26" i="12"/>
  <c r="J25" i="12"/>
  <c r="J24" i="12"/>
  <c r="J23" i="12"/>
  <c r="J22" i="12"/>
  <c r="J21" i="12"/>
  <c r="J18" i="12"/>
  <c r="J19" i="12"/>
  <c r="J20" i="12"/>
  <c r="A17" i="12" l="1"/>
  <c r="C17" i="12" s="1"/>
  <c r="H17" i="12" l="1"/>
  <c r="F17" i="12"/>
  <c r="G17" i="12"/>
  <c r="E17" i="12"/>
  <c r="J17" i="12"/>
  <c r="H11" i="12" s="1"/>
  <c r="B17" i="12"/>
  <c r="B11" i="8" l="1"/>
  <c r="B11" i="12"/>
  <c r="B11" i="11"/>
  <c r="B11" i="7"/>
  <c r="B11" i="6"/>
  <c r="B12" i="8"/>
  <c r="D18" i="12" l="1"/>
  <c r="D19" i="12"/>
  <c r="D17" i="12"/>
  <c r="B12" i="12"/>
  <c r="B12" i="7"/>
  <c r="E17" i="7" s="1"/>
  <c r="B12" i="11"/>
  <c r="B9" i="12"/>
  <c r="B8" i="12"/>
  <c r="B7" i="12"/>
  <c r="B6" i="12"/>
  <c r="B5" i="12"/>
  <c r="B4" i="12"/>
  <c r="E38" i="7" l="1"/>
  <c r="E39" i="7"/>
  <c r="E37" i="7"/>
  <c r="E35" i="7"/>
  <c r="E31" i="7"/>
  <c r="E27" i="7"/>
  <c r="E23" i="7"/>
  <c r="E19" i="7"/>
  <c r="N19" i="8" s="1"/>
  <c r="E30" i="7"/>
  <c r="E26" i="7"/>
  <c r="E22" i="7"/>
  <c r="E18" i="7"/>
  <c r="N18" i="8" s="1"/>
  <c r="E25" i="7"/>
  <c r="E21" i="7"/>
  <c r="N21" i="8" s="1"/>
  <c r="E34" i="7"/>
  <c r="E33" i="7"/>
  <c r="E36" i="7"/>
  <c r="E32" i="7"/>
  <c r="E28" i="7"/>
  <c r="E24" i="7"/>
  <c r="E20" i="7"/>
  <c r="N20" i="8" s="1"/>
  <c r="E29" i="7"/>
  <c r="B4" i="7"/>
  <c r="B5" i="7"/>
  <c r="B6" i="7"/>
  <c r="B7" i="7"/>
  <c r="B8" i="7"/>
  <c r="B9" i="7"/>
  <c r="B4" i="11"/>
  <c r="B5" i="8"/>
  <c r="B6" i="8"/>
  <c r="B7" i="8"/>
  <c r="B8" i="8"/>
  <c r="B9" i="8"/>
  <c r="B4" i="8"/>
  <c r="B12" i="6"/>
  <c r="B5" i="6"/>
  <c r="B6" i="6"/>
  <c r="B7" i="6"/>
  <c r="B8" i="6"/>
  <c r="B9" i="6"/>
  <c r="B4" i="6"/>
  <c r="A17" i="8"/>
  <c r="Q17" i="8" l="1"/>
  <c r="P17" i="8"/>
  <c r="G9" i="12"/>
  <c r="E21" i="8"/>
  <c r="H9" i="12"/>
  <c r="E20" i="8"/>
  <c r="G8" i="12"/>
  <c r="E17" i="6"/>
  <c r="I17" i="8" s="1"/>
  <c r="E18" i="6"/>
  <c r="E19" i="6"/>
  <c r="K17" i="8"/>
  <c r="G17" i="8"/>
  <c r="G6" i="12"/>
  <c r="N17" i="8"/>
  <c r="C17" i="8"/>
  <c r="K285" i="3"/>
  <c r="K8" i="3"/>
  <c r="K4" i="3"/>
  <c r="K12" i="3"/>
  <c r="K11" i="3"/>
  <c r="K10" i="3"/>
  <c r="K7" i="3"/>
  <c r="K6" i="3"/>
  <c r="K286" i="3"/>
  <c r="K9" i="3"/>
  <c r="K5" i="3"/>
  <c r="O21" i="8" l="1"/>
  <c r="S21" i="8"/>
  <c r="F21" i="8"/>
  <c r="O20" i="8"/>
  <c r="F20" i="8"/>
  <c r="J19" i="8"/>
  <c r="I19" i="8"/>
  <c r="E19" i="8"/>
  <c r="J18" i="8"/>
  <c r="I18" i="8"/>
  <c r="E18" i="8"/>
  <c r="J17" i="8"/>
  <c r="G7" i="12"/>
  <c r="D17" i="8"/>
  <c r="E17" i="8"/>
  <c r="L17" i="8"/>
  <c r="F18" i="8" l="1"/>
  <c r="O18" i="8"/>
  <c r="S18" i="8"/>
  <c r="I18" i="12" s="1"/>
  <c r="F19" i="8"/>
  <c r="O19" i="8"/>
  <c r="S19" i="8"/>
  <c r="I19" i="12" s="1"/>
  <c r="F17" i="8"/>
  <c r="S17" i="8"/>
  <c r="I17" i="12" s="1"/>
  <c r="O17" i="8"/>
  <c r="H8" i="12" l="1"/>
  <c r="H7" i="12" l="1"/>
  <c r="H6" i="12"/>
</calcChain>
</file>

<file path=xl/sharedStrings.xml><?xml version="1.0" encoding="utf-8"?>
<sst xmlns="http://schemas.openxmlformats.org/spreadsheetml/2006/main" count="207" uniqueCount="100">
  <si>
    <t>Absender</t>
  </si>
  <si>
    <t>Firmen-/Name</t>
  </si>
  <si>
    <t>PLZ</t>
  </si>
  <si>
    <t>Ort</t>
  </si>
  <si>
    <t>Angaben zum Stromspeicher</t>
  </si>
  <si>
    <t>Straße, Hausnr.</t>
  </si>
  <si>
    <t>Datum der Meldung</t>
  </si>
  <si>
    <t>Anlagenschlüssel / 
Eindeutiger Identifikator</t>
  </si>
  <si>
    <t>Anfangsfüllstand</t>
  </si>
  <si>
    <t>Endfüllstand</t>
  </si>
  <si>
    <t>Installierte Speicherkapazität</t>
  </si>
  <si>
    <t>[kWh]</t>
  </si>
  <si>
    <t>Ja</t>
  </si>
  <si>
    <t>Nein</t>
  </si>
  <si>
    <t>[Euro]</t>
  </si>
  <si>
    <t>[Auswahlfeld]</t>
  </si>
  <si>
    <t>Nutzungsform des Stromspeichers</t>
  </si>
  <si>
    <t>Straße, Hausnr. / Flurstück</t>
  </si>
  <si>
    <t>Ort / Gemarkung</t>
  </si>
  <si>
    <t>Regelverantwortlicher Übertragungsnetzbetreiber</t>
  </si>
  <si>
    <t>50Hertz Transmission GmbH</t>
  </si>
  <si>
    <t>Amprion GmbH</t>
  </si>
  <si>
    <t>TenneT TSO GmbH</t>
  </si>
  <si>
    <t>TransnetBW GmbH</t>
  </si>
  <si>
    <t>Januar</t>
  </si>
  <si>
    <t>Februar</t>
  </si>
  <si>
    <t>März</t>
  </si>
  <si>
    <t>April</t>
  </si>
  <si>
    <t>Mai</t>
  </si>
  <si>
    <t>Juni</t>
  </si>
  <si>
    <t>Juli</t>
  </si>
  <si>
    <t>August</t>
  </si>
  <si>
    <t>September</t>
  </si>
  <si>
    <t>Oktober</t>
  </si>
  <si>
    <t>November</t>
  </si>
  <si>
    <t>Dezember</t>
  </si>
  <si>
    <t>Umlagereduzierung für Einspeicherung</t>
  </si>
  <si>
    <t>Einspeicherung (gesamt)</t>
  </si>
  <si>
    <t>Ausspeicherung (gesamt)</t>
  </si>
  <si>
    <t>Ausspeicherung (anteilig)</t>
  </si>
  <si>
    <t>Beladung des Speichers</t>
  </si>
  <si>
    <t>Speicher</t>
  </si>
  <si>
    <t>Umlagepflichtiger Sachverhalt</t>
  </si>
  <si>
    <t>Einspeicherung
(anteilig)</t>
  </si>
  <si>
    <t>[Ja/Nein]</t>
  </si>
  <si>
    <t>(Geschäftspartner-)Kennung</t>
  </si>
  <si>
    <t>Verwendung des ausgespeicherten Stroms</t>
  </si>
  <si>
    <t>Entladung des Speichers</t>
  </si>
  <si>
    <t>Beladung</t>
  </si>
  <si>
    <t>Entladung</t>
  </si>
  <si>
    <t>Saldierung</t>
  </si>
  <si>
    <t xml:space="preserve"> Meldung für Jahr</t>
  </si>
  <si>
    <t>Angabe der Strommenge und des Umlagesatzes je Herkunft des Stroms</t>
  </si>
  <si>
    <t>erste Prüfung auf Eingabefehler</t>
  </si>
  <si>
    <t>gesamte sonstige Energieentnahme umgerechnet in äquivalente Strommenge</t>
  </si>
  <si>
    <t>Speicherdaten</t>
  </si>
  <si>
    <t>zu saldierender Eurobetrag für Beladung</t>
  </si>
  <si>
    <t>[Jahr]</t>
  </si>
  <si>
    <t>Sonstige Energie-entnahmen</t>
  </si>
  <si>
    <t>Angabe der Strommenge und des Umlagesatzes je Sachverhalt</t>
  </si>
  <si>
    <t>Ausspeicherung zzgl. Speicherverlust (gesamt)</t>
  </si>
  <si>
    <t xml:space="preserve">Saldierungs-betrag für </t>
  </si>
  <si>
    <t>Anrechenbare Ausspeicherung inkl. Speicherverlust (anteilig)</t>
  </si>
  <si>
    <t>Speicherverlust gesamt</t>
  </si>
  <si>
    <t>Strommenge für die Einspeicherung</t>
  </si>
  <si>
    <t xml:space="preserve">Speicherverlust </t>
  </si>
  <si>
    <t>Dezentraler Verbrauch</t>
  </si>
  <si>
    <t>Sondersachverhalt 
(individuelle Umlage)</t>
  </si>
  <si>
    <t>Sondersachverhalt
(individuelle Umlage)</t>
  </si>
  <si>
    <t>Netzeinspeisung</t>
  </si>
  <si>
    <t>Jahresmenge</t>
  </si>
  <si>
    <t xml:space="preserve">Faktor für maximal zulässige Überschreitung 
der Speicherkapazität durch den Füllstand </t>
  </si>
  <si>
    <t>[kWh] - optional</t>
  </si>
  <si>
    <t>Enthält diese Datei fehlerhafte Eingaben?</t>
  </si>
  <si>
    <t>Prüfung auf Eingabefehler</t>
  </si>
  <si>
    <t>Strommenge im Kalenderjahr</t>
  </si>
  <si>
    <t>Beladung ohne Netznutzung</t>
  </si>
  <si>
    <t>Meldung ggü. folgendem (Anschluss-)Netzbetreiber</t>
  </si>
  <si>
    <t xml:space="preserve">Beladung 
</t>
  </si>
  <si>
    <t xml:space="preserve">Beladung
</t>
  </si>
  <si>
    <t>Beladung aus dem Netz eines anderen Netzbetreibers</t>
  </si>
  <si>
    <t>Hinweis: Bitte nehmen Sie Ihre Eintragungen stets ab der Zeile 17 vor und fügen ggf. Ihre weiteren Eintragungen unmittelbar hierunter mit alphabetisch absteigender Sortierung des Speicher-Identifizierungsschlüssels an (Verwendung der Filterfunktion in Spalte A).</t>
  </si>
  <si>
    <t>Zusammenfassung der zu meldenden Werte je ÜNB</t>
  </si>
  <si>
    <t>Regelverantwortlicher</t>
  </si>
  <si>
    <t>Einspeicherung</t>
  </si>
  <si>
    <t>Saldierungsbetrag</t>
  </si>
  <si>
    <t>Übertragungsnetzbetreiber</t>
  </si>
  <si>
    <t>Speicherverlust anteilig</t>
  </si>
  <si>
    <t>StromNEV-Umlage [ct/kWh]</t>
  </si>
  <si>
    <t>StromNEV-Umlage</t>
  </si>
  <si>
    <t>StromNEV-Umlage 
(ohne Saldierung)</t>
  </si>
  <si>
    <t>Sondersachverhalt (Kategorie A' i.V.m. Kategorie B' oder C')</t>
  </si>
  <si>
    <t>Tool zur Berechnung der reduzierten StromNEV-Umlage nach § 19 Abs. 2 S. 16 StromNEV i.V.m. § 21 EnFG</t>
  </si>
  <si>
    <t>Erfüllung § 21 Abs. 4 EnFG</t>
  </si>
  <si>
    <t>Füllstände je Kalenderjahr</t>
  </si>
  <si>
    <t>Beladung des Speichers (Umlagebeträge)</t>
  </si>
  <si>
    <t>Entladung des Speichers 
(Umlagebeträge)</t>
  </si>
  <si>
    <t>Entladung des Speichers 
(umlageplfichtige Mengen)</t>
  </si>
  <si>
    <t>Beladung des Speichers 
(umlagepflichtige Mengen)</t>
  </si>
  <si>
    <t>Stand: 2024-02-22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</si>
</sst>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0.00_ ;\-#,##0.00\ "/>
    <numFmt numFmtId="166" formatCode="0.000"/>
  </numFmts>
  <fonts count="34" x14ac:knownFonts="1">
    <font>
      <sz val="11"/>
      <color theme="1"/>
      <name val="Arial"/>
      <family val="2"/>
      <scheme val="minor"/>
    </font>
    <font>
      <sz val="11"/>
      <color theme="1"/>
      <name val="Arial"/>
      <family val="2"/>
      <scheme val="minor"/>
    </font>
    <font>
      <sz val="10"/>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9"/>
      <color theme="1"/>
      <name val="Arial"/>
      <family val="2"/>
      <scheme val="minor"/>
    </font>
    <font>
      <sz val="10"/>
      <color theme="1"/>
      <name val="Arial"/>
      <family val="2"/>
      <scheme val="minor"/>
    </font>
    <font>
      <b/>
      <sz val="10"/>
      <name val="Arial"/>
      <family val="2"/>
    </font>
    <font>
      <sz val="14"/>
      <color theme="1"/>
      <name val="Arial"/>
      <family val="2"/>
      <scheme val="minor"/>
    </font>
    <font>
      <b/>
      <sz val="9"/>
      <color theme="1"/>
      <name val="Arial"/>
      <family val="2"/>
      <scheme val="minor"/>
    </font>
    <font>
      <b/>
      <sz val="11"/>
      <color theme="1"/>
      <name val="Arial"/>
      <family val="2"/>
      <scheme val="minor"/>
    </font>
    <font>
      <b/>
      <sz val="14"/>
      <color theme="1"/>
      <name val="Arial"/>
      <family val="2"/>
      <scheme val="minor"/>
    </font>
    <font>
      <strike/>
      <sz val="10"/>
      <color rgb="FFFF0000"/>
      <name val="Arial"/>
      <family val="2"/>
    </font>
    <font>
      <sz val="11"/>
      <color theme="0"/>
      <name val="Arial"/>
      <family val="2"/>
      <scheme val="minor"/>
    </font>
    <font>
      <sz val="10"/>
      <color rgb="FFFF0000"/>
      <name val="Arial"/>
      <family val="2"/>
      <scheme val="minor"/>
    </font>
    <font>
      <b/>
      <sz val="9"/>
      <color rgb="FFFF0000"/>
      <name val="Arial"/>
      <family val="2"/>
      <scheme val="minor"/>
    </font>
    <font>
      <b/>
      <strike/>
      <sz val="9"/>
      <color rgb="FFFF0000"/>
      <name val="Arial"/>
      <family val="2"/>
      <scheme val="minor"/>
    </font>
    <font>
      <sz val="11"/>
      <name val="Arial"/>
      <family val="2"/>
      <scheme val="minor"/>
    </font>
    <font>
      <sz val="9"/>
      <name val="Arial"/>
      <family val="2"/>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22"/>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72">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thin">
        <color indexed="64"/>
      </left>
      <right/>
      <top/>
      <bottom style="thin">
        <color indexed="64"/>
      </bottom>
      <diagonal/>
    </border>
    <border>
      <left/>
      <right/>
      <top style="medium">
        <color indexed="64"/>
      </top>
      <bottom/>
      <diagonal/>
    </border>
    <border>
      <left/>
      <right style="thin">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s>
  <cellStyleXfs count="51">
    <xf numFmtId="0" fontId="0" fillId="0" borderId="0"/>
    <xf numFmtId="0" fontId="2"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20" borderId="1" applyNumberFormat="0" applyAlignment="0" applyProtection="0"/>
    <xf numFmtId="0" fontId="6" fillId="20" borderId="2" applyNumberFormat="0" applyAlignment="0" applyProtection="0"/>
    <xf numFmtId="0" fontId="7" fillId="7" borderId="2" applyNumberFormat="0" applyAlignment="0" applyProtection="0"/>
    <xf numFmtId="0" fontId="8" fillId="0" borderId="3" applyNumberFormat="0" applyFill="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21" borderId="0" applyNumberFormat="0" applyBorder="0" applyAlignment="0" applyProtection="0"/>
    <xf numFmtId="0" fontId="3" fillId="22" borderId="4" applyNumberFormat="0" applyFont="0" applyAlignment="0" applyProtection="0"/>
    <xf numFmtId="9" fontId="2" fillId="0" borderId="0" applyFont="0" applyFill="0" applyBorder="0" applyAlignment="0" applyProtection="0"/>
    <xf numFmtId="9" fontId="3" fillId="0" borderId="0" applyFont="0" applyFill="0" applyBorder="0" applyAlignment="0" applyProtection="0"/>
    <xf numFmtId="0" fontId="12" fillId="3" borderId="0" applyNumberFormat="0" applyBorder="0" applyAlignment="0" applyProtection="0"/>
    <xf numFmtId="0" fontId="2" fillId="0" borderId="0"/>
    <xf numFmtId="0" fontId="2" fillId="0" borderId="0"/>
    <xf numFmtId="0" fontId="2" fillId="0" borderId="0"/>
    <xf numFmtId="0" fontId="1" fillId="0" borderId="0"/>
    <xf numFmtId="0" fontId="13" fillId="0" borderId="0" applyNumberFormat="0" applyFill="0" applyBorder="0" applyAlignment="0" applyProtection="0"/>
    <xf numFmtId="0" fontId="14" fillId="0" borderId="5" applyNumberFormat="0" applyFill="0" applyAlignment="0" applyProtection="0"/>
    <xf numFmtId="0" fontId="15" fillId="0" borderId="6" applyNumberFormat="0" applyFill="0" applyAlignment="0" applyProtection="0"/>
    <xf numFmtId="0" fontId="16" fillId="0" borderId="7" applyNumberFormat="0" applyFill="0" applyAlignment="0" applyProtection="0"/>
    <xf numFmtId="0" fontId="16" fillId="0" borderId="0" applyNumberFormat="0" applyFill="0" applyBorder="0" applyAlignment="0" applyProtection="0"/>
    <xf numFmtId="0" fontId="17" fillId="0" borderId="8" applyNumberFormat="0" applyFill="0" applyAlignment="0" applyProtection="0"/>
    <xf numFmtId="0" fontId="18" fillId="0" borderId="0" applyNumberFormat="0" applyFill="0" applyBorder="0" applyAlignment="0" applyProtection="0"/>
    <xf numFmtId="0" fontId="19" fillId="23" borderId="9" applyNumberFormat="0" applyAlignment="0" applyProtection="0"/>
    <xf numFmtId="9" fontId="1" fillId="0" borderId="0" applyFont="0" applyFill="0" applyBorder="0" applyAlignment="0" applyProtection="0"/>
    <xf numFmtId="164" fontId="1" fillId="0" borderId="0" applyFont="0" applyFill="0" applyBorder="0" applyAlignment="0" applyProtection="0"/>
  </cellStyleXfs>
  <cellXfs count="201">
    <xf numFmtId="0" fontId="0" fillId="0" borderId="0" xfId="0"/>
    <xf numFmtId="2" fontId="0" fillId="0" borderId="0" xfId="0" applyNumberFormat="1"/>
    <xf numFmtId="9" fontId="0" fillId="27" borderId="0" xfId="49" applyFont="1" applyFill="1"/>
    <xf numFmtId="0" fontId="0" fillId="27" borderId="0" xfId="0" applyFill="1" applyAlignment="1">
      <alignment wrapText="1"/>
    </xf>
    <xf numFmtId="3" fontId="20" fillId="25" borderId="35" xfId="0" applyNumberFormat="1" applyFont="1" applyFill="1" applyBorder="1" applyAlignment="1" applyProtection="1">
      <alignment horizontal="right"/>
      <protection locked="0"/>
    </xf>
    <xf numFmtId="3" fontId="20" fillId="25" borderId="51" xfId="0" applyNumberFormat="1" applyFont="1" applyFill="1" applyBorder="1" applyAlignment="1" applyProtection="1">
      <alignment horizontal="right"/>
      <protection locked="0"/>
    </xf>
    <xf numFmtId="164" fontId="20" fillId="25" borderId="51" xfId="50" applyFont="1" applyFill="1" applyBorder="1" applyAlignment="1" applyProtection="1">
      <alignment horizontal="right"/>
      <protection locked="0"/>
    </xf>
    <xf numFmtId="3" fontId="20" fillId="25" borderId="25" xfId="0" applyNumberFormat="1" applyFont="1" applyFill="1" applyBorder="1" applyAlignment="1" applyProtection="1">
      <alignment horizontal="right"/>
      <protection locked="0"/>
    </xf>
    <xf numFmtId="164" fontId="20" fillId="25" borderId="40" xfId="50" applyFont="1" applyFill="1" applyBorder="1" applyAlignment="1" applyProtection="1">
      <alignment horizontal="right"/>
      <protection locked="0"/>
    </xf>
    <xf numFmtId="0" fontId="20" fillId="25" borderId="18" xfId="0" applyFont="1" applyFill="1" applyBorder="1" applyAlignment="1" applyProtection="1">
      <alignment horizontal="right"/>
      <protection locked="0"/>
    </xf>
    <xf numFmtId="0" fontId="20" fillId="25" borderId="19" xfId="0" applyFont="1" applyFill="1" applyBorder="1" applyAlignment="1" applyProtection="1">
      <alignment horizontal="right"/>
      <protection locked="0"/>
    </xf>
    <xf numFmtId="165" fontId="20" fillId="0" borderId="10" xfId="50" applyNumberFormat="1" applyFont="1" applyFill="1" applyBorder="1" applyAlignment="1" applyProtection="1">
      <alignment horizontal="right"/>
      <protection locked="0"/>
    </xf>
    <xf numFmtId="165" fontId="20" fillId="0" borderId="21" xfId="50" applyNumberFormat="1" applyFont="1" applyFill="1" applyBorder="1" applyAlignment="1" applyProtection="1">
      <alignment horizontal="right"/>
      <protection locked="0"/>
    </xf>
    <xf numFmtId="165" fontId="20" fillId="0" borderId="52" xfId="50" applyNumberFormat="1" applyFont="1" applyFill="1" applyBorder="1" applyAlignment="1" applyProtection="1">
      <alignment horizontal="right"/>
      <protection locked="0"/>
    </xf>
    <xf numFmtId="4" fontId="20" fillId="0" borderId="43" xfId="0" applyNumberFormat="1" applyFont="1" applyBorder="1" applyAlignment="1">
      <alignment horizontal="left"/>
    </xf>
    <xf numFmtId="4" fontId="20" fillId="0" borderId="46" xfId="0" applyNumberFormat="1" applyFont="1" applyBorder="1" applyAlignment="1">
      <alignment horizontal="left"/>
    </xf>
    <xf numFmtId="0" fontId="20" fillId="25" borderId="46" xfId="0" applyFont="1" applyFill="1" applyBorder="1" applyAlignment="1" applyProtection="1">
      <alignment horizontal="left"/>
      <protection locked="0"/>
    </xf>
    <xf numFmtId="4" fontId="20" fillId="0" borderId="48" xfId="0" applyNumberFormat="1" applyFont="1" applyBorder="1" applyAlignment="1">
      <alignment horizontal="right"/>
    </xf>
    <xf numFmtId="164" fontId="20" fillId="25" borderId="32" xfId="50" applyFont="1" applyFill="1" applyBorder="1" applyAlignment="1" applyProtection="1">
      <alignment horizontal="right"/>
      <protection locked="0"/>
    </xf>
    <xf numFmtId="2" fontId="2" fillId="24" borderId="23" xfId="1" applyNumberFormat="1" applyFill="1" applyBorder="1" applyAlignment="1">
      <alignment horizontal="left" wrapText="1"/>
    </xf>
    <xf numFmtId="2" fontId="2" fillId="24" borderId="14" xfId="1" applyNumberFormat="1" applyFill="1" applyBorder="1" applyAlignment="1">
      <alignment horizontal="left" wrapText="1"/>
    </xf>
    <xf numFmtId="0" fontId="20" fillId="25" borderId="41" xfId="0" applyFont="1" applyFill="1" applyBorder="1" applyAlignment="1" applyProtection="1">
      <alignment horizontal="left"/>
      <protection locked="0"/>
    </xf>
    <xf numFmtId="0" fontId="20" fillId="25" borderId="20" xfId="0" applyFont="1" applyFill="1" applyBorder="1" applyAlignment="1" applyProtection="1">
      <alignment horizontal="left"/>
      <protection locked="0"/>
    </xf>
    <xf numFmtId="2" fontId="2" fillId="24" borderId="26" xfId="1" applyNumberFormat="1" applyFill="1" applyBorder="1" applyAlignment="1">
      <alignment horizontal="center" wrapText="1"/>
    </xf>
    <xf numFmtId="2" fontId="2" fillId="24" borderId="65" xfId="1" applyNumberFormat="1" applyFill="1" applyBorder="1" applyAlignment="1">
      <alignment horizontal="center" wrapText="1"/>
    </xf>
    <xf numFmtId="2" fontId="2" fillId="24" borderId="45" xfId="1" applyNumberFormat="1" applyFill="1" applyBorder="1" applyAlignment="1">
      <alignment horizontal="center" wrapText="1"/>
    </xf>
    <xf numFmtId="2" fontId="2" fillId="24" borderId="46" xfId="1" applyNumberFormat="1" applyFill="1" applyBorder="1" applyAlignment="1">
      <alignment horizontal="center" wrapText="1"/>
    </xf>
    <xf numFmtId="2" fontId="2" fillId="24" borderId="14" xfId="1" applyNumberFormat="1" applyFill="1" applyBorder="1" applyAlignment="1">
      <alignment horizontal="center" wrapText="1"/>
    </xf>
    <xf numFmtId="2" fontId="2" fillId="24" borderId="17" xfId="1" applyNumberFormat="1" applyFill="1" applyBorder="1" applyAlignment="1">
      <alignment horizontal="center" wrapText="1"/>
    </xf>
    <xf numFmtId="2" fontId="2" fillId="24" borderId="10" xfId="1" applyNumberFormat="1" applyFill="1" applyBorder="1" applyAlignment="1">
      <alignment horizontal="center" wrapText="1"/>
    </xf>
    <xf numFmtId="2" fontId="2" fillId="24" borderId="21" xfId="1" applyNumberFormat="1" applyFill="1" applyBorder="1" applyAlignment="1">
      <alignment horizontal="center" wrapText="1"/>
    </xf>
    <xf numFmtId="0" fontId="20" fillId="25" borderId="28" xfId="0" applyFont="1" applyFill="1" applyBorder="1" applyAlignment="1" applyProtection="1">
      <alignment horizontal="left"/>
      <protection locked="0"/>
    </xf>
    <xf numFmtId="0" fontId="20" fillId="25" borderId="21" xfId="0" applyFont="1" applyFill="1" applyBorder="1" applyAlignment="1" applyProtection="1">
      <alignment horizontal="left"/>
      <protection locked="0"/>
    </xf>
    <xf numFmtId="2" fontId="2" fillId="24" borderId="19" xfId="1" applyNumberFormat="1" applyFill="1" applyBorder="1" applyAlignment="1">
      <alignment horizontal="center" wrapText="1"/>
    </xf>
    <xf numFmtId="2" fontId="2" fillId="24" borderId="41" xfId="1" applyNumberFormat="1" applyFill="1" applyBorder="1" applyAlignment="1">
      <alignment horizontal="center" wrapText="1"/>
    </xf>
    <xf numFmtId="2" fontId="2" fillId="24" borderId="50" xfId="1" applyNumberFormat="1" applyFill="1" applyBorder="1" applyAlignment="1">
      <alignment horizontal="center" wrapText="1"/>
    </xf>
    <xf numFmtId="0" fontId="20" fillId="25" borderId="25" xfId="0" applyFont="1" applyFill="1" applyBorder="1" applyAlignment="1" applyProtection="1">
      <alignment horizontal="left"/>
      <protection locked="0"/>
    </xf>
    <xf numFmtId="0" fontId="20" fillId="25" borderId="33" xfId="0" applyFont="1" applyFill="1" applyBorder="1" applyAlignment="1" applyProtection="1">
      <alignment horizontal="left"/>
      <protection locked="0"/>
    </xf>
    <xf numFmtId="2" fontId="2" fillId="24" borderId="29" xfId="1" applyNumberFormat="1" applyFill="1" applyBorder="1" applyAlignment="1">
      <alignment horizontal="center" wrapText="1"/>
    </xf>
    <xf numFmtId="0" fontId="20" fillId="25" borderId="34" xfId="0" applyFont="1" applyFill="1" applyBorder="1" applyAlignment="1" applyProtection="1">
      <alignment horizontal="left"/>
      <protection locked="0"/>
    </xf>
    <xf numFmtId="2" fontId="2" fillId="24" borderId="20" xfId="1" applyNumberFormat="1" applyFill="1" applyBorder="1" applyAlignment="1">
      <alignment horizontal="center" wrapText="1"/>
    </xf>
    <xf numFmtId="2" fontId="2" fillId="0" borderId="12" xfId="1" applyNumberFormat="1" applyBorder="1" applyAlignment="1">
      <alignment horizontal="left" wrapText="1"/>
    </xf>
    <xf numFmtId="2" fontId="2" fillId="24" borderId="18" xfId="1" applyNumberFormat="1" applyFill="1" applyBorder="1" applyAlignment="1">
      <alignment horizontal="left" wrapText="1"/>
    </xf>
    <xf numFmtId="2" fontId="2" fillId="24" borderId="16" xfId="1" applyNumberFormat="1" applyFill="1" applyBorder="1" applyAlignment="1">
      <alignment horizontal="center" vertical="center" wrapText="1"/>
    </xf>
    <xf numFmtId="2" fontId="2" fillId="24" borderId="10" xfId="1" applyNumberFormat="1" applyFill="1" applyBorder="1" applyAlignment="1">
      <alignment horizontal="center" vertical="center" wrapText="1"/>
    </xf>
    <xf numFmtId="2" fontId="2" fillId="24" borderId="15" xfId="1" applyNumberFormat="1" applyFill="1" applyBorder="1" applyAlignment="1">
      <alignment horizontal="center" vertical="center" wrapText="1"/>
    </xf>
    <xf numFmtId="2" fontId="2" fillId="24" borderId="16" xfId="1" applyNumberFormat="1" applyFill="1" applyBorder="1" applyAlignment="1">
      <alignment horizontal="center" wrapText="1"/>
    </xf>
    <xf numFmtId="2" fontId="2" fillId="24" borderId="15" xfId="1" applyNumberFormat="1" applyFill="1" applyBorder="1" applyAlignment="1">
      <alignment horizontal="center" wrapText="1"/>
    </xf>
    <xf numFmtId="0" fontId="20" fillId="25" borderId="52" xfId="0" applyFont="1" applyFill="1" applyBorder="1" applyAlignment="1" applyProtection="1">
      <alignment horizontal="left"/>
      <protection locked="0"/>
    </xf>
    <xf numFmtId="2" fontId="2" fillId="24" borderId="25" xfId="1" applyNumberFormat="1" applyFill="1" applyBorder="1" applyAlignment="1">
      <alignment horizontal="center" vertical="center" wrapText="1"/>
    </xf>
    <xf numFmtId="2" fontId="2" fillId="24" borderId="33" xfId="1" applyNumberFormat="1" applyFill="1" applyBorder="1" applyAlignment="1">
      <alignment horizontal="center" wrapText="1"/>
    </xf>
    <xf numFmtId="2" fontId="22" fillId="0" borderId="53" xfId="1" applyNumberFormat="1" applyFont="1" applyBorder="1" applyAlignment="1">
      <alignment horizontal="left" wrapText="1"/>
    </xf>
    <xf numFmtId="2" fontId="22" fillId="24" borderId="22" xfId="1" applyNumberFormat="1" applyFont="1" applyFill="1" applyBorder="1" applyAlignment="1">
      <alignment horizontal="left" wrapText="1"/>
    </xf>
    <xf numFmtId="2" fontId="22" fillId="24" borderId="41" xfId="1" applyNumberFormat="1" applyFont="1" applyFill="1" applyBorder="1" applyAlignment="1">
      <alignment horizontal="left" wrapText="1"/>
    </xf>
    <xf numFmtId="2" fontId="2" fillId="24" borderId="18" xfId="1" applyNumberFormat="1" applyFill="1" applyBorder="1" applyAlignment="1">
      <alignment horizontal="center" wrapText="1"/>
    </xf>
    <xf numFmtId="2" fontId="2" fillId="24" borderId="52" xfId="1" applyNumberFormat="1" applyFill="1" applyBorder="1" applyAlignment="1">
      <alignment horizontal="center" wrapText="1"/>
    </xf>
    <xf numFmtId="2" fontId="2" fillId="24" borderId="55" xfId="1" applyNumberFormat="1" applyFill="1" applyBorder="1" applyAlignment="1">
      <alignment horizontal="center" wrapText="1"/>
    </xf>
    <xf numFmtId="2" fontId="2" fillId="24" borderId="42" xfId="1" applyNumberFormat="1" applyFill="1" applyBorder="1" applyAlignment="1">
      <alignment horizontal="center" wrapText="1"/>
    </xf>
    <xf numFmtId="2" fontId="2" fillId="24" borderId="27" xfId="1" applyNumberFormat="1" applyFill="1" applyBorder="1" applyAlignment="1">
      <alignment horizontal="center" wrapText="1"/>
    </xf>
    <xf numFmtId="2" fontId="2" fillId="24" borderId="44" xfId="1" applyNumberFormat="1" applyFill="1" applyBorder="1" applyAlignment="1">
      <alignment horizontal="center" wrapText="1"/>
    </xf>
    <xf numFmtId="2" fontId="2" fillId="24" borderId="34" xfId="1" applyNumberFormat="1" applyFill="1" applyBorder="1" applyAlignment="1">
      <alignment horizontal="center" wrapText="1"/>
    </xf>
    <xf numFmtId="2" fontId="2" fillId="24" borderId="47" xfId="1" applyNumberFormat="1" applyFill="1" applyBorder="1" applyAlignment="1">
      <alignment horizontal="center" wrapText="1"/>
    </xf>
    <xf numFmtId="2" fontId="2" fillId="24" borderId="39" xfId="1" applyNumberFormat="1" applyFill="1" applyBorder="1" applyAlignment="1">
      <alignment horizontal="center" wrapText="1"/>
    </xf>
    <xf numFmtId="2" fontId="2" fillId="24" borderId="31" xfId="1" applyNumberFormat="1" applyFill="1" applyBorder="1" applyAlignment="1">
      <alignment horizontal="center" vertical="center" wrapText="1"/>
    </xf>
    <xf numFmtId="2" fontId="2" fillId="24" borderId="62" xfId="1" applyNumberFormat="1" applyFill="1" applyBorder="1" applyAlignment="1">
      <alignment horizontal="center" vertical="center" wrapText="1"/>
    </xf>
    <xf numFmtId="2" fontId="2" fillId="24" borderId="59" xfId="1" applyNumberFormat="1" applyFill="1" applyBorder="1" applyAlignment="1">
      <alignment horizontal="center" vertical="center" wrapText="1"/>
    </xf>
    <xf numFmtId="2" fontId="2" fillId="24" borderId="24" xfId="1" applyNumberFormat="1" applyFill="1" applyBorder="1" applyAlignment="1">
      <alignment horizontal="center" wrapText="1"/>
    </xf>
    <xf numFmtId="2" fontId="2" fillId="24" borderId="37" xfId="1" applyNumberFormat="1" applyFill="1" applyBorder="1" applyAlignment="1">
      <alignment horizontal="center" wrapText="1"/>
    </xf>
    <xf numFmtId="2" fontId="22" fillId="24" borderId="64" xfId="1" applyNumberFormat="1" applyFont="1" applyFill="1" applyBorder="1" applyAlignment="1">
      <alignment horizontal="center" wrapText="1"/>
    </xf>
    <xf numFmtId="0" fontId="24" fillId="25" borderId="18" xfId="0" applyFont="1" applyFill="1" applyBorder="1" applyAlignment="1" applyProtection="1">
      <alignment horizontal="right"/>
      <protection locked="0"/>
    </xf>
    <xf numFmtId="0" fontId="20" fillId="25" borderId="36" xfId="0" applyFont="1" applyFill="1" applyBorder="1" applyAlignment="1" applyProtection="1">
      <alignment horizontal="left"/>
      <protection locked="0"/>
    </xf>
    <xf numFmtId="0" fontId="20" fillId="25" borderId="51" xfId="0" applyFont="1" applyFill="1" applyBorder="1" applyAlignment="1" applyProtection="1">
      <alignment horizontal="left"/>
      <protection locked="0"/>
    </xf>
    <xf numFmtId="0" fontId="20" fillId="25" borderId="48" xfId="0" applyFont="1" applyFill="1" applyBorder="1" applyAlignment="1" applyProtection="1">
      <alignment horizontal="left"/>
      <protection locked="0"/>
    </xf>
    <xf numFmtId="0" fontId="20" fillId="25" borderId="24" xfId="0" applyFont="1" applyFill="1" applyBorder="1" applyAlignment="1" applyProtection="1">
      <alignment horizontal="left"/>
      <protection locked="0"/>
    </xf>
    <xf numFmtId="0" fontId="20" fillId="25" borderId="43" xfId="0" applyFont="1" applyFill="1" applyBorder="1" applyAlignment="1" applyProtection="1">
      <alignment horizontal="left"/>
      <protection locked="0"/>
    </xf>
    <xf numFmtId="0" fontId="20" fillId="25" borderId="35" xfId="0" applyFont="1" applyFill="1" applyBorder="1" applyAlignment="1" applyProtection="1">
      <alignment horizontal="left"/>
      <protection locked="0"/>
    </xf>
    <xf numFmtId="0" fontId="20" fillId="25" borderId="10" xfId="0" applyFont="1" applyFill="1" applyBorder="1" applyAlignment="1" applyProtection="1">
      <alignment horizontal="left"/>
      <protection locked="0"/>
    </xf>
    <xf numFmtId="0" fontId="20" fillId="25" borderId="23" xfId="0" applyFont="1" applyFill="1" applyBorder="1" applyAlignment="1" applyProtection="1">
      <alignment horizontal="left"/>
      <protection locked="0"/>
    </xf>
    <xf numFmtId="0" fontId="20" fillId="25" borderId="19" xfId="0" applyFont="1" applyFill="1" applyBorder="1" applyAlignment="1" applyProtection="1">
      <alignment horizontal="left"/>
      <protection locked="0"/>
    </xf>
    <xf numFmtId="2" fontId="2" fillId="24" borderId="30" xfId="1" applyNumberFormat="1" applyFill="1" applyBorder="1" applyAlignment="1">
      <alignment horizontal="center" wrapText="1"/>
    </xf>
    <xf numFmtId="2" fontId="22" fillId="24" borderId="11" xfId="1" applyNumberFormat="1" applyFont="1" applyFill="1" applyBorder="1" applyAlignment="1">
      <alignment horizontal="center" wrapText="1"/>
    </xf>
    <xf numFmtId="2" fontId="22" fillId="24" borderId="49" xfId="1" applyNumberFormat="1" applyFont="1" applyFill="1" applyBorder="1" applyAlignment="1">
      <alignment horizontal="center" wrapText="1"/>
    </xf>
    <xf numFmtId="2" fontId="2" fillId="24" borderId="54" xfId="1" applyNumberFormat="1" applyFill="1" applyBorder="1" applyAlignment="1">
      <alignment horizontal="center" wrapText="1"/>
    </xf>
    <xf numFmtId="2" fontId="2" fillId="24" borderId="28" xfId="1" applyNumberFormat="1" applyFill="1" applyBorder="1" applyAlignment="1">
      <alignment horizontal="center" wrapText="1"/>
    </xf>
    <xf numFmtId="2" fontId="2" fillId="24" borderId="25" xfId="1" applyNumberFormat="1" applyFill="1" applyBorder="1" applyAlignment="1">
      <alignment horizontal="center" wrapText="1"/>
    </xf>
    <xf numFmtId="2" fontId="22" fillId="24" borderId="22" xfId="1" applyNumberFormat="1" applyFont="1" applyFill="1" applyBorder="1" applyAlignment="1">
      <alignment horizontal="center" wrapText="1"/>
    </xf>
    <xf numFmtId="0" fontId="26" fillId="0" borderId="0" xfId="0" applyFont="1"/>
    <xf numFmtId="0" fontId="23" fillId="0" borderId="0" xfId="0" applyFont="1"/>
    <xf numFmtId="14" fontId="21" fillId="0" borderId="12" xfId="0" applyNumberFormat="1" applyFont="1" applyBorder="1"/>
    <xf numFmtId="4" fontId="20" fillId="0" borderId="37" xfId="0" applyNumberFormat="1" applyFont="1" applyBorder="1" applyAlignment="1">
      <alignment horizontal="left"/>
    </xf>
    <xf numFmtId="0" fontId="0" fillId="0" borderId="0" xfId="0" quotePrefix="1"/>
    <xf numFmtId="0" fontId="24" fillId="26" borderId="18" xfId="0" applyFont="1" applyFill="1" applyBorder="1" applyAlignment="1">
      <alignment horizontal="right"/>
    </xf>
    <xf numFmtId="4" fontId="20" fillId="0" borderId="27" xfId="0" applyNumberFormat="1" applyFont="1" applyBorder="1" applyAlignment="1">
      <alignment horizontal="left"/>
    </xf>
    <xf numFmtId="0" fontId="24" fillId="0" borderId="0" xfId="0" applyFont="1" applyAlignment="1">
      <alignment horizontal="right"/>
    </xf>
    <xf numFmtId="0" fontId="20" fillId="26" borderId="60" xfId="0" applyFont="1" applyFill="1" applyBorder="1" applyAlignment="1">
      <alignment horizontal="left"/>
    </xf>
    <xf numFmtId="4" fontId="20" fillId="26" borderId="37" xfId="0" applyNumberFormat="1" applyFont="1" applyFill="1" applyBorder="1" applyAlignment="1">
      <alignment horizontal="right"/>
    </xf>
    <xf numFmtId="4" fontId="24" fillId="26" borderId="35" xfId="0" applyNumberFormat="1" applyFont="1" applyFill="1" applyBorder="1" applyAlignment="1">
      <alignment horizontal="right"/>
    </xf>
    <xf numFmtId="4" fontId="24" fillId="26" borderId="62" xfId="0" applyNumberFormat="1" applyFont="1" applyFill="1" applyBorder="1" applyAlignment="1">
      <alignment horizontal="right"/>
    </xf>
    <xf numFmtId="0" fontId="20" fillId="26" borderId="19" xfId="0" applyFont="1" applyFill="1" applyBorder="1" applyAlignment="1">
      <alignment horizontal="left"/>
    </xf>
    <xf numFmtId="3" fontId="20" fillId="25" borderId="21" xfId="0" applyNumberFormat="1" applyFont="1" applyFill="1" applyBorder="1" applyAlignment="1" applyProtection="1">
      <alignment horizontal="right"/>
      <protection locked="0"/>
    </xf>
    <xf numFmtId="4" fontId="20" fillId="26" borderId="58" xfId="49" applyNumberFormat="1" applyFont="1" applyFill="1" applyBorder="1" applyAlignment="1" applyProtection="1">
      <alignment horizontal="right"/>
    </xf>
    <xf numFmtId="4" fontId="20" fillId="26" borderId="15" xfId="49" applyNumberFormat="1" applyFont="1" applyFill="1" applyBorder="1" applyAlignment="1" applyProtection="1">
      <alignment horizontal="right"/>
    </xf>
    <xf numFmtId="4" fontId="20" fillId="26" borderId="27" xfId="49" applyNumberFormat="1" applyFont="1" applyFill="1" applyBorder="1" applyAlignment="1" applyProtection="1">
      <alignment horizontal="right"/>
    </xf>
    <xf numFmtId="0" fontId="20" fillId="25" borderId="20" xfId="0" applyFont="1" applyFill="1" applyBorder="1" applyAlignment="1" applyProtection="1">
      <alignment horizontal="right"/>
      <protection locked="0"/>
    </xf>
    <xf numFmtId="0" fontId="20" fillId="26" borderId="20" xfId="0" applyFont="1" applyFill="1" applyBorder="1" applyAlignment="1">
      <alignment horizontal="left"/>
    </xf>
    <xf numFmtId="0" fontId="20" fillId="26" borderId="36" xfId="0" applyFont="1" applyFill="1" applyBorder="1" applyAlignment="1">
      <alignment horizontal="left"/>
    </xf>
    <xf numFmtId="0" fontId="20" fillId="26" borderId="48" xfId="0" applyFont="1" applyFill="1" applyBorder="1" applyAlignment="1">
      <alignment horizontal="left"/>
    </xf>
    <xf numFmtId="3" fontId="20" fillId="26" borderId="35" xfId="0" applyNumberFormat="1" applyFont="1" applyFill="1" applyBorder="1"/>
    <xf numFmtId="4" fontId="20" fillId="26" borderId="37" xfId="0" applyNumberFormat="1" applyFont="1" applyFill="1" applyBorder="1"/>
    <xf numFmtId="4" fontId="24" fillId="26" borderId="37" xfId="0" applyNumberFormat="1" applyFont="1" applyFill="1" applyBorder="1"/>
    <xf numFmtId="0" fontId="20" fillId="26" borderId="18" xfId="0" applyFont="1" applyFill="1" applyBorder="1" applyAlignment="1">
      <alignment horizontal="left"/>
    </xf>
    <xf numFmtId="4" fontId="20" fillId="0" borderId="37" xfId="0" applyNumberFormat="1" applyFont="1" applyBorder="1" applyAlignment="1">
      <alignment horizontal="right"/>
    </xf>
    <xf numFmtId="3" fontId="20" fillId="0" borderId="51" xfId="0" applyNumberFormat="1" applyFont="1" applyBorder="1" applyAlignment="1">
      <alignment horizontal="right"/>
    </xf>
    <xf numFmtId="4" fontId="20" fillId="0" borderId="40" xfId="0" applyNumberFormat="1" applyFont="1" applyBorder="1" applyAlignment="1">
      <alignment horizontal="right"/>
    </xf>
    <xf numFmtId="2" fontId="27" fillId="24" borderId="17" xfId="1" applyNumberFormat="1" applyFont="1" applyFill="1" applyBorder="1" applyAlignment="1">
      <alignment horizontal="center" wrapText="1"/>
    </xf>
    <xf numFmtId="2" fontId="21" fillId="25" borderId="64" xfId="0" applyNumberFormat="1" applyFont="1" applyFill="1" applyBorder="1" applyProtection="1">
      <protection locked="0"/>
    </xf>
    <xf numFmtId="0" fontId="28" fillId="0" borderId="0" xfId="0" applyFont="1"/>
    <xf numFmtId="3" fontId="20" fillId="25" borderId="67" xfId="0" applyNumberFormat="1" applyFont="1" applyFill="1" applyBorder="1" applyAlignment="1" applyProtection="1">
      <alignment horizontal="right"/>
      <protection locked="0"/>
    </xf>
    <xf numFmtId="3" fontId="20" fillId="25" borderId="10" xfId="0" applyNumberFormat="1" applyFont="1" applyFill="1" applyBorder="1" applyAlignment="1" applyProtection="1">
      <alignment horizontal="right"/>
      <protection locked="0"/>
    </xf>
    <xf numFmtId="3" fontId="20" fillId="25" borderId="36" xfId="0" applyNumberFormat="1" applyFont="1" applyFill="1" applyBorder="1" applyAlignment="1" applyProtection="1">
      <alignment horizontal="right"/>
      <protection locked="0"/>
    </xf>
    <xf numFmtId="166" fontId="0" fillId="0" borderId="0" xfId="0" applyNumberFormat="1"/>
    <xf numFmtId="166" fontId="24" fillId="26" borderId="20" xfId="0" applyNumberFormat="1" applyFont="1" applyFill="1" applyBorder="1" applyAlignment="1">
      <alignment horizontal="right"/>
    </xf>
    <xf numFmtId="0" fontId="29" fillId="0" borderId="0" xfId="0" applyFont="1"/>
    <xf numFmtId="2" fontId="22" fillId="24" borderId="61" xfId="1" applyNumberFormat="1" applyFont="1" applyFill="1" applyBorder="1" applyAlignment="1">
      <alignment horizontal="center" wrapText="1"/>
    </xf>
    <xf numFmtId="2" fontId="22" fillId="24" borderId="11" xfId="1" applyNumberFormat="1" applyFont="1" applyFill="1" applyBorder="1" applyAlignment="1">
      <alignment wrapText="1"/>
    </xf>
    <xf numFmtId="2" fontId="22" fillId="24" borderId="13" xfId="1" applyNumberFormat="1" applyFont="1" applyFill="1" applyBorder="1" applyAlignment="1">
      <alignment wrapText="1"/>
    </xf>
    <xf numFmtId="1" fontId="21" fillId="25" borderId="19" xfId="0" applyNumberFormat="1" applyFont="1" applyFill="1" applyBorder="1" applyAlignment="1" applyProtection="1">
      <alignment horizontal="left"/>
      <protection locked="0"/>
    </xf>
    <xf numFmtId="1" fontId="21" fillId="26" borderId="19" xfId="0" applyNumberFormat="1" applyFont="1" applyFill="1" applyBorder="1" applyAlignment="1">
      <alignment horizontal="left"/>
    </xf>
    <xf numFmtId="14" fontId="21" fillId="26" borderId="20" xfId="0" applyNumberFormat="1" applyFont="1" applyFill="1" applyBorder="1" applyAlignment="1">
      <alignment horizontal="left"/>
    </xf>
    <xf numFmtId="2" fontId="2" fillId="24" borderId="67" xfId="1" applyNumberFormat="1" applyFill="1" applyBorder="1" applyAlignment="1">
      <alignment horizontal="center" wrapText="1"/>
    </xf>
    <xf numFmtId="2" fontId="2" fillId="24" borderId="69" xfId="1" applyNumberFormat="1" applyFill="1" applyBorder="1" applyAlignment="1">
      <alignment horizontal="center" wrapText="1"/>
    </xf>
    <xf numFmtId="3" fontId="20" fillId="25" borderId="62" xfId="0" applyNumberFormat="1" applyFont="1" applyFill="1" applyBorder="1" applyAlignment="1" applyProtection="1">
      <alignment horizontal="right"/>
      <protection locked="0"/>
    </xf>
    <xf numFmtId="3" fontId="20" fillId="25" borderId="26" xfId="0" applyNumberFormat="1" applyFont="1" applyFill="1" applyBorder="1" applyAlignment="1" applyProtection="1">
      <alignment horizontal="right"/>
      <protection locked="0"/>
    </xf>
    <xf numFmtId="3" fontId="20" fillId="25" borderId="63" xfId="0" applyNumberFormat="1" applyFont="1" applyFill="1" applyBorder="1" applyAlignment="1" applyProtection="1">
      <alignment horizontal="right"/>
      <protection locked="0"/>
    </xf>
    <xf numFmtId="0" fontId="0" fillId="28" borderId="60" xfId="0" applyFill="1" applyBorder="1"/>
    <xf numFmtId="0" fontId="25" fillId="28" borderId="61" xfId="0" applyFont="1" applyFill="1" applyBorder="1"/>
    <xf numFmtId="0" fontId="0" fillId="28" borderId="56" xfId="0" applyFill="1" applyBorder="1" applyAlignment="1">
      <alignment horizontal="center"/>
    </xf>
    <xf numFmtId="0" fontId="0" fillId="28" borderId="14" xfId="0" applyFill="1" applyBorder="1"/>
    <xf numFmtId="0" fontId="25" fillId="28" borderId="32" xfId="0" applyFont="1" applyFill="1" applyBorder="1"/>
    <xf numFmtId="0" fontId="0" fillId="28" borderId="41" xfId="0" applyFill="1" applyBorder="1" applyAlignment="1">
      <alignment horizontal="center"/>
    </xf>
    <xf numFmtId="0" fontId="0" fillId="28" borderId="20" xfId="0" applyFill="1" applyBorder="1" applyAlignment="1">
      <alignment horizontal="center"/>
    </xf>
    <xf numFmtId="3" fontId="0" fillId="0" borderId="22" xfId="0" applyNumberFormat="1" applyBorder="1"/>
    <xf numFmtId="4" fontId="0" fillId="0" borderId="18" xfId="0" applyNumberFormat="1" applyBorder="1"/>
    <xf numFmtId="3" fontId="0" fillId="0" borderId="23" xfId="0" applyNumberFormat="1" applyBorder="1"/>
    <xf numFmtId="3" fontId="0" fillId="0" borderId="41" xfId="0" applyNumberFormat="1" applyBorder="1"/>
    <xf numFmtId="2" fontId="2" fillId="24" borderId="32" xfId="1" applyNumberFormat="1" applyFill="1" applyBorder="1" applyAlignment="1">
      <alignment horizontal="center" wrapText="1"/>
    </xf>
    <xf numFmtId="2" fontId="2" fillId="24" borderId="47" xfId="1" applyNumberFormat="1" applyFill="1" applyBorder="1" applyAlignment="1">
      <alignment horizontal="center" vertical="center" wrapText="1"/>
    </xf>
    <xf numFmtId="2" fontId="2" fillId="24" borderId="71" xfId="1" applyNumberFormat="1" applyFill="1" applyBorder="1" applyAlignment="1">
      <alignment horizontal="center" vertical="center" wrapText="1"/>
    </xf>
    <xf numFmtId="2" fontId="2" fillId="24" borderId="68" xfId="1" applyNumberFormat="1" applyFill="1" applyBorder="1" applyAlignment="1">
      <alignment horizontal="center" vertical="center" wrapText="1"/>
    </xf>
    <xf numFmtId="3" fontId="20" fillId="0" borderId="16" xfId="0" applyNumberFormat="1" applyFont="1" applyBorder="1" applyAlignment="1">
      <alignment horizontal="left"/>
    </xf>
    <xf numFmtId="3" fontId="20" fillId="0" borderId="10" xfId="0" applyNumberFormat="1" applyFont="1" applyBorder="1" applyAlignment="1">
      <alignment horizontal="left"/>
    </xf>
    <xf numFmtId="4" fontId="20" fillId="0" borderId="10" xfId="0" applyNumberFormat="1" applyFont="1" applyBorder="1" applyAlignment="1">
      <alignment horizontal="left"/>
    </xf>
    <xf numFmtId="4" fontId="20" fillId="0" borderId="15" xfId="0" applyNumberFormat="1" applyFont="1" applyBorder="1" applyAlignment="1">
      <alignment horizontal="left"/>
    </xf>
    <xf numFmtId="3" fontId="20" fillId="0" borderId="51" xfId="0" applyNumberFormat="1" applyFont="1" applyBorder="1" applyAlignment="1">
      <alignment horizontal="left"/>
    </xf>
    <xf numFmtId="4" fontId="20" fillId="0" borderId="35" xfId="0" applyNumberFormat="1" applyFont="1" applyBorder="1" applyAlignment="1">
      <alignment horizontal="left"/>
    </xf>
    <xf numFmtId="4" fontId="20" fillId="0" borderId="51" xfId="0" applyNumberFormat="1" applyFont="1" applyBorder="1" applyAlignment="1">
      <alignment horizontal="left"/>
    </xf>
    <xf numFmtId="2" fontId="22" fillId="24" borderId="60" xfId="1" applyNumberFormat="1" applyFont="1" applyFill="1" applyBorder="1" applyAlignment="1">
      <alignment horizontal="center" wrapText="1"/>
    </xf>
    <xf numFmtId="0" fontId="32" fillId="0" borderId="0" xfId="0" applyFont="1"/>
    <xf numFmtId="2" fontId="2" fillId="24" borderId="70" xfId="1" applyNumberFormat="1" applyFill="1" applyBorder="1" applyAlignment="1">
      <alignment horizontal="center" wrapText="1"/>
    </xf>
    <xf numFmtId="0" fontId="20" fillId="25" borderId="14" xfId="0" applyFont="1" applyFill="1" applyBorder="1" applyAlignment="1" applyProtection="1">
      <alignment horizontal="left"/>
      <protection locked="0"/>
    </xf>
    <xf numFmtId="4" fontId="20" fillId="0" borderId="30" xfId="0" applyNumberFormat="1" applyFont="1" applyBorder="1" applyAlignment="1">
      <alignment horizontal="right"/>
    </xf>
    <xf numFmtId="14" fontId="21" fillId="25" borderId="20" xfId="0" applyNumberFormat="1" applyFont="1" applyFill="1" applyBorder="1" applyAlignment="1" applyProtection="1">
      <alignment horizontal="left"/>
      <protection locked="0"/>
    </xf>
    <xf numFmtId="2" fontId="31" fillId="0" borderId="0" xfId="0" applyNumberFormat="1" applyFont="1"/>
    <xf numFmtId="4" fontId="0" fillId="0" borderId="19" xfId="0" applyNumberFormat="1" applyBorder="1"/>
    <xf numFmtId="4" fontId="0" fillId="0" borderId="20" xfId="0" applyNumberFormat="1" applyBorder="1"/>
    <xf numFmtId="49" fontId="21" fillId="25" borderId="18" xfId="0" applyNumberFormat="1" applyFont="1" applyFill="1" applyBorder="1" applyProtection="1">
      <protection locked="0"/>
    </xf>
    <xf numFmtId="49" fontId="21" fillId="25" borderId="19" xfId="0" applyNumberFormat="1" applyFont="1" applyFill="1" applyBorder="1" applyProtection="1">
      <protection locked="0"/>
    </xf>
    <xf numFmtId="49" fontId="21" fillId="26" borderId="19" xfId="0" applyNumberFormat="1" applyFont="1" applyFill="1" applyBorder="1"/>
    <xf numFmtId="49" fontId="21" fillId="26" borderId="18" xfId="0" applyNumberFormat="1" applyFont="1" applyFill="1" applyBorder="1"/>
    <xf numFmtId="0" fontId="33" fillId="26" borderId="48" xfId="0" applyFont="1" applyFill="1" applyBorder="1" applyAlignment="1">
      <alignment horizontal="left"/>
    </xf>
    <xf numFmtId="49" fontId="21" fillId="26" borderId="19" xfId="0" applyNumberFormat="1" applyFont="1" applyFill="1" applyBorder="1" applyAlignment="1">
      <alignment horizontal="left"/>
    </xf>
    <xf numFmtId="2" fontId="22" fillId="24" borderId="11" xfId="1" applyNumberFormat="1" applyFont="1" applyFill="1" applyBorder="1" applyAlignment="1">
      <alignment horizontal="center" wrapText="1"/>
    </xf>
    <xf numFmtId="2" fontId="22" fillId="24" borderId="13" xfId="1" applyNumberFormat="1" applyFont="1" applyFill="1" applyBorder="1" applyAlignment="1">
      <alignment horizontal="center" wrapText="1"/>
    </xf>
    <xf numFmtId="2" fontId="22" fillId="24" borderId="66" xfId="1" applyNumberFormat="1" applyFont="1" applyFill="1" applyBorder="1" applyAlignment="1">
      <alignment horizontal="center" wrapText="1"/>
    </xf>
    <xf numFmtId="2" fontId="22" fillId="24" borderId="12" xfId="1" applyNumberFormat="1" applyFont="1" applyFill="1" applyBorder="1" applyAlignment="1">
      <alignment horizontal="center" wrapText="1"/>
    </xf>
    <xf numFmtId="2" fontId="22" fillId="24" borderId="56" xfId="1" applyNumberFormat="1" applyFont="1" applyFill="1" applyBorder="1" applyAlignment="1">
      <alignment horizontal="center" vertical="center" wrapText="1"/>
    </xf>
    <xf numFmtId="2" fontId="22" fillId="24" borderId="57" xfId="1" applyNumberFormat="1" applyFont="1" applyFill="1" applyBorder="1" applyAlignment="1">
      <alignment horizontal="center" vertical="center" wrapText="1"/>
    </xf>
    <xf numFmtId="2" fontId="22" fillId="24" borderId="46" xfId="1" applyNumberFormat="1" applyFont="1" applyFill="1" applyBorder="1" applyAlignment="1">
      <alignment horizontal="center" vertical="center" wrapText="1"/>
    </xf>
    <xf numFmtId="2" fontId="22" fillId="24" borderId="11" xfId="1" applyNumberFormat="1" applyFont="1" applyFill="1" applyBorder="1" applyAlignment="1">
      <alignment horizontal="left" wrapText="1"/>
    </xf>
    <xf numFmtId="2" fontId="22" fillId="24" borderId="13" xfId="1" applyNumberFormat="1" applyFont="1" applyFill="1" applyBorder="1" applyAlignment="1">
      <alignment horizontal="left" wrapText="1"/>
    </xf>
    <xf numFmtId="0" fontId="30" fillId="0" borderId="53" xfId="0" applyFont="1" applyBorder="1" applyAlignment="1">
      <alignment horizontal="center" vertical="center" wrapText="1"/>
    </xf>
    <xf numFmtId="0" fontId="30" fillId="0" borderId="0" xfId="0" applyFont="1" applyAlignment="1">
      <alignment horizontal="center" vertical="center" wrapText="1"/>
    </xf>
    <xf numFmtId="2" fontId="22" fillId="24" borderId="60" xfId="1" applyNumberFormat="1" applyFont="1" applyFill="1" applyBorder="1" applyAlignment="1">
      <alignment horizontal="center" wrapText="1"/>
    </xf>
    <xf numFmtId="2" fontId="22" fillId="24" borderId="49" xfId="1" applyNumberFormat="1" applyFont="1" applyFill="1" applyBorder="1" applyAlignment="1">
      <alignment horizontal="center" wrapText="1"/>
    </xf>
    <xf numFmtId="2" fontId="22" fillId="24" borderId="61" xfId="1" applyNumberFormat="1" applyFont="1" applyFill="1" applyBorder="1" applyAlignment="1">
      <alignment horizontal="center" wrapText="1"/>
    </xf>
    <xf numFmtId="2" fontId="22" fillId="24" borderId="22" xfId="1" applyNumberFormat="1" applyFont="1" applyFill="1" applyBorder="1" applyAlignment="1">
      <alignment horizontal="center" wrapText="1"/>
    </xf>
    <xf numFmtId="2" fontId="22" fillId="24" borderId="38" xfId="1" applyNumberFormat="1" applyFont="1" applyFill="1" applyBorder="1" applyAlignment="1">
      <alignment horizontal="center" wrapText="1"/>
    </xf>
    <xf numFmtId="2" fontId="22" fillId="24" borderId="42" xfId="1" applyNumberFormat="1" applyFont="1" applyFill="1" applyBorder="1" applyAlignment="1">
      <alignment horizontal="center" wrapText="1"/>
    </xf>
    <xf numFmtId="2" fontId="22" fillId="24" borderId="11" xfId="1" applyNumberFormat="1" applyFont="1" applyFill="1" applyBorder="1" applyAlignment="1">
      <alignment horizontal="center"/>
    </xf>
    <xf numFmtId="2" fontId="22" fillId="24" borderId="12" xfId="1" applyNumberFormat="1" applyFont="1" applyFill="1" applyBorder="1" applyAlignment="1">
      <alignment horizontal="center"/>
    </xf>
    <xf numFmtId="2" fontId="22" fillId="24" borderId="11" xfId="1" applyNumberFormat="1" applyFont="1" applyFill="1" applyBorder="1" applyAlignment="1">
      <alignment horizontal="left"/>
    </xf>
    <xf numFmtId="2" fontId="22" fillId="24" borderId="13" xfId="1" applyNumberFormat="1" applyFont="1" applyFill="1" applyBorder="1" applyAlignment="1">
      <alignment horizontal="left"/>
    </xf>
    <xf numFmtId="0" fontId="0" fillId="28" borderId="22" xfId="0" applyFill="1" applyBorder="1" applyAlignment="1">
      <alignment horizontal="left"/>
    </xf>
    <xf numFmtId="0" fontId="0" fillId="28" borderId="42" xfId="0" applyFill="1" applyBorder="1" applyAlignment="1">
      <alignment horizontal="left"/>
    </xf>
    <xf numFmtId="0" fontId="0" fillId="28" borderId="23" xfId="0" applyFill="1" applyBorder="1" applyAlignment="1">
      <alignment horizontal="left"/>
    </xf>
    <xf numFmtId="0" fontId="0" fillId="28" borderId="70" xfId="0" applyFill="1" applyBorder="1" applyAlignment="1">
      <alignment horizontal="left"/>
    </xf>
    <xf numFmtId="0" fontId="0" fillId="28" borderId="41" xfId="0" applyFill="1" applyBorder="1" applyAlignment="1">
      <alignment horizontal="left"/>
    </xf>
    <xf numFmtId="0" fontId="0" fillId="28" borderId="63" xfId="0" applyFill="1" applyBorder="1" applyAlignment="1">
      <alignment horizontal="left"/>
    </xf>
    <xf numFmtId="2" fontId="22" fillId="24" borderId="22" xfId="1" applyNumberFormat="1" applyFont="1" applyFill="1" applyBorder="1" applyAlignment="1">
      <alignment horizontal="center" vertical="center" wrapText="1"/>
    </xf>
    <xf numFmtId="2" fontId="22" fillId="24" borderId="42" xfId="1" applyNumberFormat="1" applyFont="1" applyFill="1" applyBorder="1" applyAlignment="1">
      <alignment horizontal="center" vertical="center" wrapText="1"/>
    </xf>
    <xf numFmtId="2" fontId="22" fillId="24" borderId="38" xfId="1" applyNumberFormat="1" applyFont="1" applyFill="1" applyBorder="1" applyAlignment="1">
      <alignment horizontal="center" vertical="center" wrapText="1"/>
    </xf>
  </cellXfs>
  <cellStyles count="51">
    <cellStyle name="20 % - Akzent1 2" xfId="2" xr:uid="{00000000-0005-0000-0000-000000000000}"/>
    <cellStyle name="20 % - Akzent2 2" xfId="3" xr:uid="{00000000-0005-0000-0000-000001000000}"/>
    <cellStyle name="20 % - Akzent3 2" xfId="4" xr:uid="{00000000-0005-0000-0000-000002000000}"/>
    <cellStyle name="20 % - Akzent4 2" xfId="5" xr:uid="{00000000-0005-0000-0000-000003000000}"/>
    <cellStyle name="20 % - Akzent5 2" xfId="6" xr:uid="{00000000-0005-0000-0000-000004000000}"/>
    <cellStyle name="20 % - Akzent6 2" xfId="7" xr:uid="{00000000-0005-0000-0000-000005000000}"/>
    <cellStyle name="40 % - Akzent1 2" xfId="8" xr:uid="{00000000-0005-0000-0000-000006000000}"/>
    <cellStyle name="40 % - Akzent2 2" xfId="9" xr:uid="{00000000-0005-0000-0000-000007000000}"/>
    <cellStyle name="40 % - Akzent3 2" xfId="10" xr:uid="{00000000-0005-0000-0000-000008000000}"/>
    <cellStyle name="40 % - Akzent4 2" xfId="11" xr:uid="{00000000-0005-0000-0000-000009000000}"/>
    <cellStyle name="40 % - Akzent5 2" xfId="12" xr:uid="{00000000-0005-0000-0000-00000A000000}"/>
    <cellStyle name="40 % - Akzent6 2" xfId="13" xr:uid="{00000000-0005-0000-0000-00000B000000}"/>
    <cellStyle name="60 % - Akzent1 2" xfId="14" xr:uid="{00000000-0005-0000-0000-00000C000000}"/>
    <cellStyle name="60 % - Akzent2 2" xfId="15" xr:uid="{00000000-0005-0000-0000-00000D000000}"/>
    <cellStyle name="60 % - Akzent3 2" xfId="16" xr:uid="{00000000-0005-0000-0000-00000E000000}"/>
    <cellStyle name="60 % - Akzent4 2" xfId="17" xr:uid="{00000000-0005-0000-0000-00000F000000}"/>
    <cellStyle name="60 % - Akzent5 2" xfId="18" xr:uid="{00000000-0005-0000-0000-000010000000}"/>
    <cellStyle name="60 % - Akzent6 2" xfId="19" xr:uid="{00000000-0005-0000-0000-000011000000}"/>
    <cellStyle name="Akzent1 2" xfId="20" xr:uid="{00000000-0005-0000-0000-000012000000}"/>
    <cellStyle name="Akzent2 2" xfId="21" xr:uid="{00000000-0005-0000-0000-000013000000}"/>
    <cellStyle name="Akzent3 2" xfId="22" xr:uid="{00000000-0005-0000-0000-000014000000}"/>
    <cellStyle name="Akzent4 2" xfId="23" xr:uid="{00000000-0005-0000-0000-000015000000}"/>
    <cellStyle name="Akzent5 2" xfId="24" xr:uid="{00000000-0005-0000-0000-000016000000}"/>
    <cellStyle name="Akzent6 2" xfId="25" xr:uid="{00000000-0005-0000-0000-000017000000}"/>
    <cellStyle name="Ausgabe 2" xfId="26" xr:uid="{00000000-0005-0000-0000-000018000000}"/>
    <cellStyle name="Berechnung 2" xfId="27" xr:uid="{00000000-0005-0000-0000-000019000000}"/>
    <cellStyle name="Eingabe 2" xfId="28" xr:uid="{00000000-0005-0000-0000-00001A000000}"/>
    <cellStyle name="Ergebnis 2" xfId="29" xr:uid="{00000000-0005-0000-0000-00001B000000}"/>
    <cellStyle name="Erklärender Text 2" xfId="30" xr:uid="{00000000-0005-0000-0000-00001C000000}"/>
    <cellStyle name="Gut 2" xfId="31" xr:uid="{00000000-0005-0000-0000-00001D000000}"/>
    <cellStyle name="Komma" xfId="50" builtinId="3"/>
    <cellStyle name="Neutral 2" xfId="32" xr:uid="{00000000-0005-0000-0000-00001F000000}"/>
    <cellStyle name="Notiz 2" xfId="33" xr:uid="{00000000-0005-0000-0000-000020000000}"/>
    <cellStyle name="Prozent" xfId="49" builtinId="5"/>
    <cellStyle name="Prozent 2" xfId="35" xr:uid="{00000000-0005-0000-0000-000022000000}"/>
    <cellStyle name="Prozent 3" xfId="34" xr:uid="{00000000-0005-0000-0000-000023000000}"/>
    <cellStyle name="Schlecht 2" xfId="36" xr:uid="{00000000-0005-0000-0000-000024000000}"/>
    <cellStyle name="Standard" xfId="0" builtinId="0"/>
    <cellStyle name="Standard 2" xfId="37" xr:uid="{00000000-0005-0000-0000-000026000000}"/>
    <cellStyle name="Standard 2 2" xfId="38" xr:uid="{00000000-0005-0000-0000-000027000000}"/>
    <cellStyle name="Standard 2 3" xfId="39" xr:uid="{00000000-0005-0000-0000-000028000000}"/>
    <cellStyle name="Standard 3" xfId="40" xr:uid="{00000000-0005-0000-0000-000029000000}"/>
    <cellStyle name="Standard 4" xfId="1" xr:uid="{00000000-0005-0000-0000-00002A000000}"/>
    <cellStyle name="Überschrift 1 2" xfId="42" xr:uid="{00000000-0005-0000-0000-00002B000000}"/>
    <cellStyle name="Überschrift 2 2" xfId="43" xr:uid="{00000000-0005-0000-0000-00002C000000}"/>
    <cellStyle name="Überschrift 3 2" xfId="44" xr:uid="{00000000-0005-0000-0000-00002D000000}"/>
    <cellStyle name="Überschrift 4 2" xfId="45" xr:uid="{00000000-0005-0000-0000-00002E000000}"/>
    <cellStyle name="Überschrift 5" xfId="41" xr:uid="{00000000-0005-0000-0000-00002F000000}"/>
    <cellStyle name="Verknüpfte Zelle 2" xfId="46" xr:uid="{00000000-0005-0000-0000-000030000000}"/>
    <cellStyle name="Warnender Text 2" xfId="47" xr:uid="{00000000-0005-0000-0000-000031000000}"/>
    <cellStyle name="Zelle überprüfen 2" xfId="48" xr:uid="{00000000-0005-0000-0000-000032000000}"/>
  </cellStyles>
  <dxfs count="9">
    <dxf>
      <font>
        <color auto="1"/>
      </font>
      <fill>
        <patternFill>
          <bgColor rgb="FFFFC7CE"/>
        </patternFill>
      </fill>
    </dxf>
    <dxf>
      <fill>
        <patternFill>
          <bgColor rgb="FFFFC000"/>
        </patternFill>
      </fill>
    </dxf>
    <dxf>
      <fill>
        <patternFill>
          <bgColor rgb="FFFFC000"/>
        </patternFill>
      </fill>
    </dxf>
    <dxf>
      <fill>
        <patternFill>
          <bgColor theme="9" tint="0.79998168889431442"/>
        </patternFill>
      </fill>
    </dxf>
    <dxf>
      <font>
        <color rgb="FF9C0006"/>
      </font>
      <fill>
        <patternFill>
          <bgColor rgb="FFFFC7CE"/>
        </patternFill>
      </fill>
    </dxf>
    <dxf>
      <fill>
        <patternFill>
          <bgColor rgb="FFFFC000"/>
        </patternFill>
      </fill>
    </dxf>
    <dxf>
      <fill>
        <patternFill>
          <bgColor theme="9" tint="0.79998168889431442"/>
        </patternFill>
      </fill>
    </dxf>
    <dxf>
      <fill>
        <patternFill>
          <bgColor rgb="FFFFFF99"/>
        </patternFill>
      </fill>
    </dxf>
    <dxf>
      <font>
        <color rgb="FF9C0006"/>
      </font>
      <fill>
        <patternFill>
          <bgColor rgb="FFFFC7CE"/>
        </patternFill>
      </fill>
    </dxf>
  </dxfs>
  <tableStyles count="0" defaultTableStyle="TableStyleMedium2" defaultPivotStyle="PivotStyleLight16"/>
  <colors>
    <mruColors>
      <color rgb="FFFFFF99"/>
      <color rgb="FFFFFFCC"/>
      <color rgb="FFFFFF85"/>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733425</xdr:colOff>
      <xdr:row>7</xdr:row>
      <xdr:rowOff>85724</xdr:rowOff>
    </xdr:from>
    <xdr:to>
      <xdr:col>14</xdr:col>
      <xdr:colOff>800100</xdr:colOff>
      <xdr:row>145</xdr:row>
      <xdr:rowOff>76200</xdr:rowOff>
    </xdr:to>
    <xdr:sp macro="" textlink="">
      <xdr:nvSpPr>
        <xdr:cNvPr id="2" name="Textfeld 1">
          <a:extLst>
            <a:ext uri="{FF2B5EF4-FFF2-40B4-BE49-F238E27FC236}">
              <a16:creationId xmlns:a16="http://schemas.microsoft.com/office/drawing/2014/main" id="{00000000-0008-0000-0000-000002000000}"/>
            </a:ext>
          </a:extLst>
        </xdr:cNvPr>
        <xdr:cNvSpPr txBox="1"/>
      </xdr:nvSpPr>
      <xdr:spPr bwMode="auto">
        <a:xfrm>
          <a:off x="733425" y="1419224"/>
          <a:ext cx="11801475" cy="26279476"/>
        </a:xfrm>
        <a:prstGeom prst="rect">
          <a:avLst/>
        </a:prstGeom>
        <a:solidFill>
          <a:sysClr val="window" lastClr="FFFFFF"/>
        </a:solidFill>
        <a:ln w="9525" algn="ctr">
          <a:noFill/>
          <a:miter lim="800000"/>
          <a:headEnd/>
          <a:tailEnd/>
        </a:ln>
        <a:effectLst/>
      </xdr:spPr>
      <xdr:txBody>
        <a:bodyPr vertOverflow="clip" horzOverflow="clip" wrap="square" lIns="108000" tIns="108000" rIns="108000" bIns="108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1100" b="1" i="0" u="none" strike="noStrike" kern="0" cap="none" spc="0" normalizeH="0" baseline="0" noProof="0">
              <a:ln>
                <a:noFill/>
              </a:ln>
              <a:solidFill>
                <a:sysClr val="windowText" lastClr="000000"/>
              </a:solidFill>
              <a:effectLst/>
              <a:uLnTx/>
              <a:uFillTx/>
              <a:latin typeface="+mn-lt"/>
              <a:ea typeface="+mn-ea"/>
              <a:cs typeface="+mn-cs"/>
            </a:rPr>
            <a:t>Hinweise zum Berechnungstool zur Ermittlung des Saldierungsbetrages der StromNEV-Umlage nach § 19 Abs. 2 S. 16 StromNEV i.V.m. § 21 EnFG</a:t>
          </a:r>
          <a:br>
            <a:rPr kumimoji="0" lang="de-DE" sz="1100" b="1" i="0" u="none" strike="noStrike" kern="0" cap="none" spc="0" normalizeH="0" baseline="0" noProof="0">
              <a:ln>
                <a:noFill/>
              </a:ln>
              <a:solidFill>
                <a:sysClr val="windowText" lastClr="000000"/>
              </a:solidFill>
              <a:effectLst/>
              <a:uLnTx/>
              <a:uFillTx/>
              <a:latin typeface="+mn-lt"/>
              <a:ea typeface="+mn-ea"/>
              <a:cs typeface="+mn-cs"/>
            </a:rPr>
          </a:br>
          <a:endParaRPr kumimoji="0" lang="de-DE"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Das Berechnungstool untergliedert sich in mehrere Tabellenblätter, die teilweise durch den jeweils Meldenden zu befüllen sind und teilweise die Berechnungsergebnisse ausgeben. Auszufüllende Felder sind stets gelb hinterlegt und unterhalb der Spaltenüberschriften kurz beschrieben. Im Folgenden finden Sie für die je Tabellenblatt auszufüllenden Felder eine Erläuterung.</a:t>
          </a:r>
        </a:p>
        <a:p>
          <a:pPr marL="0" marR="0" lvl="0" indent="0" defTabSz="914400" eaLnBrk="1" fontAlgn="auto" latinLnBrk="0" hangingPunct="1">
            <a:lnSpc>
              <a:spcPct val="100000"/>
            </a:lnSpc>
            <a:spcBef>
              <a:spcPts val="0"/>
            </a:spcBef>
            <a:spcAft>
              <a:spcPts val="0"/>
            </a:spcAft>
            <a:buClrTx/>
            <a:buSzTx/>
            <a:buFontTx/>
            <a:buNone/>
            <a:tabLst/>
            <a:defRPr/>
          </a:pPr>
          <a:br>
            <a:rPr kumimoji="0" lang="de-DE" sz="1100" b="0" i="0" u="none" strike="noStrike" kern="0" cap="none" spc="0" normalizeH="0" baseline="0" noProof="0">
              <a:ln>
                <a:noFill/>
              </a:ln>
              <a:solidFill>
                <a:sysClr val="windowText" lastClr="000000"/>
              </a:solidFill>
              <a:effectLst/>
              <a:uLnTx/>
              <a:uFillTx/>
              <a:latin typeface="+mn-lt"/>
              <a:ea typeface="+mn-ea"/>
              <a:cs typeface="+mn-cs"/>
            </a:rPr>
          </a:br>
          <a:r>
            <a:rPr kumimoji="0" lang="de-DE" sz="1100" b="0" i="0" u="none" strike="noStrike" kern="0" cap="none" spc="0" normalizeH="0" baseline="0" noProof="0">
              <a:ln>
                <a:noFill/>
              </a:ln>
              <a:solidFill>
                <a:sysClr val="windowText" lastClr="000000"/>
              </a:solidFill>
              <a:effectLst/>
              <a:uLnTx/>
              <a:uFillTx/>
              <a:latin typeface="+mn-lt"/>
              <a:ea typeface="+mn-ea"/>
              <a:cs typeface="+mn-cs"/>
            </a:rPr>
            <a:t>Hinweis: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Das Berechnungstool dient sowohl zur Datenerfassung eines einzelnen Speichers als auch der Erfassung der Daten von mehreren Speichern. Im Rahmen der Jahresmeldung erfolgt in den Meldeportalen der ÜNB die Angabe eines (negativen) Saldierungsbetrags als aggregierter Wert über mehrere Speicher. Der im Portal angegebene Saldierungsbetrag muss konsistent zu dem im Excel-Tool ausgewiesenen Saldierungsbetrag (in Summe über alle Speicher) für den regelverantwortlichen Übertragungsnetzbetreiber sein. Daher sind bei der Übermittlung des Berechnungstools im Rahmen der Jahresabrechnung/Testierung alle Daten zu allen von dem Meldenden belieferten Speichern anzugeben.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Sollte das Berechnungstool zur Erfassung mehrerer Speicher genutzt werden, ist folgendes zu beachten: Bitte nehmen Sie die Eintragung der Speicher kontinuierlich, d.h. ohne Freizeilen vor, da ansonsten bestimmte Berechnungsschritte nicht ausgeführt werden können.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1" i="0" u="none" strike="noStrike" kern="0" cap="none" spc="0" normalizeH="0" baseline="0" noProof="0">
              <a:ln>
                <a:noFill/>
              </a:ln>
              <a:solidFill>
                <a:sysClr val="windowText" lastClr="000000"/>
              </a:solidFill>
              <a:effectLst/>
              <a:uLnTx/>
              <a:uFillTx/>
              <a:latin typeface="+mn-lt"/>
              <a:ea typeface="+mn-ea"/>
              <a:cs typeface="+mn-cs"/>
            </a:rPr>
            <a:t>Stammdaten</a:t>
          </a: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Absender: Absender ist derjenige, der einen Stromspeicher betreibt und mit dieser Meldung eine Verringerung für die im Speicher verbrauchten Strommengen zu zahlende StromNEV-Umlage in Anspruch nehmen möchte. Die (Geschäftspartner-)Kennung ist ein ÜNB-spezifischer Identifier des Umlagepflichtigen und dient der Zuordnung dieser Meldung zu den Angaben im Online-Portal des ÜNB.</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Meldung für Jahr: Angabe des Leistungsjahres.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a:t>
          </a:r>
          <a:r>
            <a:rPr lang="de-DE" sz="1100" b="0" i="0" baseline="0">
              <a:effectLst/>
              <a:latin typeface="+mn-lt"/>
              <a:ea typeface="+mn-ea"/>
              <a:cs typeface="+mn-cs"/>
            </a:rPr>
            <a:t>StromNEV-Umlage</a:t>
          </a:r>
          <a:r>
            <a:rPr kumimoji="0" lang="de-DE" sz="1100" b="0" i="0" u="none" strike="noStrike" kern="0" cap="none" spc="0" normalizeH="0" baseline="0" noProof="0">
              <a:ln>
                <a:noFill/>
              </a:ln>
              <a:solidFill>
                <a:sysClr val="windowText" lastClr="000000"/>
              </a:solidFill>
              <a:effectLst/>
              <a:uLnTx/>
              <a:uFillTx/>
              <a:latin typeface="+mn-lt"/>
              <a:ea typeface="+mn-ea"/>
              <a:cs typeface="+mn-cs"/>
            </a:rPr>
            <a:t>: Angabe der </a:t>
          </a:r>
          <a:r>
            <a:rPr lang="de-DE" sz="1100" b="0" i="0" baseline="0">
              <a:effectLst/>
              <a:latin typeface="+mn-lt"/>
              <a:ea typeface="+mn-ea"/>
              <a:cs typeface="+mn-cs"/>
            </a:rPr>
            <a:t>StromNEV-Umlage</a:t>
          </a:r>
          <a:r>
            <a:rPr kumimoji="0" lang="de-DE" sz="1100" b="0" i="0" u="none" strike="noStrike" kern="0" cap="none" spc="0" normalizeH="0" baseline="0" noProof="0">
              <a:ln>
                <a:noFill/>
              </a:ln>
              <a:solidFill>
                <a:sysClr val="windowText" lastClr="000000"/>
              </a:solidFill>
              <a:effectLst/>
              <a:uLnTx/>
              <a:uFillTx/>
              <a:latin typeface="+mn-lt"/>
              <a:ea typeface="+mn-ea"/>
              <a:cs typeface="+mn-cs"/>
            </a:rPr>
            <a:t> des Leistungsjahres in Cent pro Kilowattstunde.</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Meldung ggü. folgendem (Anschluss-)Netzbetreiber: Angabe der Netzbetreibers, für welchen die Reduzierung der  </a:t>
          </a:r>
          <a:r>
            <a:rPr lang="de-DE" sz="1100" b="0" i="0" baseline="0">
              <a:effectLst/>
              <a:latin typeface="+mn-lt"/>
              <a:ea typeface="+mn-ea"/>
              <a:cs typeface="+mn-cs"/>
            </a:rPr>
            <a:t>StromNEV-Umlage</a:t>
          </a:r>
          <a:r>
            <a:rPr kumimoji="0" lang="de-DE" sz="1100" b="0" i="0" u="none" strike="noStrike" kern="0" cap="none" spc="0" normalizeH="0" baseline="0" noProof="0">
              <a:ln>
                <a:noFill/>
              </a:ln>
              <a:solidFill>
                <a:sysClr val="windowText" lastClr="000000"/>
              </a:solidFill>
              <a:effectLst/>
              <a:uLnTx/>
              <a:uFillTx/>
              <a:latin typeface="+mn-lt"/>
              <a:ea typeface="+mn-ea"/>
              <a:cs typeface="+mn-cs"/>
            </a:rPr>
            <a:t> nachgewiesen werden soll.</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Anlagenschlüssel / Eindeutiger Identifikator: Eindeutige, nicht zu verändernde Bezeichnung des Stromspeichers, die durch alle Meldenden zu verwenden ist. Diese sollte in Anlehnung an den EEG-Anlagenschlüssel gebildet werden, mit einem ‚S‘ beginnen und 33-stellig sein (z.B. S1050201000SCHLUESSELDUMMY0000001). Innerhalb der Meldevorlage dient die einheitliche Bezeichnung des Stromspeichers der Verbindung der Angaben auf den einzelnen Tabellenblättern.</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Straße, Hausnr. / Flurstück: Straße und Hausnummer oder alternativ Flurstück des Stromspeichers.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PLZ: Postleitzahl des Stromspeichers.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Ort / Gemarkung: Ort oder alternativ Gemarkung des Stromspeichers.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Installierte Speicherkapazität: Maximal entnehmbarer Speicherinhalt (Output) in Kilowattstunden gemäß Herstellerangabe.</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Regelverantwortlicher Übertragungsnetzbetreiber: Auswahlfeld des Übertragungsnetzbetreibers, in dessen Regelzone sich der Stromspeicher befindet.</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Erfüllung § 21 Abs. 4 EnFG: </a:t>
          </a:r>
        </a:p>
        <a:p>
          <a:pPr marL="914400" marR="0" lvl="2"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Angabe ‚Ja‘, wenn die Anforderungen nach § </a:t>
          </a:r>
          <a:r>
            <a:rPr lang="de-DE" sz="1100" b="0" i="0" baseline="0">
              <a:effectLst/>
              <a:latin typeface="+mn-lt"/>
              <a:ea typeface="+mn-ea"/>
              <a:cs typeface="+mn-cs"/>
            </a:rPr>
            <a:t>§ 21 Abs. 4 EnFG </a:t>
          </a:r>
          <a:r>
            <a:rPr kumimoji="0" lang="de-DE" sz="1100" b="0" i="0" u="none" strike="noStrike" kern="0" cap="none" spc="0" normalizeH="0" baseline="0" noProof="0">
              <a:ln>
                <a:noFill/>
              </a:ln>
              <a:solidFill>
                <a:sysClr val="windowText" lastClr="000000"/>
              </a:solidFill>
              <a:effectLst/>
              <a:uLnTx/>
              <a:uFillTx/>
              <a:latin typeface="+mn-lt"/>
              <a:ea typeface="+mn-ea"/>
              <a:cs typeface="+mn-cs"/>
            </a:rPr>
            <a:t>erfüllt werden. Diese umfassen insbesondere die gesonderte Erfassung sämtlicher Strommengen sowie sämtlicher sonstiger Energieentnahmen durch geeichte Messeinrichtungen und die Erfassung der Speicherfüllstände je Saldierungsperiode. </a:t>
          </a:r>
          <a:r>
            <a:rPr lang="de-DE" sz="1100">
              <a:solidFill>
                <a:sysClr val="windowText" lastClr="000000"/>
              </a:solidFill>
              <a:effectLst/>
              <a:latin typeface="+mn-lt"/>
              <a:ea typeface="+mn-ea"/>
              <a:cs typeface="+mn-cs"/>
            </a:rPr>
            <a:t>Gemäß § 25 Nr. 7 MessEV ist die Verrechnung von mess- und eichrechtskonform ermittelten Werten möglich.</a:t>
          </a: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914400" marR="0" lvl="2"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Angabe ‚Nein‘, sofern diese Anforderungen nicht erfüllt werden. Dies schließt einen Anspruch auf Verringerung der  </a:t>
          </a:r>
          <a:r>
            <a:rPr lang="de-DE" sz="1100" b="0" i="0" baseline="0">
              <a:effectLst/>
              <a:latin typeface="+mn-lt"/>
              <a:ea typeface="+mn-ea"/>
              <a:cs typeface="+mn-cs"/>
            </a:rPr>
            <a:t>StromNEV-Umlage</a:t>
          </a:r>
          <a:r>
            <a:rPr kumimoji="0" lang="de-DE" sz="1100" b="0" i="0" u="none" strike="noStrike" kern="0" cap="none" spc="0" normalizeH="0" baseline="0" noProof="0">
              <a:ln>
                <a:noFill/>
              </a:ln>
              <a:solidFill>
                <a:sysClr val="windowText" lastClr="000000"/>
              </a:solidFill>
              <a:effectLst/>
              <a:uLnTx/>
              <a:uFillTx/>
              <a:latin typeface="+mn-lt"/>
              <a:ea typeface="+mn-ea"/>
              <a:cs typeface="+mn-cs"/>
            </a:rPr>
            <a:t> aus.</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1" i="0" u="none" strike="noStrike" kern="0" cap="none" spc="0" normalizeH="0" baseline="0" noProof="0">
              <a:ln>
                <a:noFill/>
              </a:ln>
              <a:solidFill>
                <a:sysClr val="windowText" lastClr="000000"/>
              </a:solidFill>
              <a:effectLst/>
              <a:uLnTx/>
              <a:uFillTx/>
              <a:latin typeface="+mn-lt"/>
              <a:ea typeface="+mn-ea"/>
              <a:cs typeface="+mn-cs"/>
            </a:rPr>
            <a:t>Beladung des Speichers</a:t>
          </a: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Die Angaben zum Absender der Meldung, zum Meldejahr und zur </a:t>
          </a:r>
          <a:r>
            <a:rPr lang="de-DE" sz="1100" b="0" i="0" baseline="0">
              <a:effectLst/>
              <a:latin typeface="+mn-lt"/>
              <a:ea typeface="+mn-ea"/>
              <a:cs typeface="+mn-cs"/>
            </a:rPr>
            <a:t>StromNEV-Umlage</a:t>
          </a:r>
          <a:r>
            <a:rPr kumimoji="0" lang="de-DE" sz="1100" b="0" i="0" u="none" strike="noStrike" kern="0" cap="none" spc="0" normalizeH="0" baseline="0" noProof="0">
              <a:ln>
                <a:noFill/>
              </a:ln>
              <a:solidFill>
                <a:sysClr val="windowText" lastClr="000000"/>
              </a:solidFill>
              <a:effectLst/>
              <a:uLnTx/>
              <a:uFillTx/>
              <a:latin typeface="+mn-lt"/>
              <a:ea typeface="+mn-ea"/>
              <a:cs typeface="+mn-cs"/>
            </a:rPr>
            <a:t> werden aus dem Tabellenblatt ‚Stammdaten‘ übernommen und zur Information angezeigt.</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Anlagenschlüssel / Eindeutiger Identifikator: Auswahl des eindeutigen Identifikators gem. dem Tabellenblatt ‚Stammdaten‘, auf den sich die Meldung bezieht.</a:t>
          </a:r>
        </a:p>
        <a:p>
          <a:pPr marL="914400" marR="0" lvl="2"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Beladung: Auswahlfeld zur Unterscheidung, ob die Beladung des Stromspeichers über das Netz des Netzbetreibers, an den die Excel adressiert wird, erfolgt oder zusätzlich über das Netz eines anderen Netzbetreibers bzw. dezentral ohne Netznutzung. </a:t>
          </a:r>
          <a:r>
            <a:rPr kumimoji="0" lang="de-DE" sz="1100" b="1" i="0" u="none" strike="noStrike" kern="0" cap="none" spc="0" normalizeH="0" baseline="0" noProof="0">
              <a:ln>
                <a:noFill/>
              </a:ln>
              <a:solidFill>
                <a:sysClr val="windowText" lastClr="000000"/>
              </a:solidFill>
              <a:effectLst/>
              <a:uLnTx/>
              <a:uFillTx/>
              <a:latin typeface="+mn-lt"/>
              <a:ea typeface="+mn-ea"/>
              <a:cs typeface="+mn-cs"/>
            </a:rPr>
            <a:t>Wichtig:</a:t>
          </a:r>
          <a:r>
            <a:rPr kumimoji="0" lang="de-DE" sz="1100" b="0" i="0" u="none" strike="noStrike" kern="0" cap="none" spc="0" normalizeH="0" baseline="0" noProof="0">
              <a:ln>
                <a:noFill/>
              </a:ln>
              <a:solidFill>
                <a:sysClr val="windowText" lastClr="000000"/>
              </a:solidFill>
              <a:effectLst/>
              <a:uLnTx/>
              <a:uFillTx/>
              <a:latin typeface="+mn-lt"/>
              <a:ea typeface="+mn-ea"/>
              <a:cs typeface="+mn-cs"/>
            </a:rPr>
            <a:t> Zur korrekten Ermittlung des Saldierungsbetrages werden sämtliche Lieferungen an den Stromspeicher benötigt, auch wenn die </a:t>
          </a:r>
          <a:r>
            <a:rPr lang="de-DE" sz="1100" b="0" i="0" baseline="0">
              <a:effectLst/>
              <a:latin typeface="+mn-lt"/>
              <a:ea typeface="+mn-ea"/>
              <a:cs typeface="+mn-cs"/>
            </a:rPr>
            <a:t>StromNEV-Umlage</a:t>
          </a:r>
          <a:r>
            <a:rPr kumimoji="0" lang="de-DE" sz="1100" b="0" i="0" u="none" strike="noStrike" kern="0" cap="none" spc="0" normalizeH="0" baseline="0" noProof="0">
              <a:ln>
                <a:noFill/>
              </a:ln>
              <a:solidFill>
                <a:sysClr val="windowText" lastClr="000000"/>
              </a:solidFill>
              <a:effectLst/>
              <a:uLnTx/>
              <a:uFillTx/>
              <a:latin typeface="+mn-lt"/>
              <a:ea typeface="+mn-ea"/>
              <a:cs typeface="+mn-cs"/>
            </a:rPr>
            <a:t> hierfür durch einen anderen Akteur zu zahlen ist.</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Angabe der Strommenge und des Umlagesatzes je Herkunft des Stroms: Je Liefertatbestand sind die Strommenge und der Umlagesatz anzugeben. </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Liegt für Sondersachverhalte eine verringerte </a:t>
          </a:r>
          <a:r>
            <a:rPr lang="de-DE" sz="1100" b="0" i="0" baseline="0">
              <a:effectLst/>
              <a:latin typeface="+mn-lt"/>
              <a:ea typeface="+mn-ea"/>
              <a:cs typeface="+mn-cs"/>
            </a:rPr>
            <a:t>StromNEV-Umlage</a:t>
          </a:r>
          <a:r>
            <a:rPr kumimoji="0" lang="de-DE" sz="1100" b="0" i="0" u="none" strike="noStrike" kern="0" cap="none" spc="0" normalizeH="0" baseline="0" noProof="0">
              <a:ln>
                <a:noFill/>
              </a:ln>
              <a:solidFill>
                <a:sysClr val="windowText" lastClr="000000"/>
              </a:solidFill>
              <a:effectLst/>
              <a:uLnTx/>
              <a:uFillTx/>
              <a:latin typeface="+mn-lt"/>
              <a:ea typeface="+mn-ea"/>
              <a:cs typeface="+mn-cs"/>
            </a:rPr>
            <a:t> (aufgrund der Kategorie B' oder C' nach § 19 Abs. 2 S. 15 StromNEV) vor, so ist die für die in Spalte C eingetragene, an den Speicher gelieferte Strommenge in Spalte D der Umlagebetrag anzugeben.</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1" i="0" u="none" strike="noStrike" kern="0" cap="none" spc="0" normalizeH="0" baseline="0" noProof="0">
              <a:ln>
                <a:noFill/>
              </a:ln>
              <a:solidFill>
                <a:sysClr val="windowText" lastClr="000000"/>
              </a:solidFill>
              <a:effectLst/>
              <a:uLnTx/>
              <a:uFillTx/>
              <a:latin typeface="+mn-lt"/>
              <a:ea typeface="+mn-ea"/>
              <a:cs typeface="+mn-cs"/>
            </a:rPr>
            <a:t>Entladung des Speichers</a:t>
          </a: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Wie im Tabellenblatt ‚Beladung des Speichers‘ ist in diesem Tabellenblatt </a:t>
          </a:r>
          <a:r>
            <a:rPr kumimoji="0" lang="de-DE" sz="1100" b="1" i="0" u="none" strike="noStrike" kern="0" cap="none" spc="0" normalizeH="0" baseline="0" noProof="0">
              <a:ln>
                <a:noFill/>
              </a:ln>
              <a:solidFill>
                <a:sysClr val="windowText" lastClr="000000"/>
              </a:solidFill>
              <a:effectLst/>
              <a:uLnTx/>
              <a:uFillTx/>
              <a:latin typeface="+mn-lt"/>
              <a:ea typeface="+mn-ea"/>
              <a:cs typeface="+mn-cs"/>
            </a:rPr>
            <a:t>je Speicher </a:t>
          </a:r>
          <a:r>
            <a:rPr kumimoji="0" lang="de-DE" sz="1100" b="0" i="0" u="none" strike="noStrike" kern="0" cap="none" spc="0" normalizeH="0" baseline="0" noProof="0">
              <a:ln>
                <a:noFill/>
              </a:ln>
              <a:solidFill>
                <a:sysClr val="windowText" lastClr="000000"/>
              </a:solidFill>
              <a:effectLst/>
              <a:uLnTx/>
              <a:uFillTx/>
              <a:latin typeface="+mn-lt"/>
              <a:ea typeface="+mn-ea"/>
              <a:cs typeface="+mn-cs"/>
            </a:rPr>
            <a:t>eine Angabe erforderlich. Bzgl. der Entladung des Speichers ist zwischen Netzeinspeisung, dezentralem Verbrauch und Sondersachverhalt zu unterscheiden. </a:t>
          </a:r>
          <a:endParaRPr kumimoji="0" lang="de-DE" sz="1100" b="0" i="0" u="none" strike="noStrike" kern="0" cap="none" spc="0" normalizeH="0" baseline="0" noProof="0">
            <a:ln>
              <a:noFill/>
            </a:ln>
            <a:solidFill>
              <a:srgbClr val="FF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Für Sondersachverhalte ist in Spalte D der Umlagebetrag einzutragen.</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1"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1" i="0" u="none" strike="noStrike" kern="0" cap="none" spc="0" normalizeH="0" baseline="0" noProof="0">
              <a:ln>
                <a:noFill/>
              </a:ln>
              <a:solidFill>
                <a:sysClr val="windowText" lastClr="000000"/>
              </a:solidFill>
              <a:effectLst/>
              <a:uLnTx/>
              <a:uFillTx/>
              <a:latin typeface="+mn-lt"/>
              <a:ea typeface="+mn-ea"/>
              <a:cs typeface="+mn-cs"/>
            </a:rPr>
            <a:t>Füllstände</a:t>
          </a: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Analog zu den vorherigen Tabellenblättern sind auch in diesem die Angaben einem Speicher zuzuordnen.</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1" i="0" u="none" strike="noStrike" kern="0" cap="none" spc="0" normalizeH="0" baseline="0" noProof="0">
              <a:ln>
                <a:noFill/>
              </a:ln>
              <a:solidFill>
                <a:sysClr val="windowText" lastClr="000000"/>
              </a:solidFill>
              <a:effectLst/>
              <a:uLnTx/>
              <a:uFillTx/>
              <a:latin typeface="+mn-lt"/>
              <a:ea typeface="+mn-ea"/>
              <a:cs typeface="+mn-cs"/>
            </a:rPr>
            <a:t>Ergebnis (aggregiert)</a:t>
          </a: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In diesem Tabellenblatt wird für den jeweils Meldenden das Ergebnis der Saldierung je Anlage und regelverantwortlichem Übertragungsnetzbetreiber in aggregierter Form wiedergegeben.</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Sämtliche Beladungen und für diese vom Meldenden gezahlte </a:t>
          </a:r>
          <a:r>
            <a:rPr lang="de-DE" sz="1100" b="0" i="0" baseline="0">
              <a:effectLst/>
              <a:latin typeface="+mn-lt"/>
              <a:ea typeface="+mn-ea"/>
              <a:cs typeface="+mn-cs"/>
            </a:rPr>
            <a:t>StromNEV-Umlage</a:t>
          </a:r>
          <a:r>
            <a:rPr kumimoji="0" lang="de-DE" sz="1100" b="0" i="0" u="none" strike="noStrike" kern="0" cap="none" spc="0" normalizeH="0" baseline="0" noProof="0">
              <a:ln>
                <a:noFill/>
              </a:ln>
              <a:solidFill>
                <a:sysClr val="windowText" lastClr="000000"/>
              </a:solidFill>
              <a:effectLst/>
              <a:uLnTx/>
              <a:uFillTx/>
              <a:latin typeface="+mn-lt"/>
              <a:ea typeface="+mn-ea"/>
              <a:cs typeface="+mn-cs"/>
            </a:rPr>
            <a:t> werden zusammengefasst und den Entladungen gegenübergestellt.</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Abschließend wird in der Spalte I der (negative) Euro-Betrag ausgegeben, um den sich die </a:t>
          </a:r>
          <a:r>
            <a:rPr lang="de-DE" sz="1100" b="0" i="0" baseline="0">
              <a:effectLst/>
              <a:latin typeface="+mn-lt"/>
              <a:ea typeface="+mn-ea"/>
              <a:cs typeface="+mn-cs"/>
            </a:rPr>
            <a:t>StromNEV-Umlage</a:t>
          </a:r>
          <a:r>
            <a:rPr kumimoji="0" lang="de-DE" sz="1100" b="0" i="0" u="none" strike="noStrike" kern="0" cap="none" spc="0" normalizeH="0" baseline="0" noProof="0">
              <a:ln>
                <a:noFill/>
              </a:ln>
              <a:solidFill>
                <a:sysClr val="windowText" lastClr="000000"/>
              </a:solidFill>
              <a:effectLst/>
              <a:uLnTx/>
              <a:uFillTx/>
              <a:latin typeface="+mn-lt"/>
              <a:ea typeface="+mn-ea"/>
              <a:cs typeface="+mn-cs"/>
            </a:rPr>
            <a:t> gegenüber dem Meldenden für die Beladung des Stromspeichers verringert. </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Zusätzlich befindet sich im Kopf der Seite eine Zusammenfassung dieser Strommengen und Saldierungsbeträge je regelverantwortlichem Übertragungsnetzbetreiber.</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1" i="0" u="none" strike="noStrike" kern="0" cap="none" spc="0" normalizeH="0" baseline="0" noProof="0">
              <a:ln>
                <a:noFill/>
              </a:ln>
              <a:solidFill>
                <a:sysClr val="windowText" lastClr="000000"/>
              </a:solidFill>
              <a:effectLst/>
              <a:uLnTx/>
              <a:uFillTx/>
              <a:latin typeface="+mn-lt"/>
              <a:ea typeface="+mn-ea"/>
              <a:cs typeface="+mn-cs"/>
            </a:rPr>
            <a:t>Ergebnis (detailliert)</a:t>
          </a: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Das Tabellenblatt ‚Ergebnis (detailliert)‘ fasst sämtliche Angaben in einer Tabelle zusammen und berechnet daraus den Saldierungsbetrag je Beladungsvorgang des Speichers.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Hierbei weicht die Summe der Saldierungsbeträge im Vergleich zu den aggregierten Ergebnissen ab, sobald der Speicher durch mehrere Akteure befüllt wird.</a:t>
          </a:r>
        </a:p>
        <a:p>
          <a:pPr lvl="1"/>
          <a:endParaRPr lang="de-DE" sz="1100">
            <a:effectLst/>
            <a:latin typeface="+mn-lt"/>
            <a:ea typeface="+mn-ea"/>
            <a:cs typeface="+mn-cs"/>
          </a:endParaRPr>
        </a:p>
        <a:p>
          <a:pPr algn="l">
            <a:lnSpc>
              <a:spcPts val="1900"/>
            </a:lnSpc>
            <a:spcBef>
              <a:spcPct val="0"/>
            </a:spcBef>
          </a:pPr>
          <a:endParaRPr lang="de-DE" sz="1400" dirty="0"/>
        </a:p>
      </xdr:txBody>
    </xdr:sp>
    <xdr:clientData/>
  </xdr:twoCellAnchor>
  <xdr:twoCellAnchor>
    <xdr:from>
      <xdr:col>1</xdr:col>
      <xdr:colOff>68580</xdr:colOff>
      <xdr:row>0</xdr:row>
      <xdr:rowOff>152400</xdr:rowOff>
    </xdr:from>
    <xdr:to>
      <xdr:col>7</xdr:col>
      <xdr:colOff>802005</xdr:colOff>
      <xdr:row>4</xdr:row>
      <xdr:rowOff>121920</xdr:rowOff>
    </xdr:to>
    <xdr:grpSp>
      <xdr:nvGrpSpPr>
        <xdr:cNvPr id="9" name="Gruppieren 8">
          <a:extLst>
            <a:ext uri="{FF2B5EF4-FFF2-40B4-BE49-F238E27FC236}">
              <a16:creationId xmlns:a16="http://schemas.microsoft.com/office/drawing/2014/main" id="{00000000-0008-0000-0000-000009000000}"/>
            </a:ext>
          </a:extLst>
        </xdr:cNvPr>
        <xdr:cNvGrpSpPr/>
      </xdr:nvGrpSpPr>
      <xdr:grpSpPr>
        <a:xfrm>
          <a:off x="904663" y="152400"/>
          <a:ext cx="5749925" cy="689187"/>
          <a:chOff x="0" y="-55722"/>
          <a:chExt cx="5762625" cy="670956"/>
        </a:xfrm>
      </xdr:grpSpPr>
      <xdr:grpSp>
        <xdr:nvGrpSpPr>
          <xdr:cNvPr id="16" name="Gruppieren 15">
            <a:extLst>
              <a:ext uri="{FF2B5EF4-FFF2-40B4-BE49-F238E27FC236}">
                <a16:creationId xmlns:a16="http://schemas.microsoft.com/office/drawing/2014/main" id="{00000000-0008-0000-0000-000010000000}"/>
              </a:ext>
            </a:extLst>
          </xdr:cNvPr>
          <xdr:cNvGrpSpPr/>
        </xdr:nvGrpSpPr>
        <xdr:grpSpPr>
          <a:xfrm>
            <a:off x="0" y="-55722"/>
            <a:ext cx="5762625" cy="670956"/>
            <a:chOff x="0" y="-60546"/>
            <a:chExt cx="6251659" cy="729039"/>
          </a:xfrm>
        </xdr:grpSpPr>
        <xdr:pic>
          <xdr:nvPicPr>
            <xdr:cNvPr id="18" name="Grafik 17" descr="C:\Users\mahner\AppData\Local\Microsoft\Windows\Temporary Internet Files\Content.IE5\HVK6E9AB\50Hertz_Logo_sub_RGB.png">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86264"/>
              <a:ext cx="1266825" cy="466725"/>
            </a:xfrm>
            <a:prstGeom prst="rect">
              <a:avLst/>
            </a:prstGeom>
            <a:noFill/>
            <a:ln>
              <a:noFill/>
            </a:ln>
          </xdr:spPr>
        </xdr:pic>
        <xdr:pic>
          <xdr:nvPicPr>
            <xdr:cNvPr id="19" name="Picture 3">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754411" y="267419"/>
              <a:ext cx="1497248" cy="17907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0" name="Grafik 19" descr="\\ampintern.net\home$\Home\R999810\Desktop\AMPRION_LOGO_RGB_P.png">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64984" y="-60546"/>
              <a:ext cx="1252139" cy="729039"/>
            </a:xfrm>
            <a:prstGeom prst="rect">
              <a:avLst/>
            </a:prstGeom>
            <a:noFill/>
            <a:ln>
              <a:noFill/>
            </a:ln>
          </xdr:spPr>
        </xdr:pic>
      </xdr:grpSp>
      <xdr:pic>
        <xdr:nvPicPr>
          <xdr:cNvPr id="17" name="Grafik 16" descr="\\ampintern.net\home$\Home\R999810\Desktop\Alte Vorlagen &amp; Logos\2020_TenneT_Logo-52mm_RGB.JPG">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13646" y="137424"/>
            <a:ext cx="1320800" cy="418465"/>
          </a:xfrm>
          <a:prstGeom prst="rect">
            <a:avLst/>
          </a:prstGeom>
          <a:noFill/>
          <a:ln>
            <a:noFill/>
          </a:ln>
        </xdr:spPr>
      </xdr:pic>
    </xdr:grpSp>
    <xdr:clientData/>
  </xdr:twoCellAnchor>
</xdr:wsDr>
</file>

<file path=xl/theme/theme1.xml><?xml version="1.0" encoding="utf-8"?>
<a:theme xmlns:a="http://schemas.openxmlformats.org/drawingml/2006/main" name="Amprion MS Office 2007">
  <a:themeElements>
    <a:clrScheme name="Amprion 2007">
      <a:dk1>
        <a:srgbClr val="000000"/>
      </a:dk1>
      <a:lt1>
        <a:srgbClr val="FFFFFF"/>
      </a:lt1>
      <a:dk2>
        <a:srgbClr val="4B1E6F"/>
      </a:dk2>
      <a:lt2>
        <a:srgbClr val="8FC8E5"/>
      </a:lt2>
      <a:accent1>
        <a:srgbClr val="53AEDD"/>
      </a:accent1>
      <a:accent2>
        <a:srgbClr val="436AAA"/>
      </a:accent2>
      <a:accent3>
        <a:srgbClr val="DF0764"/>
      </a:accent3>
      <a:accent4>
        <a:srgbClr val="B4007D"/>
      </a:accent4>
      <a:accent5>
        <a:srgbClr val="B4E100"/>
      </a:accent5>
      <a:accent6>
        <a:srgbClr val="D7003C"/>
      </a:accent6>
      <a:hlink>
        <a:srgbClr val="B4007D"/>
      </a:hlink>
      <a:folHlink>
        <a:srgbClr val="DF0764"/>
      </a:folHlink>
    </a:clrScheme>
    <a:fontScheme name="Amprion_PPT_Template_II">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chemeClr val="tx2"/>
        </a:solidFill>
        <a:ln w="9525" cap="flat" cmpd="sng" algn="ctr">
          <a:noFill/>
          <a:prstDash val="solid"/>
          <a:round/>
          <a:headEnd type="none" w="med" len="med"/>
          <a:tailEnd type="none" w="med" len="med"/>
        </a:ln>
        <a:effectLst/>
      </a:spPr>
      <a:bodyPr vert="horz" wrap="none" lIns="0" tIns="0" rIns="0" bIns="0" numCol="1" anchor="ctr" anchorCtr="0" compatLnSpc="1">
        <a:prstTxWarp prst="textNoShape">
          <a:avLst/>
        </a:prstTxWarp>
        <a:spAutoFit/>
      </a:bodyPr>
      <a:lstStyle>
        <a:defPPr marL="0" marR="0" indent="0" algn="ctr" defTabSz="914400" rtl="0" eaLnBrk="1" fontAlgn="base" latinLnBrk="0" hangingPunct="1">
          <a:lnSpc>
            <a:spcPct val="100000"/>
          </a:lnSpc>
          <a:spcBef>
            <a:spcPct val="50000"/>
          </a:spcBef>
          <a:spcAft>
            <a:spcPct val="0"/>
          </a:spcAft>
          <a:buClrTx/>
          <a:buSzTx/>
          <a:buFontTx/>
          <a:buNone/>
          <a:tabLst/>
          <a:defRPr kumimoji="0" lang="de-DE" sz="1800" b="0" i="0" u="none" strike="noStrike" cap="none" normalizeH="0" baseline="0" smtClean="0">
            <a:ln>
              <a:noFill/>
            </a:ln>
            <a:solidFill>
              <a:schemeClr val="tx1"/>
            </a:solidFill>
            <a:effectLst/>
            <a:latin typeface="Arial" charset="0"/>
          </a:defRPr>
        </a:defPPr>
      </a:lstStyle>
    </a:spDef>
    <a:lnDef>
      <a:spPr bwMode="auto">
        <a:xfrm>
          <a:off x="0" y="0"/>
          <a:ext cx="1" cy="1"/>
        </a:xfrm>
        <a:custGeom>
          <a:avLst/>
          <a:gdLst/>
          <a:ahLst/>
          <a:cxnLst/>
          <a:rect l="0" t="0" r="0" b="0"/>
          <a:pathLst/>
        </a:custGeom>
        <a:solidFill>
          <a:schemeClr val="tx2"/>
        </a:solidFill>
        <a:ln w="9525" cap="flat" cmpd="sng" algn="ctr">
          <a:noFill/>
          <a:prstDash val="solid"/>
          <a:round/>
          <a:headEnd type="none" w="med" len="med"/>
          <a:tailEnd type="none" w="med" len="med"/>
        </a:ln>
        <a:effectLst/>
      </a:spPr>
      <a:bodyPr vert="horz" wrap="none" lIns="0" tIns="0" rIns="0" bIns="0" numCol="1" anchor="ctr" anchorCtr="0" compatLnSpc="1">
        <a:prstTxWarp prst="textNoShape">
          <a:avLst/>
        </a:prstTxWarp>
        <a:spAutoFit/>
      </a:bodyPr>
      <a:lstStyle>
        <a:defPPr marL="0" marR="0" indent="0" algn="ctr" defTabSz="914400" rtl="0" eaLnBrk="1" fontAlgn="base" latinLnBrk="0" hangingPunct="1">
          <a:lnSpc>
            <a:spcPct val="100000"/>
          </a:lnSpc>
          <a:spcBef>
            <a:spcPct val="50000"/>
          </a:spcBef>
          <a:spcAft>
            <a:spcPct val="0"/>
          </a:spcAft>
          <a:buClrTx/>
          <a:buSzTx/>
          <a:buFontTx/>
          <a:buNone/>
          <a:tabLst/>
          <a:defRPr kumimoji="0" lang="de-DE" sz="1800" b="0" i="0" u="none" strike="noStrike" cap="none" normalizeH="0" baseline="0" smtClean="0">
            <a:ln>
              <a:noFill/>
            </a:ln>
            <a:solidFill>
              <a:schemeClr val="tx1"/>
            </a:solidFill>
            <a:effectLst/>
            <a:latin typeface="Arial" charset="0"/>
          </a:defRPr>
        </a:defPPr>
      </a:lstStyle>
    </a:lnDef>
    <a:txDef>
      <a:spPr bwMode="auto">
        <a:solidFill>
          <a:srgbClr val="D2E9F5"/>
        </a:solidFill>
        <a:ln w="9525" algn="ctr">
          <a:noFill/>
          <a:miter lim="800000"/>
          <a:headEnd/>
          <a:tailEnd/>
        </a:ln>
        <a:effectLst/>
      </a:spPr>
      <a:bodyPr lIns="108000" tIns="108000" rIns="108000" bIns="108000"/>
      <a:lstStyle>
        <a:defPPr algn="l">
          <a:lnSpc>
            <a:spcPts val="1900"/>
          </a:lnSpc>
          <a:spcBef>
            <a:spcPct val="0"/>
          </a:spcBef>
          <a:defRPr sz="1400" dirty="0"/>
        </a:defPPr>
      </a:lstStyle>
    </a:txDef>
  </a:objectDefaults>
  <a:extraClrSchemeLst>
    <a:extraClrScheme>
      <a:clrScheme name="Amprion MS Office 2007">
        <a:dk1>
          <a:srgbClr val="000000"/>
        </a:dk1>
        <a:lt1>
          <a:srgbClr val="FFFFFF"/>
        </a:lt1>
        <a:dk2>
          <a:srgbClr val="4B1E6F"/>
        </a:dk2>
        <a:lt2>
          <a:srgbClr val="8FC8E5"/>
        </a:lt2>
        <a:accent1>
          <a:srgbClr val="53AEDD"/>
        </a:accent1>
        <a:accent2>
          <a:srgbClr val="436AAA"/>
        </a:accent2>
        <a:accent3>
          <a:srgbClr val="DF0764"/>
        </a:accent3>
        <a:accent4>
          <a:srgbClr val="B4007D"/>
        </a:accent4>
        <a:accent5>
          <a:srgbClr val="B4E100"/>
        </a:accent5>
        <a:accent6>
          <a:srgbClr val="D7003C"/>
        </a:accent6>
        <a:hlink>
          <a:srgbClr val="53AEDD"/>
        </a:hlink>
        <a:folHlink>
          <a:srgbClr val="DF0764"/>
        </a:folHlink>
      </a:clrScheme>
      <a:clrMap bg1="lt1" tx1="dk1" bg2="lt2" tx2="dk2" accent1="accent1" accent2="accent2" accent3="accent3" accent4="accent4" accent5="accent5" accent6="accent6" hlink="hlink" folHlink="folHlink"/>
    </a:extraClrScheme>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B6"/>
  <sheetViews>
    <sheetView showGridLines="0" zoomScale="90" zoomScaleNormal="90" workbookViewId="0">
      <selection activeCell="B7" sqref="B7"/>
    </sheetView>
  </sheetViews>
  <sheetFormatPr baseColWidth="10" defaultColWidth="11" defaultRowHeight="14.25" x14ac:dyDescent="0.2"/>
  <sheetData>
    <row r="6" spans="2:2" x14ac:dyDescent="0.2">
      <c r="B6" t="s">
        <v>99</v>
      </c>
    </row>
  </sheetData>
  <sheetProtection algorithmName="SHA-512" hashValue="sCsb5xseWy+Qivud3DZf0oqrqhbxHXD6jG/TvG709zPC1A8k1HZ5YZbl583Moy58neV8Fsp7a5GzK2NH6G6WrQ==" saltValue="GJSYG+ZJRDt/sPowQeXT6w==" spinCount="100000" sheet="1" selectLockedCells="1"/>
  <pageMargins left="0.7" right="0.7" top="0.78740157499999996" bottom="0.78740157499999996" header="0.3" footer="0.3"/>
  <customProperties>
    <customPr name="EpmWorksheetKeyString_GUID" r:id="rId1"/>
  </customPropertie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I302"/>
  <sheetViews>
    <sheetView showGridLines="0" tabSelected="1" zoomScale="90" zoomScaleNormal="90" workbookViewId="0">
      <selection activeCell="B6" sqref="B6"/>
    </sheetView>
  </sheetViews>
  <sheetFormatPr baseColWidth="10" defaultColWidth="11" defaultRowHeight="14.25" x14ac:dyDescent="0.2"/>
  <cols>
    <col min="1" max="1" width="37.25" customWidth="1"/>
    <col min="2" max="3" width="25.625" customWidth="1"/>
    <col min="4" max="4" width="27.375" customWidth="1"/>
    <col min="5" max="5" width="25.625" customWidth="1"/>
    <col min="6" max="6" width="33.875" customWidth="1"/>
    <col min="7" max="7" width="25.625" customWidth="1"/>
    <col min="8" max="8" width="24.125" hidden="1" customWidth="1"/>
    <col min="9" max="9" width="24.875" customWidth="1"/>
  </cols>
  <sheetData>
    <row r="1" spans="1:9" ht="18" x14ac:dyDescent="0.25">
      <c r="A1" s="86" t="s">
        <v>92</v>
      </c>
    </row>
    <row r="2" spans="1:9" ht="18.75" thickBot="1" x14ac:dyDescent="0.3">
      <c r="B2" s="87"/>
      <c r="C2" s="87"/>
      <c r="D2" s="87"/>
    </row>
    <row r="3" spans="1:9" ht="16.5" customHeight="1" thickBot="1" x14ac:dyDescent="0.3">
      <c r="A3" s="171" t="s">
        <v>0</v>
      </c>
      <c r="B3" s="172"/>
      <c r="C3" s="87"/>
      <c r="D3" s="178" t="s">
        <v>77</v>
      </c>
      <c r="E3" s="179"/>
      <c r="F3" s="115"/>
    </row>
    <row r="4" spans="1:9" ht="18" x14ac:dyDescent="0.25">
      <c r="A4" s="42" t="s">
        <v>45</v>
      </c>
      <c r="B4" s="165"/>
      <c r="C4" s="87"/>
      <c r="D4" s="87"/>
    </row>
    <row r="5" spans="1:9" ht="18" x14ac:dyDescent="0.25">
      <c r="A5" s="19" t="s">
        <v>1</v>
      </c>
      <c r="B5" s="166"/>
      <c r="C5" s="87"/>
      <c r="D5" s="87"/>
    </row>
    <row r="6" spans="1:9" ht="18" x14ac:dyDescent="0.25">
      <c r="A6" s="19" t="s">
        <v>5</v>
      </c>
      <c r="B6" s="166"/>
      <c r="C6" s="87"/>
      <c r="D6" s="87"/>
    </row>
    <row r="7" spans="1:9" ht="18" x14ac:dyDescent="0.25">
      <c r="A7" s="19" t="s">
        <v>2</v>
      </c>
      <c r="B7" s="126"/>
      <c r="C7" s="87"/>
      <c r="D7" s="87"/>
    </row>
    <row r="8" spans="1:9" ht="18" x14ac:dyDescent="0.25">
      <c r="A8" s="19" t="s">
        <v>3</v>
      </c>
      <c r="B8" s="166"/>
      <c r="C8" s="87"/>
      <c r="D8" s="87"/>
    </row>
    <row r="9" spans="1:9" ht="15" thickBot="1" x14ac:dyDescent="0.25">
      <c r="A9" s="20" t="s">
        <v>6</v>
      </c>
      <c r="B9" s="161"/>
    </row>
    <row r="10" spans="1:9" ht="15" thickBot="1" x14ac:dyDescent="0.25">
      <c r="A10" s="41"/>
      <c r="B10" s="88"/>
    </row>
    <row r="11" spans="1:9" x14ac:dyDescent="0.2">
      <c r="A11" s="52" t="s">
        <v>51</v>
      </c>
      <c r="B11" s="69">
        <v>2023</v>
      </c>
      <c r="C11" s="180" t="s">
        <v>81</v>
      </c>
      <c r="D11" s="181"/>
      <c r="E11" s="181"/>
      <c r="F11" s="181"/>
      <c r="G11" s="181"/>
      <c r="H11" s="162"/>
    </row>
    <row r="12" spans="1:9" ht="15" thickBot="1" x14ac:dyDescent="0.25">
      <c r="A12" s="53" t="s">
        <v>88</v>
      </c>
      <c r="B12" s="121">
        <f>VLOOKUP($B$11,Hilfstabelle!$F$1:$G$10,2,FALSE)</f>
        <v>0.41699999999999998</v>
      </c>
      <c r="C12" s="180"/>
      <c r="D12" s="181"/>
      <c r="E12" s="181"/>
      <c r="F12" s="181"/>
      <c r="G12" s="181"/>
    </row>
    <row r="13" spans="1:9" ht="15" thickBot="1" x14ac:dyDescent="0.25">
      <c r="C13" s="122"/>
      <c r="D13" s="122"/>
      <c r="E13" s="122"/>
      <c r="F13" s="122"/>
      <c r="G13" s="122"/>
    </row>
    <row r="14" spans="1:9" ht="25.5" customHeight="1" thickBot="1" x14ac:dyDescent="0.25">
      <c r="A14" s="173" t="s">
        <v>4</v>
      </c>
      <c r="B14" s="174"/>
      <c r="C14" s="174"/>
      <c r="D14" s="174"/>
      <c r="E14" s="174"/>
      <c r="F14" s="174"/>
      <c r="G14" s="174"/>
      <c r="H14" s="80" t="s">
        <v>16</v>
      </c>
      <c r="I14" s="175" t="s">
        <v>53</v>
      </c>
    </row>
    <row r="15" spans="1:9" ht="25.5" x14ac:dyDescent="0.2">
      <c r="A15" s="54" t="s">
        <v>7</v>
      </c>
      <c r="B15" s="82" t="s">
        <v>17</v>
      </c>
      <c r="C15" s="55" t="s">
        <v>2</v>
      </c>
      <c r="D15" s="56" t="s">
        <v>18</v>
      </c>
      <c r="E15" s="54" t="s">
        <v>10</v>
      </c>
      <c r="F15" s="57" t="s">
        <v>19</v>
      </c>
      <c r="G15" s="57" t="s">
        <v>93</v>
      </c>
      <c r="H15" s="54" t="s">
        <v>46</v>
      </c>
      <c r="I15" s="176"/>
    </row>
    <row r="16" spans="1:9" ht="15" thickBot="1" x14ac:dyDescent="0.25">
      <c r="A16" s="26"/>
      <c r="B16" s="35"/>
      <c r="C16" s="28"/>
      <c r="D16" s="38"/>
      <c r="E16" s="26" t="s">
        <v>11</v>
      </c>
      <c r="F16" s="26" t="s">
        <v>15</v>
      </c>
      <c r="G16" s="27" t="s">
        <v>44</v>
      </c>
      <c r="H16" s="40" t="s">
        <v>15</v>
      </c>
      <c r="I16" s="177"/>
    </row>
    <row r="17" spans="1:9" x14ac:dyDescent="0.2">
      <c r="A17" s="74"/>
      <c r="B17" s="71"/>
      <c r="C17" s="70"/>
      <c r="D17" s="72"/>
      <c r="E17" s="74"/>
      <c r="F17" s="74"/>
      <c r="G17" s="73"/>
      <c r="H17" s="74"/>
      <c r="I17" s="14" t="str">
        <f t="shared" ref="I17:I81" si="0">IF(ISBLANK(A17),"",IFERROR(IF(COUNTIF($A$17:$A$300,A17)&gt;1,"Fehler - Anlagenschlüssel doppelt verwendet",""),"Fehler"))</f>
        <v/>
      </c>
    </row>
    <row r="18" spans="1:9" x14ac:dyDescent="0.2">
      <c r="A18" s="74"/>
      <c r="B18" s="71"/>
      <c r="C18" s="76"/>
      <c r="D18" s="72"/>
      <c r="E18" s="74"/>
      <c r="F18" s="74"/>
      <c r="G18" s="73"/>
      <c r="H18" s="74"/>
      <c r="I18" s="14" t="str">
        <f t="shared" si="0"/>
        <v/>
      </c>
    </row>
    <row r="19" spans="1:9" x14ac:dyDescent="0.2">
      <c r="A19" s="74"/>
      <c r="B19" s="71"/>
      <c r="C19" s="76"/>
      <c r="D19" s="72"/>
      <c r="E19" s="74"/>
      <c r="F19" s="74"/>
      <c r="G19" s="73"/>
      <c r="H19" s="74"/>
      <c r="I19" s="14" t="str">
        <f t="shared" si="0"/>
        <v/>
      </c>
    </row>
    <row r="20" spans="1:9" x14ac:dyDescent="0.2">
      <c r="A20" s="74"/>
      <c r="B20" s="71"/>
      <c r="C20" s="70"/>
      <c r="D20" s="72"/>
      <c r="E20" s="74"/>
      <c r="F20" s="74"/>
      <c r="G20" s="73"/>
      <c r="H20" s="74"/>
      <c r="I20" s="14" t="str">
        <f t="shared" si="0"/>
        <v/>
      </c>
    </row>
    <row r="21" spans="1:9" x14ac:dyDescent="0.2">
      <c r="A21" s="74"/>
      <c r="B21" s="71"/>
      <c r="C21" s="76"/>
      <c r="D21" s="72"/>
      <c r="E21" s="74"/>
      <c r="F21" s="74"/>
      <c r="G21" s="73"/>
      <c r="H21" s="74"/>
      <c r="I21" s="14" t="str">
        <f t="shared" si="0"/>
        <v/>
      </c>
    </row>
    <row r="22" spans="1:9" x14ac:dyDescent="0.2">
      <c r="A22" s="74"/>
      <c r="B22" s="71"/>
      <c r="C22" s="76"/>
      <c r="D22" s="72"/>
      <c r="E22" s="74"/>
      <c r="F22" s="74"/>
      <c r="G22" s="73"/>
      <c r="H22" s="74"/>
      <c r="I22" s="14" t="str">
        <f t="shared" si="0"/>
        <v/>
      </c>
    </row>
    <row r="23" spans="1:9" x14ac:dyDescent="0.2">
      <c r="A23" s="74"/>
      <c r="B23" s="71"/>
      <c r="C23" s="76"/>
      <c r="D23" s="72"/>
      <c r="E23" s="74"/>
      <c r="F23" s="74"/>
      <c r="G23" s="73"/>
      <c r="H23" s="74"/>
      <c r="I23" s="14" t="str">
        <f t="shared" si="0"/>
        <v/>
      </c>
    </row>
    <row r="24" spans="1:9" x14ac:dyDescent="0.2">
      <c r="A24" s="74"/>
      <c r="B24" s="71"/>
      <c r="C24" s="76"/>
      <c r="D24" s="72"/>
      <c r="E24" s="74"/>
      <c r="F24" s="74"/>
      <c r="G24" s="73"/>
      <c r="H24" s="74"/>
      <c r="I24" s="14" t="str">
        <f t="shared" si="0"/>
        <v/>
      </c>
    </row>
    <row r="25" spans="1:9" x14ac:dyDescent="0.2">
      <c r="A25" s="74"/>
      <c r="B25" s="71"/>
      <c r="C25" s="76"/>
      <c r="D25" s="72"/>
      <c r="E25" s="74"/>
      <c r="F25" s="74"/>
      <c r="G25" s="73"/>
      <c r="H25" s="74"/>
      <c r="I25" s="14" t="str">
        <f t="shared" si="0"/>
        <v/>
      </c>
    </row>
    <row r="26" spans="1:9" x14ac:dyDescent="0.2">
      <c r="A26" s="74"/>
      <c r="B26" s="71"/>
      <c r="C26" s="76"/>
      <c r="D26" s="72"/>
      <c r="E26" s="74"/>
      <c r="F26" s="74"/>
      <c r="G26" s="73"/>
      <c r="H26" s="74"/>
      <c r="I26" s="14" t="str">
        <f t="shared" si="0"/>
        <v/>
      </c>
    </row>
    <row r="27" spans="1:9" x14ac:dyDescent="0.2">
      <c r="A27" s="74"/>
      <c r="B27" s="71"/>
      <c r="C27" s="76"/>
      <c r="D27" s="72"/>
      <c r="E27" s="74"/>
      <c r="F27" s="74"/>
      <c r="G27" s="73"/>
      <c r="H27" s="74"/>
      <c r="I27" s="14" t="str">
        <f t="shared" si="0"/>
        <v/>
      </c>
    </row>
    <row r="28" spans="1:9" x14ac:dyDescent="0.2">
      <c r="A28" s="74"/>
      <c r="B28" s="71"/>
      <c r="C28" s="76"/>
      <c r="D28" s="72"/>
      <c r="E28" s="74"/>
      <c r="F28" s="74"/>
      <c r="G28" s="73"/>
      <c r="H28" s="74"/>
      <c r="I28" s="14" t="str">
        <f t="shared" si="0"/>
        <v/>
      </c>
    </row>
    <row r="29" spans="1:9" x14ac:dyDescent="0.2">
      <c r="A29" s="74"/>
      <c r="B29" s="36"/>
      <c r="C29" s="76"/>
      <c r="D29" s="31"/>
      <c r="E29" s="74"/>
      <c r="F29" s="78"/>
      <c r="G29" s="77"/>
      <c r="H29" s="78"/>
      <c r="I29" s="14" t="str">
        <f t="shared" si="0"/>
        <v/>
      </c>
    </row>
    <row r="30" spans="1:9" x14ac:dyDescent="0.2">
      <c r="A30" s="74"/>
      <c r="B30" s="36"/>
      <c r="C30" s="76"/>
      <c r="D30" s="31"/>
      <c r="E30" s="74"/>
      <c r="F30" s="78"/>
      <c r="G30" s="77"/>
      <c r="H30" s="78"/>
      <c r="I30" s="14" t="str">
        <f t="shared" si="0"/>
        <v/>
      </c>
    </row>
    <row r="31" spans="1:9" x14ac:dyDescent="0.2">
      <c r="A31" s="74"/>
      <c r="B31" s="36"/>
      <c r="C31" s="76"/>
      <c r="D31" s="31"/>
      <c r="E31" s="74"/>
      <c r="F31" s="78"/>
      <c r="G31" s="77"/>
      <c r="H31" s="78"/>
      <c r="I31" s="14" t="str">
        <f t="shared" si="0"/>
        <v/>
      </c>
    </row>
    <row r="32" spans="1:9" x14ac:dyDescent="0.2">
      <c r="A32" s="74"/>
      <c r="B32" s="36"/>
      <c r="C32" s="76"/>
      <c r="D32" s="31"/>
      <c r="E32" s="74"/>
      <c r="F32" s="78"/>
      <c r="G32" s="77"/>
      <c r="H32" s="78"/>
      <c r="I32" s="14" t="str">
        <f t="shared" si="0"/>
        <v/>
      </c>
    </row>
    <row r="33" spans="1:9" x14ac:dyDescent="0.2">
      <c r="A33" s="74"/>
      <c r="B33" s="36"/>
      <c r="C33" s="76"/>
      <c r="D33" s="31"/>
      <c r="E33" s="74"/>
      <c r="F33" s="78"/>
      <c r="G33" s="77"/>
      <c r="H33" s="78"/>
      <c r="I33" s="14" t="str">
        <f t="shared" si="0"/>
        <v/>
      </c>
    </row>
    <row r="34" spans="1:9" x14ac:dyDescent="0.2">
      <c r="A34" s="74"/>
      <c r="B34" s="36"/>
      <c r="C34" s="76"/>
      <c r="D34" s="31"/>
      <c r="E34" s="74"/>
      <c r="F34" s="78"/>
      <c r="G34" s="77"/>
      <c r="H34" s="78"/>
      <c r="I34" s="14" t="str">
        <f t="shared" si="0"/>
        <v/>
      </c>
    </row>
    <row r="35" spans="1:9" x14ac:dyDescent="0.2">
      <c r="A35" s="74"/>
      <c r="B35" s="36"/>
      <c r="C35" s="76"/>
      <c r="D35" s="31"/>
      <c r="E35" s="74"/>
      <c r="F35" s="78"/>
      <c r="G35" s="77"/>
      <c r="H35" s="78"/>
      <c r="I35" s="14" t="str">
        <f t="shared" si="0"/>
        <v/>
      </c>
    </row>
    <row r="36" spans="1:9" x14ac:dyDescent="0.2">
      <c r="A36" s="74"/>
      <c r="B36" s="36"/>
      <c r="C36" s="76"/>
      <c r="D36" s="31"/>
      <c r="E36" s="74"/>
      <c r="F36" s="78"/>
      <c r="G36" s="77"/>
      <c r="H36" s="78"/>
      <c r="I36" s="14" t="str">
        <f t="shared" si="0"/>
        <v/>
      </c>
    </row>
    <row r="37" spans="1:9" x14ac:dyDescent="0.2">
      <c r="A37" s="74"/>
      <c r="B37" s="36"/>
      <c r="C37" s="76"/>
      <c r="D37" s="31"/>
      <c r="E37" s="74"/>
      <c r="F37" s="78"/>
      <c r="G37" s="77"/>
      <c r="H37" s="78"/>
      <c r="I37" s="14" t="str">
        <f t="shared" si="0"/>
        <v/>
      </c>
    </row>
    <row r="38" spans="1:9" x14ac:dyDescent="0.2">
      <c r="A38" s="74"/>
      <c r="B38" s="36"/>
      <c r="C38" s="76"/>
      <c r="D38" s="31"/>
      <c r="E38" s="74"/>
      <c r="F38" s="78"/>
      <c r="G38" s="77"/>
      <c r="H38" s="78"/>
      <c r="I38" s="14" t="str">
        <f t="shared" si="0"/>
        <v/>
      </c>
    </row>
    <row r="39" spans="1:9" x14ac:dyDescent="0.2">
      <c r="A39" s="74"/>
      <c r="B39" s="36"/>
      <c r="C39" s="76"/>
      <c r="D39" s="31"/>
      <c r="E39" s="74"/>
      <c r="F39" s="78"/>
      <c r="G39" s="77"/>
      <c r="H39" s="78"/>
      <c r="I39" s="14" t="str">
        <f t="shared" si="0"/>
        <v/>
      </c>
    </row>
    <row r="40" spans="1:9" x14ac:dyDescent="0.2">
      <c r="A40" s="74"/>
      <c r="B40" s="36"/>
      <c r="C40" s="76"/>
      <c r="D40" s="31"/>
      <c r="E40" s="74"/>
      <c r="F40" s="78"/>
      <c r="G40" s="77"/>
      <c r="H40" s="78"/>
      <c r="I40" s="14" t="str">
        <f t="shared" si="0"/>
        <v/>
      </c>
    </row>
    <row r="41" spans="1:9" x14ac:dyDescent="0.2">
      <c r="A41" s="74"/>
      <c r="B41" s="36"/>
      <c r="C41" s="76"/>
      <c r="D41" s="31"/>
      <c r="E41" s="74"/>
      <c r="F41" s="78"/>
      <c r="G41" s="77"/>
      <c r="H41" s="78"/>
      <c r="I41" s="14" t="str">
        <f t="shared" si="0"/>
        <v/>
      </c>
    </row>
    <row r="42" spans="1:9" x14ac:dyDescent="0.2">
      <c r="A42" s="74"/>
      <c r="B42" s="36"/>
      <c r="C42" s="76"/>
      <c r="D42" s="31"/>
      <c r="E42" s="74"/>
      <c r="F42" s="78"/>
      <c r="G42" s="77"/>
      <c r="H42" s="78"/>
      <c r="I42" s="14" t="str">
        <f t="shared" si="0"/>
        <v/>
      </c>
    </row>
    <row r="43" spans="1:9" x14ac:dyDescent="0.2">
      <c r="A43" s="74"/>
      <c r="B43" s="36"/>
      <c r="C43" s="76"/>
      <c r="D43" s="31"/>
      <c r="E43" s="74"/>
      <c r="F43" s="78"/>
      <c r="G43" s="77"/>
      <c r="H43" s="78"/>
      <c r="I43" s="14" t="str">
        <f t="shared" si="0"/>
        <v/>
      </c>
    </row>
    <row r="44" spans="1:9" x14ac:dyDescent="0.2">
      <c r="A44" s="74"/>
      <c r="B44" s="36"/>
      <c r="C44" s="76"/>
      <c r="D44" s="31"/>
      <c r="E44" s="74"/>
      <c r="F44" s="78"/>
      <c r="G44" s="77"/>
      <c r="H44" s="78"/>
      <c r="I44" s="14" t="str">
        <f t="shared" si="0"/>
        <v/>
      </c>
    </row>
    <row r="45" spans="1:9" x14ac:dyDescent="0.2">
      <c r="A45" s="74"/>
      <c r="B45" s="36"/>
      <c r="C45" s="76"/>
      <c r="D45" s="31"/>
      <c r="E45" s="74"/>
      <c r="F45" s="78"/>
      <c r="G45" s="77"/>
      <c r="H45" s="78"/>
      <c r="I45" s="14" t="str">
        <f t="shared" si="0"/>
        <v/>
      </c>
    </row>
    <row r="46" spans="1:9" x14ac:dyDescent="0.2">
      <c r="A46" s="74"/>
      <c r="B46" s="36"/>
      <c r="C46" s="76"/>
      <c r="D46" s="31"/>
      <c r="E46" s="74"/>
      <c r="F46" s="78"/>
      <c r="G46" s="77"/>
      <c r="H46" s="78"/>
      <c r="I46" s="14" t="str">
        <f t="shared" si="0"/>
        <v/>
      </c>
    </row>
    <row r="47" spans="1:9" x14ac:dyDescent="0.2">
      <c r="A47" s="74"/>
      <c r="B47" s="36"/>
      <c r="C47" s="76"/>
      <c r="D47" s="31"/>
      <c r="E47" s="74"/>
      <c r="F47" s="78"/>
      <c r="G47" s="77"/>
      <c r="H47" s="78"/>
      <c r="I47" s="14" t="str">
        <f t="shared" si="0"/>
        <v/>
      </c>
    </row>
    <row r="48" spans="1:9" x14ac:dyDescent="0.2">
      <c r="A48" s="74"/>
      <c r="B48" s="36"/>
      <c r="C48" s="76"/>
      <c r="D48" s="31"/>
      <c r="E48" s="74"/>
      <c r="F48" s="78"/>
      <c r="G48" s="77"/>
      <c r="H48" s="78"/>
      <c r="I48" s="14" t="str">
        <f t="shared" si="0"/>
        <v/>
      </c>
    </row>
    <row r="49" spans="1:9" x14ac:dyDescent="0.2">
      <c r="A49" s="74"/>
      <c r="B49" s="36"/>
      <c r="C49" s="76"/>
      <c r="D49" s="31"/>
      <c r="E49" s="74"/>
      <c r="F49" s="78"/>
      <c r="G49" s="77"/>
      <c r="H49" s="78"/>
      <c r="I49" s="14" t="str">
        <f t="shared" si="0"/>
        <v/>
      </c>
    </row>
    <row r="50" spans="1:9" x14ac:dyDescent="0.2">
      <c r="A50" s="74"/>
      <c r="B50" s="36"/>
      <c r="C50" s="76"/>
      <c r="D50" s="31"/>
      <c r="E50" s="74"/>
      <c r="F50" s="78"/>
      <c r="G50" s="77"/>
      <c r="H50" s="78"/>
      <c r="I50" s="14" t="str">
        <f t="shared" si="0"/>
        <v/>
      </c>
    </row>
    <row r="51" spans="1:9" x14ac:dyDescent="0.2">
      <c r="A51" s="74"/>
      <c r="B51" s="36"/>
      <c r="C51" s="76"/>
      <c r="D51" s="31"/>
      <c r="E51" s="74"/>
      <c r="F51" s="78"/>
      <c r="G51" s="77"/>
      <c r="H51" s="78"/>
      <c r="I51" s="14" t="str">
        <f t="shared" si="0"/>
        <v/>
      </c>
    </row>
    <row r="52" spans="1:9" x14ac:dyDescent="0.2">
      <c r="A52" s="74"/>
      <c r="B52" s="36"/>
      <c r="C52" s="76"/>
      <c r="D52" s="31"/>
      <c r="E52" s="74"/>
      <c r="F52" s="78"/>
      <c r="G52" s="77"/>
      <c r="H52" s="78"/>
      <c r="I52" s="14" t="str">
        <f t="shared" si="0"/>
        <v/>
      </c>
    </row>
    <row r="53" spans="1:9" x14ac:dyDescent="0.2">
      <c r="A53" s="74"/>
      <c r="B53" s="36"/>
      <c r="C53" s="76"/>
      <c r="D53" s="31"/>
      <c r="E53" s="74"/>
      <c r="F53" s="78"/>
      <c r="G53" s="77"/>
      <c r="H53" s="78"/>
      <c r="I53" s="14" t="str">
        <f t="shared" si="0"/>
        <v/>
      </c>
    </row>
    <row r="54" spans="1:9" x14ac:dyDescent="0.2">
      <c r="A54" s="74"/>
      <c r="B54" s="36"/>
      <c r="C54" s="76"/>
      <c r="D54" s="31"/>
      <c r="E54" s="74"/>
      <c r="F54" s="78"/>
      <c r="G54" s="77"/>
      <c r="H54" s="78"/>
      <c r="I54" s="14" t="str">
        <f t="shared" si="0"/>
        <v/>
      </c>
    </row>
    <row r="55" spans="1:9" x14ac:dyDescent="0.2">
      <c r="A55" s="74"/>
      <c r="B55" s="36"/>
      <c r="C55" s="76"/>
      <c r="D55" s="31"/>
      <c r="E55" s="74"/>
      <c r="F55" s="78"/>
      <c r="G55" s="77"/>
      <c r="H55" s="78"/>
      <c r="I55" s="14" t="str">
        <f t="shared" si="0"/>
        <v/>
      </c>
    </row>
    <row r="56" spans="1:9" x14ac:dyDescent="0.2">
      <c r="A56" s="74"/>
      <c r="B56" s="36"/>
      <c r="C56" s="76"/>
      <c r="D56" s="31"/>
      <c r="E56" s="74"/>
      <c r="F56" s="78"/>
      <c r="G56" s="77"/>
      <c r="H56" s="78"/>
      <c r="I56" s="14" t="str">
        <f t="shared" si="0"/>
        <v/>
      </c>
    </row>
    <row r="57" spans="1:9" x14ac:dyDescent="0.2">
      <c r="A57" s="74"/>
      <c r="B57" s="36"/>
      <c r="C57" s="76"/>
      <c r="D57" s="31"/>
      <c r="E57" s="74"/>
      <c r="F57" s="78"/>
      <c r="G57" s="77"/>
      <c r="H57" s="78"/>
      <c r="I57" s="14" t="str">
        <f t="shared" si="0"/>
        <v/>
      </c>
    </row>
    <row r="58" spans="1:9" x14ac:dyDescent="0.2">
      <c r="A58" s="74"/>
      <c r="B58" s="36"/>
      <c r="C58" s="76"/>
      <c r="D58" s="31"/>
      <c r="E58" s="74"/>
      <c r="F58" s="78"/>
      <c r="G58" s="77"/>
      <c r="H58" s="78"/>
      <c r="I58" s="14" t="str">
        <f t="shared" si="0"/>
        <v/>
      </c>
    </row>
    <row r="59" spans="1:9" x14ac:dyDescent="0.2">
      <c r="A59" s="74"/>
      <c r="B59" s="36"/>
      <c r="C59" s="76"/>
      <c r="D59" s="31"/>
      <c r="E59" s="74"/>
      <c r="F59" s="78"/>
      <c r="G59" s="77"/>
      <c r="H59" s="78"/>
      <c r="I59" s="14" t="str">
        <f t="shared" si="0"/>
        <v/>
      </c>
    </row>
    <row r="60" spans="1:9" x14ac:dyDescent="0.2">
      <c r="A60" s="74"/>
      <c r="B60" s="36"/>
      <c r="C60" s="76"/>
      <c r="D60" s="31"/>
      <c r="E60" s="74"/>
      <c r="F60" s="78"/>
      <c r="G60" s="77"/>
      <c r="H60" s="78"/>
      <c r="I60" s="14" t="str">
        <f t="shared" si="0"/>
        <v/>
      </c>
    </row>
    <row r="61" spans="1:9" x14ac:dyDescent="0.2">
      <c r="A61" s="74"/>
      <c r="B61" s="36"/>
      <c r="C61" s="76"/>
      <c r="D61" s="31"/>
      <c r="E61" s="74"/>
      <c r="F61" s="78"/>
      <c r="G61" s="77"/>
      <c r="H61" s="78"/>
      <c r="I61" s="14" t="str">
        <f t="shared" si="0"/>
        <v/>
      </c>
    </row>
    <row r="62" spans="1:9" x14ac:dyDescent="0.2">
      <c r="A62" s="74"/>
      <c r="B62" s="36"/>
      <c r="C62" s="76"/>
      <c r="D62" s="31"/>
      <c r="E62" s="74"/>
      <c r="F62" s="78"/>
      <c r="G62" s="77"/>
      <c r="H62" s="78"/>
      <c r="I62" s="14" t="str">
        <f t="shared" si="0"/>
        <v/>
      </c>
    </row>
    <row r="63" spans="1:9" x14ac:dyDescent="0.2">
      <c r="A63" s="74"/>
      <c r="B63" s="36"/>
      <c r="C63" s="76"/>
      <c r="D63" s="31"/>
      <c r="E63" s="74"/>
      <c r="F63" s="78"/>
      <c r="G63" s="77"/>
      <c r="H63" s="78"/>
      <c r="I63" s="14" t="str">
        <f t="shared" si="0"/>
        <v/>
      </c>
    </row>
    <row r="64" spans="1:9" x14ac:dyDescent="0.2">
      <c r="A64" s="74"/>
      <c r="B64" s="36"/>
      <c r="C64" s="76"/>
      <c r="D64" s="31"/>
      <c r="E64" s="74"/>
      <c r="F64" s="78"/>
      <c r="G64" s="77"/>
      <c r="H64" s="78"/>
      <c r="I64" s="14" t="str">
        <f t="shared" si="0"/>
        <v/>
      </c>
    </row>
    <row r="65" spans="1:9" x14ac:dyDescent="0.2">
      <c r="A65" s="74"/>
      <c r="B65" s="36"/>
      <c r="C65" s="76"/>
      <c r="D65" s="31"/>
      <c r="E65" s="74"/>
      <c r="F65" s="78"/>
      <c r="G65" s="77"/>
      <c r="H65" s="78"/>
      <c r="I65" s="14" t="str">
        <f t="shared" si="0"/>
        <v/>
      </c>
    </row>
    <row r="66" spans="1:9" x14ac:dyDescent="0.2">
      <c r="A66" s="74"/>
      <c r="B66" s="36"/>
      <c r="C66" s="76"/>
      <c r="D66" s="31"/>
      <c r="E66" s="74"/>
      <c r="F66" s="78"/>
      <c r="G66" s="77"/>
      <c r="H66" s="78"/>
      <c r="I66" s="14" t="str">
        <f t="shared" si="0"/>
        <v/>
      </c>
    </row>
    <row r="67" spans="1:9" x14ac:dyDescent="0.2">
      <c r="A67" s="74"/>
      <c r="B67" s="36"/>
      <c r="C67" s="76"/>
      <c r="D67" s="31"/>
      <c r="E67" s="74"/>
      <c r="F67" s="78"/>
      <c r="G67" s="77"/>
      <c r="H67" s="78"/>
      <c r="I67" s="14" t="str">
        <f t="shared" si="0"/>
        <v/>
      </c>
    </row>
    <row r="68" spans="1:9" x14ac:dyDescent="0.2">
      <c r="A68" s="74"/>
      <c r="B68" s="36"/>
      <c r="C68" s="76"/>
      <c r="D68" s="31"/>
      <c r="E68" s="74"/>
      <c r="F68" s="78"/>
      <c r="G68" s="77"/>
      <c r="H68" s="78"/>
      <c r="I68" s="14" t="str">
        <f t="shared" si="0"/>
        <v/>
      </c>
    </row>
    <row r="69" spans="1:9" x14ac:dyDescent="0.2">
      <c r="A69" s="74"/>
      <c r="B69" s="36"/>
      <c r="C69" s="76"/>
      <c r="D69" s="31"/>
      <c r="E69" s="74"/>
      <c r="F69" s="78"/>
      <c r="G69" s="77"/>
      <c r="H69" s="78"/>
      <c r="I69" s="14" t="str">
        <f t="shared" si="0"/>
        <v/>
      </c>
    </row>
    <row r="70" spans="1:9" x14ac:dyDescent="0.2">
      <c r="A70" s="74"/>
      <c r="B70" s="36"/>
      <c r="C70" s="76"/>
      <c r="D70" s="31"/>
      <c r="E70" s="74"/>
      <c r="F70" s="78"/>
      <c r="G70" s="77"/>
      <c r="H70" s="78"/>
      <c r="I70" s="14" t="str">
        <f t="shared" si="0"/>
        <v/>
      </c>
    </row>
    <row r="71" spans="1:9" x14ac:dyDescent="0.2">
      <c r="A71" s="74"/>
      <c r="B71" s="36"/>
      <c r="C71" s="76"/>
      <c r="D71" s="31"/>
      <c r="E71" s="74"/>
      <c r="F71" s="78"/>
      <c r="G71" s="77"/>
      <c r="H71" s="78"/>
      <c r="I71" s="14" t="str">
        <f t="shared" si="0"/>
        <v/>
      </c>
    </row>
    <row r="72" spans="1:9" x14ac:dyDescent="0.2">
      <c r="A72" s="74"/>
      <c r="B72" s="36"/>
      <c r="C72" s="76"/>
      <c r="D72" s="31"/>
      <c r="E72" s="74"/>
      <c r="F72" s="78"/>
      <c r="G72" s="77"/>
      <c r="H72" s="78"/>
      <c r="I72" s="14" t="str">
        <f t="shared" si="0"/>
        <v/>
      </c>
    </row>
    <row r="73" spans="1:9" x14ac:dyDescent="0.2">
      <c r="A73" s="74"/>
      <c r="B73" s="36"/>
      <c r="C73" s="76"/>
      <c r="D73" s="31"/>
      <c r="E73" s="74"/>
      <c r="F73" s="78"/>
      <c r="G73" s="77"/>
      <c r="H73" s="78"/>
      <c r="I73" s="14" t="str">
        <f t="shared" si="0"/>
        <v/>
      </c>
    </row>
    <row r="74" spans="1:9" x14ac:dyDescent="0.2">
      <c r="A74" s="74"/>
      <c r="B74" s="36"/>
      <c r="C74" s="76"/>
      <c r="D74" s="31"/>
      <c r="E74" s="74"/>
      <c r="F74" s="78"/>
      <c r="G74" s="77"/>
      <c r="H74" s="78"/>
      <c r="I74" s="14" t="str">
        <f t="shared" si="0"/>
        <v/>
      </c>
    </row>
    <row r="75" spans="1:9" x14ac:dyDescent="0.2">
      <c r="A75" s="74"/>
      <c r="B75" s="36"/>
      <c r="C75" s="76"/>
      <c r="D75" s="31"/>
      <c r="E75" s="74"/>
      <c r="F75" s="78"/>
      <c r="G75" s="77"/>
      <c r="H75" s="78"/>
      <c r="I75" s="14" t="str">
        <f t="shared" si="0"/>
        <v/>
      </c>
    </row>
    <row r="76" spans="1:9" x14ac:dyDescent="0.2">
      <c r="A76" s="74"/>
      <c r="B76" s="36"/>
      <c r="C76" s="76"/>
      <c r="D76" s="31"/>
      <c r="E76" s="74"/>
      <c r="F76" s="78"/>
      <c r="G76" s="77"/>
      <c r="H76" s="78"/>
      <c r="I76" s="14" t="str">
        <f t="shared" si="0"/>
        <v/>
      </c>
    </row>
    <row r="77" spans="1:9" x14ac:dyDescent="0.2">
      <c r="A77" s="74"/>
      <c r="B77" s="36"/>
      <c r="C77" s="76"/>
      <c r="D77" s="31"/>
      <c r="E77" s="74"/>
      <c r="F77" s="78"/>
      <c r="G77" s="77"/>
      <c r="H77" s="78"/>
      <c r="I77" s="14" t="str">
        <f t="shared" si="0"/>
        <v/>
      </c>
    </row>
    <row r="78" spans="1:9" x14ac:dyDescent="0.2">
      <c r="A78" s="74"/>
      <c r="B78" s="36"/>
      <c r="C78" s="76"/>
      <c r="D78" s="31"/>
      <c r="E78" s="74"/>
      <c r="F78" s="78"/>
      <c r="G78" s="77"/>
      <c r="H78" s="78"/>
      <c r="I78" s="14" t="str">
        <f t="shared" si="0"/>
        <v/>
      </c>
    </row>
    <row r="79" spans="1:9" x14ac:dyDescent="0.2">
      <c r="A79" s="74"/>
      <c r="B79" s="36"/>
      <c r="C79" s="76"/>
      <c r="D79" s="31"/>
      <c r="E79" s="74"/>
      <c r="F79" s="78"/>
      <c r="G79" s="77"/>
      <c r="H79" s="78"/>
      <c r="I79" s="14" t="str">
        <f t="shared" si="0"/>
        <v/>
      </c>
    </row>
    <row r="80" spans="1:9" x14ac:dyDescent="0.2">
      <c r="A80" s="74"/>
      <c r="B80" s="36"/>
      <c r="C80" s="76"/>
      <c r="D80" s="31"/>
      <c r="E80" s="74"/>
      <c r="F80" s="78"/>
      <c r="G80" s="77"/>
      <c r="H80" s="78"/>
      <c r="I80" s="14" t="str">
        <f t="shared" si="0"/>
        <v/>
      </c>
    </row>
    <row r="81" spans="1:9" x14ac:dyDescent="0.2">
      <c r="A81" s="74"/>
      <c r="B81" s="36"/>
      <c r="C81" s="76"/>
      <c r="D81" s="31"/>
      <c r="E81" s="74"/>
      <c r="F81" s="78"/>
      <c r="G81" s="77"/>
      <c r="H81" s="78"/>
      <c r="I81" s="14" t="str">
        <f t="shared" si="0"/>
        <v/>
      </c>
    </row>
    <row r="82" spans="1:9" x14ac:dyDescent="0.2">
      <c r="A82" s="74"/>
      <c r="B82" s="36"/>
      <c r="C82" s="76"/>
      <c r="D82" s="31"/>
      <c r="E82" s="74"/>
      <c r="F82" s="78"/>
      <c r="G82" s="77"/>
      <c r="H82" s="78"/>
      <c r="I82" s="14" t="str">
        <f t="shared" ref="I82:I145" si="1">IF(ISBLANK(A82),"",IFERROR(IF(COUNTIF($A$17:$A$300,A82)&gt;1,"Fehler - Anlagenschlüssel doppelt verwendet",""),"Fehler"))</f>
        <v/>
      </c>
    </row>
    <row r="83" spans="1:9" x14ac:dyDescent="0.2">
      <c r="A83" s="74"/>
      <c r="B83" s="36"/>
      <c r="C83" s="76"/>
      <c r="D83" s="31"/>
      <c r="E83" s="74"/>
      <c r="F83" s="78"/>
      <c r="G83" s="77"/>
      <c r="H83" s="78"/>
      <c r="I83" s="14" t="str">
        <f t="shared" si="1"/>
        <v/>
      </c>
    </row>
    <row r="84" spans="1:9" x14ac:dyDescent="0.2">
      <c r="A84" s="74"/>
      <c r="B84" s="36"/>
      <c r="C84" s="76"/>
      <c r="D84" s="31"/>
      <c r="E84" s="74"/>
      <c r="F84" s="78"/>
      <c r="G84" s="77"/>
      <c r="H84" s="78"/>
      <c r="I84" s="14" t="str">
        <f t="shared" si="1"/>
        <v/>
      </c>
    </row>
    <row r="85" spans="1:9" x14ac:dyDescent="0.2">
      <c r="A85" s="74"/>
      <c r="B85" s="36"/>
      <c r="C85" s="76"/>
      <c r="D85" s="31"/>
      <c r="E85" s="74"/>
      <c r="F85" s="78"/>
      <c r="G85" s="77"/>
      <c r="H85" s="78"/>
      <c r="I85" s="14" t="str">
        <f t="shared" si="1"/>
        <v/>
      </c>
    </row>
    <row r="86" spans="1:9" x14ac:dyDescent="0.2">
      <c r="A86" s="74"/>
      <c r="B86" s="36"/>
      <c r="C86" s="76"/>
      <c r="D86" s="31"/>
      <c r="E86" s="74"/>
      <c r="F86" s="78"/>
      <c r="G86" s="77"/>
      <c r="H86" s="78"/>
      <c r="I86" s="14" t="str">
        <f t="shared" si="1"/>
        <v/>
      </c>
    </row>
    <row r="87" spans="1:9" x14ac:dyDescent="0.2">
      <c r="A87" s="74"/>
      <c r="B87" s="36"/>
      <c r="C87" s="76"/>
      <c r="D87" s="31"/>
      <c r="E87" s="74"/>
      <c r="F87" s="78"/>
      <c r="G87" s="77"/>
      <c r="H87" s="78"/>
      <c r="I87" s="14" t="str">
        <f t="shared" si="1"/>
        <v/>
      </c>
    </row>
    <row r="88" spans="1:9" x14ac:dyDescent="0.2">
      <c r="A88" s="74"/>
      <c r="B88" s="36"/>
      <c r="C88" s="76"/>
      <c r="D88" s="31"/>
      <c r="E88" s="74"/>
      <c r="F88" s="78"/>
      <c r="G88" s="77"/>
      <c r="H88" s="78"/>
      <c r="I88" s="14" t="str">
        <f t="shared" si="1"/>
        <v/>
      </c>
    </row>
    <row r="89" spans="1:9" x14ac:dyDescent="0.2">
      <c r="A89" s="74"/>
      <c r="B89" s="36"/>
      <c r="C89" s="76"/>
      <c r="D89" s="31"/>
      <c r="E89" s="74"/>
      <c r="F89" s="78"/>
      <c r="G89" s="77"/>
      <c r="H89" s="78"/>
      <c r="I89" s="14" t="str">
        <f t="shared" si="1"/>
        <v/>
      </c>
    </row>
    <row r="90" spans="1:9" x14ac:dyDescent="0.2">
      <c r="A90" s="74"/>
      <c r="B90" s="36"/>
      <c r="C90" s="76"/>
      <c r="D90" s="31"/>
      <c r="E90" s="74"/>
      <c r="F90" s="78"/>
      <c r="G90" s="77"/>
      <c r="H90" s="78"/>
      <c r="I90" s="14" t="str">
        <f t="shared" si="1"/>
        <v/>
      </c>
    </row>
    <row r="91" spans="1:9" x14ac:dyDescent="0.2">
      <c r="A91" s="74"/>
      <c r="B91" s="36"/>
      <c r="C91" s="76"/>
      <c r="D91" s="31"/>
      <c r="E91" s="74"/>
      <c r="F91" s="78"/>
      <c r="G91" s="77"/>
      <c r="H91" s="78"/>
      <c r="I91" s="14" t="str">
        <f t="shared" si="1"/>
        <v/>
      </c>
    </row>
    <row r="92" spans="1:9" x14ac:dyDescent="0.2">
      <c r="A92" s="74"/>
      <c r="B92" s="36"/>
      <c r="C92" s="76"/>
      <c r="D92" s="31"/>
      <c r="E92" s="74"/>
      <c r="F92" s="78"/>
      <c r="G92" s="77"/>
      <c r="H92" s="78"/>
      <c r="I92" s="14" t="str">
        <f t="shared" si="1"/>
        <v/>
      </c>
    </row>
    <row r="93" spans="1:9" x14ac:dyDescent="0.2">
      <c r="A93" s="74"/>
      <c r="B93" s="36"/>
      <c r="C93" s="76"/>
      <c r="D93" s="31"/>
      <c r="E93" s="74"/>
      <c r="F93" s="78"/>
      <c r="G93" s="77"/>
      <c r="H93" s="78"/>
      <c r="I93" s="14" t="str">
        <f t="shared" si="1"/>
        <v/>
      </c>
    </row>
    <row r="94" spans="1:9" x14ac:dyDescent="0.2">
      <c r="A94" s="74"/>
      <c r="B94" s="36"/>
      <c r="C94" s="76"/>
      <c r="D94" s="31"/>
      <c r="E94" s="74"/>
      <c r="F94" s="78"/>
      <c r="G94" s="77"/>
      <c r="H94" s="78"/>
      <c r="I94" s="14" t="str">
        <f t="shared" si="1"/>
        <v/>
      </c>
    </row>
    <row r="95" spans="1:9" x14ac:dyDescent="0.2">
      <c r="A95" s="74"/>
      <c r="B95" s="36"/>
      <c r="C95" s="76"/>
      <c r="D95" s="31"/>
      <c r="E95" s="74"/>
      <c r="F95" s="78"/>
      <c r="G95" s="77"/>
      <c r="H95" s="78"/>
      <c r="I95" s="14" t="str">
        <f t="shared" si="1"/>
        <v/>
      </c>
    </row>
    <row r="96" spans="1:9" x14ac:dyDescent="0.2">
      <c r="A96" s="74"/>
      <c r="B96" s="36"/>
      <c r="C96" s="76"/>
      <c r="D96" s="31"/>
      <c r="E96" s="74"/>
      <c r="F96" s="78"/>
      <c r="G96" s="77"/>
      <c r="H96" s="78"/>
      <c r="I96" s="14" t="str">
        <f t="shared" si="1"/>
        <v/>
      </c>
    </row>
    <row r="97" spans="1:9" x14ac:dyDescent="0.2">
      <c r="A97" s="74"/>
      <c r="B97" s="36"/>
      <c r="C97" s="76"/>
      <c r="D97" s="31"/>
      <c r="E97" s="74"/>
      <c r="F97" s="78"/>
      <c r="G97" s="77"/>
      <c r="H97" s="78"/>
      <c r="I97" s="14" t="str">
        <f t="shared" si="1"/>
        <v/>
      </c>
    </row>
    <row r="98" spans="1:9" x14ac:dyDescent="0.2">
      <c r="A98" s="74"/>
      <c r="B98" s="36"/>
      <c r="C98" s="76"/>
      <c r="D98" s="31"/>
      <c r="E98" s="74"/>
      <c r="F98" s="78"/>
      <c r="G98" s="77"/>
      <c r="H98" s="78"/>
      <c r="I98" s="14" t="str">
        <f t="shared" si="1"/>
        <v/>
      </c>
    </row>
    <row r="99" spans="1:9" x14ac:dyDescent="0.2">
      <c r="A99" s="74"/>
      <c r="B99" s="36"/>
      <c r="C99" s="76"/>
      <c r="D99" s="31"/>
      <c r="E99" s="74"/>
      <c r="F99" s="78"/>
      <c r="G99" s="77"/>
      <c r="H99" s="78"/>
      <c r="I99" s="14" t="str">
        <f t="shared" si="1"/>
        <v/>
      </c>
    </row>
    <row r="100" spans="1:9" x14ac:dyDescent="0.2">
      <c r="A100" s="74"/>
      <c r="B100" s="36"/>
      <c r="C100" s="76"/>
      <c r="D100" s="31"/>
      <c r="E100" s="74"/>
      <c r="F100" s="78"/>
      <c r="G100" s="77"/>
      <c r="H100" s="78"/>
      <c r="I100" s="14" t="str">
        <f t="shared" si="1"/>
        <v/>
      </c>
    </row>
    <row r="101" spans="1:9" x14ac:dyDescent="0.2">
      <c r="A101" s="74"/>
      <c r="B101" s="36"/>
      <c r="C101" s="76"/>
      <c r="D101" s="31"/>
      <c r="E101" s="74"/>
      <c r="F101" s="78"/>
      <c r="G101" s="77"/>
      <c r="H101" s="78"/>
      <c r="I101" s="14" t="str">
        <f t="shared" si="1"/>
        <v/>
      </c>
    </row>
    <row r="102" spans="1:9" x14ac:dyDescent="0.2">
      <c r="A102" s="74"/>
      <c r="B102" s="36"/>
      <c r="C102" s="76"/>
      <c r="D102" s="31"/>
      <c r="E102" s="74"/>
      <c r="F102" s="78"/>
      <c r="G102" s="77"/>
      <c r="H102" s="78"/>
      <c r="I102" s="14" t="str">
        <f t="shared" si="1"/>
        <v/>
      </c>
    </row>
    <row r="103" spans="1:9" x14ac:dyDescent="0.2">
      <c r="A103" s="74"/>
      <c r="B103" s="36"/>
      <c r="C103" s="76"/>
      <c r="D103" s="31"/>
      <c r="E103" s="74"/>
      <c r="F103" s="78"/>
      <c r="G103" s="77"/>
      <c r="H103" s="78"/>
      <c r="I103" s="14" t="str">
        <f t="shared" si="1"/>
        <v/>
      </c>
    </row>
    <row r="104" spans="1:9" x14ac:dyDescent="0.2">
      <c r="A104" s="74"/>
      <c r="B104" s="36"/>
      <c r="C104" s="76"/>
      <c r="D104" s="31"/>
      <c r="E104" s="74"/>
      <c r="F104" s="78"/>
      <c r="G104" s="77"/>
      <c r="H104" s="78"/>
      <c r="I104" s="14" t="str">
        <f t="shared" si="1"/>
        <v/>
      </c>
    </row>
    <row r="105" spans="1:9" x14ac:dyDescent="0.2">
      <c r="A105" s="74"/>
      <c r="B105" s="36"/>
      <c r="C105" s="76"/>
      <c r="D105" s="31"/>
      <c r="E105" s="74"/>
      <c r="F105" s="78"/>
      <c r="G105" s="77"/>
      <c r="H105" s="78"/>
      <c r="I105" s="14" t="str">
        <f t="shared" si="1"/>
        <v/>
      </c>
    </row>
    <row r="106" spans="1:9" x14ac:dyDescent="0.2">
      <c r="A106" s="74"/>
      <c r="B106" s="36"/>
      <c r="C106" s="76"/>
      <c r="D106" s="31"/>
      <c r="E106" s="74"/>
      <c r="F106" s="78"/>
      <c r="G106" s="77"/>
      <c r="H106" s="78"/>
      <c r="I106" s="14" t="str">
        <f t="shared" si="1"/>
        <v/>
      </c>
    </row>
    <row r="107" spans="1:9" x14ac:dyDescent="0.2">
      <c r="A107" s="74"/>
      <c r="B107" s="36"/>
      <c r="C107" s="76"/>
      <c r="D107" s="31"/>
      <c r="E107" s="74"/>
      <c r="F107" s="78"/>
      <c r="G107" s="77"/>
      <c r="H107" s="78"/>
      <c r="I107" s="14" t="str">
        <f t="shared" si="1"/>
        <v/>
      </c>
    </row>
    <row r="108" spans="1:9" x14ac:dyDescent="0.2">
      <c r="A108" s="74"/>
      <c r="B108" s="36"/>
      <c r="C108" s="76"/>
      <c r="D108" s="31"/>
      <c r="E108" s="74"/>
      <c r="F108" s="78"/>
      <c r="G108" s="77"/>
      <c r="H108" s="78"/>
      <c r="I108" s="14" t="str">
        <f t="shared" si="1"/>
        <v/>
      </c>
    </row>
    <row r="109" spans="1:9" x14ac:dyDescent="0.2">
      <c r="A109" s="74"/>
      <c r="B109" s="36"/>
      <c r="C109" s="76"/>
      <c r="D109" s="31"/>
      <c r="E109" s="74"/>
      <c r="F109" s="78"/>
      <c r="G109" s="77"/>
      <c r="H109" s="78"/>
      <c r="I109" s="14" t="str">
        <f t="shared" si="1"/>
        <v/>
      </c>
    </row>
    <row r="110" spans="1:9" x14ac:dyDescent="0.2">
      <c r="A110" s="74"/>
      <c r="B110" s="36"/>
      <c r="C110" s="76"/>
      <c r="D110" s="31"/>
      <c r="E110" s="74"/>
      <c r="F110" s="78"/>
      <c r="G110" s="77"/>
      <c r="H110" s="78"/>
      <c r="I110" s="14" t="str">
        <f t="shared" si="1"/>
        <v/>
      </c>
    </row>
    <row r="111" spans="1:9" x14ac:dyDescent="0.2">
      <c r="A111" s="74"/>
      <c r="B111" s="36"/>
      <c r="C111" s="76"/>
      <c r="D111" s="31"/>
      <c r="E111" s="74"/>
      <c r="F111" s="78"/>
      <c r="G111" s="77"/>
      <c r="H111" s="78"/>
      <c r="I111" s="14" t="str">
        <f t="shared" si="1"/>
        <v/>
      </c>
    </row>
    <row r="112" spans="1:9" x14ac:dyDescent="0.2">
      <c r="A112" s="74"/>
      <c r="B112" s="36"/>
      <c r="C112" s="76"/>
      <c r="D112" s="31"/>
      <c r="E112" s="74"/>
      <c r="F112" s="78"/>
      <c r="G112" s="77"/>
      <c r="H112" s="78"/>
      <c r="I112" s="14" t="str">
        <f t="shared" si="1"/>
        <v/>
      </c>
    </row>
    <row r="113" spans="1:9" x14ac:dyDescent="0.2">
      <c r="A113" s="74"/>
      <c r="B113" s="36"/>
      <c r="C113" s="76"/>
      <c r="D113" s="31"/>
      <c r="E113" s="74"/>
      <c r="F113" s="78"/>
      <c r="G113" s="77"/>
      <c r="H113" s="78"/>
      <c r="I113" s="14" t="str">
        <f t="shared" si="1"/>
        <v/>
      </c>
    </row>
    <row r="114" spans="1:9" x14ac:dyDescent="0.2">
      <c r="A114" s="74"/>
      <c r="B114" s="36"/>
      <c r="C114" s="76"/>
      <c r="D114" s="31"/>
      <c r="E114" s="74"/>
      <c r="F114" s="78"/>
      <c r="G114" s="77"/>
      <c r="H114" s="78"/>
      <c r="I114" s="14" t="str">
        <f t="shared" si="1"/>
        <v/>
      </c>
    </row>
    <row r="115" spans="1:9" x14ac:dyDescent="0.2">
      <c r="A115" s="74"/>
      <c r="B115" s="36"/>
      <c r="C115" s="76"/>
      <c r="D115" s="31"/>
      <c r="E115" s="74"/>
      <c r="F115" s="78"/>
      <c r="G115" s="77"/>
      <c r="H115" s="78"/>
      <c r="I115" s="14" t="str">
        <f t="shared" si="1"/>
        <v/>
      </c>
    </row>
    <row r="116" spans="1:9" x14ac:dyDescent="0.2">
      <c r="A116" s="74"/>
      <c r="B116" s="36"/>
      <c r="C116" s="76"/>
      <c r="D116" s="31"/>
      <c r="E116" s="74"/>
      <c r="F116" s="78"/>
      <c r="G116" s="77"/>
      <c r="H116" s="78"/>
      <c r="I116" s="14" t="str">
        <f t="shared" si="1"/>
        <v/>
      </c>
    </row>
    <row r="117" spans="1:9" x14ac:dyDescent="0.2">
      <c r="A117" s="74"/>
      <c r="B117" s="36"/>
      <c r="C117" s="76"/>
      <c r="D117" s="31"/>
      <c r="E117" s="74"/>
      <c r="F117" s="78"/>
      <c r="G117" s="77"/>
      <c r="H117" s="78"/>
      <c r="I117" s="14" t="str">
        <f t="shared" si="1"/>
        <v/>
      </c>
    </row>
    <row r="118" spans="1:9" x14ac:dyDescent="0.2">
      <c r="A118" s="74"/>
      <c r="B118" s="36"/>
      <c r="C118" s="76"/>
      <c r="D118" s="31"/>
      <c r="E118" s="74"/>
      <c r="F118" s="78"/>
      <c r="G118" s="77"/>
      <c r="H118" s="78"/>
      <c r="I118" s="14" t="str">
        <f t="shared" si="1"/>
        <v/>
      </c>
    </row>
    <row r="119" spans="1:9" x14ac:dyDescent="0.2">
      <c r="A119" s="74"/>
      <c r="B119" s="36"/>
      <c r="C119" s="76"/>
      <c r="D119" s="31"/>
      <c r="E119" s="74"/>
      <c r="F119" s="78"/>
      <c r="G119" s="77"/>
      <c r="H119" s="78"/>
      <c r="I119" s="14" t="str">
        <f t="shared" si="1"/>
        <v/>
      </c>
    </row>
    <row r="120" spans="1:9" x14ac:dyDescent="0.2">
      <c r="A120" s="74"/>
      <c r="B120" s="36"/>
      <c r="C120" s="76"/>
      <c r="D120" s="31"/>
      <c r="E120" s="74"/>
      <c r="F120" s="78"/>
      <c r="G120" s="77"/>
      <c r="H120" s="78"/>
      <c r="I120" s="14" t="str">
        <f t="shared" si="1"/>
        <v/>
      </c>
    </row>
    <row r="121" spans="1:9" x14ac:dyDescent="0.2">
      <c r="A121" s="74"/>
      <c r="B121" s="36"/>
      <c r="C121" s="76"/>
      <c r="D121" s="31"/>
      <c r="E121" s="74"/>
      <c r="F121" s="78"/>
      <c r="G121" s="77"/>
      <c r="H121" s="78"/>
      <c r="I121" s="14" t="str">
        <f t="shared" si="1"/>
        <v/>
      </c>
    </row>
    <row r="122" spans="1:9" x14ac:dyDescent="0.2">
      <c r="A122" s="74"/>
      <c r="B122" s="36"/>
      <c r="C122" s="76"/>
      <c r="D122" s="31"/>
      <c r="E122" s="74"/>
      <c r="F122" s="78"/>
      <c r="G122" s="77"/>
      <c r="H122" s="78"/>
      <c r="I122" s="14" t="str">
        <f t="shared" si="1"/>
        <v/>
      </c>
    </row>
    <row r="123" spans="1:9" x14ac:dyDescent="0.2">
      <c r="A123" s="74"/>
      <c r="B123" s="36"/>
      <c r="C123" s="76"/>
      <c r="D123" s="31"/>
      <c r="E123" s="74"/>
      <c r="F123" s="78"/>
      <c r="G123" s="77"/>
      <c r="H123" s="78"/>
      <c r="I123" s="14" t="str">
        <f t="shared" si="1"/>
        <v/>
      </c>
    </row>
    <row r="124" spans="1:9" x14ac:dyDescent="0.2">
      <c r="A124" s="74"/>
      <c r="B124" s="36"/>
      <c r="C124" s="76"/>
      <c r="D124" s="31"/>
      <c r="E124" s="74"/>
      <c r="F124" s="78"/>
      <c r="G124" s="77"/>
      <c r="H124" s="78"/>
      <c r="I124" s="14" t="str">
        <f t="shared" si="1"/>
        <v/>
      </c>
    </row>
    <row r="125" spans="1:9" x14ac:dyDescent="0.2">
      <c r="A125" s="74"/>
      <c r="B125" s="36"/>
      <c r="C125" s="76"/>
      <c r="D125" s="31"/>
      <c r="E125" s="74"/>
      <c r="F125" s="78"/>
      <c r="G125" s="77"/>
      <c r="H125" s="78"/>
      <c r="I125" s="14" t="str">
        <f t="shared" si="1"/>
        <v/>
      </c>
    </row>
    <row r="126" spans="1:9" x14ac:dyDescent="0.2">
      <c r="A126" s="74"/>
      <c r="B126" s="36"/>
      <c r="C126" s="76"/>
      <c r="D126" s="31"/>
      <c r="E126" s="74"/>
      <c r="F126" s="78"/>
      <c r="G126" s="77"/>
      <c r="H126" s="78"/>
      <c r="I126" s="14" t="str">
        <f t="shared" si="1"/>
        <v/>
      </c>
    </row>
    <row r="127" spans="1:9" x14ac:dyDescent="0.2">
      <c r="A127" s="74"/>
      <c r="B127" s="36"/>
      <c r="C127" s="76"/>
      <c r="D127" s="31"/>
      <c r="E127" s="74"/>
      <c r="F127" s="78"/>
      <c r="G127" s="77"/>
      <c r="H127" s="78"/>
      <c r="I127" s="14" t="str">
        <f t="shared" si="1"/>
        <v/>
      </c>
    </row>
    <row r="128" spans="1:9" x14ac:dyDescent="0.2">
      <c r="A128" s="74"/>
      <c r="B128" s="36"/>
      <c r="C128" s="76"/>
      <c r="D128" s="31"/>
      <c r="E128" s="74"/>
      <c r="F128" s="78"/>
      <c r="G128" s="77"/>
      <c r="H128" s="78"/>
      <c r="I128" s="14" t="str">
        <f t="shared" si="1"/>
        <v/>
      </c>
    </row>
    <row r="129" spans="1:9" x14ac:dyDescent="0.2">
      <c r="A129" s="74"/>
      <c r="B129" s="36"/>
      <c r="C129" s="76"/>
      <c r="D129" s="31"/>
      <c r="E129" s="74"/>
      <c r="F129" s="78"/>
      <c r="G129" s="77"/>
      <c r="H129" s="78"/>
      <c r="I129" s="14" t="str">
        <f t="shared" si="1"/>
        <v/>
      </c>
    </row>
    <row r="130" spans="1:9" x14ac:dyDescent="0.2">
      <c r="A130" s="74"/>
      <c r="B130" s="36"/>
      <c r="C130" s="76"/>
      <c r="D130" s="31"/>
      <c r="E130" s="74"/>
      <c r="F130" s="78"/>
      <c r="G130" s="77"/>
      <c r="H130" s="78"/>
      <c r="I130" s="14" t="str">
        <f t="shared" si="1"/>
        <v/>
      </c>
    </row>
    <row r="131" spans="1:9" x14ac:dyDescent="0.2">
      <c r="A131" s="74"/>
      <c r="B131" s="36"/>
      <c r="C131" s="76"/>
      <c r="D131" s="31"/>
      <c r="E131" s="74"/>
      <c r="F131" s="78"/>
      <c r="G131" s="77"/>
      <c r="H131" s="78"/>
      <c r="I131" s="14" t="str">
        <f t="shared" si="1"/>
        <v/>
      </c>
    </row>
    <row r="132" spans="1:9" x14ac:dyDescent="0.2">
      <c r="A132" s="74"/>
      <c r="B132" s="36"/>
      <c r="C132" s="76"/>
      <c r="D132" s="31"/>
      <c r="E132" s="74"/>
      <c r="F132" s="78"/>
      <c r="G132" s="77"/>
      <c r="H132" s="78"/>
      <c r="I132" s="14" t="str">
        <f t="shared" si="1"/>
        <v/>
      </c>
    </row>
    <row r="133" spans="1:9" x14ac:dyDescent="0.2">
      <c r="A133" s="74"/>
      <c r="B133" s="36"/>
      <c r="C133" s="76"/>
      <c r="D133" s="31"/>
      <c r="E133" s="74"/>
      <c r="F133" s="78"/>
      <c r="G133" s="77"/>
      <c r="H133" s="78"/>
      <c r="I133" s="14" t="str">
        <f t="shared" si="1"/>
        <v/>
      </c>
    </row>
    <row r="134" spans="1:9" x14ac:dyDescent="0.2">
      <c r="A134" s="74"/>
      <c r="B134" s="36"/>
      <c r="C134" s="76"/>
      <c r="D134" s="31"/>
      <c r="E134" s="74"/>
      <c r="F134" s="78"/>
      <c r="G134" s="77"/>
      <c r="H134" s="78"/>
      <c r="I134" s="14" t="str">
        <f t="shared" si="1"/>
        <v/>
      </c>
    </row>
    <row r="135" spans="1:9" x14ac:dyDescent="0.2">
      <c r="A135" s="74"/>
      <c r="B135" s="36"/>
      <c r="C135" s="76"/>
      <c r="D135" s="31"/>
      <c r="E135" s="74"/>
      <c r="F135" s="78"/>
      <c r="G135" s="77"/>
      <c r="H135" s="78"/>
      <c r="I135" s="14" t="str">
        <f t="shared" si="1"/>
        <v/>
      </c>
    </row>
    <row r="136" spans="1:9" x14ac:dyDescent="0.2">
      <c r="A136" s="74"/>
      <c r="B136" s="36"/>
      <c r="C136" s="76"/>
      <c r="D136" s="31"/>
      <c r="E136" s="74"/>
      <c r="F136" s="78"/>
      <c r="G136" s="77"/>
      <c r="H136" s="78"/>
      <c r="I136" s="14" t="str">
        <f t="shared" si="1"/>
        <v/>
      </c>
    </row>
    <row r="137" spans="1:9" x14ac:dyDescent="0.2">
      <c r="A137" s="74"/>
      <c r="B137" s="36"/>
      <c r="C137" s="76"/>
      <c r="D137" s="31"/>
      <c r="E137" s="74"/>
      <c r="F137" s="78"/>
      <c r="G137" s="77"/>
      <c r="H137" s="78"/>
      <c r="I137" s="14" t="str">
        <f t="shared" si="1"/>
        <v/>
      </c>
    </row>
    <row r="138" spans="1:9" x14ac:dyDescent="0.2">
      <c r="A138" s="74"/>
      <c r="B138" s="36"/>
      <c r="C138" s="76"/>
      <c r="D138" s="31"/>
      <c r="E138" s="74"/>
      <c r="F138" s="78"/>
      <c r="G138" s="77"/>
      <c r="H138" s="78"/>
      <c r="I138" s="14" t="str">
        <f t="shared" si="1"/>
        <v/>
      </c>
    </row>
    <row r="139" spans="1:9" x14ac:dyDescent="0.2">
      <c r="A139" s="74"/>
      <c r="B139" s="36"/>
      <c r="C139" s="76"/>
      <c r="D139" s="31"/>
      <c r="E139" s="74"/>
      <c r="F139" s="78"/>
      <c r="G139" s="77"/>
      <c r="H139" s="78"/>
      <c r="I139" s="14" t="str">
        <f t="shared" si="1"/>
        <v/>
      </c>
    </row>
    <row r="140" spans="1:9" x14ac:dyDescent="0.2">
      <c r="A140" s="74"/>
      <c r="B140" s="36"/>
      <c r="C140" s="76"/>
      <c r="D140" s="31"/>
      <c r="E140" s="74"/>
      <c r="F140" s="78"/>
      <c r="G140" s="77"/>
      <c r="H140" s="78"/>
      <c r="I140" s="14" t="str">
        <f t="shared" si="1"/>
        <v/>
      </c>
    </row>
    <row r="141" spans="1:9" x14ac:dyDescent="0.2">
      <c r="A141" s="74"/>
      <c r="B141" s="36"/>
      <c r="C141" s="76"/>
      <c r="D141" s="31"/>
      <c r="E141" s="74"/>
      <c r="F141" s="78"/>
      <c r="G141" s="77"/>
      <c r="H141" s="78"/>
      <c r="I141" s="14" t="str">
        <f t="shared" si="1"/>
        <v/>
      </c>
    </row>
    <row r="142" spans="1:9" x14ac:dyDescent="0.2">
      <c r="A142" s="74"/>
      <c r="B142" s="36"/>
      <c r="C142" s="76"/>
      <c r="D142" s="31"/>
      <c r="E142" s="74"/>
      <c r="F142" s="78"/>
      <c r="G142" s="77"/>
      <c r="H142" s="78"/>
      <c r="I142" s="14" t="str">
        <f t="shared" si="1"/>
        <v/>
      </c>
    </row>
    <row r="143" spans="1:9" x14ac:dyDescent="0.2">
      <c r="A143" s="74"/>
      <c r="B143" s="36"/>
      <c r="C143" s="76"/>
      <c r="D143" s="31"/>
      <c r="E143" s="74"/>
      <c r="F143" s="78"/>
      <c r="G143" s="77"/>
      <c r="H143" s="78"/>
      <c r="I143" s="14" t="str">
        <f t="shared" si="1"/>
        <v/>
      </c>
    </row>
    <row r="144" spans="1:9" x14ac:dyDescent="0.2">
      <c r="A144" s="74"/>
      <c r="B144" s="36"/>
      <c r="C144" s="76"/>
      <c r="D144" s="31"/>
      <c r="E144" s="74"/>
      <c r="F144" s="78"/>
      <c r="G144" s="77"/>
      <c r="H144" s="78"/>
      <c r="I144" s="14" t="str">
        <f t="shared" si="1"/>
        <v/>
      </c>
    </row>
    <row r="145" spans="1:9" x14ac:dyDescent="0.2">
      <c r="A145" s="74"/>
      <c r="B145" s="36"/>
      <c r="C145" s="76"/>
      <c r="D145" s="31"/>
      <c r="E145" s="74"/>
      <c r="F145" s="78"/>
      <c r="G145" s="77"/>
      <c r="H145" s="78"/>
      <c r="I145" s="14" t="str">
        <f t="shared" si="1"/>
        <v/>
      </c>
    </row>
    <row r="146" spans="1:9" x14ac:dyDescent="0.2">
      <c r="A146" s="74"/>
      <c r="B146" s="36"/>
      <c r="C146" s="76"/>
      <c r="D146" s="31"/>
      <c r="E146" s="74"/>
      <c r="F146" s="78"/>
      <c r="G146" s="77"/>
      <c r="H146" s="78"/>
      <c r="I146" s="14" t="str">
        <f t="shared" ref="I146:I209" si="2">IF(ISBLANK(A146),"",IFERROR(IF(COUNTIF($A$17:$A$300,A146)&gt;1,"Fehler - Anlagenschlüssel doppelt verwendet",""),"Fehler"))</f>
        <v/>
      </c>
    </row>
    <row r="147" spans="1:9" x14ac:dyDescent="0.2">
      <c r="A147" s="74"/>
      <c r="B147" s="36"/>
      <c r="C147" s="76"/>
      <c r="D147" s="31"/>
      <c r="E147" s="74"/>
      <c r="F147" s="78"/>
      <c r="G147" s="77"/>
      <c r="H147" s="78"/>
      <c r="I147" s="14" t="str">
        <f t="shared" si="2"/>
        <v/>
      </c>
    </row>
    <row r="148" spans="1:9" x14ac:dyDescent="0.2">
      <c r="A148" s="74"/>
      <c r="B148" s="36"/>
      <c r="C148" s="76"/>
      <c r="D148" s="31"/>
      <c r="E148" s="74"/>
      <c r="F148" s="78"/>
      <c r="G148" s="77"/>
      <c r="H148" s="78"/>
      <c r="I148" s="14" t="str">
        <f t="shared" si="2"/>
        <v/>
      </c>
    </row>
    <row r="149" spans="1:9" x14ac:dyDescent="0.2">
      <c r="A149" s="74"/>
      <c r="B149" s="36"/>
      <c r="C149" s="76"/>
      <c r="D149" s="31"/>
      <c r="E149" s="74"/>
      <c r="F149" s="78"/>
      <c r="G149" s="77"/>
      <c r="H149" s="78"/>
      <c r="I149" s="14" t="str">
        <f t="shared" si="2"/>
        <v/>
      </c>
    </row>
    <row r="150" spans="1:9" x14ac:dyDescent="0.2">
      <c r="A150" s="74"/>
      <c r="B150" s="36"/>
      <c r="C150" s="76"/>
      <c r="D150" s="31"/>
      <c r="E150" s="74"/>
      <c r="F150" s="78"/>
      <c r="G150" s="77"/>
      <c r="H150" s="78"/>
      <c r="I150" s="14" t="str">
        <f t="shared" si="2"/>
        <v/>
      </c>
    </row>
    <row r="151" spans="1:9" x14ac:dyDescent="0.2">
      <c r="A151" s="74"/>
      <c r="B151" s="36"/>
      <c r="C151" s="76"/>
      <c r="D151" s="31"/>
      <c r="E151" s="74"/>
      <c r="F151" s="78"/>
      <c r="G151" s="77"/>
      <c r="H151" s="78"/>
      <c r="I151" s="14" t="str">
        <f t="shared" si="2"/>
        <v/>
      </c>
    </row>
    <row r="152" spans="1:9" x14ac:dyDescent="0.2">
      <c r="A152" s="74"/>
      <c r="B152" s="36"/>
      <c r="C152" s="76"/>
      <c r="D152" s="31"/>
      <c r="E152" s="74"/>
      <c r="F152" s="78"/>
      <c r="G152" s="77"/>
      <c r="H152" s="78"/>
      <c r="I152" s="14" t="str">
        <f t="shared" si="2"/>
        <v/>
      </c>
    </row>
    <row r="153" spans="1:9" x14ac:dyDescent="0.2">
      <c r="A153" s="74"/>
      <c r="B153" s="36"/>
      <c r="C153" s="76"/>
      <c r="D153" s="31"/>
      <c r="E153" s="74"/>
      <c r="F153" s="78"/>
      <c r="G153" s="77"/>
      <c r="H153" s="78"/>
      <c r="I153" s="14" t="str">
        <f t="shared" si="2"/>
        <v/>
      </c>
    </row>
    <row r="154" spans="1:9" x14ac:dyDescent="0.2">
      <c r="A154" s="74"/>
      <c r="B154" s="36"/>
      <c r="C154" s="76"/>
      <c r="D154" s="31"/>
      <c r="E154" s="74"/>
      <c r="F154" s="78"/>
      <c r="G154" s="77"/>
      <c r="H154" s="78"/>
      <c r="I154" s="14" t="str">
        <f t="shared" si="2"/>
        <v/>
      </c>
    </row>
    <row r="155" spans="1:9" x14ac:dyDescent="0.2">
      <c r="A155" s="74"/>
      <c r="B155" s="36"/>
      <c r="C155" s="76"/>
      <c r="D155" s="31"/>
      <c r="E155" s="74"/>
      <c r="F155" s="78"/>
      <c r="G155" s="77"/>
      <c r="H155" s="78"/>
      <c r="I155" s="14" t="str">
        <f t="shared" si="2"/>
        <v/>
      </c>
    </row>
    <row r="156" spans="1:9" x14ac:dyDescent="0.2">
      <c r="A156" s="74"/>
      <c r="B156" s="36"/>
      <c r="C156" s="76"/>
      <c r="D156" s="31"/>
      <c r="E156" s="74"/>
      <c r="F156" s="78"/>
      <c r="G156" s="77"/>
      <c r="H156" s="78"/>
      <c r="I156" s="14" t="str">
        <f t="shared" si="2"/>
        <v/>
      </c>
    </row>
    <row r="157" spans="1:9" x14ac:dyDescent="0.2">
      <c r="A157" s="74"/>
      <c r="B157" s="36"/>
      <c r="C157" s="76"/>
      <c r="D157" s="31"/>
      <c r="E157" s="74"/>
      <c r="F157" s="78"/>
      <c r="G157" s="77"/>
      <c r="H157" s="78"/>
      <c r="I157" s="14" t="str">
        <f t="shared" si="2"/>
        <v/>
      </c>
    </row>
    <row r="158" spans="1:9" x14ac:dyDescent="0.2">
      <c r="A158" s="74"/>
      <c r="B158" s="36"/>
      <c r="C158" s="76"/>
      <c r="D158" s="31"/>
      <c r="E158" s="74"/>
      <c r="F158" s="78"/>
      <c r="G158" s="77"/>
      <c r="H158" s="78"/>
      <c r="I158" s="14" t="str">
        <f t="shared" si="2"/>
        <v/>
      </c>
    </row>
    <row r="159" spans="1:9" x14ac:dyDescent="0.2">
      <c r="A159" s="74"/>
      <c r="B159" s="36"/>
      <c r="C159" s="76"/>
      <c r="D159" s="31"/>
      <c r="E159" s="74"/>
      <c r="F159" s="78"/>
      <c r="G159" s="77"/>
      <c r="H159" s="78"/>
      <c r="I159" s="14" t="str">
        <f t="shared" si="2"/>
        <v/>
      </c>
    </row>
    <row r="160" spans="1:9" x14ac:dyDescent="0.2">
      <c r="A160" s="74"/>
      <c r="B160" s="36"/>
      <c r="C160" s="76"/>
      <c r="D160" s="31"/>
      <c r="E160" s="74"/>
      <c r="F160" s="78"/>
      <c r="G160" s="77"/>
      <c r="H160" s="78"/>
      <c r="I160" s="14" t="str">
        <f t="shared" si="2"/>
        <v/>
      </c>
    </row>
    <row r="161" spans="1:9" x14ac:dyDescent="0.2">
      <c r="A161" s="74"/>
      <c r="B161" s="36"/>
      <c r="C161" s="76"/>
      <c r="D161" s="31"/>
      <c r="E161" s="74"/>
      <c r="F161" s="78"/>
      <c r="G161" s="77"/>
      <c r="H161" s="78"/>
      <c r="I161" s="14" t="str">
        <f t="shared" si="2"/>
        <v/>
      </c>
    </row>
    <row r="162" spans="1:9" x14ac:dyDescent="0.2">
      <c r="A162" s="74"/>
      <c r="B162" s="36"/>
      <c r="C162" s="76"/>
      <c r="D162" s="31"/>
      <c r="E162" s="74"/>
      <c r="F162" s="78"/>
      <c r="G162" s="77"/>
      <c r="H162" s="78"/>
      <c r="I162" s="14" t="str">
        <f t="shared" si="2"/>
        <v/>
      </c>
    </row>
    <row r="163" spans="1:9" x14ac:dyDescent="0.2">
      <c r="A163" s="74"/>
      <c r="B163" s="36"/>
      <c r="C163" s="76"/>
      <c r="D163" s="31"/>
      <c r="E163" s="74"/>
      <c r="F163" s="78"/>
      <c r="G163" s="77"/>
      <c r="H163" s="78"/>
      <c r="I163" s="14" t="str">
        <f t="shared" si="2"/>
        <v/>
      </c>
    </row>
    <row r="164" spans="1:9" x14ac:dyDescent="0.2">
      <c r="A164" s="74"/>
      <c r="B164" s="36"/>
      <c r="C164" s="76"/>
      <c r="D164" s="31"/>
      <c r="E164" s="74"/>
      <c r="F164" s="78"/>
      <c r="G164" s="77"/>
      <c r="H164" s="78"/>
      <c r="I164" s="14" t="str">
        <f t="shared" si="2"/>
        <v/>
      </c>
    </row>
    <row r="165" spans="1:9" x14ac:dyDescent="0.2">
      <c r="A165" s="74"/>
      <c r="B165" s="36"/>
      <c r="C165" s="76"/>
      <c r="D165" s="31"/>
      <c r="E165" s="74"/>
      <c r="F165" s="78"/>
      <c r="G165" s="77"/>
      <c r="H165" s="78"/>
      <c r="I165" s="14" t="str">
        <f t="shared" si="2"/>
        <v/>
      </c>
    </row>
    <row r="166" spans="1:9" x14ac:dyDescent="0.2">
      <c r="A166" s="74"/>
      <c r="B166" s="36"/>
      <c r="C166" s="76"/>
      <c r="D166" s="31"/>
      <c r="E166" s="74"/>
      <c r="F166" s="78"/>
      <c r="G166" s="77"/>
      <c r="H166" s="78"/>
      <c r="I166" s="14" t="str">
        <f t="shared" si="2"/>
        <v/>
      </c>
    </row>
    <row r="167" spans="1:9" x14ac:dyDescent="0.2">
      <c r="A167" s="74"/>
      <c r="B167" s="36"/>
      <c r="C167" s="76"/>
      <c r="D167" s="31"/>
      <c r="E167" s="74"/>
      <c r="F167" s="78"/>
      <c r="G167" s="77"/>
      <c r="H167" s="78"/>
      <c r="I167" s="14" t="str">
        <f t="shared" si="2"/>
        <v/>
      </c>
    </row>
    <row r="168" spans="1:9" x14ac:dyDescent="0.2">
      <c r="A168" s="74"/>
      <c r="B168" s="36"/>
      <c r="C168" s="76"/>
      <c r="D168" s="31"/>
      <c r="E168" s="74"/>
      <c r="F168" s="78"/>
      <c r="G168" s="77"/>
      <c r="H168" s="78"/>
      <c r="I168" s="14" t="str">
        <f t="shared" si="2"/>
        <v/>
      </c>
    </row>
    <row r="169" spans="1:9" x14ac:dyDescent="0.2">
      <c r="A169" s="74"/>
      <c r="B169" s="36"/>
      <c r="C169" s="76"/>
      <c r="D169" s="31"/>
      <c r="E169" s="74"/>
      <c r="F169" s="78"/>
      <c r="G169" s="77"/>
      <c r="H169" s="78"/>
      <c r="I169" s="14" t="str">
        <f t="shared" si="2"/>
        <v/>
      </c>
    </row>
    <row r="170" spans="1:9" x14ac:dyDescent="0.2">
      <c r="A170" s="74"/>
      <c r="B170" s="36"/>
      <c r="C170" s="76"/>
      <c r="D170" s="31"/>
      <c r="E170" s="74"/>
      <c r="F170" s="78"/>
      <c r="G170" s="77"/>
      <c r="H170" s="78"/>
      <c r="I170" s="14" t="str">
        <f t="shared" si="2"/>
        <v/>
      </c>
    </row>
    <row r="171" spans="1:9" x14ac:dyDescent="0.2">
      <c r="A171" s="74"/>
      <c r="B171" s="36"/>
      <c r="C171" s="76"/>
      <c r="D171" s="31"/>
      <c r="E171" s="74"/>
      <c r="F171" s="78"/>
      <c r="G171" s="77"/>
      <c r="H171" s="78"/>
      <c r="I171" s="14" t="str">
        <f t="shared" si="2"/>
        <v/>
      </c>
    </row>
    <row r="172" spans="1:9" x14ac:dyDescent="0.2">
      <c r="A172" s="74"/>
      <c r="B172" s="36"/>
      <c r="C172" s="76"/>
      <c r="D172" s="31"/>
      <c r="E172" s="74"/>
      <c r="F172" s="78"/>
      <c r="G172" s="77"/>
      <c r="H172" s="78"/>
      <c r="I172" s="14" t="str">
        <f t="shared" si="2"/>
        <v/>
      </c>
    </row>
    <row r="173" spans="1:9" x14ac:dyDescent="0.2">
      <c r="A173" s="74"/>
      <c r="B173" s="36"/>
      <c r="C173" s="76"/>
      <c r="D173" s="31"/>
      <c r="E173" s="74"/>
      <c r="F173" s="78"/>
      <c r="G173" s="77"/>
      <c r="H173" s="78"/>
      <c r="I173" s="14" t="str">
        <f t="shared" si="2"/>
        <v/>
      </c>
    </row>
    <row r="174" spans="1:9" x14ac:dyDescent="0.2">
      <c r="A174" s="74"/>
      <c r="B174" s="36"/>
      <c r="C174" s="76"/>
      <c r="D174" s="31"/>
      <c r="E174" s="74"/>
      <c r="F174" s="78"/>
      <c r="G174" s="77"/>
      <c r="H174" s="78"/>
      <c r="I174" s="14" t="str">
        <f t="shared" si="2"/>
        <v/>
      </c>
    </row>
    <row r="175" spans="1:9" x14ac:dyDescent="0.2">
      <c r="A175" s="74"/>
      <c r="B175" s="36"/>
      <c r="C175" s="76"/>
      <c r="D175" s="31"/>
      <c r="E175" s="74"/>
      <c r="F175" s="78"/>
      <c r="G175" s="77"/>
      <c r="H175" s="78"/>
      <c r="I175" s="14" t="str">
        <f t="shared" si="2"/>
        <v/>
      </c>
    </row>
    <row r="176" spans="1:9" x14ac:dyDescent="0.2">
      <c r="A176" s="74"/>
      <c r="B176" s="36"/>
      <c r="C176" s="76"/>
      <c r="D176" s="31"/>
      <c r="E176" s="74"/>
      <c r="F176" s="78"/>
      <c r="G176" s="77"/>
      <c r="H176" s="78"/>
      <c r="I176" s="14" t="str">
        <f t="shared" si="2"/>
        <v/>
      </c>
    </row>
    <row r="177" spans="1:9" x14ac:dyDescent="0.2">
      <c r="A177" s="74"/>
      <c r="B177" s="36"/>
      <c r="C177" s="76"/>
      <c r="D177" s="31"/>
      <c r="E177" s="74"/>
      <c r="F177" s="78"/>
      <c r="G177" s="77"/>
      <c r="H177" s="78"/>
      <c r="I177" s="14" t="str">
        <f t="shared" si="2"/>
        <v/>
      </c>
    </row>
    <row r="178" spans="1:9" x14ac:dyDescent="0.2">
      <c r="A178" s="74"/>
      <c r="B178" s="36"/>
      <c r="C178" s="76"/>
      <c r="D178" s="31"/>
      <c r="E178" s="74"/>
      <c r="F178" s="78"/>
      <c r="G178" s="77"/>
      <c r="H178" s="78"/>
      <c r="I178" s="14" t="str">
        <f t="shared" si="2"/>
        <v/>
      </c>
    </row>
    <row r="179" spans="1:9" x14ac:dyDescent="0.2">
      <c r="A179" s="74"/>
      <c r="B179" s="36"/>
      <c r="C179" s="76"/>
      <c r="D179" s="31"/>
      <c r="E179" s="74"/>
      <c r="F179" s="78"/>
      <c r="G179" s="77"/>
      <c r="H179" s="78"/>
      <c r="I179" s="14" t="str">
        <f t="shared" si="2"/>
        <v/>
      </c>
    </row>
    <row r="180" spans="1:9" x14ac:dyDescent="0.2">
      <c r="A180" s="74"/>
      <c r="B180" s="36"/>
      <c r="C180" s="76"/>
      <c r="D180" s="31"/>
      <c r="E180" s="74"/>
      <c r="F180" s="78"/>
      <c r="G180" s="77"/>
      <c r="H180" s="78"/>
      <c r="I180" s="14" t="str">
        <f t="shared" si="2"/>
        <v/>
      </c>
    </row>
    <row r="181" spans="1:9" x14ac:dyDescent="0.2">
      <c r="A181" s="74"/>
      <c r="B181" s="36"/>
      <c r="C181" s="76"/>
      <c r="D181" s="31"/>
      <c r="E181" s="74"/>
      <c r="F181" s="78"/>
      <c r="G181" s="77"/>
      <c r="H181" s="78"/>
      <c r="I181" s="14" t="str">
        <f t="shared" si="2"/>
        <v/>
      </c>
    </row>
    <row r="182" spans="1:9" x14ac:dyDescent="0.2">
      <c r="A182" s="74"/>
      <c r="B182" s="36"/>
      <c r="C182" s="76"/>
      <c r="D182" s="31"/>
      <c r="E182" s="74"/>
      <c r="F182" s="78"/>
      <c r="G182" s="77"/>
      <c r="H182" s="78"/>
      <c r="I182" s="14" t="str">
        <f t="shared" si="2"/>
        <v/>
      </c>
    </row>
    <row r="183" spans="1:9" x14ac:dyDescent="0.2">
      <c r="A183" s="74"/>
      <c r="B183" s="36"/>
      <c r="C183" s="76"/>
      <c r="D183" s="31"/>
      <c r="E183" s="74"/>
      <c r="F183" s="78"/>
      <c r="G183" s="77"/>
      <c r="H183" s="78"/>
      <c r="I183" s="14" t="str">
        <f t="shared" si="2"/>
        <v/>
      </c>
    </row>
    <row r="184" spans="1:9" x14ac:dyDescent="0.2">
      <c r="A184" s="74"/>
      <c r="B184" s="36"/>
      <c r="C184" s="76"/>
      <c r="D184" s="31"/>
      <c r="E184" s="74"/>
      <c r="F184" s="78"/>
      <c r="G184" s="77"/>
      <c r="H184" s="78"/>
      <c r="I184" s="14" t="str">
        <f t="shared" si="2"/>
        <v/>
      </c>
    </row>
    <row r="185" spans="1:9" x14ac:dyDescent="0.2">
      <c r="A185" s="74"/>
      <c r="B185" s="36"/>
      <c r="C185" s="76"/>
      <c r="D185" s="31"/>
      <c r="E185" s="74"/>
      <c r="F185" s="78"/>
      <c r="G185" s="77"/>
      <c r="H185" s="78"/>
      <c r="I185" s="14" t="str">
        <f t="shared" si="2"/>
        <v/>
      </c>
    </row>
    <row r="186" spans="1:9" x14ac:dyDescent="0.2">
      <c r="A186" s="74"/>
      <c r="B186" s="36"/>
      <c r="C186" s="76"/>
      <c r="D186" s="31"/>
      <c r="E186" s="74"/>
      <c r="F186" s="78"/>
      <c r="G186" s="77"/>
      <c r="H186" s="78"/>
      <c r="I186" s="14" t="str">
        <f t="shared" si="2"/>
        <v/>
      </c>
    </row>
    <row r="187" spans="1:9" x14ac:dyDescent="0.2">
      <c r="A187" s="74"/>
      <c r="B187" s="36"/>
      <c r="C187" s="76"/>
      <c r="D187" s="31"/>
      <c r="E187" s="74"/>
      <c r="F187" s="78"/>
      <c r="G187" s="77"/>
      <c r="H187" s="78"/>
      <c r="I187" s="14" t="str">
        <f t="shared" si="2"/>
        <v/>
      </c>
    </row>
    <row r="188" spans="1:9" x14ac:dyDescent="0.2">
      <c r="A188" s="74"/>
      <c r="B188" s="36"/>
      <c r="C188" s="76"/>
      <c r="D188" s="31"/>
      <c r="E188" s="74"/>
      <c r="F188" s="78"/>
      <c r="G188" s="77"/>
      <c r="H188" s="78"/>
      <c r="I188" s="14" t="str">
        <f t="shared" si="2"/>
        <v/>
      </c>
    </row>
    <row r="189" spans="1:9" x14ac:dyDescent="0.2">
      <c r="A189" s="74"/>
      <c r="B189" s="36"/>
      <c r="C189" s="76"/>
      <c r="D189" s="31"/>
      <c r="E189" s="74"/>
      <c r="F189" s="78"/>
      <c r="G189" s="77"/>
      <c r="H189" s="78"/>
      <c r="I189" s="14" t="str">
        <f t="shared" si="2"/>
        <v/>
      </c>
    </row>
    <row r="190" spans="1:9" x14ac:dyDescent="0.2">
      <c r="A190" s="74"/>
      <c r="B190" s="36"/>
      <c r="C190" s="76"/>
      <c r="D190" s="31"/>
      <c r="E190" s="74"/>
      <c r="F190" s="78"/>
      <c r="G190" s="77"/>
      <c r="H190" s="78"/>
      <c r="I190" s="14" t="str">
        <f t="shared" si="2"/>
        <v/>
      </c>
    </row>
    <row r="191" spans="1:9" x14ac:dyDescent="0.2">
      <c r="A191" s="74"/>
      <c r="B191" s="36"/>
      <c r="C191" s="76"/>
      <c r="D191" s="31"/>
      <c r="E191" s="74"/>
      <c r="F191" s="78"/>
      <c r="G191" s="77"/>
      <c r="H191" s="78"/>
      <c r="I191" s="14" t="str">
        <f t="shared" si="2"/>
        <v/>
      </c>
    </row>
    <row r="192" spans="1:9" x14ac:dyDescent="0.2">
      <c r="A192" s="74"/>
      <c r="B192" s="36"/>
      <c r="C192" s="76"/>
      <c r="D192" s="31"/>
      <c r="E192" s="74"/>
      <c r="F192" s="78"/>
      <c r="G192" s="77"/>
      <c r="H192" s="78"/>
      <c r="I192" s="14" t="str">
        <f t="shared" si="2"/>
        <v/>
      </c>
    </row>
    <row r="193" spans="1:9" x14ac:dyDescent="0.2">
      <c r="A193" s="74"/>
      <c r="B193" s="36"/>
      <c r="C193" s="76"/>
      <c r="D193" s="31"/>
      <c r="E193" s="74"/>
      <c r="F193" s="78"/>
      <c r="G193" s="77"/>
      <c r="H193" s="78"/>
      <c r="I193" s="14" t="str">
        <f t="shared" si="2"/>
        <v/>
      </c>
    </row>
    <row r="194" spans="1:9" x14ac:dyDescent="0.2">
      <c r="A194" s="74"/>
      <c r="B194" s="36"/>
      <c r="C194" s="76"/>
      <c r="D194" s="31"/>
      <c r="E194" s="74"/>
      <c r="F194" s="78"/>
      <c r="G194" s="77"/>
      <c r="H194" s="78"/>
      <c r="I194" s="14" t="str">
        <f t="shared" si="2"/>
        <v/>
      </c>
    </row>
    <row r="195" spans="1:9" x14ac:dyDescent="0.2">
      <c r="A195" s="74"/>
      <c r="B195" s="36"/>
      <c r="C195" s="76"/>
      <c r="D195" s="31"/>
      <c r="E195" s="74"/>
      <c r="F195" s="78"/>
      <c r="G195" s="77"/>
      <c r="H195" s="78"/>
      <c r="I195" s="14" t="str">
        <f t="shared" si="2"/>
        <v/>
      </c>
    </row>
    <row r="196" spans="1:9" x14ac:dyDescent="0.2">
      <c r="A196" s="74"/>
      <c r="B196" s="36"/>
      <c r="C196" s="76"/>
      <c r="D196" s="31"/>
      <c r="E196" s="74"/>
      <c r="F196" s="78"/>
      <c r="G196" s="77"/>
      <c r="H196" s="78"/>
      <c r="I196" s="14" t="str">
        <f t="shared" si="2"/>
        <v/>
      </c>
    </row>
    <row r="197" spans="1:9" x14ac:dyDescent="0.2">
      <c r="A197" s="74"/>
      <c r="B197" s="36"/>
      <c r="C197" s="76"/>
      <c r="D197" s="31"/>
      <c r="E197" s="74"/>
      <c r="F197" s="78"/>
      <c r="G197" s="77"/>
      <c r="H197" s="78"/>
      <c r="I197" s="14" t="str">
        <f t="shared" si="2"/>
        <v/>
      </c>
    </row>
    <row r="198" spans="1:9" x14ac:dyDescent="0.2">
      <c r="A198" s="74"/>
      <c r="B198" s="36"/>
      <c r="C198" s="76"/>
      <c r="D198" s="31"/>
      <c r="E198" s="74"/>
      <c r="F198" s="78"/>
      <c r="G198" s="77"/>
      <c r="H198" s="78"/>
      <c r="I198" s="14" t="str">
        <f t="shared" si="2"/>
        <v/>
      </c>
    </row>
    <row r="199" spans="1:9" x14ac:dyDescent="0.2">
      <c r="A199" s="74"/>
      <c r="B199" s="36"/>
      <c r="C199" s="76"/>
      <c r="D199" s="31"/>
      <c r="E199" s="74"/>
      <c r="F199" s="78"/>
      <c r="G199" s="77"/>
      <c r="H199" s="78"/>
      <c r="I199" s="14" t="str">
        <f t="shared" si="2"/>
        <v/>
      </c>
    </row>
    <row r="200" spans="1:9" x14ac:dyDescent="0.2">
      <c r="A200" s="74"/>
      <c r="B200" s="36"/>
      <c r="C200" s="76"/>
      <c r="D200" s="31"/>
      <c r="E200" s="74"/>
      <c r="F200" s="78"/>
      <c r="G200" s="77"/>
      <c r="H200" s="78"/>
      <c r="I200" s="14" t="str">
        <f t="shared" si="2"/>
        <v/>
      </c>
    </row>
    <row r="201" spans="1:9" x14ac:dyDescent="0.2">
      <c r="A201" s="74"/>
      <c r="B201" s="36"/>
      <c r="C201" s="76"/>
      <c r="D201" s="31"/>
      <c r="E201" s="74"/>
      <c r="F201" s="78"/>
      <c r="G201" s="77"/>
      <c r="H201" s="78"/>
      <c r="I201" s="14" t="str">
        <f t="shared" si="2"/>
        <v/>
      </c>
    </row>
    <row r="202" spans="1:9" x14ac:dyDescent="0.2">
      <c r="A202" s="74"/>
      <c r="B202" s="36"/>
      <c r="C202" s="76"/>
      <c r="D202" s="31"/>
      <c r="E202" s="74"/>
      <c r="F202" s="78"/>
      <c r="G202" s="77"/>
      <c r="H202" s="78"/>
      <c r="I202" s="14" t="str">
        <f t="shared" si="2"/>
        <v/>
      </c>
    </row>
    <row r="203" spans="1:9" x14ac:dyDescent="0.2">
      <c r="A203" s="74"/>
      <c r="B203" s="36"/>
      <c r="C203" s="76"/>
      <c r="D203" s="31"/>
      <c r="E203" s="74"/>
      <c r="F203" s="78"/>
      <c r="G203" s="77"/>
      <c r="H203" s="78"/>
      <c r="I203" s="14" t="str">
        <f t="shared" si="2"/>
        <v/>
      </c>
    </row>
    <row r="204" spans="1:9" x14ac:dyDescent="0.2">
      <c r="A204" s="74"/>
      <c r="B204" s="36"/>
      <c r="C204" s="76"/>
      <c r="D204" s="31"/>
      <c r="E204" s="74"/>
      <c r="F204" s="78"/>
      <c r="G204" s="77"/>
      <c r="H204" s="78"/>
      <c r="I204" s="14" t="str">
        <f t="shared" si="2"/>
        <v/>
      </c>
    </row>
    <row r="205" spans="1:9" x14ac:dyDescent="0.2">
      <c r="A205" s="74"/>
      <c r="B205" s="36"/>
      <c r="C205" s="76"/>
      <c r="D205" s="31"/>
      <c r="E205" s="74"/>
      <c r="F205" s="78"/>
      <c r="G205" s="77"/>
      <c r="H205" s="78"/>
      <c r="I205" s="14" t="str">
        <f t="shared" si="2"/>
        <v/>
      </c>
    </row>
    <row r="206" spans="1:9" x14ac:dyDescent="0.2">
      <c r="A206" s="74"/>
      <c r="B206" s="36"/>
      <c r="C206" s="76"/>
      <c r="D206" s="31"/>
      <c r="E206" s="74"/>
      <c r="F206" s="78"/>
      <c r="G206" s="77"/>
      <c r="H206" s="78"/>
      <c r="I206" s="14" t="str">
        <f t="shared" si="2"/>
        <v/>
      </c>
    </row>
    <row r="207" spans="1:9" x14ac:dyDescent="0.2">
      <c r="A207" s="74"/>
      <c r="B207" s="36"/>
      <c r="C207" s="76"/>
      <c r="D207" s="31"/>
      <c r="E207" s="74"/>
      <c r="F207" s="78"/>
      <c r="G207" s="77"/>
      <c r="H207" s="78"/>
      <c r="I207" s="14" t="str">
        <f t="shared" si="2"/>
        <v/>
      </c>
    </row>
    <row r="208" spans="1:9" x14ac:dyDescent="0.2">
      <c r="A208" s="74"/>
      <c r="B208" s="36"/>
      <c r="C208" s="76"/>
      <c r="D208" s="31"/>
      <c r="E208" s="74"/>
      <c r="F208" s="78"/>
      <c r="G208" s="77"/>
      <c r="H208" s="78"/>
      <c r="I208" s="14" t="str">
        <f t="shared" si="2"/>
        <v/>
      </c>
    </row>
    <row r="209" spans="1:9" x14ac:dyDescent="0.2">
      <c r="A209" s="74"/>
      <c r="B209" s="36"/>
      <c r="C209" s="76"/>
      <c r="D209" s="31"/>
      <c r="E209" s="74"/>
      <c r="F209" s="78"/>
      <c r="G209" s="77"/>
      <c r="H209" s="78"/>
      <c r="I209" s="14" t="str">
        <f t="shared" si="2"/>
        <v/>
      </c>
    </row>
    <row r="210" spans="1:9" x14ac:dyDescent="0.2">
      <c r="A210" s="74"/>
      <c r="B210" s="36"/>
      <c r="C210" s="76"/>
      <c r="D210" s="31"/>
      <c r="E210" s="74"/>
      <c r="F210" s="78"/>
      <c r="G210" s="77"/>
      <c r="H210" s="78"/>
      <c r="I210" s="14" t="str">
        <f t="shared" ref="I210:I273" si="3">IF(ISBLANK(A210),"",IFERROR(IF(COUNTIF($A$17:$A$300,A210)&gt;1,"Fehler - Anlagenschlüssel doppelt verwendet",""),"Fehler"))</f>
        <v/>
      </c>
    </row>
    <row r="211" spans="1:9" x14ac:dyDescent="0.2">
      <c r="A211" s="74"/>
      <c r="B211" s="36"/>
      <c r="C211" s="76"/>
      <c r="D211" s="31"/>
      <c r="E211" s="74"/>
      <c r="F211" s="78"/>
      <c r="G211" s="77"/>
      <c r="H211" s="78"/>
      <c r="I211" s="14" t="str">
        <f t="shared" si="3"/>
        <v/>
      </c>
    </row>
    <row r="212" spans="1:9" x14ac:dyDescent="0.2">
      <c r="A212" s="74"/>
      <c r="B212" s="36"/>
      <c r="C212" s="76"/>
      <c r="D212" s="31"/>
      <c r="E212" s="74"/>
      <c r="F212" s="78"/>
      <c r="G212" s="77"/>
      <c r="H212" s="78"/>
      <c r="I212" s="14" t="str">
        <f t="shared" si="3"/>
        <v/>
      </c>
    </row>
    <row r="213" spans="1:9" x14ac:dyDescent="0.2">
      <c r="A213" s="74"/>
      <c r="B213" s="36"/>
      <c r="C213" s="76"/>
      <c r="D213" s="31"/>
      <c r="E213" s="74"/>
      <c r="F213" s="78"/>
      <c r="G213" s="77"/>
      <c r="H213" s="78"/>
      <c r="I213" s="14" t="str">
        <f t="shared" si="3"/>
        <v/>
      </c>
    </row>
    <row r="214" spans="1:9" x14ac:dyDescent="0.2">
      <c r="A214" s="74"/>
      <c r="B214" s="36"/>
      <c r="C214" s="76"/>
      <c r="D214" s="31"/>
      <c r="E214" s="74"/>
      <c r="F214" s="78"/>
      <c r="G214" s="77"/>
      <c r="H214" s="78"/>
      <c r="I214" s="14" t="str">
        <f t="shared" si="3"/>
        <v/>
      </c>
    </row>
    <row r="215" spans="1:9" x14ac:dyDescent="0.2">
      <c r="A215" s="74"/>
      <c r="B215" s="36"/>
      <c r="C215" s="76"/>
      <c r="D215" s="31"/>
      <c r="E215" s="74"/>
      <c r="F215" s="78"/>
      <c r="G215" s="77"/>
      <c r="H215" s="78"/>
      <c r="I215" s="14" t="str">
        <f t="shared" si="3"/>
        <v/>
      </c>
    </row>
    <row r="216" spans="1:9" x14ac:dyDescent="0.2">
      <c r="A216" s="74"/>
      <c r="B216" s="36"/>
      <c r="C216" s="76"/>
      <c r="D216" s="31"/>
      <c r="E216" s="74"/>
      <c r="F216" s="78"/>
      <c r="G216" s="77"/>
      <c r="H216" s="78"/>
      <c r="I216" s="14" t="str">
        <f t="shared" si="3"/>
        <v/>
      </c>
    </row>
    <row r="217" spans="1:9" x14ac:dyDescent="0.2">
      <c r="A217" s="74"/>
      <c r="B217" s="36"/>
      <c r="C217" s="76"/>
      <c r="D217" s="31"/>
      <c r="E217" s="74"/>
      <c r="F217" s="78"/>
      <c r="G217" s="77"/>
      <c r="H217" s="78"/>
      <c r="I217" s="14" t="str">
        <f t="shared" si="3"/>
        <v/>
      </c>
    </row>
    <row r="218" spans="1:9" x14ac:dyDescent="0.2">
      <c r="A218" s="74"/>
      <c r="B218" s="36"/>
      <c r="C218" s="76"/>
      <c r="D218" s="31"/>
      <c r="E218" s="74"/>
      <c r="F218" s="78"/>
      <c r="G218" s="77"/>
      <c r="H218" s="78"/>
      <c r="I218" s="14" t="str">
        <f t="shared" si="3"/>
        <v/>
      </c>
    </row>
    <row r="219" spans="1:9" x14ac:dyDescent="0.2">
      <c r="A219" s="74"/>
      <c r="B219" s="36"/>
      <c r="C219" s="76"/>
      <c r="D219" s="31"/>
      <c r="E219" s="74"/>
      <c r="F219" s="78"/>
      <c r="G219" s="77"/>
      <c r="H219" s="78"/>
      <c r="I219" s="14" t="str">
        <f t="shared" si="3"/>
        <v/>
      </c>
    </row>
    <row r="220" spans="1:9" x14ac:dyDescent="0.2">
      <c r="A220" s="74"/>
      <c r="B220" s="36"/>
      <c r="C220" s="76"/>
      <c r="D220" s="31"/>
      <c r="E220" s="74"/>
      <c r="F220" s="78"/>
      <c r="G220" s="77"/>
      <c r="H220" s="78"/>
      <c r="I220" s="14" t="str">
        <f t="shared" si="3"/>
        <v/>
      </c>
    </row>
    <row r="221" spans="1:9" x14ac:dyDescent="0.2">
      <c r="A221" s="74"/>
      <c r="B221" s="36"/>
      <c r="C221" s="76"/>
      <c r="D221" s="31"/>
      <c r="E221" s="74"/>
      <c r="F221" s="78"/>
      <c r="G221" s="77"/>
      <c r="H221" s="78"/>
      <c r="I221" s="14" t="str">
        <f t="shared" si="3"/>
        <v/>
      </c>
    </row>
    <row r="222" spans="1:9" x14ac:dyDescent="0.2">
      <c r="A222" s="74"/>
      <c r="B222" s="36"/>
      <c r="C222" s="76"/>
      <c r="D222" s="31"/>
      <c r="E222" s="74"/>
      <c r="F222" s="78"/>
      <c r="G222" s="77"/>
      <c r="H222" s="78"/>
      <c r="I222" s="14" t="str">
        <f t="shared" si="3"/>
        <v/>
      </c>
    </row>
    <row r="223" spans="1:9" x14ac:dyDescent="0.2">
      <c r="A223" s="74"/>
      <c r="B223" s="36"/>
      <c r="C223" s="76"/>
      <c r="D223" s="31"/>
      <c r="E223" s="74"/>
      <c r="F223" s="78"/>
      <c r="G223" s="77"/>
      <c r="H223" s="78"/>
      <c r="I223" s="14" t="str">
        <f t="shared" si="3"/>
        <v/>
      </c>
    </row>
    <row r="224" spans="1:9" x14ac:dyDescent="0.2">
      <c r="A224" s="74"/>
      <c r="B224" s="36"/>
      <c r="C224" s="76"/>
      <c r="D224" s="31"/>
      <c r="E224" s="74"/>
      <c r="F224" s="78"/>
      <c r="G224" s="77"/>
      <c r="H224" s="78"/>
      <c r="I224" s="14" t="str">
        <f t="shared" si="3"/>
        <v/>
      </c>
    </row>
    <row r="225" spans="1:9" x14ac:dyDescent="0.2">
      <c r="A225" s="74"/>
      <c r="B225" s="36"/>
      <c r="C225" s="76"/>
      <c r="D225" s="31"/>
      <c r="E225" s="74"/>
      <c r="F225" s="78"/>
      <c r="G225" s="77"/>
      <c r="H225" s="78"/>
      <c r="I225" s="14" t="str">
        <f t="shared" si="3"/>
        <v/>
      </c>
    </row>
    <row r="226" spans="1:9" x14ac:dyDescent="0.2">
      <c r="A226" s="74"/>
      <c r="B226" s="36"/>
      <c r="C226" s="76"/>
      <c r="D226" s="31"/>
      <c r="E226" s="74"/>
      <c r="F226" s="78"/>
      <c r="G226" s="77"/>
      <c r="H226" s="78"/>
      <c r="I226" s="14" t="str">
        <f t="shared" si="3"/>
        <v/>
      </c>
    </row>
    <row r="227" spans="1:9" x14ac:dyDescent="0.2">
      <c r="A227" s="74"/>
      <c r="B227" s="36"/>
      <c r="C227" s="76"/>
      <c r="D227" s="31"/>
      <c r="E227" s="74"/>
      <c r="F227" s="78"/>
      <c r="G227" s="77"/>
      <c r="H227" s="78"/>
      <c r="I227" s="14" t="str">
        <f t="shared" si="3"/>
        <v/>
      </c>
    </row>
    <row r="228" spans="1:9" x14ac:dyDescent="0.2">
      <c r="A228" s="74"/>
      <c r="B228" s="36"/>
      <c r="C228" s="76"/>
      <c r="D228" s="31"/>
      <c r="E228" s="74"/>
      <c r="F228" s="78"/>
      <c r="G228" s="77"/>
      <c r="H228" s="78"/>
      <c r="I228" s="14" t="str">
        <f t="shared" si="3"/>
        <v/>
      </c>
    </row>
    <row r="229" spans="1:9" x14ac:dyDescent="0.2">
      <c r="A229" s="74"/>
      <c r="B229" s="36"/>
      <c r="C229" s="76"/>
      <c r="D229" s="31"/>
      <c r="E229" s="74"/>
      <c r="F229" s="78"/>
      <c r="G229" s="77"/>
      <c r="H229" s="78"/>
      <c r="I229" s="14" t="str">
        <f t="shared" si="3"/>
        <v/>
      </c>
    </row>
    <row r="230" spans="1:9" x14ac:dyDescent="0.2">
      <c r="A230" s="74"/>
      <c r="B230" s="36"/>
      <c r="C230" s="76"/>
      <c r="D230" s="31"/>
      <c r="E230" s="74"/>
      <c r="F230" s="78"/>
      <c r="G230" s="77"/>
      <c r="H230" s="78"/>
      <c r="I230" s="14" t="str">
        <f t="shared" si="3"/>
        <v/>
      </c>
    </row>
    <row r="231" spans="1:9" x14ac:dyDescent="0.2">
      <c r="A231" s="74"/>
      <c r="B231" s="36"/>
      <c r="C231" s="76"/>
      <c r="D231" s="31"/>
      <c r="E231" s="74"/>
      <c r="F231" s="78"/>
      <c r="G231" s="77"/>
      <c r="H231" s="78"/>
      <c r="I231" s="14" t="str">
        <f t="shared" si="3"/>
        <v/>
      </c>
    </row>
    <row r="232" spans="1:9" x14ac:dyDescent="0.2">
      <c r="A232" s="74"/>
      <c r="B232" s="36"/>
      <c r="C232" s="76"/>
      <c r="D232" s="31"/>
      <c r="E232" s="74"/>
      <c r="F232" s="78"/>
      <c r="G232" s="77"/>
      <c r="H232" s="78"/>
      <c r="I232" s="14" t="str">
        <f t="shared" si="3"/>
        <v/>
      </c>
    </row>
    <row r="233" spans="1:9" x14ac:dyDescent="0.2">
      <c r="A233" s="74"/>
      <c r="B233" s="36"/>
      <c r="C233" s="76"/>
      <c r="D233" s="31"/>
      <c r="E233" s="74"/>
      <c r="F233" s="78"/>
      <c r="G233" s="77"/>
      <c r="H233" s="78"/>
      <c r="I233" s="14" t="str">
        <f t="shared" si="3"/>
        <v/>
      </c>
    </row>
    <row r="234" spans="1:9" x14ac:dyDescent="0.2">
      <c r="A234" s="74"/>
      <c r="B234" s="36"/>
      <c r="C234" s="76"/>
      <c r="D234" s="31"/>
      <c r="E234" s="74"/>
      <c r="F234" s="78"/>
      <c r="G234" s="77"/>
      <c r="H234" s="78"/>
      <c r="I234" s="14" t="str">
        <f t="shared" si="3"/>
        <v/>
      </c>
    </row>
    <row r="235" spans="1:9" x14ac:dyDescent="0.2">
      <c r="A235" s="74"/>
      <c r="B235" s="36"/>
      <c r="C235" s="76"/>
      <c r="D235" s="31"/>
      <c r="E235" s="74"/>
      <c r="F235" s="78"/>
      <c r="G235" s="77"/>
      <c r="H235" s="78"/>
      <c r="I235" s="14" t="str">
        <f t="shared" si="3"/>
        <v/>
      </c>
    </row>
    <row r="236" spans="1:9" x14ac:dyDescent="0.2">
      <c r="A236" s="74"/>
      <c r="B236" s="36"/>
      <c r="C236" s="76"/>
      <c r="D236" s="31"/>
      <c r="E236" s="74"/>
      <c r="F236" s="78"/>
      <c r="G236" s="77"/>
      <c r="H236" s="78"/>
      <c r="I236" s="14" t="str">
        <f t="shared" si="3"/>
        <v/>
      </c>
    </row>
    <row r="237" spans="1:9" x14ac:dyDescent="0.2">
      <c r="A237" s="74"/>
      <c r="B237" s="36"/>
      <c r="C237" s="76"/>
      <c r="D237" s="31"/>
      <c r="E237" s="74"/>
      <c r="F237" s="78"/>
      <c r="G237" s="77"/>
      <c r="H237" s="78"/>
      <c r="I237" s="14" t="str">
        <f t="shared" si="3"/>
        <v/>
      </c>
    </row>
    <row r="238" spans="1:9" x14ac:dyDescent="0.2">
      <c r="A238" s="74"/>
      <c r="B238" s="36"/>
      <c r="C238" s="76"/>
      <c r="D238" s="31"/>
      <c r="E238" s="74"/>
      <c r="F238" s="78"/>
      <c r="G238" s="77"/>
      <c r="H238" s="78"/>
      <c r="I238" s="14" t="str">
        <f t="shared" si="3"/>
        <v/>
      </c>
    </row>
    <row r="239" spans="1:9" x14ac:dyDescent="0.2">
      <c r="A239" s="74"/>
      <c r="B239" s="36"/>
      <c r="C239" s="76"/>
      <c r="D239" s="31"/>
      <c r="E239" s="74"/>
      <c r="F239" s="78"/>
      <c r="G239" s="77"/>
      <c r="H239" s="78"/>
      <c r="I239" s="14" t="str">
        <f t="shared" si="3"/>
        <v/>
      </c>
    </row>
    <row r="240" spans="1:9" x14ac:dyDescent="0.2">
      <c r="A240" s="74"/>
      <c r="B240" s="36"/>
      <c r="C240" s="76"/>
      <c r="D240" s="31"/>
      <c r="E240" s="74"/>
      <c r="F240" s="78"/>
      <c r="G240" s="77"/>
      <c r="H240" s="78"/>
      <c r="I240" s="14" t="str">
        <f t="shared" si="3"/>
        <v/>
      </c>
    </row>
    <row r="241" spans="1:9" x14ac:dyDescent="0.2">
      <c r="A241" s="74"/>
      <c r="B241" s="36"/>
      <c r="C241" s="76"/>
      <c r="D241" s="31"/>
      <c r="E241" s="74"/>
      <c r="F241" s="78"/>
      <c r="G241" s="77"/>
      <c r="H241" s="78"/>
      <c r="I241" s="14" t="str">
        <f t="shared" si="3"/>
        <v/>
      </c>
    </row>
    <row r="242" spans="1:9" x14ac:dyDescent="0.2">
      <c r="A242" s="74"/>
      <c r="B242" s="36"/>
      <c r="C242" s="76"/>
      <c r="D242" s="31"/>
      <c r="E242" s="74"/>
      <c r="F242" s="78"/>
      <c r="G242" s="77"/>
      <c r="H242" s="78"/>
      <c r="I242" s="14" t="str">
        <f t="shared" si="3"/>
        <v/>
      </c>
    </row>
    <row r="243" spans="1:9" x14ac:dyDescent="0.2">
      <c r="A243" s="74"/>
      <c r="B243" s="36"/>
      <c r="C243" s="76"/>
      <c r="D243" s="31"/>
      <c r="E243" s="74"/>
      <c r="F243" s="78"/>
      <c r="G243" s="77"/>
      <c r="H243" s="78"/>
      <c r="I243" s="14" t="str">
        <f t="shared" si="3"/>
        <v/>
      </c>
    </row>
    <row r="244" spans="1:9" x14ac:dyDescent="0.2">
      <c r="A244" s="74"/>
      <c r="B244" s="36"/>
      <c r="C244" s="76"/>
      <c r="D244" s="31"/>
      <c r="E244" s="74"/>
      <c r="F244" s="78"/>
      <c r="G244" s="77"/>
      <c r="H244" s="78"/>
      <c r="I244" s="14" t="str">
        <f t="shared" si="3"/>
        <v/>
      </c>
    </row>
    <row r="245" spans="1:9" x14ac:dyDescent="0.2">
      <c r="A245" s="74"/>
      <c r="B245" s="36"/>
      <c r="C245" s="76"/>
      <c r="D245" s="31"/>
      <c r="E245" s="74"/>
      <c r="F245" s="78"/>
      <c r="G245" s="77"/>
      <c r="H245" s="78"/>
      <c r="I245" s="14" t="str">
        <f t="shared" si="3"/>
        <v/>
      </c>
    </row>
    <row r="246" spans="1:9" x14ac:dyDescent="0.2">
      <c r="A246" s="74"/>
      <c r="B246" s="36"/>
      <c r="C246" s="76"/>
      <c r="D246" s="31"/>
      <c r="E246" s="74"/>
      <c r="F246" s="78"/>
      <c r="G246" s="77"/>
      <c r="H246" s="78"/>
      <c r="I246" s="14" t="str">
        <f t="shared" si="3"/>
        <v/>
      </c>
    </row>
    <row r="247" spans="1:9" x14ac:dyDescent="0.2">
      <c r="A247" s="74"/>
      <c r="B247" s="36"/>
      <c r="C247" s="76"/>
      <c r="D247" s="31"/>
      <c r="E247" s="74"/>
      <c r="F247" s="78"/>
      <c r="G247" s="77"/>
      <c r="H247" s="78"/>
      <c r="I247" s="14" t="str">
        <f t="shared" si="3"/>
        <v/>
      </c>
    </row>
    <row r="248" spans="1:9" x14ac:dyDescent="0.2">
      <c r="A248" s="74"/>
      <c r="B248" s="36"/>
      <c r="C248" s="76"/>
      <c r="D248" s="31"/>
      <c r="E248" s="74"/>
      <c r="F248" s="78"/>
      <c r="G248" s="77"/>
      <c r="H248" s="78"/>
      <c r="I248" s="14" t="str">
        <f t="shared" si="3"/>
        <v/>
      </c>
    </row>
    <row r="249" spans="1:9" x14ac:dyDescent="0.2">
      <c r="A249" s="74"/>
      <c r="B249" s="36"/>
      <c r="C249" s="76"/>
      <c r="D249" s="31"/>
      <c r="E249" s="74"/>
      <c r="F249" s="78"/>
      <c r="G249" s="77"/>
      <c r="H249" s="78"/>
      <c r="I249" s="14" t="str">
        <f t="shared" si="3"/>
        <v/>
      </c>
    </row>
    <row r="250" spans="1:9" x14ac:dyDescent="0.2">
      <c r="A250" s="74"/>
      <c r="B250" s="36"/>
      <c r="C250" s="76"/>
      <c r="D250" s="31"/>
      <c r="E250" s="74"/>
      <c r="F250" s="78"/>
      <c r="G250" s="77"/>
      <c r="H250" s="78"/>
      <c r="I250" s="14" t="str">
        <f t="shared" si="3"/>
        <v/>
      </c>
    </row>
    <row r="251" spans="1:9" x14ac:dyDescent="0.2">
      <c r="A251" s="74"/>
      <c r="B251" s="36"/>
      <c r="C251" s="76"/>
      <c r="D251" s="31"/>
      <c r="E251" s="74"/>
      <c r="F251" s="78"/>
      <c r="G251" s="77"/>
      <c r="H251" s="78"/>
      <c r="I251" s="14" t="str">
        <f t="shared" si="3"/>
        <v/>
      </c>
    </row>
    <row r="252" spans="1:9" x14ac:dyDescent="0.2">
      <c r="A252" s="74"/>
      <c r="B252" s="36"/>
      <c r="C252" s="76"/>
      <c r="D252" s="31"/>
      <c r="E252" s="74"/>
      <c r="F252" s="78"/>
      <c r="G252" s="77"/>
      <c r="H252" s="78"/>
      <c r="I252" s="14" t="str">
        <f t="shared" si="3"/>
        <v/>
      </c>
    </row>
    <row r="253" spans="1:9" x14ac:dyDescent="0.2">
      <c r="A253" s="74"/>
      <c r="B253" s="36"/>
      <c r="C253" s="76"/>
      <c r="D253" s="31"/>
      <c r="E253" s="74"/>
      <c r="F253" s="78"/>
      <c r="G253" s="77"/>
      <c r="H253" s="78"/>
      <c r="I253" s="14" t="str">
        <f t="shared" si="3"/>
        <v/>
      </c>
    </row>
    <row r="254" spans="1:9" x14ac:dyDescent="0.2">
      <c r="A254" s="74"/>
      <c r="B254" s="36"/>
      <c r="C254" s="76"/>
      <c r="D254" s="31"/>
      <c r="E254" s="74"/>
      <c r="F254" s="78"/>
      <c r="G254" s="77"/>
      <c r="H254" s="78"/>
      <c r="I254" s="14" t="str">
        <f t="shared" si="3"/>
        <v/>
      </c>
    </row>
    <row r="255" spans="1:9" x14ac:dyDescent="0.2">
      <c r="A255" s="74"/>
      <c r="B255" s="36"/>
      <c r="C255" s="76"/>
      <c r="D255" s="31"/>
      <c r="E255" s="74"/>
      <c r="F255" s="78"/>
      <c r="G255" s="77"/>
      <c r="H255" s="78"/>
      <c r="I255" s="14" t="str">
        <f t="shared" si="3"/>
        <v/>
      </c>
    </row>
    <row r="256" spans="1:9" x14ac:dyDescent="0.2">
      <c r="A256" s="74"/>
      <c r="B256" s="36"/>
      <c r="C256" s="76"/>
      <c r="D256" s="31"/>
      <c r="E256" s="74"/>
      <c r="F256" s="78"/>
      <c r="G256" s="77"/>
      <c r="H256" s="78"/>
      <c r="I256" s="14" t="str">
        <f t="shared" si="3"/>
        <v/>
      </c>
    </row>
    <row r="257" spans="1:9" x14ac:dyDescent="0.2">
      <c r="A257" s="74"/>
      <c r="B257" s="36"/>
      <c r="C257" s="76"/>
      <c r="D257" s="31"/>
      <c r="E257" s="74"/>
      <c r="F257" s="78"/>
      <c r="G257" s="77"/>
      <c r="H257" s="78"/>
      <c r="I257" s="14" t="str">
        <f t="shared" si="3"/>
        <v/>
      </c>
    </row>
    <row r="258" spans="1:9" x14ac:dyDescent="0.2">
      <c r="A258" s="74"/>
      <c r="B258" s="36"/>
      <c r="C258" s="76"/>
      <c r="D258" s="31"/>
      <c r="E258" s="74"/>
      <c r="F258" s="78"/>
      <c r="G258" s="77"/>
      <c r="H258" s="78"/>
      <c r="I258" s="14" t="str">
        <f t="shared" si="3"/>
        <v/>
      </c>
    </row>
    <row r="259" spans="1:9" x14ac:dyDescent="0.2">
      <c r="A259" s="74"/>
      <c r="B259" s="36"/>
      <c r="C259" s="76"/>
      <c r="D259" s="31"/>
      <c r="E259" s="74"/>
      <c r="F259" s="78"/>
      <c r="G259" s="77"/>
      <c r="H259" s="78"/>
      <c r="I259" s="14" t="str">
        <f t="shared" si="3"/>
        <v/>
      </c>
    </row>
    <row r="260" spans="1:9" x14ac:dyDescent="0.2">
      <c r="A260" s="74"/>
      <c r="B260" s="36"/>
      <c r="C260" s="76"/>
      <c r="D260" s="31"/>
      <c r="E260" s="74"/>
      <c r="F260" s="78"/>
      <c r="G260" s="77"/>
      <c r="H260" s="78"/>
      <c r="I260" s="14" t="str">
        <f t="shared" si="3"/>
        <v/>
      </c>
    </row>
    <row r="261" spans="1:9" x14ac:dyDescent="0.2">
      <c r="A261" s="74"/>
      <c r="B261" s="36"/>
      <c r="C261" s="76"/>
      <c r="D261" s="31"/>
      <c r="E261" s="74"/>
      <c r="F261" s="78"/>
      <c r="G261" s="77"/>
      <c r="H261" s="78"/>
      <c r="I261" s="14" t="str">
        <f t="shared" si="3"/>
        <v/>
      </c>
    </row>
    <row r="262" spans="1:9" x14ac:dyDescent="0.2">
      <c r="A262" s="74"/>
      <c r="B262" s="36"/>
      <c r="C262" s="76"/>
      <c r="D262" s="31"/>
      <c r="E262" s="74"/>
      <c r="F262" s="78"/>
      <c r="G262" s="77"/>
      <c r="H262" s="78"/>
      <c r="I262" s="14" t="str">
        <f t="shared" si="3"/>
        <v/>
      </c>
    </row>
    <row r="263" spans="1:9" x14ac:dyDescent="0.2">
      <c r="A263" s="74"/>
      <c r="B263" s="36"/>
      <c r="C263" s="76"/>
      <c r="D263" s="31"/>
      <c r="E263" s="74"/>
      <c r="F263" s="78"/>
      <c r="G263" s="77"/>
      <c r="H263" s="78"/>
      <c r="I263" s="14" t="str">
        <f t="shared" si="3"/>
        <v/>
      </c>
    </row>
    <row r="264" spans="1:9" x14ac:dyDescent="0.2">
      <c r="A264" s="74"/>
      <c r="B264" s="36"/>
      <c r="C264" s="76"/>
      <c r="D264" s="31"/>
      <c r="E264" s="74"/>
      <c r="F264" s="78"/>
      <c r="G264" s="77"/>
      <c r="H264" s="78"/>
      <c r="I264" s="14" t="str">
        <f t="shared" si="3"/>
        <v/>
      </c>
    </row>
    <row r="265" spans="1:9" x14ac:dyDescent="0.2">
      <c r="A265" s="74"/>
      <c r="B265" s="36"/>
      <c r="C265" s="76"/>
      <c r="D265" s="31"/>
      <c r="E265" s="74"/>
      <c r="F265" s="78"/>
      <c r="G265" s="77"/>
      <c r="H265" s="78"/>
      <c r="I265" s="14" t="str">
        <f t="shared" si="3"/>
        <v/>
      </c>
    </row>
    <row r="266" spans="1:9" x14ac:dyDescent="0.2">
      <c r="A266" s="74"/>
      <c r="B266" s="36"/>
      <c r="C266" s="76"/>
      <c r="D266" s="31"/>
      <c r="E266" s="74"/>
      <c r="F266" s="78"/>
      <c r="G266" s="77"/>
      <c r="H266" s="78"/>
      <c r="I266" s="14" t="str">
        <f t="shared" si="3"/>
        <v/>
      </c>
    </row>
    <row r="267" spans="1:9" x14ac:dyDescent="0.2">
      <c r="A267" s="74"/>
      <c r="B267" s="36"/>
      <c r="C267" s="76"/>
      <c r="D267" s="31"/>
      <c r="E267" s="74"/>
      <c r="F267" s="78"/>
      <c r="G267" s="77"/>
      <c r="H267" s="78"/>
      <c r="I267" s="14" t="str">
        <f t="shared" si="3"/>
        <v/>
      </c>
    </row>
    <row r="268" spans="1:9" x14ac:dyDescent="0.2">
      <c r="A268" s="74"/>
      <c r="B268" s="36"/>
      <c r="C268" s="76"/>
      <c r="D268" s="31"/>
      <c r="E268" s="74"/>
      <c r="F268" s="78"/>
      <c r="G268" s="77"/>
      <c r="H268" s="78"/>
      <c r="I268" s="14" t="str">
        <f t="shared" si="3"/>
        <v/>
      </c>
    </row>
    <row r="269" spans="1:9" x14ac:dyDescent="0.2">
      <c r="A269" s="74"/>
      <c r="B269" s="36"/>
      <c r="C269" s="76"/>
      <c r="D269" s="31"/>
      <c r="E269" s="74"/>
      <c r="F269" s="78"/>
      <c r="G269" s="77"/>
      <c r="H269" s="78"/>
      <c r="I269" s="14" t="str">
        <f t="shared" si="3"/>
        <v/>
      </c>
    </row>
    <row r="270" spans="1:9" x14ac:dyDescent="0.2">
      <c r="A270" s="74"/>
      <c r="B270" s="36"/>
      <c r="C270" s="76"/>
      <c r="D270" s="31"/>
      <c r="E270" s="74"/>
      <c r="F270" s="78"/>
      <c r="G270" s="77"/>
      <c r="H270" s="78"/>
      <c r="I270" s="14" t="str">
        <f t="shared" si="3"/>
        <v/>
      </c>
    </row>
    <row r="271" spans="1:9" x14ac:dyDescent="0.2">
      <c r="A271" s="74"/>
      <c r="B271" s="36"/>
      <c r="C271" s="76"/>
      <c r="D271" s="31"/>
      <c r="E271" s="78"/>
      <c r="F271" s="78"/>
      <c r="G271" s="77"/>
      <c r="H271" s="78"/>
      <c r="I271" s="14" t="str">
        <f t="shared" si="3"/>
        <v/>
      </c>
    </row>
    <row r="272" spans="1:9" x14ac:dyDescent="0.2">
      <c r="A272" s="78"/>
      <c r="B272" s="36"/>
      <c r="C272" s="76"/>
      <c r="D272" s="31"/>
      <c r="E272" s="78"/>
      <c r="F272" s="78"/>
      <c r="G272" s="77"/>
      <c r="H272" s="78"/>
      <c r="I272" s="14" t="str">
        <f t="shared" si="3"/>
        <v/>
      </c>
    </row>
    <row r="273" spans="1:9" x14ac:dyDescent="0.2">
      <c r="A273" s="78"/>
      <c r="B273" s="36"/>
      <c r="C273" s="76"/>
      <c r="D273" s="31"/>
      <c r="E273" s="78"/>
      <c r="F273" s="78"/>
      <c r="G273" s="77"/>
      <c r="H273" s="78"/>
      <c r="I273" s="14" t="str">
        <f t="shared" si="3"/>
        <v/>
      </c>
    </row>
    <row r="274" spans="1:9" x14ac:dyDescent="0.2">
      <c r="A274" s="78"/>
      <c r="B274" s="36"/>
      <c r="C274" s="76"/>
      <c r="D274" s="31"/>
      <c r="E274" s="78"/>
      <c r="F274" s="78"/>
      <c r="G274" s="77"/>
      <c r="H274" s="78"/>
      <c r="I274" s="14" t="str">
        <f t="shared" ref="I274:I300" si="4">IF(ISBLANK(A274),"",IFERROR(IF(COUNTIF($A$17:$A$300,A274)&gt;1,"Fehler - Anlagenschlüssel doppelt verwendet",""),"Fehler"))</f>
        <v/>
      </c>
    </row>
    <row r="275" spans="1:9" x14ac:dyDescent="0.2">
      <c r="A275" s="74"/>
      <c r="B275" s="36"/>
      <c r="C275" s="76"/>
      <c r="D275" s="31"/>
      <c r="E275" s="78"/>
      <c r="F275" s="78"/>
      <c r="G275" s="77"/>
      <c r="H275" s="78"/>
      <c r="I275" s="14" t="str">
        <f t="shared" si="4"/>
        <v/>
      </c>
    </row>
    <row r="276" spans="1:9" x14ac:dyDescent="0.2">
      <c r="A276" s="78"/>
      <c r="B276" s="36"/>
      <c r="C276" s="76"/>
      <c r="D276" s="31"/>
      <c r="E276" s="78"/>
      <c r="F276" s="78"/>
      <c r="G276" s="77"/>
      <c r="H276" s="78"/>
      <c r="I276" s="14" t="str">
        <f t="shared" si="4"/>
        <v/>
      </c>
    </row>
    <row r="277" spans="1:9" x14ac:dyDescent="0.2">
      <c r="A277" s="78"/>
      <c r="B277" s="36"/>
      <c r="C277" s="76"/>
      <c r="D277" s="31"/>
      <c r="E277" s="78"/>
      <c r="F277" s="78"/>
      <c r="G277" s="77"/>
      <c r="H277" s="78"/>
      <c r="I277" s="14" t="str">
        <f t="shared" si="4"/>
        <v/>
      </c>
    </row>
    <row r="278" spans="1:9" x14ac:dyDescent="0.2">
      <c r="A278" s="78"/>
      <c r="B278" s="36"/>
      <c r="C278" s="76"/>
      <c r="D278" s="31"/>
      <c r="E278" s="78"/>
      <c r="F278" s="78"/>
      <c r="G278" s="77"/>
      <c r="H278" s="78"/>
      <c r="I278" s="14" t="str">
        <f t="shared" si="4"/>
        <v/>
      </c>
    </row>
    <row r="279" spans="1:9" x14ac:dyDescent="0.2">
      <c r="A279" s="78"/>
      <c r="B279" s="36"/>
      <c r="C279" s="76"/>
      <c r="D279" s="31"/>
      <c r="E279" s="78"/>
      <c r="F279" s="78"/>
      <c r="G279" s="77"/>
      <c r="H279" s="78"/>
      <c r="I279" s="14" t="str">
        <f t="shared" si="4"/>
        <v/>
      </c>
    </row>
    <row r="280" spans="1:9" x14ac:dyDescent="0.2">
      <c r="A280" s="78"/>
      <c r="B280" s="36"/>
      <c r="C280" s="76"/>
      <c r="D280" s="31"/>
      <c r="E280" s="78"/>
      <c r="F280" s="78"/>
      <c r="G280" s="77"/>
      <c r="H280" s="78"/>
      <c r="I280" s="14" t="str">
        <f t="shared" si="4"/>
        <v/>
      </c>
    </row>
    <row r="281" spans="1:9" x14ac:dyDescent="0.2">
      <c r="A281" s="78"/>
      <c r="B281" s="36"/>
      <c r="C281" s="76"/>
      <c r="D281" s="31"/>
      <c r="E281" s="78"/>
      <c r="F281" s="78"/>
      <c r="G281" s="77"/>
      <c r="H281" s="78"/>
      <c r="I281" s="14" t="str">
        <f t="shared" si="4"/>
        <v/>
      </c>
    </row>
    <row r="282" spans="1:9" x14ac:dyDescent="0.2">
      <c r="A282" s="78"/>
      <c r="B282" s="36"/>
      <c r="C282" s="76"/>
      <c r="D282" s="31"/>
      <c r="E282" s="78"/>
      <c r="F282" s="78"/>
      <c r="G282" s="77"/>
      <c r="H282" s="78"/>
      <c r="I282" s="14" t="str">
        <f t="shared" si="4"/>
        <v/>
      </c>
    </row>
    <row r="283" spans="1:9" x14ac:dyDescent="0.2">
      <c r="A283" s="78"/>
      <c r="B283" s="36"/>
      <c r="C283" s="76"/>
      <c r="D283" s="31"/>
      <c r="E283" s="78"/>
      <c r="F283" s="78"/>
      <c r="G283" s="77"/>
      <c r="H283" s="78"/>
      <c r="I283" s="14" t="str">
        <f t="shared" si="4"/>
        <v/>
      </c>
    </row>
    <row r="284" spans="1:9" x14ac:dyDescent="0.2">
      <c r="A284" s="78"/>
      <c r="B284" s="36"/>
      <c r="C284" s="76"/>
      <c r="D284" s="31"/>
      <c r="E284" s="78"/>
      <c r="F284" s="78"/>
      <c r="G284" s="77"/>
      <c r="H284" s="78"/>
      <c r="I284" s="14" t="str">
        <f t="shared" si="4"/>
        <v/>
      </c>
    </row>
    <row r="285" spans="1:9" x14ac:dyDescent="0.2">
      <c r="A285" s="78"/>
      <c r="B285" s="36"/>
      <c r="C285" s="76"/>
      <c r="D285" s="31"/>
      <c r="E285" s="78"/>
      <c r="F285" s="78"/>
      <c r="G285" s="77"/>
      <c r="H285" s="78"/>
      <c r="I285" s="14" t="str">
        <f t="shared" si="4"/>
        <v/>
      </c>
    </row>
    <row r="286" spans="1:9" x14ac:dyDescent="0.2">
      <c r="A286" s="78"/>
      <c r="B286" s="36"/>
      <c r="C286" s="76"/>
      <c r="D286" s="31"/>
      <c r="E286" s="78"/>
      <c r="F286" s="78"/>
      <c r="G286" s="77"/>
      <c r="H286" s="78"/>
      <c r="I286" s="14" t="str">
        <f t="shared" si="4"/>
        <v/>
      </c>
    </row>
    <row r="287" spans="1:9" x14ac:dyDescent="0.2">
      <c r="A287" s="78"/>
      <c r="B287" s="36"/>
      <c r="C287" s="76"/>
      <c r="D287" s="31"/>
      <c r="E287" s="78"/>
      <c r="F287" s="78"/>
      <c r="G287" s="77"/>
      <c r="H287" s="78"/>
      <c r="I287" s="14" t="str">
        <f t="shared" si="4"/>
        <v/>
      </c>
    </row>
    <row r="288" spans="1:9" x14ac:dyDescent="0.2">
      <c r="A288" s="78"/>
      <c r="B288" s="36"/>
      <c r="C288" s="76"/>
      <c r="D288" s="31"/>
      <c r="E288" s="78"/>
      <c r="F288" s="78"/>
      <c r="G288" s="77"/>
      <c r="H288" s="78"/>
      <c r="I288" s="14" t="str">
        <f t="shared" si="4"/>
        <v/>
      </c>
    </row>
    <row r="289" spans="1:9" x14ac:dyDescent="0.2">
      <c r="A289" s="78"/>
      <c r="B289" s="36"/>
      <c r="C289" s="76"/>
      <c r="D289" s="31"/>
      <c r="E289" s="78"/>
      <c r="F289" s="78"/>
      <c r="G289" s="77"/>
      <c r="H289" s="78"/>
      <c r="I289" s="14" t="str">
        <f t="shared" si="4"/>
        <v/>
      </c>
    </row>
    <row r="290" spans="1:9" x14ac:dyDescent="0.2">
      <c r="A290" s="78"/>
      <c r="B290" s="36"/>
      <c r="C290" s="76"/>
      <c r="D290" s="31"/>
      <c r="E290" s="78"/>
      <c r="F290" s="78"/>
      <c r="G290" s="77"/>
      <c r="H290" s="78"/>
      <c r="I290" s="14" t="str">
        <f t="shared" si="4"/>
        <v/>
      </c>
    </row>
    <row r="291" spans="1:9" x14ac:dyDescent="0.2">
      <c r="A291" s="78"/>
      <c r="B291" s="36"/>
      <c r="C291" s="76"/>
      <c r="D291" s="31"/>
      <c r="E291" s="78"/>
      <c r="F291" s="78"/>
      <c r="G291" s="77"/>
      <c r="H291" s="78"/>
      <c r="I291" s="14" t="str">
        <f t="shared" si="4"/>
        <v/>
      </c>
    </row>
    <row r="292" spans="1:9" x14ac:dyDescent="0.2">
      <c r="A292" s="78"/>
      <c r="B292" s="36"/>
      <c r="C292" s="76"/>
      <c r="D292" s="31"/>
      <c r="E292" s="78"/>
      <c r="F292" s="78"/>
      <c r="G292" s="77"/>
      <c r="H292" s="78"/>
      <c r="I292" s="14" t="str">
        <f t="shared" si="4"/>
        <v/>
      </c>
    </row>
    <row r="293" spans="1:9" x14ac:dyDescent="0.2">
      <c r="A293" s="78"/>
      <c r="B293" s="36"/>
      <c r="C293" s="76"/>
      <c r="D293" s="31"/>
      <c r="E293" s="78"/>
      <c r="F293" s="78"/>
      <c r="G293" s="77"/>
      <c r="H293" s="78"/>
      <c r="I293" s="14" t="str">
        <f t="shared" si="4"/>
        <v/>
      </c>
    </row>
    <row r="294" spans="1:9" x14ac:dyDescent="0.2">
      <c r="A294" s="78"/>
      <c r="B294" s="36"/>
      <c r="C294" s="76"/>
      <c r="D294" s="31"/>
      <c r="E294" s="78"/>
      <c r="F294" s="78"/>
      <c r="G294" s="77"/>
      <c r="H294" s="78"/>
      <c r="I294" s="14" t="str">
        <f t="shared" si="4"/>
        <v/>
      </c>
    </row>
    <row r="295" spans="1:9" x14ac:dyDescent="0.2">
      <c r="A295" s="78"/>
      <c r="B295" s="36"/>
      <c r="C295" s="76"/>
      <c r="D295" s="31"/>
      <c r="E295" s="78"/>
      <c r="F295" s="78"/>
      <c r="G295" s="77"/>
      <c r="H295" s="78"/>
      <c r="I295" s="14" t="str">
        <f t="shared" si="4"/>
        <v/>
      </c>
    </row>
    <row r="296" spans="1:9" x14ac:dyDescent="0.2">
      <c r="A296" s="78"/>
      <c r="B296" s="36"/>
      <c r="C296" s="76"/>
      <c r="D296" s="31"/>
      <c r="E296" s="78"/>
      <c r="F296" s="78"/>
      <c r="G296" s="77"/>
      <c r="H296" s="78"/>
      <c r="I296" s="14" t="str">
        <f t="shared" si="4"/>
        <v/>
      </c>
    </row>
    <row r="297" spans="1:9" x14ac:dyDescent="0.2">
      <c r="A297" s="78"/>
      <c r="B297" s="36"/>
      <c r="C297" s="76"/>
      <c r="D297" s="31"/>
      <c r="E297" s="78"/>
      <c r="F297" s="78"/>
      <c r="G297" s="77"/>
      <c r="H297" s="78"/>
      <c r="I297" s="14" t="str">
        <f t="shared" si="4"/>
        <v/>
      </c>
    </row>
    <row r="298" spans="1:9" x14ac:dyDescent="0.2">
      <c r="A298" s="78"/>
      <c r="B298" s="36"/>
      <c r="C298" s="76"/>
      <c r="D298" s="31"/>
      <c r="E298" s="78"/>
      <c r="F298" s="78"/>
      <c r="G298" s="77"/>
      <c r="H298" s="78"/>
      <c r="I298" s="14" t="str">
        <f t="shared" si="4"/>
        <v/>
      </c>
    </row>
    <row r="299" spans="1:9" x14ac:dyDescent="0.2">
      <c r="A299" s="78"/>
      <c r="B299" s="36"/>
      <c r="C299" s="76"/>
      <c r="D299" s="31"/>
      <c r="E299" s="78"/>
      <c r="F299" s="78"/>
      <c r="G299" s="77"/>
      <c r="H299" s="78"/>
      <c r="I299" s="14" t="str">
        <f t="shared" si="4"/>
        <v/>
      </c>
    </row>
    <row r="300" spans="1:9" ht="15" thickBot="1" x14ac:dyDescent="0.25">
      <c r="A300" s="22"/>
      <c r="B300" s="37"/>
      <c r="C300" s="32"/>
      <c r="D300" s="39"/>
      <c r="E300" s="22"/>
      <c r="F300" s="22"/>
      <c r="G300" s="21"/>
      <c r="H300" s="22"/>
      <c r="I300" s="15" t="str">
        <f t="shared" si="4"/>
        <v/>
      </c>
    </row>
    <row r="302" spans="1:9" x14ac:dyDescent="0.2">
      <c r="A302" s="90"/>
      <c r="B302" s="90"/>
      <c r="C302" s="90"/>
      <c r="D302" s="90"/>
    </row>
  </sheetData>
  <sheetProtection algorithmName="SHA-512" hashValue="zwHzUpA8/Wexf/5qy3i03E1M6WHfsSiDDLWkv/GFtUiWj6/ou1m/g39vXomUsKkiMWBlLV2m92FQ19L7raiegw==" saltValue="nA/UmHIh2g+pZgazDavCiQ==" spinCount="100000" sheet="1" selectLockedCells="1"/>
  <mergeCells count="5">
    <mergeCell ref="A3:B3"/>
    <mergeCell ref="A14:G14"/>
    <mergeCell ref="I14:I16"/>
    <mergeCell ref="D3:E3"/>
    <mergeCell ref="C11:G12"/>
  </mergeCells>
  <conditionalFormatting sqref="I17:I300">
    <cfRule type="cellIs" dxfId="8" priority="1" operator="equal">
      <formula>"Anlagenschlüssel doppelt verwendet"</formula>
    </cfRule>
  </conditionalFormatting>
  <pageMargins left="0.7" right="0.7" top="0.78740157499999996" bottom="0.78740157499999996" header="0.3" footer="0.3"/>
  <pageSetup paperSize="9" orientation="portrait" r:id="rId1"/>
  <customProperties>
    <customPr name="EpmWorksheetKeyString_GUID" r:id="rId2"/>
  </customPropertie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0000000}">
          <x14:formula1>
            <xm:f>Hilfstabelle!$C$1:$C$4</xm:f>
          </x14:formula1>
          <xm:sqref>F17:F300</xm:sqref>
        </x14:dataValidation>
        <x14:dataValidation type="list" allowBlank="1" showInputMessage="1" showErrorMessage="1" xr:uid="{00000000-0002-0000-0100-000001000000}">
          <x14:formula1>
            <xm:f>Hilfstabelle!$B$1:$B$2</xm:f>
          </x14:formula1>
          <xm:sqref>G17:G300</xm:sqref>
        </x14:dataValidation>
        <x14:dataValidation type="list" allowBlank="1" showInputMessage="1" showErrorMessage="1" xr:uid="{00000000-0002-0000-0100-000002000000}">
          <x14:formula1>
            <xm:f>Hilfstabelle!$F$1:$F$7</xm:f>
          </x14:formula1>
          <xm:sqref>B11</xm:sqref>
        </x14:dataValidation>
        <x14:dataValidation type="list" allowBlank="1" showInputMessage="1" showErrorMessage="1" xr:uid="{00000000-0002-0000-0100-000003000000}">
          <x14:formula1>
            <xm:f>Hilfstabelle!$A$1:$A$3</xm:f>
          </x14:formula1>
          <xm:sqref>H17:H300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2:E302"/>
  <sheetViews>
    <sheetView showGridLines="0" zoomScaleNormal="100" workbookViewId="0">
      <selection activeCell="B20" sqref="B20"/>
    </sheetView>
  </sheetViews>
  <sheetFormatPr baseColWidth="10" defaultColWidth="11" defaultRowHeight="14.25" x14ac:dyDescent="0.2"/>
  <cols>
    <col min="1" max="1" width="32.625" customWidth="1"/>
    <col min="2" max="2" width="38.75" bestFit="1" customWidth="1"/>
    <col min="3" max="3" width="12.625" customWidth="1"/>
    <col min="4" max="4" width="20.5" customWidth="1"/>
  </cols>
  <sheetData>
    <row r="2" spans="1:5" ht="15" thickBot="1" x14ac:dyDescent="0.25"/>
    <row r="3" spans="1:5" ht="15" thickBot="1" x14ac:dyDescent="0.25">
      <c r="A3" s="124" t="s">
        <v>0</v>
      </c>
      <c r="B3" s="125"/>
    </row>
    <row r="4" spans="1:5" x14ac:dyDescent="0.2">
      <c r="A4" s="42" t="s">
        <v>45</v>
      </c>
      <c r="B4" s="168" t="str">
        <f>IF(Stammdaten!B4="","",Stammdaten!B4)</f>
        <v/>
      </c>
    </row>
    <row r="5" spans="1:5" x14ac:dyDescent="0.2">
      <c r="A5" s="19" t="s">
        <v>1</v>
      </c>
      <c r="B5" s="167" t="str">
        <f>IF(Stammdaten!B5="","",Stammdaten!B5)</f>
        <v/>
      </c>
    </row>
    <row r="6" spans="1:5" x14ac:dyDescent="0.2">
      <c r="A6" s="19" t="s">
        <v>5</v>
      </c>
      <c r="B6" s="167" t="str">
        <f>IF(Stammdaten!B6="","",Stammdaten!B6)</f>
        <v/>
      </c>
    </row>
    <row r="7" spans="1:5" x14ac:dyDescent="0.2">
      <c r="A7" s="19" t="s">
        <v>2</v>
      </c>
      <c r="B7" s="127" t="str">
        <f>IF(Stammdaten!B7="","",Stammdaten!B7)</f>
        <v/>
      </c>
    </row>
    <row r="8" spans="1:5" x14ac:dyDescent="0.2">
      <c r="A8" s="19" t="s">
        <v>3</v>
      </c>
      <c r="B8" s="167" t="str">
        <f>IF(Stammdaten!B8="","",Stammdaten!B8)</f>
        <v/>
      </c>
    </row>
    <row r="9" spans="1:5" ht="15" thickBot="1" x14ac:dyDescent="0.25">
      <c r="A9" s="20" t="s">
        <v>6</v>
      </c>
      <c r="B9" s="128" t="str">
        <f>IF(Stammdaten!B9="","",Stammdaten!B9)</f>
        <v/>
      </c>
    </row>
    <row r="10" spans="1:5" ht="15" thickBot="1" x14ac:dyDescent="0.25">
      <c r="A10" s="41"/>
      <c r="B10" s="88"/>
    </row>
    <row r="11" spans="1:5" x14ac:dyDescent="0.2">
      <c r="A11" s="52" t="s">
        <v>51</v>
      </c>
      <c r="B11" s="91">
        <f>IF(Stammdaten!B11="","",Stammdaten!B11)</f>
        <v>2023</v>
      </c>
    </row>
    <row r="12" spans="1:5" ht="15" thickBot="1" x14ac:dyDescent="0.25">
      <c r="A12" s="53" t="str">
        <f>Stammdaten!A12</f>
        <v>StromNEV-Umlage [ct/kWh]</v>
      </c>
      <c r="B12" s="121">
        <f>IF(Stammdaten!B12="","",Stammdaten!B12)</f>
        <v>0.41699999999999998</v>
      </c>
    </row>
    <row r="13" spans="1:5" ht="15" thickBot="1" x14ac:dyDescent="0.25"/>
    <row r="14" spans="1:5" x14ac:dyDescent="0.2">
      <c r="A14" s="156" t="s">
        <v>41</v>
      </c>
      <c r="B14" s="182" t="s">
        <v>40</v>
      </c>
      <c r="C14" s="183"/>
      <c r="D14" s="183"/>
      <c r="E14" s="184"/>
    </row>
    <row r="15" spans="1:5" ht="25.9" customHeight="1" x14ac:dyDescent="0.2">
      <c r="A15" s="33" t="s">
        <v>7</v>
      </c>
      <c r="B15" s="46" t="s">
        <v>79</v>
      </c>
      <c r="C15" s="84" t="s">
        <v>52</v>
      </c>
      <c r="D15" s="29" t="s">
        <v>67</v>
      </c>
      <c r="E15" s="158" t="s">
        <v>89</v>
      </c>
    </row>
    <row r="16" spans="1:5" ht="15" thickBot="1" x14ac:dyDescent="0.25">
      <c r="A16" s="26" t="s">
        <v>15</v>
      </c>
      <c r="B16" s="24" t="s">
        <v>15</v>
      </c>
      <c r="C16" s="50" t="s">
        <v>11</v>
      </c>
      <c r="D16" s="30" t="s">
        <v>14</v>
      </c>
      <c r="E16" s="58" t="s">
        <v>14</v>
      </c>
    </row>
    <row r="17" spans="1:5" x14ac:dyDescent="0.2">
      <c r="A17" s="74"/>
      <c r="B17" s="75"/>
      <c r="C17" s="5"/>
      <c r="D17" s="6"/>
      <c r="E17" s="111" t="str">
        <f>IF(ISBLANK(A17),"",IF(B17=Hilfstabelle!$K$3,0,IF(ISBLANK(D17),C17*$B$12/100,D17)))</f>
        <v/>
      </c>
    </row>
    <row r="18" spans="1:5" x14ac:dyDescent="0.2">
      <c r="A18" s="74"/>
      <c r="B18" s="75"/>
      <c r="C18" s="7"/>
      <c r="D18" s="6"/>
      <c r="E18" s="111" t="str">
        <f>IF(ISBLANK(A18),"",IF(B18=Hilfstabelle!$K$3,0,IF(ISBLANK(D18),C18*$B$12/100,D18)))</f>
        <v/>
      </c>
    </row>
    <row r="19" spans="1:5" x14ac:dyDescent="0.2">
      <c r="A19" s="74"/>
      <c r="B19" s="75"/>
      <c r="C19" s="7"/>
      <c r="D19" s="6"/>
      <c r="E19" s="111" t="str">
        <f>IF(ISBLANK(A19),"",IF(B19=Hilfstabelle!$K$3,0,IF(ISBLANK(D19),C19*$B$12/100,D19)))</f>
        <v/>
      </c>
    </row>
    <row r="20" spans="1:5" x14ac:dyDescent="0.2">
      <c r="A20" s="74"/>
      <c r="B20" s="75"/>
      <c r="C20" s="7"/>
      <c r="D20" s="6"/>
      <c r="E20" s="111" t="str">
        <f>IF(ISBLANK(A20),"",IF(B20=Hilfstabelle!$K$3,0,IF(ISBLANK(D20),C20*$B$12/100,D20)))</f>
        <v/>
      </c>
    </row>
    <row r="21" spans="1:5" x14ac:dyDescent="0.2">
      <c r="A21" s="74"/>
      <c r="B21" s="75"/>
      <c r="C21" s="5"/>
      <c r="D21" s="6"/>
      <c r="E21" s="111" t="str">
        <f>IF(ISBLANK(A21),"",IF(B21=Hilfstabelle!$K$3,0,IF(ISBLANK(D21),C21*$B$12/100,D21)))</f>
        <v/>
      </c>
    </row>
    <row r="22" spans="1:5" x14ac:dyDescent="0.2">
      <c r="A22" s="74"/>
      <c r="B22" s="75"/>
      <c r="C22" s="5"/>
      <c r="D22" s="6"/>
      <c r="E22" s="111" t="str">
        <f>IF(ISBLANK(A22),"",IF(B22=Hilfstabelle!$K$3,0,IF(ISBLANK(D22),C22*$B$12/100,D22)))</f>
        <v/>
      </c>
    </row>
    <row r="23" spans="1:5" x14ac:dyDescent="0.2">
      <c r="A23" s="74"/>
      <c r="B23" s="75"/>
      <c r="C23" s="5"/>
      <c r="D23" s="6"/>
      <c r="E23" s="111" t="str">
        <f>IF(ISBLANK(A23),"",IF(B23=Hilfstabelle!$K$3,0,IF(ISBLANK(D23),C23*$B$12/100,D23)))</f>
        <v/>
      </c>
    </row>
    <row r="24" spans="1:5" x14ac:dyDescent="0.2">
      <c r="A24" s="74"/>
      <c r="B24" s="75"/>
      <c r="C24" s="5"/>
      <c r="D24" s="6"/>
      <c r="E24" s="111" t="str">
        <f>IF(ISBLANK(A24),"",IF(B24=Hilfstabelle!$K$3,0,IF(ISBLANK(D24),C24*$B$12/100,D24)))</f>
        <v/>
      </c>
    </row>
    <row r="25" spans="1:5" x14ac:dyDescent="0.2">
      <c r="A25" s="74"/>
      <c r="B25" s="75"/>
      <c r="C25" s="5"/>
      <c r="D25" s="6"/>
      <c r="E25" s="111" t="str">
        <f>IF(ISBLANK(A25),"",IF(B25=Hilfstabelle!$K$3,0,IF(ISBLANK(D25),C25*$B$12/100,D25)))</f>
        <v/>
      </c>
    </row>
    <row r="26" spans="1:5" x14ac:dyDescent="0.2">
      <c r="A26" s="74"/>
      <c r="B26" s="75"/>
      <c r="C26" s="5"/>
      <c r="D26" s="6"/>
      <c r="E26" s="111" t="str">
        <f>IF(ISBLANK(A26),"",IF(B26=Hilfstabelle!$K$3,0,IF(ISBLANK(D26),C26*$B$12/100,D26)))</f>
        <v/>
      </c>
    </row>
    <row r="27" spans="1:5" x14ac:dyDescent="0.2">
      <c r="A27" s="74"/>
      <c r="B27" s="75"/>
      <c r="C27" s="5"/>
      <c r="D27" s="6"/>
      <c r="E27" s="111" t="str">
        <f>IF(ISBLANK(A27),"",IF(B27=Hilfstabelle!$K$3,0,IF(ISBLANK(D27),C27*$B$12/100,D27)))</f>
        <v/>
      </c>
    </row>
    <row r="28" spans="1:5" x14ac:dyDescent="0.2">
      <c r="A28" s="74"/>
      <c r="B28" s="75"/>
      <c r="C28" s="5"/>
      <c r="D28" s="6"/>
      <c r="E28" s="111" t="str">
        <f>IF(ISBLANK(A28),"",IF(B28=Hilfstabelle!$K$3,0,IF(ISBLANK(D28),C28*$B$12/100,D28)))</f>
        <v/>
      </c>
    </row>
    <row r="29" spans="1:5" x14ac:dyDescent="0.2">
      <c r="A29" s="74"/>
      <c r="B29" s="75"/>
      <c r="C29" s="5"/>
      <c r="D29" s="6"/>
      <c r="E29" s="111" t="str">
        <f>IF(ISBLANK(A29),"",IF(B29=Hilfstabelle!$K$3,0,IF(ISBLANK(D29),C29*$B$12/100,D29)))</f>
        <v/>
      </c>
    </row>
    <row r="30" spans="1:5" x14ac:dyDescent="0.2">
      <c r="A30" s="74"/>
      <c r="B30" s="75"/>
      <c r="C30" s="5"/>
      <c r="D30" s="6"/>
      <c r="E30" s="111" t="str">
        <f>IF(ISBLANK(A30),"",IF(B30=Hilfstabelle!$K$3,0,IF(ISBLANK(D30),C30*$B$12/100,D30)))</f>
        <v/>
      </c>
    </row>
    <row r="31" spans="1:5" x14ac:dyDescent="0.2">
      <c r="A31" s="74"/>
      <c r="B31" s="75"/>
      <c r="C31" s="5"/>
      <c r="D31" s="6"/>
      <c r="E31" s="111" t="str">
        <f>IF(ISBLANK(A31),"",IF(B31=Hilfstabelle!$K$3,0,IF(ISBLANK(D31),C31*$B$12/100,D31)))</f>
        <v/>
      </c>
    </row>
    <row r="32" spans="1:5" x14ac:dyDescent="0.2">
      <c r="A32" s="74"/>
      <c r="B32" s="75"/>
      <c r="C32" s="5"/>
      <c r="D32" s="6"/>
      <c r="E32" s="111" t="str">
        <f>IF(ISBLANK(A32),"",IF(B32=Hilfstabelle!$K$3,0,IF(ISBLANK(D32),C32*$B$12/100,D32)))</f>
        <v/>
      </c>
    </row>
    <row r="33" spans="1:5" x14ac:dyDescent="0.2">
      <c r="A33" s="74"/>
      <c r="B33" s="75"/>
      <c r="C33" s="5"/>
      <c r="D33" s="6"/>
      <c r="E33" s="111" t="str">
        <f>IF(ISBLANK(A33),"",IF(B33=Hilfstabelle!$K$3,0,IF(ISBLANK(D33),C33*$B$12/100,D33)))</f>
        <v/>
      </c>
    </row>
    <row r="34" spans="1:5" x14ac:dyDescent="0.2">
      <c r="A34" s="74"/>
      <c r="B34" s="75"/>
      <c r="C34" s="5"/>
      <c r="D34" s="6"/>
      <c r="E34" s="111" t="str">
        <f>IF(ISBLANK(A34),"",IF(B34=Hilfstabelle!$K$3,0,IF(ISBLANK(D34),C34*$B$12/100,D34)))</f>
        <v/>
      </c>
    </row>
    <row r="35" spans="1:5" x14ac:dyDescent="0.2">
      <c r="A35" s="74"/>
      <c r="B35" s="75"/>
      <c r="C35" s="5"/>
      <c r="D35" s="6"/>
      <c r="E35" s="111" t="str">
        <f>IF(ISBLANK(A35),"",IF(B35=Hilfstabelle!$K$3,0,IF(ISBLANK(D35),C35*$B$12/100,D35)))</f>
        <v/>
      </c>
    </row>
    <row r="36" spans="1:5" x14ac:dyDescent="0.2">
      <c r="A36" s="74"/>
      <c r="B36" s="75"/>
      <c r="C36" s="5"/>
      <c r="D36" s="6"/>
      <c r="E36" s="111" t="str">
        <f>IF(ISBLANK(A36),"",IF(B36=Hilfstabelle!$K$3,0,IF(ISBLANK(D36),C36*$B$12/100,D36)))</f>
        <v/>
      </c>
    </row>
    <row r="37" spans="1:5" x14ac:dyDescent="0.2">
      <c r="A37" s="74"/>
      <c r="B37" s="75"/>
      <c r="C37" s="5"/>
      <c r="D37" s="6"/>
      <c r="E37" s="111" t="str">
        <f>IF(ISBLANK(A37),"",IF(B37=Hilfstabelle!$K$3,0,IF(ISBLANK(D37),C37*$B$12/100,D37)))</f>
        <v/>
      </c>
    </row>
    <row r="38" spans="1:5" x14ac:dyDescent="0.2">
      <c r="A38" s="74"/>
      <c r="B38" s="75"/>
      <c r="C38" s="5"/>
      <c r="D38" s="6"/>
      <c r="E38" s="111" t="str">
        <f>IF(ISBLANK(A38),"",IF(B38=Hilfstabelle!$K$3,0,IF(ISBLANK(D38),C38*$B$12/100,D38)))</f>
        <v/>
      </c>
    </row>
    <row r="39" spans="1:5" x14ac:dyDescent="0.2">
      <c r="A39" s="74"/>
      <c r="B39" s="75"/>
      <c r="C39" s="5"/>
      <c r="D39" s="6"/>
      <c r="E39" s="111" t="str">
        <f>IF(ISBLANK(A39),"",IF(B39=Hilfstabelle!$K$3,0,IF(ISBLANK(D39),C39*$B$12/100,D39)))</f>
        <v/>
      </c>
    </row>
    <row r="40" spans="1:5" x14ac:dyDescent="0.2">
      <c r="A40" s="74"/>
      <c r="B40" s="75"/>
      <c r="C40" s="5"/>
      <c r="D40" s="6"/>
      <c r="E40" s="111" t="str">
        <f>IF(ISBLANK(A40),"",IF(B40=Hilfstabelle!$K$3,0,IF(ISBLANK(D40),C40*$B$12/100,D40)))</f>
        <v/>
      </c>
    </row>
    <row r="41" spans="1:5" x14ac:dyDescent="0.2">
      <c r="A41" s="74"/>
      <c r="B41" s="75"/>
      <c r="C41" s="5"/>
      <c r="D41" s="6"/>
      <c r="E41" s="111" t="str">
        <f>IF(ISBLANK(A41),"",IF(B41=Hilfstabelle!$K$3,0,IF(ISBLANK(D41),C41*$B$12/100,D41)))</f>
        <v/>
      </c>
    </row>
    <row r="42" spans="1:5" x14ac:dyDescent="0.2">
      <c r="A42" s="74"/>
      <c r="B42" s="75"/>
      <c r="C42" s="5"/>
      <c r="D42" s="6"/>
      <c r="E42" s="111" t="str">
        <f>IF(ISBLANK(A42),"",IF(B42=Hilfstabelle!$K$3,0,IF(ISBLANK(D42),C42*$B$12/100,D42)))</f>
        <v/>
      </c>
    </row>
    <row r="43" spans="1:5" x14ac:dyDescent="0.2">
      <c r="A43" s="74"/>
      <c r="B43" s="75"/>
      <c r="C43" s="5"/>
      <c r="D43" s="6"/>
      <c r="E43" s="111" t="str">
        <f>IF(ISBLANK(A43),"",IF(B43=Hilfstabelle!$K$3,0,IF(ISBLANK(D43),C43*$B$12/100,D43)))</f>
        <v/>
      </c>
    </row>
    <row r="44" spans="1:5" x14ac:dyDescent="0.2">
      <c r="A44" s="74"/>
      <c r="B44" s="75"/>
      <c r="C44" s="5"/>
      <c r="D44" s="6"/>
      <c r="E44" s="111" t="str">
        <f>IF(ISBLANK(A44),"",IF(B44=Hilfstabelle!$K$3,0,IF(ISBLANK(D44),C44*$B$12/100,D44)))</f>
        <v/>
      </c>
    </row>
    <row r="45" spans="1:5" x14ac:dyDescent="0.2">
      <c r="A45" s="74"/>
      <c r="B45" s="75"/>
      <c r="C45" s="5"/>
      <c r="D45" s="6"/>
      <c r="E45" s="111" t="str">
        <f>IF(ISBLANK(A45),"",IF(B45=Hilfstabelle!$K$3,0,IF(ISBLANK(D45),C45*$B$12/100,D45)))</f>
        <v/>
      </c>
    </row>
    <row r="46" spans="1:5" x14ac:dyDescent="0.2">
      <c r="A46" s="74"/>
      <c r="B46" s="75"/>
      <c r="C46" s="5"/>
      <c r="D46" s="6"/>
      <c r="E46" s="111" t="str">
        <f>IF(ISBLANK(A46),"",IF(B46=Hilfstabelle!$K$3,0,IF(ISBLANK(D46),C46*$B$12/100,D46)))</f>
        <v/>
      </c>
    </row>
    <row r="47" spans="1:5" x14ac:dyDescent="0.2">
      <c r="A47" s="74"/>
      <c r="B47" s="75"/>
      <c r="C47" s="5"/>
      <c r="D47" s="6"/>
      <c r="E47" s="111" t="str">
        <f>IF(ISBLANK(A47),"",IF(B47=Hilfstabelle!$K$3,0,IF(ISBLANK(D47),C47*$B$12/100,D47)))</f>
        <v/>
      </c>
    </row>
    <row r="48" spans="1:5" x14ac:dyDescent="0.2">
      <c r="A48" s="74"/>
      <c r="B48" s="75"/>
      <c r="C48" s="5"/>
      <c r="D48" s="6"/>
      <c r="E48" s="111" t="str">
        <f>IF(ISBLANK(A48),"",IF(B48=Hilfstabelle!$K$3,0,IF(ISBLANK(D48),C48*$B$12/100,D48)))</f>
        <v/>
      </c>
    </row>
    <row r="49" spans="1:5" x14ac:dyDescent="0.2">
      <c r="A49" s="74"/>
      <c r="B49" s="75"/>
      <c r="C49" s="5"/>
      <c r="D49" s="6"/>
      <c r="E49" s="111" t="str">
        <f>IF(ISBLANK(A49),"",IF(B49=Hilfstabelle!$K$3,0,IF(ISBLANK(D49),C49*$B$12/100,D49)))</f>
        <v/>
      </c>
    </row>
    <row r="50" spans="1:5" x14ac:dyDescent="0.2">
      <c r="A50" s="74"/>
      <c r="B50" s="75"/>
      <c r="C50" s="5"/>
      <c r="D50" s="6"/>
      <c r="E50" s="111" t="str">
        <f>IF(ISBLANK(A50),"",IF(B50=Hilfstabelle!$K$3,0,IF(ISBLANK(D50),C50*$B$12/100,D50)))</f>
        <v/>
      </c>
    </row>
    <row r="51" spans="1:5" x14ac:dyDescent="0.2">
      <c r="A51" s="74"/>
      <c r="B51" s="75"/>
      <c r="C51" s="5"/>
      <c r="D51" s="6"/>
      <c r="E51" s="111" t="str">
        <f>IF(ISBLANK(A51),"",IF(B51=Hilfstabelle!$K$3,0,IF(ISBLANK(D51),C51*$B$12/100,D51)))</f>
        <v/>
      </c>
    </row>
    <row r="52" spans="1:5" x14ac:dyDescent="0.2">
      <c r="A52" s="74"/>
      <c r="B52" s="75"/>
      <c r="C52" s="5"/>
      <c r="D52" s="6"/>
      <c r="E52" s="111" t="str">
        <f>IF(ISBLANK(A52),"",IF(B52=Hilfstabelle!$K$3,0,IF(ISBLANK(D52),C52*$B$12/100,D52)))</f>
        <v/>
      </c>
    </row>
    <row r="53" spans="1:5" x14ac:dyDescent="0.2">
      <c r="A53" s="74"/>
      <c r="B53" s="73"/>
      <c r="C53" s="118"/>
      <c r="D53" s="6"/>
      <c r="E53" s="111" t="str">
        <f>IF(ISBLANK(A53),"",IF(B53=Hilfstabelle!$K$3,0,IF(ISBLANK(D53),C53*$B$12/100,D53)))</f>
        <v/>
      </c>
    </row>
    <row r="54" spans="1:5" x14ac:dyDescent="0.2">
      <c r="A54" s="74"/>
      <c r="B54" s="73"/>
      <c r="C54" s="119"/>
      <c r="D54" s="6"/>
      <c r="E54" s="111" t="str">
        <f>IF(ISBLANK(A54),"",IF(B54=Hilfstabelle!$K$3,0,IF(ISBLANK(D54),C54*$B$12/100,D54)))</f>
        <v/>
      </c>
    </row>
    <row r="55" spans="1:5" x14ac:dyDescent="0.2">
      <c r="A55" s="74"/>
      <c r="B55" s="73"/>
      <c r="C55" s="119"/>
      <c r="D55" s="6"/>
      <c r="E55" s="111" t="str">
        <f>IF(ISBLANK(A55),"",IF(B55=Hilfstabelle!$K$3,0,IF(ISBLANK(D55),C55*$B$12/100,D55)))</f>
        <v/>
      </c>
    </row>
    <row r="56" spans="1:5" x14ac:dyDescent="0.2">
      <c r="A56" s="74"/>
      <c r="B56" s="73"/>
      <c r="C56" s="119"/>
      <c r="D56" s="6"/>
      <c r="E56" s="111" t="str">
        <f>IF(ISBLANK(A56),"",IF(B56=Hilfstabelle!$K$3,0,IF(ISBLANK(D56),C56*$B$12/100,D56)))</f>
        <v/>
      </c>
    </row>
    <row r="57" spans="1:5" x14ac:dyDescent="0.2">
      <c r="A57" s="74"/>
      <c r="B57" s="73"/>
      <c r="C57" s="119"/>
      <c r="D57" s="6"/>
      <c r="E57" s="111" t="str">
        <f>IF(ISBLANK(A57),"",IF(B57=Hilfstabelle!$K$3,0,IF(ISBLANK(D57),C57*$B$12/100,D57)))</f>
        <v/>
      </c>
    </row>
    <row r="58" spans="1:5" x14ac:dyDescent="0.2">
      <c r="A58" s="74"/>
      <c r="B58" s="73"/>
      <c r="C58" s="119"/>
      <c r="D58" s="6"/>
      <c r="E58" s="111" t="str">
        <f>IF(ISBLANK(A58),"",IF(B58=Hilfstabelle!$K$3,0,IF(ISBLANK(D58),C58*$B$12/100,D58)))</f>
        <v/>
      </c>
    </row>
    <row r="59" spans="1:5" x14ac:dyDescent="0.2">
      <c r="A59" s="74"/>
      <c r="B59" s="73"/>
      <c r="C59" s="119"/>
      <c r="D59" s="6"/>
      <c r="E59" s="111" t="str">
        <f>IF(ISBLANK(A59),"",IF(B59=Hilfstabelle!$K$3,0,IF(ISBLANK(D59),C59*$B$12/100,D59)))</f>
        <v/>
      </c>
    </row>
    <row r="60" spans="1:5" x14ac:dyDescent="0.2">
      <c r="A60" s="74"/>
      <c r="B60" s="73"/>
      <c r="C60" s="119"/>
      <c r="D60" s="6"/>
      <c r="E60" s="111" t="str">
        <f>IF(ISBLANK(A60),"",IF(B60=Hilfstabelle!$K$3,0,IF(ISBLANK(D60),C60*$B$12/100,D60)))</f>
        <v/>
      </c>
    </row>
    <row r="61" spans="1:5" x14ac:dyDescent="0.2">
      <c r="A61" s="74"/>
      <c r="B61" s="73"/>
      <c r="C61" s="119"/>
      <c r="D61" s="6"/>
      <c r="E61" s="111" t="str">
        <f>IF(ISBLANK(A61),"",IF(B61=Hilfstabelle!$K$3,0,IF(ISBLANK(D61),C61*$B$12/100,D61)))</f>
        <v/>
      </c>
    </row>
    <row r="62" spans="1:5" x14ac:dyDescent="0.2">
      <c r="A62" s="74"/>
      <c r="B62" s="73"/>
      <c r="C62" s="119"/>
      <c r="D62" s="6"/>
      <c r="E62" s="111" t="str">
        <f>IF(ISBLANK(A62),"",IF(B62=Hilfstabelle!$K$3,0,IF(ISBLANK(D62),C62*$B$12/100,D62)))</f>
        <v/>
      </c>
    </row>
    <row r="63" spans="1:5" x14ac:dyDescent="0.2">
      <c r="A63" s="74"/>
      <c r="B63" s="73"/>
      <c r="C63" s="119"/>
      <c r="D63" s="6"/>
      <c r="E63" s="111" t="str">
        <f>IF(ISBLANK(A63),"",IF(B63=Hilfstabelle!$K$3,0,IF(ISBLANK(D63),C63*$B$12/100,D63)))</f>
        <v/>
      </c>
    </row>
    <row r="64" spans="1:5" x14ac:dyDescent="0.2">
      <c r="A64" s="74"/>
      <c r="B64" s="73"/>
      <c r="C64" s="119"/>
      <c r="D64" s="6"/>
      <c r="E64" s="111" t="str">
        <f>IF(ISBLANK(A64),"",IF(B64=Hilfstabelle!$K$3,0,IF(ISBLANK(D64),C64*$B$12/100,D64)))</f>
        <v/>
      </c>
    </row>
    <row r="65" spans="1:5" x14ac:dyDescent="0.2">
      <c r="A65" s="74"/>
      <c r="B65" s="73"/>
      <c r="C65" s="119"/>
      <c r="D65" s="6"/>
      <c r="E65" s="111" t="str">
        <f>IF(ISBLANK(A65),"",IF(B65=Hilfstabelle!$K$3,0,IF(ISBLANK(D65),C65*$B$12/100,D65)))</f>
        <v/>
      </c>
    </row>
    <row r="66" spans="1:5" x14ac:dyDescent="0.2">
      <c r="A66" s="74"/>
      <c r="B66" s="73"/>
      <c r="C66" s="119"/>
      <c r="D66" s="6"/>
      <c r="E66" s="111" t="str">
        <f>IF(ISBLANK(A66),"",IF(B66=Hilfstabelle!$K$3,0,IF(ISBLANK(D66),C66*$B$12/100,D66)))</f>
        <v/>
      </c>
    </row>
    <row r="67" spans="1:5" x14ac:dyDescent="0.2">
      <c r="A67" s="74"/>
      <c r="B67" s="73"/>
      <c r="C67" s="119"/>
      <c r="D67" s="6"/>
      <c r="E67" s="111" t="str">
        <f>IF(ISBLANK(A67),"",IF(B67=Hilfstabelle!$K$3,0,IF(ISBLANK(D67),C67*$B$12/100,D67)))</f>
        <v/>
      </c>
    </row>
    <row r="68" spans="1:5" x14ac:dyDescent="0.2">
      <c r="A68" s="74"/>
      <c r="B68" s="73"/>
      <c r="C68" s="119"/>
      <c r="D68" s="6"/>
      <c r="E68" s="111" t="str">
        <f>IF(ISBLANK(A68),"",IF(B68=Hilfstabelle!$K$3,0,IF(ISBLANK(D68),C68*$B$12/100,D68)))</f>
        <v/>
      </c>
    </row>
    <row r="69" spans="1:5" x14ac:dyDescent="0.2">
      <c r="A69" s="74"/>
      <c r="B69" s="73"/>
      <c r="C69" s="119"/>
      <c r="D69" s="6"/>
      <c r="E69" s="111" t="str">
        <f>IF(ISBLANK(A69),"",IF(B69=Hilfstabelle!$K$3,0,IF(ISBLANK(D69),C69*$B$12/100,D69)))</f>
        <v/>
      </c>
    </row>
    <row r="70" spans="1:5" x14ac:dyDescent="0.2">
      <c r="A70" s="74"/>
      <c r="B70" s="73"/>
      <c r="C70" s="119"/>
      <c r="D70" s="6"/>
      <c r="E70" s="111" t="str">
        <f>IF(ISBLANK(A70),"",IF(B70=Hilfstabelle!$K$3,0,IF(ISBLANK(D70),C70*$B$12/100,D70)))</f>
        <v/>
      </c>
    </row>
    <row r="71" spans="1:5" x14ac:dyDescent="0.2">
      <c r="A71" s="74"/>
      <c r="B71" s="73"/>
      <c r="C71" s="119"/>
      <c r="D71" s="6"/>
      <c r="E71" s="111" t="str">
        <f>IF(ISBLANK(A71),"",IF(B71=Hilfstabelle!$K$3,0,IF(ISBLANK(D71),C71*$B$12/100,D71)))</f>
        <v/>
      </c>
    </row>
    <row r="72" spans="1:5" x14ac:dyDescent="0.2">
      <c r="A72" s="74"/>
      <c r="B72" s="73"/>
      <c r="C72" s="119"/>
      <c r="D72" s="6"/>
      <c r="E72" s="111" t="str">
        <f>IF(ISBLANK(A72),"",IF(B72=Hilfstabelle!$K$3,0,IF(ISBLANK(D72),C72*$B$12/100,D72)))</f>
        <v/>
      </c>
    </row>
    <row r="73" spans="1:5" x14ac:dyDescent="0.2">
      <c r="A73" s="74"/>
      <c r="B73" s="73"/>
      <c r="C73" s="119"/>
      <c r="D73" s="6"/>
      <c r="E73" s="111" t="str">
        <f>IF(ISBLANK(A73),"",IF(B73=Hilfstabelle!$K$3,0,IF(ISBLANK(D73),C73*$B$12/100,D73)))</f>
        <v/>
      </c>
    </row>
    <row r="74" spans="1:5" x14ac:dyDescent="0.2">
      <c r="A74" s="74"/>
      <c r="B74" s="73"/>
      <c r="C74" s="119"/>
      <c r="D74" s="6"/>
      <c r="E74" s="111" t="str">
        <f>IF(ISBLANK(A74),"",IF(B74=Hilfstabelle!$K$3,0,IF(ISBLANK(D74),C74*$B$12/100,D74)))</f>
        <v/>
      </c>
    </row>
    <row r="75" spans="1:5" x14ac:dyDescent="0.2">
      <c r="A75" s="74"/>
      <c r="B75" s="73"/>
      <c r="C75" s="119"/>
      <c r="D75" s="6"/>
      <c r="E75" s="111" t="str">
        <f>IF(ISBLANK(A75),"",IF(B75=Hilfstabelle!$K$3,0,IF(ISBLANK(D75),C75*$B$12/100,D75)))</f>
        <v/>
      </c>
    </row>
    <row r="76" spans="1:5" x14ac:dyDescent="0.2">
      <c r="A76" s="74"/>
      <c r="B76" s="73"/>
      <c r="C76" s="119"/>
      <c r="D76" s="6"/>
      <c r="E76" s="111" t="str">
        <f>IF(ISBLANK(A76),"",IF(B76=Hilfstabelle!$K$3,0,IF(ISBLANK(D76),C76*$B$12/100,D76)))</f>
        <v/>
      </c>
    </row>
    <row r="77" spans="1:5" x14ac:dyDescent="0.2">
      <c r="A77" s="74"/>
      <c r="B77" s="73"/>
      <c r="C77" s="119"/>
      <c r="D77" s="6"/>
      <c r="E77" s="111" t="str">
        <f>IF(ISBLANK(A77),"",IF(B77=Hilfstabelle!$K$3,0,IF(ISBLANK(D77),C77*$B$12/100,D77)))</f>
        <v/>
      </c>
    </row>
    <row r="78" spans="1:5" x14ac:dyDescent="0.2">
      <c r="A78" s="74"/>
      <c r="B78" s="73"/>
      <c r="C78" s="119"/>
      <c r="D78" s="6"/>
      <c r="E78" s="111" t="str">
        <f>IF(ISBLANK(A78),"",IF(B78=Hilfstabelle!$K$3,0,IF(ISBLANK(D78),C78*$B$12/100,D78)))</f>
        <v/>
      </c>
    </row>
    <row r="79" spans="1:5" x14ac:dyDescent="0.2">
      <c r="A79" s="74"/>
      <c r="B79" s="73"/>
      <c r="C79" s="119"/>
      <c r="D79" s="6"/>
      <c r="E79" s="111" t="str">
        <f>IF(ISBLANK(A79),"",IF(B79=Hilfstabelle!$K$3,0,IF(ISBLANK(D79),C79*$B$12/100,D79)))</f>
        <v/>
      </c>
    </row>
    <row r="80" spans="1:5" x14ac:dyDescent="0.2">
      <c r="A80" s="74"/>
      <c r="B80" s="73"/>
      <c r="C80" s="119"/>
      <c r="D80" s="6"/>
      <c r="E80" s="111" t="str">
        <f>IF(ISBLANK(A80),"",IF(B80=Hilfstabelle!$K$3,0,IF(ISBLANK(D80),C80*$B$12/100,D80)))</f>
        <v/>
      </c>
    </row>
    <row r="81" spans="1:5" x14ac:dyDescent="0.2">
      <c r="A81" s="74"/>
      <c r="B81" s="73"/>
      <c r="C81" s="119"/>
      <c r="D81" s="6"/>
      <c r="E81" s="111" t="str">
        <f>IF(ISBLANK(A81),"",IF(B81=Hilfstabelle!$K$3,0,IF(ISBLANK(D81),C81*$B$12/100,D81)))</f>
        <v/>
      </c>
    </row>
    <row r="82" spans="1:5" x14ac:dyDescent="0.2">
      <c r="A82" s="74"/>
      <c r="B82" s="73"/>
      <c r="C82" s="119"/>
      <c r="D82" s="6"/>
      <c r="E82" s="111" t="str">
        <f>IF(ISBLANK(A82),"",IF(B82=Hilfstabelle!$K$3,0,IF(ISBLANK(D82),C82*$B$12/100,D82)))</f>
        <v/>
      </c>
    </row>
    <row r="83" spans="1:5" x14ac:dyDescent="0.2">
      <c r="A83" s="74"/>
      <c r="B83" s="73"/>
      <c r="C83" s="119"/>
      <c r="D83" s="6"/>
      <c r="E83" s="111" t="str">
        <f>IF(ISBLANK(A83),"",IF(B83=Hilfstabelle!$K$3,0,IF(ISBLANK(D83),C83*$B$12/100,D83)))</f>
        <v/>
      </c>
    </row>
    <row r="84" spans="1:5" x14ac:dyDescent="0.2">
      <c r="A84" s="74"/>
      <c r="B84" s="73"/>
      <c r="C84" s="119"/>
      <c r="D84" s="6"/>
      <c r="E84" s="111" t="str">
        <f>IF(ISBLANK(A84),"",IF(B84=Hilfstabelle!$K$3,0,IF(ISBLANK(D84),C84*$B$12/100,D84)))</f>
        <v/>
      </c>
    </row>
    <row r="85" spans="1:5" x14ac:dyDescent="0.2">
      <c r="A85" s="74"/>
      <c r="B85" s="73"/>
      <c r="C85" s="119"/>
      <c r="D85" s="6"/>
      <c r="E85" s="111" t="str">
        <f>IF(ISBLANK(A85),"",IF(B85=Hilfstabelle!$K$3,0,IF(ISBLANK(D85),C85*$B$12/100,D85)))</f>
        <v/>
      </c>
    </row>
    <row r="86" spans="1:5" x14ac:dyDescent="0.2">
      <c r="A86" s="74"/>
      <c r="B86" s="73"/>
      <c r="C86" s="119"/>
      <c r="D86" s="6"/>
      <c r="E86" s="111" t="str">
        <f>IF(ISBLANK(A86),"",IF(B86=Hilfstabelle!$K$3,0,IF(ISBLANK(D86),C86*$B$12/100,D86)))</f>
        <v/>
      </c>
    </row>
    <row r="87" spans="1:5" x14ac:dyDescent="0.2">
      <c r="A87" s="74"/>
      <c r="B87" s="73"/>
      <c r="C87" s="119"/>
      <c r="D87" s="6"/>
      <c r="E87" s="111" t="str">
        <f>IF(ISBLANK(A87),"",IF(B87=Hilfstabelle!$K$3,0,IF(ISBLANK(D87),C87*$B$12/100,D87)))</f>
        <v/>
      </c>
    </row>
    <row r="88" spans="1:5" x14ac:dyDescent="0.2">
      <c r="A88" s="74"/>
      <c r="B88" s="73"/>
      <c r="C88" s="119"/>
      <c r="D88" s="6"/>
      <c r="E88" s="111" t="str">
        <f>IF(ISBLANK(A88),"",IF(B88=Hilfstabelle!$K$3,0,IF(ISBLANK(D88),C88*$B$12/100,D88)))</f>
        <v/>
      </c>
    </row>
    <row r="89" spans="1:5" x14ac:dyDescent="0.2">
      <c r="A89" s="74"/>
      <c r="B89" s="73"/>
      <c r="C89" s="119"/>
      <c r="D89" s="6"/>
      <c r="E89" s="111" t="str">
        <f>IF(ISBLANK(A89),"",IF(B89=Hilfstabelle!$K$3,0,IF(ISBLANK(D89),C89*$B$12/100,D89)))</f>
        <v/>
      </c>
    </row>
    <row r="90" spans="1:5" x14ac:dyDescent="0.2">
      <c r="A90" s="74"/>
      <c r="B90" s="73"/>
      <c r="C90" s="119"/>
      <c r="D90" s="6"/>
      <c r="E90" s="111" t="str">
        <f>IF(ISBLANK(A90),"",IF(B90=Hilfstabelle!$K$3,0,IF(ISBLANK(D90),C90*$B$12/100,D90)))</f>
        <v/>
      </c>
    </row>
    <row r="91" spans="1:5" x14ac:dyDescent="0.2">
      <c r="A91" s="74"/>
      <c r="B91" s="73"/>
      <c r="C91" s="119"/>
      <c r="D91" s="6"/>
      <c r="E91" s="111" t="str">
        <f>IF(ISBLANK(A91),"",IF(B91=Hilfstabelle!$K$3,0,IF(ISBLANK(D91),C91*$B$12/100,D91)))</f>
        <v/>
      </c>
    </row>
    <row r="92" spans="1:5" x14ac:dyDescent="0.2">
      <c r="A92" s="74"/>
      <c r="B92" s="73"/>
      <c r="C92" s="119"/>
      <c r="D92" s="6"/>
      <c r="E92" s="111" t="str">
        <f>IF(ISBLANK(A92),"",IF(B92=Hilfstabelle!$K$3,0,IF(ISBLANK(D92),C92*$B$12/100,D92)))</f>
        <v/>
      </c>
    </row>
    <row r="93" spans="1:5" x14ac:dyDescent="0.2">
      <c r="A93" s="74"/>
      <c r="B93" s="73"/>
      <c r="C93" s="119"/>
      <c r="D93" s="6"/>
      <c r="E93" s="111" t="str">
        <f>IF(ISBLANK(A93),"",IF(B93=Hilfstabelle!$K$3,0,IF(ISBLANK(D93),C93*$B$12/100,D93)))</f>
        <v/>
      </c>
    </row>
    <row r="94" spans="1:5" x14ac:dyDescent="0.2">
      <c r="A94" s="74"/>
      <c r="B94" s="73"/>
      <c r="C94" s="119"/>
      <c r="D94" s="6"/>
      <c r="E94" s="111" t="str">
        <f>IF(ISBLANK(A94),"",IF(B94=Hilfstabelle!$K$3,0,IF(ISBLANK(D94),C94*$B$12/100,D94)))</f>
        <v/>
      </c>
    </row>
    <row r="95" spans="1:5" x14ac:dyDescent="0.2">
      <c r="A95" s="74"/>
      <c r="B95" s="73"/>
      <c r="C95" s="119"/>
      <c r="D95" s="6"/>
      <c r="E95" s="111" t="str">
        <f>IF(ISBLANK(A95),"",IF(B95=Hilfstabelle!$K$3,0,IF(ISBLANK(D95),C95*$B$12/100,D95)))</f>
        <v/>
      </c>
    </row>
    <row r="96" spans="1:5" x14ac:dyDescent="0.2">
      <c r="A96" s="74"/>
      <c r="B96" s="73"/>
      <c r="C96" s="119"/>
      <c r="D96" s="6"/>
      <c r="E96" s="111" t="str">
        <f>IF(ISBLANK(A96),"",IF(B96=Hilfstabelle!$K$3,0,IF(ISBLANK(D96),C96*$B$12/100,D96)))</f>
        <v/>
      </c>
    </row>
    <row r="97" spans="1:5" x14ac:dyDescent="0.2">
      <c r="A97" s="74"/>
      <c r="B97" s="73"/>
      <c r="C97" s="119"/>
      <c r="D97" s="6"/>
      <c r="E97" s="111" t="str">
        <f>IF(ISBLANK(A97),"",IF(B97=Hilfstabelle!$K$3,0,IF(ISBLANK(D97),C97*$B$12/100,D97)))</f>
        <v/>
      </c>
    </row>
    <row r="98" spans="1:5" x14ac:dyDescent="0.2">
      <c r="A98" s="74"/>
      <c r="B98" s="73"/>
      <c r="C98" s="119"/>
      <c r="D98" s="6"/>
      <c r="E98" s="111" t="str">
        <f>IF(ISBLANK(A98),"",IF(B98=Hilfstabelle!$K$3,0,IF(ISBLANK(D98),C98*$B$12/100,D98)))</f>
        <v/>
      </c>
    </row>
    <row r="99" spans="1:5" x14ac:dyDescent="0.2">
      <c r="A99" s="74"/>
      <c r="B99" s="73"/>
      <c r="C99" s="119"/>
      <c r="D99" s="6"/>
      <c r="E99" s="111" t="str">
        <f>IF(ISBLANK(A99),"",IF(B99=Hilfstabelle!$K$3,0,IF(ISBLANK(D99),C99*$B$12/100,D99)))</f>
        <v/>
      </c>
    </row>
    <row r="100" spans="1:5" x14ac:dyDescent="0.2">
      <c r="A100" s="74"/>
      <c r="B100" s="73"/>
      <c r="C100" s="119"/>
      <c r="D100" s="6"/>
      <c r="E100" s="111" t="str">
        <f>IF(ISBLANK(A100),"",IF(B100=Hilfstabelle!$K$3,0,IF(ISBLANK(D100),C100*$B$12/100,D100)))</f>
        <v/>
      </c>
    </row>
    <row r="101" spans="1:5" x14ac:dyDescent="0.2">
      <c r="A101" s="74"/>
      <c r="B101" s="73"/>
      <c r="C101" s="119"/>
      <c r="D101" s="6"/>
      <c r="E101" s="111" t="str">
        <f>IF(ISBLANK(A101),"",IF(B101=Hilfstabelle!$K$3,0,IF(ISBLANK(D101),C101*$B$12/100,D101)))</f>
        <v/>
      </c>
    </row>
    <row r="102" spans="1:5" x14ac:dyDescent="0.2">
      <c r="A102" s="74"/>
      <c r="B102" s="73"/>
      <c r="C102" s="119"/>
      <c r="D102" s="6"/>
      <c r="E102" s="111" t="str">
        <f>IF(ISBLANK(A102),"",IF(B102=Hilfstabelle!$K$3,0,IF(ISBLANK(D102),C102*$B$12/100,D102)))</f>
        <v/>
      </c>
    </row>
    <row r="103" spans="1:5" x14ac:dyDescent="0.2">
      <c r="A103" s="74"/>
      <c r="B103" s="73"/>
      <c r="C103" s="119"/>
      <c r="D103" s="6"/>
      <c r="E103" s="111" t="str">
        <f>IF(ISBLANK(A103),"",IF(B103=Hilfstabelle!$K$3,0,IF(ISBLANK(D103),C103*$B$12/100,D103)))</f>
        <v/>
      </c>
    </row>
    <row r="104" spans="1:5" x14ac:dyDescent="0.2">
      <c r="A104" s="74"/>
      <c r="B104" s="73"/>
      <c r="C104" s="119"/>
      <c r="D104" s="6"/>
      <c r="E104" s="111" t="str">
        <f>IF(ISBLANK(A104),"",IF(B104=Hilfstabelle!$K$3,0,IF(ISBLANK(D104),C104*$B$12/100,D104)))</f>
        <v/>
      </c>
    </row>
    <row r="105" spans="1:5" x14ac:dyDescent="0.2">
      <c r="A105" s="74"/>
      <c r="B105" s="73"/>
      <c r="C105" s="119"/>
      <c r="D105" s="6"/>
      <c r="E105" s="111" t="str">
        <f>IF(ISBLANK(A105),"",IF(B105=Hilfstabelle!$K$3,0,IF(ISBLANK(D105),C105*$B$12/100,D105)))</f>
        <v/>
      </c>
    </row>
    <row r="106" spans="1:5" x14ac:dyDescent="0.2">
      <c r="A106" s="74"/>
      <c r="B106" s="73"/>
      <c r="C106" s="119"/>
      <c r="D106" s="6"/>
      <c r="E106" s="111" t="str">
        <f>IF(ISBLANK(A106),"",IF(B106=Hilfstabelle!$K$3,0,IF(ISBLANK(D106),C106*$B$12/100,D106)))</f>
        <v/>
      </c>
    </row>
    <row r="107" spans="1:5" x14ac:dyDescent="0.2">
      <c r="A107" s="74"/>
      <c r="B107" s="73"/>
      <c r="C107" s="119"/>
      <c r="D107" s="6"/>
      <c r="E107" s="111" t="str">
        <f>IF(ISBLANK(A107),"",IF(B107=Hilfstabelle!$K$3,0,IF(ISBLANK(D107),C107*$B$12/100,D107)))</f>
        <v/>
      </c>
    </row>
    <row r="108" spans="1:5" x14ac:dyDescent="0.2">
      <c r="A108" s="74"/>
      <c r="B108" s="73"/>
      <c r="C108" s="119"/>
      <c r="D108" s="6"/>
      <c r="E108" s="111" t="str">
        <f>IF(ISBLANK(A108),"",IF(B108=Hilfstabelle!$K$3,0,IF(ISBLANK(D108),C108*$B$12/100,D108)))</f>
        <v/>
      </c>
    </row>
    <row r="109" spans="1:5" x14ac:dyDescent="0.2">
      <c r="A109" s="74"/>
      <c r="B109" s="73"/>
      <c r="C109" s="119"/>
      <c r="D109" s="6"/>
      <c r="E109" s="111" t="str">
        <f>IF(ISBLANK(A109),"",IF(B109=Hilfstabelle!$K$3,0,IF(ISBLANK(D109),C109*$B$12/100,D109)))</f>
        <v/>
      </c>
    </row>
    <row r="110" spans="1:5" x14ac:dyDescent="0.2">
      <c r="A110" s="74"/>
      <c r="B110" s="73"/>
      <c r="C110" s="119"/>
      <c r="D110" s="6"/>
      <c r="E110" s="111" t="str">
        <f>IF(ISBLANK(A110),"",IF(B110=Hilfstabelle!$K$3,0,IF(ISBLANK(D110),C110*$B$12/100,D110)))</f>
        <v/>
      </c>
    </row>
    <row r="111" spans="1:5" x14ac:dyDescent="0.2">
      <c r="A111" s="74"/>
      <c r="B111" s="73"/>
      <c r="C111" s="119"/>
      <c r="D111" s="6"/>
      <c r="E111" s="111" t="str">
        <f>IF(ISBLANK(A111),"",IF(B111=Hilfstabelle!$K$3,0,IF(ISBLANK(D111),C111*$B$12/100,D111)))</f>
        <v/>
      </c>
    </row>
    <row r="112" spans="1:5" x14ac:dyDescent="0.2">
      <c r="A112" s="74"/>
      <c r="B112" s="73"/>
      <c r="C112" s="119"/>
      <c r="D112" s="6"/>
      <c r="E112" s="111" t="str">
        <f>IF(ISBLANK(A112),"",IF(B112=Hilfstabelle!$K$3,0,IF(ISBLANK(D112),C112*$B$12/100,D112)))</f>
        <v/>
      </c>
    </row>
    <row r="113" spans="1:5" x14ac:dyDescent="0.2">
      <c r="A113" s="74"/>
      <c r="B113" s="73"/>
      <c r="C113" s="119"/>
      <c r="D113" s="6"/>
      <c r="E113" s="111" t="str">
        <f>IF(ISBLANK(A113),"",IF(B113=Hilfstabelle!$K$3,0,IF(ISBLANK(D113),C113*$B$12/100,D113)))</f>
        <v/>
      </c>
    </row>
    <row r="114" spans="1:5" x14ac:dyDescent="0.2">
      <c r="A114" s="74"/>
      <c r="B114" s="73"/>
      <c r="C114" s="119"/>
      <c r="D114" s="6"/>
      <c r="E114" s="111" t="str">
        <f>IF(ISBLANK(A114),"",IF(B114=Hilfstabelle!$K$3,0,IF(ISBLANK(D114),C114*$B$12/100,D114)))</f>
        <v/>
      </c>
    </row>
    <row r="115" spans="1:5" x14ac:dyDescent="0.2">
      <c r="A115" s="74"/>
      <c r="B115" s="73"/>
      <c r="C115" s="119"/>
      <c r="D115" s="6"/>
      <c r="E115" s="111" t="str">
        <f>IF(ISBLANK(A115),"",IF(B115=Hilfstabelle!$K$3,0,IF(ISBLANK(D115),C115*$B$12/100,D115)))</f>
        <v/>
      </c>
    </row>
    <row r="116" spans="1:5" x14ac:dyDescent="0.2">
      <c r="A116" s="74"/>
      <c r="B116" s="73"/>
      <c r="C116" s="119"/>
      <c r="D116" s="6"/>
      <c r="E116" s="111" t="str">
        <f>IF(ISBLANK(A116),"",IF(B116=Hilfstabelle!$K$3,0,IF(ISBLANK(D116),C116*$B$12/100,D116)))</f>
        <v/>
      </c>
    </row>
    <row r="117" spans="1:5" x14ac:dyDescent="0.2">
      <c r="A117" s="74"/>
      <c r="B117" s="73"/>
      <c r="C117" s="119"/>
      <c r="D117" s="6"/>
      <c r="E117" s="111" t="str">
        <f>IF(ISBLANK(A117),"",IF(B117=Hilfstabelle!$K$3,0,IF(ISBLANK(D117),C117*$B$12/100,D117)))</f>
        <v/>
      </c>
    </row>
    <row r="118" spans="1:5" x14ac:dyDescent="0.2">
      <c r="A118" s="74"/>
      <c r="B118" s="73"/>
      <c r="C118" s="119"/>
      <c r="D118" s="6"/>
      <c r="E118" s="111" t="str">
        <f>IF(ISBLANK(A118),"",IF(B118=Hilfstabelle!$K$3,0,IF(ISBLANK(D118),C118*$B$12/100,D118)))</f>
        <v/>
      </c>
    </row>
    <row r="119" spans="1:5" x14ac:dyDescent="0.2">
      <c r="A119" s="74"/>
      <c r="B119" s="73"/>
      <c r="C119" s="119"/>
      <c r="D119" s="6"/>
      <c r="E119" s="111" t="str">
        <f>IF(ISBLANK(A119),"",IF(B119=Hilfstabelle!$K$3,0,IF(ISBLANK(D119),C119*$B$12/100,D119)))</f>
        <v/>
      </c>
    </row>
    <row r="120" spans="1:5" x14ac:dyDescent="0.2">
      <c r="A120" s="74"/>
      <c r="B120" s="73"/>
      <c r="C120" s="119"/>
      <c r="D120" s="6"/>
      <c r="E120" s="111" t="str">
        <f>IF(ISBLANK(A120),"",IF(B120=Hilfstabelle!$K$3,0,IF(ISBLANK(D120),C120*$B$12/100,D120)))</f>
        <v/>
      </c>
    </row>
    <row r="121" spans="1:5" x14ac:dyDescent="0.2">
      <c r="A121" s="74"/>
      <c r="B121" s="73"/>
      <c r="C121" s="119"/>
      <c r="D121" s="6"/>
      <c r="E121" s="111" t="str">
        <f>IF(ISBLANK(A121),"",IF(B121=Hilfstabelle!$K$3,0,IF(ISBLANK(D121),C121*$B$12/100,D121)))</f>
        <v/>
      </c>
    </row>
    <row r="122" spans="1:5" x14ac:dyDescent="0.2">
      <c r="A122" s="74"/>
      <c r="B122" s="73"/>
      <c r="C122" s="119"/>
      <c r="D122" s="6"/>
      <c r="E122" s="111" t="str">
        <f>IF(ISBLANK(A122),"",IF(B122=Hilfstabelle!$K$3,0,IF(ISBLANK(D122),C122*$B$12/100,D122)))</f>
        <v/>
      </c>
    </row>
    <row r="123" spans="1:5" x14ac:dyDescent="0.2">
      <c r="A123" s="74"/>
      <c r="B123" s="73"/>
      <c r="C123" s="119"/>
      <c r="D123" s="6"/>
      <c r="E123" s="111" t="str">
        <f>IF(ISBLANK(A123),"",IF(B123=Hilfstabelle!$K$3,0,IF(ISBLANK(D123),C123*$B$12/100,D123)))</f>
        <v/>
      </c>
    </row>
    <row r="124" spans="1:5" x14ac:dyDescent="0.2">
      <c r="A124" s="74"/>
      <c r="B124" s="73"/>
      <c r="C124" s="119"/>
      <c r="D124" s="6"/>
      <c r="E124" s="111" t="str">
        <f>IF(ISBLANK(A124),"",IF(B124=Hilfstabelle!$K$3,0,IF(ISBLANK(D124),C124*$B$12/100,D124)))</f>
        <v/>
      </c>
    </row>
    <row r="125" spans="1:5" x14ac:dyDescent="0.2">
      <c r="A125" s="74"/>
      <c r="B125" s="73"/>
      <c r="C125" s="119"/>
      <c r="D125" s="6"/>
      <c r="E125" s="111" t="str">
        <f>IF(ISBLANK(A125),"",IF(B125=Hilfstabelle!$K$3,0,IF(ISBLANK(D125),C125*$B$12/100,D125)))</f>
        <v/>
      </c>
    </row>
    <row r="126" spans="1:5" x14ac:dyDescent="0.2">
      <c r="A126" s="74"/>
      <c r="B126" s="73"/>
      <c r="C126" s="119"/>
      <c r="D126" s="6"/>
      <c r="E126" s="111" t="str">
        <f>IF(ISBLANK(A126),"",IF(B126=Hilfstabelle!$K$3,0,IF(ISBLANK(D126),C126*$B$12/100,D126)))</f>
        <v/>
      </c>
    </row>
    <row r="127" spans="1:5" x14ac:dyDescent="0.2">
      <c r="A127" s="74"/>
      <c r="B127" s="73"/>
      <c r="C127" s="119"/>
      <c r="D127" s="6"/>
      <c r="E127" s="111" t="str">
        <f>IF(ISBLANK(A127),"",IF(B127=Hilfstabelle!$K$3,0,IF(ISBLANK(D127),C127*$B$12/100,D127)))</f>
        <v/>
      </c>
    </row>
    <row r="128" spans="1:5" x14ac:dyDescent="0.2">
      <c r="A128" s="74"/>
      <c r="B128" s="73"/>
      <c r="C128" s="119"/>
      <c r="D128" s="6"/>
      <c r="E128" s="111" t="str">
        <f>IF(ISBLANK(A128),"",IF(B128=Hilfstabelle!$K$3,0,IF(ISBLANK(D128),C128*$B$12/100,D128)))</f>
        <v/>
      </c>
    </row>
    <row r="129" spans="1:5" x14ac:dyDescent="0.2">
      <c r="A129" s="74"/>
      <c r="B129" s="73"/>
      <c r="C129" s="119"/>
      <c r="D129" s="6"/>
      <c r="E129" s="111" t="str">
        <f>IF(ISBLANK(A129),"",IF(B129=Hilfstabelle!$K$3,0,IF(ISBLANK(D129),C129*$B$12/100,D129)))</f>
        <v/>
      </c>
    </row>
    <row r="130" spans="1:5" x14ac:dyDescent="0.2">
      <c r="A130" s="74"/>
      <c r="B130" s="73"/>
      <c r="C130" s="119"/>
      <c r="D130" s="6"/>
      <c r="E130" s="111" t="str">
        <f>IF(ISBLANK(A130),"",IF(B130=Hilfstabelle!$K$3,0,IF(ISBLANK(D130),C130*$B$12/100,D130)))</f>
        <v/>
      </c>
    </row>
    <row r="131" spans="1:5" x14ac:dyDescent="0.2">
      <c r="A131" s="74"/>
      <c r="B131" s="73"/>
      <c r="C131" s="119"/>
      <c r="D131" s="6"/>
      <c r="E131" s="111" t="str">
        <f>IF(ISBLANK(A131),"",IF(B131=Hilfstabelle!$K$3,0,IF(ISBLANK(D131),C131*$B$12/100,D131)))</f>
        <v/>
      </c>
    </row>
    <row r="132" spans="1:5" x14ac:dyDescent="0.2">
      <c r="A132" s="74"/>
      <c r="B132" s="73"/>
      <c r="C132" s="119"/>
      <c r="D132" s="6"/>
      <c r="E132" s="111" t="str">
        <f>IF(ISBLANK(A132),"",IF(B132=Hilfstabelle!$K$3,0,IF(ISBLANK(D132),C132*$B$12/100,D132)))</f>
        <v/>
      </c>
    </row>
    <row r="133" spans="1:5" x14ac:dyDescent="0.2">
      <c r="A133" s="74"/>
      <c r="B133" s="73"/>
      <c r="C133" s="119"/>
      <c r="D133" s="6"/>
      <c r="E133" s="111" t="str">
        <f>IF(ISBLANK(A133),"",IF(B133=Hilfstabelle!$K$3,0,IF(ISBLANK(D133),C133*$B$12/100,D133)))</f>
        <v/>
      </c>
    </row>
    <row r="134" spans="1:5" x14ac:dyDescent="0.2">
      <c r="A134" s="74"/>
      <c r="B134" s="73"/>
      <c r="C134" s="119"/>
      <c r="D134" s="6"/>
      <c r="E134" s="111" t="str">
        <f>IF(ISBLANK(A134),"",IF(B134=Hilfstabelle!$K$3,0,IF(ISBLANK(D134),C134*$B$12/100,D134)))</f>
        <v/>
      </c>
    </row>
    <row r="135" spans="1:5" x14ac:dyDescent="0.2">
      <c r="A135" s="74"/>
      <c r="B135" s="73"/>
      <c r="C135" s="119"/>
      <c r="D135" s="6"/>
      <c r="E135" s="111" t="str">
        <f>IF(ISBLANK(A135),"",IF(B135=Hilfstabelle!$K$3,0,IF(ISBLANK(D135),C135*$B$12/100,D135)))</f>
        <v/>
      </c>
    </row>
    <row r="136" spans="1:5" x14ac:dyDescent="0.2">
      <c r="A136" s="74"/>
      <c r="B136" s="73"/>
      <c r="C136" s="119"/>
      <c r="D136" s="6"/>
      <c r="E136" s="111" t="str">
        <f>IF(ISBLANK(A136),"",IF(B136=Hilfstabelle!$K$3,0,IF(ISBLANK(D136),C136*$B$12/100,D136)))</f>
        <v/>
      </c>
    </row>
    <row r="137" spans="1:5" x14ac:dyDescent="0.2">
      <c r="A137" s="74"/>
      <c r="B137" s="73"/>
      <c r="C137" s="119"/>
      <c r="D137" s="6"/>
      <c r="E137" s="111" t="str">
        <f>IF(ISBLANK(A137),"",IF(B137=Hilfstabelle!$K$3,0,IF(ISBLANK(D137),C137*$B$12/100,D137)))</f>
        <v/>
      </c>
    </row>
    <row r="138" spans="1:5" x14ac:dyDescent="0.2">
      <c r="A138" s="74"/>
      <c r="B138" s="73"/>
      <c r="C138" s="119"/>
      <c r="D138" s="6"/>
      <c r="E138" s="111" t="str">
        <f>IF(ISBLANK(A138),"",IF(B138=Hilfstabelle!$K$3,0,IF(ISBLANK(D138),C138*$B$12/100,D138)))</f>
        <v/>
      </c>
    </row>
    <row r="139" spans="1:5" x14ac:dyDescent="0.2">
      <c r="A139" s="74"/>
      <c r="B139" s="73"/>
      <c r="C139" s="119"/>
      <c r="D139" s="6"/>
      <c r="E139" s="111" t="str">
        <f>IF(ISBLANK(A139),"",IF(B139=Hilfstabelle!$K$3,0,IF(ISBLANK(D139),C139*$B$12/100,D139)))</f>
        <v/>
      </c>
    </row>
    <row r="140" spans="1:5" x14ac:dyDescent="0.2">
      <c r="A140" s="74"/>
      <c r="B140" s="73"/>
      <c r="C140" s="119"/>
      <c r="D140" s="6"/>
      <c r="E140" s="111" t="str">
        <f>IF(ISBLANK(A140),"",IF(B140=Hilfstabelle!$K$3,0,IF(ISBLANK(D140),C140*$B$12/100,D140)))</f>
        <v/>
      </c>
    </row>
    <row r="141" spans="1:5" x14ac:dyDescent="0.2">
      <c r="A141" s="74"/>
      <c r="B141" s="73"/>
      <c r="C141" s="119"/>
      <c r="D141" s="6"/>
      <c r="E141" s="111" t="str">
        <f>IF(ISBLANK(A141),"",IF(B141=Hilfstabelle!$K$3,0,IF(ISBLANK(D141),C141*$B$12/100,D141)))</f>
        <v/>
      </c>
    </row>
    <row r="142" spans="1:5" x14ac:dyDescent="0.2">
      <c r="A142" s="74"/>
      <c r="B142" s="73"/>
      <c r="C142" s="119"/>
      <c r="D142" s="6"/>
      <c r="E142" s="111" t="str">
        <f>IF(ISBLANK(A142),"",IF(B142=Hilfstabelle!$K$3,0,IF(ISBLANK(D142),C142*$B$12/100,D142)))</f>
        <v/>
      </c>
    </row>
    <row r="143" spans="1:5" x14ac:dyDescent="0.2">
      <c r="A143" s="74"/>
      <c r="B143" s="73"/>
      <c r="C143" s="119"/>
      <c r="D143" s="6"/>
      <c r="E143" s="111" t="str">
        <f>IF(ISBLANK(A143),"",IF(B143=Hilfstabelle!$K$3,0,IF(ISBLANK(D143),C143*$B$12/100,D143)))</f>
        <v/>
      </c>
    </row>
    <row r="144" spans="1:5" x14ac:dyDescent="0.2">
      <c r="A144" s="74"/>
      <c r="B144" s="73"/>
      <c r="C144" s="119"/>
      <c r="D144" s="6"/>
      <c r="E144" s="111" t="str">
        <f>IF(ISBLANK(A144),"",IF(B144=Hilfstabelle!$K$3,0,IF(ISBLANK(D144),C144*$B$12/100,D144)))</f>
        <v/>
      </c>
    </row>
    <row r="145" spans="1:5" x14ac:dyDescent="0.2">
      <c r="A145" s="74"/>
      <c r="B145" s="73"/>
      <c r="C145" s="119"/>
      <c r="D145" s="6"/>
      <c r="E145" s="111" t="str">
        <f>IF(ISBLANK(A145),"",IF(B145=Hilfstabelle!$K$3,0,IF(ISBLANK(D145),C145*$B$12/100,D145)))</f>
        <v/>
      </c>
    </row>
    <row r="146" spans="1:5" x14ac:dyDescent="0.2">
      <c r="A146" s="74"/>
      <c r="B146" s="73"/>
      <c r="C146" s="119"/>
      <c r="D146" s="6"/>
      <c r="E146" s="111" t="str">
        <f>IF(ISBLANK(A146),"",IF(B146=Hilfstabelle!$K$3,0,IF(ISBLANK(D146),C146*$B$12/100,D146)))</f>
        <v/>
      </c>
    </row>
    <row r="147" spans="1:5" x14ac:dyDescent="0.2">
      <c r="A147" s="74"/>
      <c r="B147" s="73"/>
      <c r="C147" s="119"/>
      <c r="D147" s="6"/>
      <c r="E147" s="111" t="str">
        <f>IF(ISBLANK(A147),"",IF(B147=Hilfstabelle!$K$3,0,IF(ISBLANK(D147),C147*$B$12/100,D147)))</f>
        <v/>
      </c>
    </row>
    <row r="148" spans="1:5" x14ac:dyDescent="0.2">
      <c r="A148" s="74"/>
      <c r="B148" s="73"/>
      <c r="C148" s="119"/>
      <c r="D148" s="6"/>
      <c r="E148" s="111" t="str">
        <f>IF(ISBLANK(A148),"",IF(B148=Hilfstabelle!$K$3,0,IF(ISBLANK(D148),C148*$B$12/100,D148)))</f>
        <v/>
      </c>
    </row>
    <row r="149" spans="1:5" x14ac:dyDescent="0.2">
      <c r="A149" s="74"/>
      <c r="B149" s="73"/>
      <c r="C149" s="119"/>
      <c r="D149" s="6"/>
      <c r="E149" s="111" t="str">
        <f>IF(ISBLANK(A149),"",IF(B149=Hilfstabelle!$K$3,0,IF(ISBLANK(D149),C149*$B$12/100,D149)))</f>
        <v/>
      </c>
    </row>
    <row r="150" spans="1:5" x14ac:dyDescent="0.2">
      <c r="A150" s="74"/>
      <c r="B150" s="73"/>
      <c r="C150" s="119"/>
      <c r="D150" s="6"/>
      <c r="E150" s="111" t="str">
        <f>IF(ISBLANK(A150),"",IF(B150=Hilfstabelle!$K$3,0,IF(ISBLANK(D150),C150*$B$12/100,D150)))</f>
        <v/>
      </c>
    </row>
    <row r="151" spans="1:5" x14ac:dyDescent="0.2">
      <c r="A151" s="74"/>
      <c r="B151" s="73"/>
      <c r="C151" s="119"/>
      <c r="D151" s="6"/>
      <c r="E151" s="111" t="str">
        <f>IF(ISBLANK(A151),"",IF(B151=Hilfstabelle!$K$3,0,IF(ISBLANK(D151),C151*$B$12/100,D151)))</f>
        <v/>
      </c>
    </row>
    <row r="152" spans="1:5" x14ac:dyDescent="0.2">
      <c r="A152" s="74"/>
      <c r="B152" s="73"/>
      <c r="C152" s="119"/>
      <c r="D152" s="6"/>
      <c r="E152" s="111" t="str">
        <f>IF(ISBLANK(A152),"",IF(B152=Hilfstabelle!$K$3,0,IF(ISBLANK(D152),C152*$B$12/100,D152)))</f>
        <v/>
      </c>
    </row>
    <row r="153" spans="1:5" x14ac:dyDescent="0.2">
      <c r="A153" s="74"/>
      <c r="B153" s="73"/>
      <c r="C153" s="119"/>
      <c r="D153" s="6"/>
      <c r="E153" s="111" t="str">
        <f>IF(ISBLANK(A153),"",IF(B153=Hilfstabelle!$K$3,0,IF(ISBLANK(D153),C153*$B$12/100,D153)))</f>
        <v/>
      </c>
    </row>
    <row r="154" spans="1:5" x14ac:dyDescent="0.2">
      <c r="A154" s="74"/>
      <c r="B154" s="73"/>
      <c r="C154" s="119"/>
      <c r="D154" s="6"/>
      <c r="E154" s="111" t="str">
        <f>IF(ISBLANK(A154),"",IF(B154=Hilfstabelle!$K$3,0,IF(ISBLANK(D154),C154*$B$12/100,D154)))</f>
        <v/>
      </c>
    </row>
    <row r="155" spans="1:5" x14ac:dyDescent="0.2">
      <c r="A155" s="74"/>
      <c r="B155" s="73"/>
      <c r="C155" s="119"/>
      <c r="D155" s="6"/>
      <c r="E155" s="111" t="str">
        <f>IF(ISBLANK(A155),"",IF(B155=Hilfstabelle!$K$3,0,IF(ISBLANK(D155),C155*$B$12/100,D155)))</f>
        <v/>
      </c>
    </row>
    <row r="156" spans="1:5" x14ac:dyDescent="0.2">
      <c r="A156" s="74"/>
      <c r="B156" s="73"/>
      <c r="C156" s="119"/>
      <c r="D156" s="6"/>
      <c r="E156" s="111" t="str">
        <f>IF(ISBLANK(A156),"",IF(B156=Hilfstabelle!$K$3,0,IF(ISBLANK(D156),C156*$B$12/100,D156)))</f>
        <v/>
      </c>
    </row>
    <row r="157" spans="1:5" x14ac:dyDescent="0.2">
      <c r="A157" s="74"/>
      <c r="B157" s="73"/>
      <c r="C157" s="119"/>
      <c r="D157" s="6"/>
      <c r="E157" s="111" t="str">
        <f>IF(ISBLANK(A157),"",IF(B157=Hilfstabelle!$K$3,0,IF(ISBLANK(D157),C157*$B$12/100,D157)))</f>
        <v/>
      </c>
    </row>
    <row r="158" spans="1:5" x14ac:dyDescent="0.2">
      <c r="A158" s="74"/>
      <c r="B158" s="73"/>
      <c r="C158" s="119"/>
      <c r="D158" s="6"/>
      <c r="E158" s="111" t="str">
        <f>IF(ISBLANK(A158),"",IF(B158=Hilfstabelle!$K$3,0,IF(ISBLANK(D158),C158*$B$12/100,D158)))</f>
        <v/>
      </c>
    </row>
    <row r="159" spans="1:5" x14ac:dyDescent="0.2">
      <c r="A159" s="74"/>
      <c r="B159" s="73"/>
      <c r="C159" s="119"/>
      <c r="D159" s="6"/>
      <c r="E159" s="111" t="str">
        <f>IF(ISBLANK(A159),"",IF(B159=Hilfstabelle!$K$3,0,IF(ISBLANK(D159),C159*$B$12/100,D159)))</f>
        <v/>
      </c>
    </row>
    <row r="160" spans="1:5" x14ac:dyDescent="0.2">
      <c r="A160" s="74"/>
      <c r="B160" s="73"/>
      <c r="C160" s="119"/>
      <c r="D160" s="6"/>
      <c r="E160" s="111" t="str">
        <f>IF(ISBLANK(A160),"",IF(B160=Hilfstabelle!$K$3,0,IF(ISBLANK(D160),C160*$B$12/100,D160)))</f>
        <v/>
      </c>
    </row>
    <row r="161" spans="1:5" x14ac:dyDescent="0.2">
      <c r="A161" s="74"/>
      <c r="B161" s="73"/>
      <c r="C161" s="119"/>
      <c r="D161" s="6"/>
      <c r="E161" s="111" t="str">
        <f>IF(ISBLANK(A161),"",IF(B161=Hilfstabelle!$K$3,0,IF(ISBLANK(D161),C161*$B$12/100,D161)))</f>
        <v/>
      </c>
    </row>
    <row r="162" spans="1:5" x14ac:dyDescent="0.2">
      <c r="A162" s="74"/>
      <c r="B162" s="73"/>
      <c r="C162" s="119"/>
      <c r="D162" s="6"/>
      <c r="E162" s="111" t="str">
        <f>IF(ISBLANK(A162),"",IF(B162=Hilfstabelle!$K$3,0,IF(ISBLANK(D162),C162*$B$12/100,D162)))</f>
        <v/>
      </c>
    </row>
    <row r="163" spans="1:5" x14ac:dyDescent="0.2">
      <c r="A163" s="74"/>
      <c r="B163" s="73"/>
      <c r="C163" s="119"/>
      <c r="D163" s="6"/>
      <c r="E163" s="111" t="str">
        <f>IF(ISBLANK(A163),"",IF(B163=Hilfstabelle!$K$3,0,IF(ISBLANK(D163),C163*$B$12/100,D163)))</f>
        <v/>
      </c>
    </row>
    <row r="164" spans="1:5" x14ac:dyDescent="0.2">
      <c r="A164" s="74"/>
      <c r="B164" s="73"/>
      <c r="C164" s="119"/>
      <c r="D164" s="6"/>
      <c r="E164" s="111" t="str">
        <f>IF(ISBLANK(A164),"",IF(B164=Hilfstabelle!$K$3,0,IF(ISBLANK(D164),C164*$B$12/100,D164)))</f>
        <v/>
      </c>
    </row>
    <row r="165" spans="1:5" x14ac:dyDescent="0.2">
      <c r="A165" s="74"/>
      <c r="B165" s="73"/>
      <c r="C165" s="119"/>
      <c r="D165" s="6"/>
      <c r="E165" s="111" t="str">
        <f>IF(ISBLANK(A165),"",IF(B165=Hilfstabelle!$K$3,0,IF(ISBLANK(D165),C165*$B$12/100,D165)))</f>
        <v/>
      </c>
    </row>
    <row r="166" spans="1:5" x14ac:dyDescent="0.2">
      <c r="A166" s="74"/>
      <c r="B166" s="73"/>
      <c r="C166" s="119"/>
      <c r="D166" s="6"/>
      <c r="E166" s="111" t="str">
        <f>IF(ISBLANK(A166),"",IF(B166=Hilfstabelle!$K$3,0,IF(ISBLANK(D166),C166*$B$12/100,D166)))</f>
        <v/>
      </c>
    </row>
    <row r="167" spans="1:5" x14ac:dyDescent="0.2">
      <c r="A167" s="74"/>
      <c r="B167" s="73"/>
      <c r="C167" s="119"/>
      <c r="D167" s="6"/>
      <c r="E167" s="111" t="str">
        <f>IF(ISBLANK(A167),"",IF(B167=Hilfstabelle!$K$3,0,IF(ISBLANK(D167),C167*$B$12/100,D167)))</f>
        <v/>
      </c>
    </row>
    <row r="168" spans="1:5" x14ac:dyDescent="0.2">
      <c r="A168" s="74"/>
      <c r="B168" s="73"/>
      <c r="C168" s="119"/>
      <c r="D168" s="6"/>
      <c r="E168" s="111" t="str">
        <f>IF(ISBLANK(A168),"",IF(B168=Hilfstabelle!$K$3,0,IF(ISBLANK(D168),C168*$B$12/100,D168)))</f>
        <v/>
      </c>
    </row>
    <row r="169" spans="1:5" x14ac:dyDescent="0.2">
      <c r="A169" s="74"/>
      <c r="B169" s="73"/>
      <c r="C169" s="119"/>
      <c r="D169" s="6"/>
      <c r="E169" s="111" t="str">
        <f>IF(ISBLANK(A169),"",IF(B169=Hilfstabelle!$K$3,0,IF(ISBLANK(D169),C169*$B$12/100,D169)))</f>
        <v/>
      </c>
    </row>
    <row r="170" spans="1:5" x14ac:dyDescent="0.2">
      <c r="A170" s="74"/>
      <c r="B170" s="73"/>
      <c r="C170" s="118"/>
      <c r="D170" s="6"/>
      <c r="E170" s="111" t="str">
        <f>IF(ISBLANK(A170),"",IF(B170=Hilfstabelle!$K$3,0,IF(ISBLANK(D170),C170*$B$12/100,D170)))</f>
        <v/>
      </c>
    </row>
    <row r="171" spans="1:5" x14ac:dyDescent="0.2">
      <c r="A171" s="74"/>
      <c r="B171" s="73"/>
      <c r="C171" s="118"/>
      <c r="D171" s="6"/>
      <c r="E171" s="111" t="str">
        <f>IF(ISBLANK(A171),"",IF(B171=Hilfstabelle!$K$3,0,IF(ISBLANK(D171),C171*$B$12/100,D171)))</f>
        <v/>
      </c>
    </row>
    <row r="172" spans="1:5" x14ac:dyDescent="0.2">
      <c r="A172" s="74"/>
      <c r="B172" s="73"/>
      <c r="C172" s="118"/>
      <c r="D172" s="6"/>
      <c r="E172" s="111" t="str">
        <f>IF(ISBLANK(A172),"",IF(B172=Hilfstabelle!$K$3,0,IF(ISBLANK(D172),C172*$B$12/100,D172)))</f>
        <v/>
      </c>
    </row>
    <row r="173" spans="1:5" x14ac:dyDescent="0.2">
      <c r="A173" s="74"/>
      <c r="B173" s="73"/>
      <c r="C173" s="118"/>
      <c r="D173" s="8"/>
      <c r="E173" s="111" t="str">
        <f>IF(ISBLANK(A173),"",IF(B173=Hilfstabelle!$K$3,0,IF(ISBLANK(D173),C173*$B$12/100,D173)))</f>
        <v/>
      </c>
    </row>
    <row r="174" spans="1:5" x14ac:dyDescent="0.2">
      <c r="A174" s="74"/>
      <c r="B174" s="73"/>
      <c r="C174" s="118"/>
      <c r="D174" s="8"/>
      <c r="E174" s="111" t="str">
        <f>IF(ISBLANK(A174),"",IF(B174=Hilfstabelle!$K$3,0,IF(ISBLANK(D174),C174*$B$12/100,D174)))</f>
        <v/>
      </c>
    </row>
    <row r="175" spans="1:5" x14ac:dyDescent="0.2">
      <c r="A175" s="74"/>
      <c r="B175" s="73"/>
      <c r="C175" s="118"/>
      <c r="D175" s="8"/>
      <c r="E175" s="111" t="str">
        <f>IF(ISBLANK(A175),"",IF(B175=Hilfstabelle!$K$3,0,IF(ISBLANK(D175),C175*$B$12/100,D175)))</f>
        <v/>
      </c>
    </row>
    <row r="176" spans="1:5" x14ac:dyDescent="0.2">
      <c r="A176" s="74"/>
      <c r="B176" s="73"/>
      <c r="C176" s="118"/>
      <c r="D176" s="8"/>
      <c r="E176" s="111" t="str">
        <f>IF(ISBLANK(A176),"",IF(B176=Hilfstabelle!$K$3,0,IF(ISBLANK(D176),C176*$B$12/100,D176)))</f>
        <v/>
      </c>
    </row>
    <row r="177" spans="1:5" x14ac:dyDescent="0.2">
      <c r="A177" s="74"/>
      <c r="B177" s="73"/>
      <c r="C177" s="118"/>
      <c r="D177" s="8"/>
      <c r="E177" s="111" t="str">
        <f>IF(ISBLANK(A177),"",IF(B177=Hilfstabelle!$K$3,0,IF(ISBLANK(D177),C177*$B$12/100,D177)))</f>
        <v/>
      </c>
    </row>
    <row r="178" spans="1:5" x14ac:dyDescent="0.2">
      <c r="A178" s="74"/>
      <c r="B178" s="73"/>
      <c r="C178" s="118"/>
      <c r="D178" s="8"/>
      <c r="E178" s="111" t="str">
        <f>IF(ISBLANK(A178),"",IF(B178=Hilfstabelle!$K$3,0,IF(ISBLANK(D178),C178*$B$12/100,D178)))</f>
        <v/>
      </c>
    </row>
    <row r="179" spans="1:5" x14ac:dyDescent="0.2">
      <c r="A179" s="74"/>
      <c r="B179" s="73"/>
      <c r="C179" s="118"/>
      <c r="D179" s="8"/>
      <c r="E179" s="111" t="str">
        <f>IF(ISBLANK(A179),"",IF(B179=Hilfstabelle!$K$3,0,IF(ISBLANK(D179),C179*$B$12/100,D179)))</f>
        <v/>
      </c>
    </row>
    <row r="180" spans="1:5" x14ac:dyDescent="0.2">
      <c r="A180" s="74"/>
      <c r="B180" s="73"/>
      <c r="C180" s="118"/>
      <c r="D180" s="8"/>
      <c r="E180" s="111" t="str">
        <f>IF(ISBLANK(A180),"",IF(B180=Hilfstabelle!$K$3,0,IF(ISBLANK(D180),C180*$B$12/100,D180)))</f>
        <v/>
      </c>
    </row>
    <row r="181" spans="1:5" x14ac:dyDescent="0.2">
      <c r="A181" s="74"/>
      <c r="B181" s="73"/>
      <c r="C181" s="118"/>
      <c r="D181" s="8"/>
      <c r="E181" s="111" t="str">
        <f>IF(ISBLANK(A181),"",IF(B181=Hilfstabelle!$K$3,0,IF(ISBLANK(D181),C181*$B$12/100,D181)))</f>
        <v/>
      </c>
    </row>
    <row r="182" spans="1:5" x14ac:dyDescent="0.2">
      <c r="A182" s="74"/>
      <c r="B182" s="73"/>
      <c r="C182" s="118"/>
      <c r="D182" s="8"/>
      <c r="E182" s="111" t="str">
        <f>IF(ISBLANK(A182),"",IF(B182=Hilfstabelle!$K$3,0,IF(ISBLANK(D182),C182*$B$12/100,D182)))</f>
        <v/>
      </c>
    </row>
    <row r="183" spans="1:5" x14ac:dyDescent="0.2">
      <c r="A183" s="74"/>
      <c r="B183" s="73"/>
      <c r="C183" s="118"/>
      <c r="D183" s="8"/>
      <c r="E183" s="111" t="str">
        <f>IF(ISBLANK(A183),"",IF(B183=Hilfstabelle!$K$3,0,IF(ISBLANK(D183),C183*$B$12/100,D183)))</f>
        <v/>
      </c>
    </row>
    <row r="184" spans="1:5" x14ac:dyDescent="0.2">
      <c r="A184" s="74"/>
      <c r="B184" s="73"/>
      <c r="C184" s="118"/>
      <c r="D184" s="8"/>
      <c r="E184" s="111" t="str">
        <f>IF(ISBLANK(A184),"",IF(B184=Hilfstabelle!$K$3,0,IF(ISBLANK(D184),C184*$B$12/100,D184)))</f>
        <v/>
      </c>
    </row>
    <row r="185" spans="1:5" x14ac:dyDescent="0.2">
      <c r="A185" s="74"/>
      <c r="B185" s="73"/>
      <c r="C185" s="118"/>
      <c r="D185" s="8"/>
      <c r="E185" s="111" t="str">
        <f>IF(ISBLANK(A185),"",IF(B185=Hilfstabelle!$K$3,0,IF(ISBLANK(D185),C185*$B$12/100,D185)))</f>
        <v/>
      </c>
    </row>
    <row r="186" spans="1:5" x14ac:dyDescent="0.2">
      <c r="A186" s="74"/>
      <c r="B186" s="73"/>
      <c r="C186" s="118"/>
      <c r="D186" s="8"/>
      <c r="E186" s="111" t="str">
        <f>IF(ISBLANK(A186),"",IF(B186=Hilfstabelle!$K$3,0,IF(ISBLANK(D186),C186*$B$12/100,D186)))</f>
        <v/>
      </c>
    </row>
    <row r="187" spans="1:5" x14ac:dyDescent="0.2">
      <c r="A187" s="74"/>
      <c r="B187" s="73"/>
      <c r="C187" s="118"/>
      <c r="D187" s="8"/>
      <c r="E187" s="111" t="str">
        <f>IF(ISBLANK(A187),"",IF(B187=Hilfstabelle!$K$3,0,IF(ISBLANK(D187),C187*$B$12/100,D187)))</f>
        <v/>
      </c>
    </row>
    <row r="188" spans="1:5" x14ac:dyDescent="0.2">
      <c r="A188" s="74"/>
      <c r="B188" s="73"/>
      <c r="C188" s="118"/>
      <c r="D188" s="8"/>
      <c r="E188" s="111" t="str">
        <f>IF(ISBLANK(A188),"",IF(B188=Hilfstabelle!$K$3,0,IF(ISBLANK(D188),C188*$B$12/100,D188)))</f>
        <v/>
      </c>
    </row>
    <row r="189" spans="1:5" x14ac:dyDescent="0.2">
      <c r="A189" s="74"/>
      <c r="B189" s="73"/>
      <c r="C189" s="118"/>
      <c r="D189" s="8"/>
      <c r="E189" s="111" t="str">
        <f>IF(ISBLANK(A189),"",IF(B189=Hilfstabelle!$K$3,0,IF(ISBLANK(D189),C189*$B$12/100,D189)))</f>
        <v/>
      </c>
    </row>
    <row r="190" spans="1:5" x14ac:dyDescent="0.2">
      <c r="A190" s="74"/>
      <c r="B190" s="73"/>
      <c r="C190" s="118"/>
      <c r="D190" s="8"/>
      <c r="E190" s="111" t="str">
        <f>IF(ISBLANK(A190),"",IF(B190=Hilfstabelle!$K$3,0,IF(ISBLANK(D190),C190*$B$12/100,D190)))</f>
        <v/>
      </c>
    </row>
    <row r="191" spans="1:5" x14ac:dyDescent="0.2">
      <c r="A191" s="74"/>
      <c r="B191" s="73"/>
      <c r="C191" s="118"/>
      <c r="D191" s="8"/>
      <c r="E191" s="111" t="str">
        <f>IF(ISBLANK(A191),"",IF(B191=Hilfstabelle!$K$3,0,IF(ISBLANK(D191),C191*$B$12/100,D191)))</f>
        <v/>
      </c>
    </row>
    <row r="192" spans="1:5" x14ac:dyDescent="0.2">
      <c r="A192" s="74"/>
      <c r="B192" s="73"/>
      <c r="C192" s="118"/>
      <c r="D192" s="8"/>
      <c r="E192" s="111" t="str">
        <f>IF(ISBLANK(A192),"",IF(B192=Hilfstabelle!$K$3,0,IF(ISBLANK(D192),C192*$B$12/100,D192)))</f>
        <v/>
      </c>
    </row>
    <row r="193" spans="1:5" x14ac:dyDescent="0.2">
      <c r="A193" s="74"/>
      <c r="B193" s="73"/>
      <c r="C193" s="118"/>
      <c r="D193" s="8"/>
      <c r="E193" s="111" t="str">
        <f>IF(ISBLANK(A193),"",IF(B193=Hilfstabelle!$K$3,0,IF(ISBLANK(D193),C193*$B$12/100,D193)))</f>
        <v/>
      </c>
    </row>
    <row r="194" spans="1:5" x14ac:dyDescent="0.2">
      <c r="A194" s="74"/>
      <c r="B194" s="73"/>
      <c r="C194" s="118"/>
      <c r="D194" s="8"/>
      <c r="E194" s="111" t="str">
        <f>IF(ISBLANK(A194),"",IF(B194=Hilfstabelle!$K$3,0,IF(ISBLANK(D194),C194*$B$12/100,D194)))</f>
        <v/>
      </c>
    </row>
    <row r="195" spans="1:5" x14ac:dyDescent="0.2">
      <c r="A195" s="74"/>
      <c r="B195" s="73"/>
      <c r="C195" s="118"/>
      <c r="D195" s="8"/>
      <c r="E195" s="111" t="str">
        <f>IF(ISBLANK(A195),"",IF(B195=Hilfstabelle!$K$3,0,IF(ISBLANK(D195),C195*$B$12/100,D195)))</f>
        <v/>
      </c>
    </row>
    <row r="196" spans="1:5" x14ac:dyDescent="0.2">
      <c r="A196" s="74"/>
      <c r="B196" s="73"/>
      <c r="C196" s="118"/>
      <c r="D196" s="8"/>
      <c r="E196" s="111" t="str">
        <f>IF(ISBLANK(A196),"",IF(B196=Hilfstabelle!$K$3,0,IF(ISBLANK(D196),C196*$B$12/100,D196)))</f>
        <v/>
      </c>
    </row>
    <row r="197" spans="1:5" x14ac:dyDescent="0.2">
      <c r="A197" s="74"/>
      <c r="B197" s="73"/>
      <c r="C197" s="118"/>
      <c r="D197" s="8"/>
      <c r="E197" s="111" t="str">
        <f>IF(ISBLANK(A197),"",IF(B197=Hilfstabelle!$K$3,0,IF(ISBLANK(D197),C197*$B$12/100,D197)))</f>
        <v/>
      </c>
    </row>
    <row r="198" spans="1:5" x14ac:dyDescent="0.2">
      <c r="A198" s="74"/>
      <c r="B198" s="73"/>
      <c r="C198" s="118"/>
      <c r="D198" s="8"/>
      <c r="E198" s="111" t="str">
        <f>IF(ISBLANK(A198),"",IF(B198=Hilfstabelle!$K$3,0,IF(ISBLANK(D198),C198*$B$12/100,D198)))</f>
        <v/>
      </c>
    </row>
    <row r="199" spans="1:5" x14ac:dyDescent="0.2">
      <c r="A199" s="74"/>
      <c r="B199" s="73"/>
      <c r="C199" s="118"/>
      <c r="D199" s="8"/>
      <c r="E199" s="111" t="str">
        <f>IF(ISBLANK(A199),"",IF(B199=Hilfstabelle!$K$3,0,IF(ISBLANK(D199),C199*$B$12/100,D199)))</f>
        <v/>
      </c>
    </row>
    <row r="200" spans="1:5" x14ac:dyDescent="0.2">
      <c r="A200" s="74"/>
      <c r="B200" s="73"/>
      <c r="C200" s="118"/>
      <c r="D200" s="8"/>
      <c r="E200" s="111" t="str">
        <f>IF(ISBLANK(A200),"",IF(B200=Hilfstabelle!$K$3,0,IF(ISBLANK(D200),C200*$B$12/100,D200)))</f>
        <v/>
      </c>
    </row>
    <row r="201" spans="1:5" x14ac:dyDescent="0.2">
      <c r="A201" s="74"/>
      <c r="B201" s="73"/>
      <c r="C201" s="118"/>
      <c r="D201" s="8"/>
      <c r="E201" s="111" t="str">
        <f>IF(ISBLANK(A201),"",IF(B201=Hilfstabelle!$K$3,0,IF(ISBLANK(D201),C201*$B$12/100,D201)))</f>
        <v/>
      </c>
    </row>
    <row r="202" spans="1:5" x14ac:dyDescent="0.2">
      <c r="A202" s="74"/>
      <c r="B202" s="73"/>
      <c r="C202" s="118"/>
      <c r="D202" s="8"/>
      <c r="E202" s="111" t="str">
        <f>IF(ISBLANK(A202),"",IF(B202=Hilfstabelle!$K$3,0,IF(ISBLANK(D202),C202*$B$12/100,D202)))</f>
        <v/>
      </c>
    </row>
    <row r="203" spans="1:5" x14ac:dyDescent="0.2">
      <c r="A203" s="74"/>
      <c r="B203" s="73"/>
      <c r="C203" s="118"/>
      <c r="D203" s="8"/>
      <c r="E203" s="111" t="str">
        <f>IF(ISBLANK(A203),"",IF(B203=Hilfstabelle!$K$3,0,IF(ISBLANK(D203),C203*$B$12/100,D203)))</f>
        <v/>
      </c>
    </row>
    <row r="204" spans="1:5" x14ac:dyDescent="0.2">
      <c r="A204" s="74"/>
      <c r="B204" s="73"/>
      <c r="C204" s="118"/>
      <c r="D204" s="8"/>
      <c r="E204" s="111" t="str">
        <f>IF(ISBLANK(A204),"",IF(B204=Hilfstabelle!$K$3,0,IF(ISBLANK(D204),C204*$B$12/100,D204)))</f>
        <v/>
      </c>
    </row>
    <row r="205" spans="1:5" x14ac:dyDescent="0.2">
      <c r="A205" s="74"/>
      <c r="B205" s="73"/>
      <c r="C205" s="118"/>
      <c r="D205" s="8"/>
      <c r="E205" s="111" t="str">
        <f>IF(ISBLANK(A205),"",IF(B205=Hilfstabelle!$K$3,0,IF(ISBLANK(D205),C205*$B$12/100,D205)))</f>
        <v/>
      </c>
    </row>
    <row r="206" spans="1:5" x14ac:dyDescent="0.2">
      <c r="A206" s="74"/>
      <c r="B206" s="73"/>
      <c r="C206" s="118"/>
      <c r="D206" s="8"/>
      <c r="E206" s="111" t="str">
        <f>IF(ISBLANK(A206),"",IF(B206=Hilfstabelle!$K$3,0,IF(ISBLANK(D206),C206*$B$12/100,D206)))</f>
        <v/>
      </c>
    </row>
    <row r="207" spans="1:5" x14ac:dyDescent="0.2">
      <c r="A207" s="74"/>
      <c r="B207" s="73"/>
      <c r="C207" s="118"/>
      <c r="D207" s="8"/>
      <c r="E207" s="111" t="str">
        <f>IF(ISBLANK(A207),"",IF(B207=Hilfstabelle!$K$3,0,IF(ISBLANK(D207),C207*$B$12/100,D207)))</f>
        <v/>
      </c>
    </row>
    <row r="208" spans="1:5" x14ac:dyDescent="0.2">
      <c r="A208" s="74"/>
      <c r="B208" s="73"/>
      <c r="C208" s="118"/>
      <c r="D208" s="8"/>
      <c r="E208" s="111" t="str">
        <f>IF(ISBLANK(A208),"",IF(B208=Hilfstabelle!$K$3,0,IF(ISBLANK(D208),C208*$B$12/100,D208)))</f>
        <v/>
      </c>
    </row>
    <row r="209" spans="1:5" x14ac:dyDescent="0.2">
      <c r="A209" s="74"/>
      <c r="B209" s="73"/>
      <c r="C209" s="118"/>
      <c r="D209" s="8"/>
      <c r="E209" s="111" t="str">
        <f>IF(ISBLANK(A209),"",IF(B209=Hilfstabelle!$K$3,0,IF(ISBLANK(D209),C209*$B$12/100,D209)))</f>
        <v/>
      </c>
    </row>
    <row r="210" spans="1:5" x14ac:dyDescent="0.2">
      <c r="A210" s="74"/>
      <c r="B210" s="73"/>
      <c r="C210" s="118"/>
      <c r="D210" s="8"/>
      <c r="E210" s="111" t="str">
        <f>IF(ISBLANK(A210),"",IF(B210=Hilfstabelle!$K$3,0,IF(ISBLANK(D210),C210*$B$12/100,D210)))</f>
        <v/>
      </c>
    </row>
    <row r="211" spans="1:5" x14ac:dyDescent="0.2">
      <c r="A211" s="74"/>
      <c r="B211" s="73"/>
      <c r="C211" s="118"/>
      <c r="D211" s="8"/>
      <c r="E211" s="111" t="str">
        <f>IF(ISBLANK(A211),"",IF(B211=Hilfstabelle!$K$3,0,IF(ISBLANK(D211),C211*$B$12/100,D211)))</f>
        <v/>
      </c>
    </row>
    <row r="212" spans="1:5" x14ac:dyDescent="0.2">
      <c r="A212" s="74"/>
      <c r="B212" s="73"/>
      <c r="C212" s="118"/>
      <c r="D212" s="8"/>
      <c r="E212" s="111" t="str">
        <f>IF(ISBLANK(A212),"",IF(B212=Hilfstabelle!$K$3,0,IF(ISBLANK(D212),C212*$B$12/100,D212)))</f>
        <v/>
      </c>
    </row>
    <row r="213" spans="1:5" x14ac:dyDescent="0.2">
      <c r="A213" s="74"/>
      <c r="B213" s="73"/>
      <c r="C213" s="118"/>
      <c r="D213" s="8"/>
      <c r="E213" s="111" t="str">
        <f>IF(ISBLANK(A213),"",IF(B213=Hilfstabelle!$K$3,0,IF(ISBLANK(D213),C213*$B$12/100,D213)))</f>
        <v/>
      </c>
    </row>
    <row r="214" spans="1:5" x14ac:dyDescent="0.2">
      <c r="A214" s="74"/>
      <c r="B214" s="73"/>
      <c r="C214" s="118"/>
      <c r="D214" s="8"/>
      <c r="E214" s="111" t="str">
        <f>IF(ISBLANK(A214),"",IF(B214=Hilfstabelle!$K$3,0,IF(ISBLANK(D214),C214*$B$12/100,D214)))</f>
        <v/>
      </c>
    </row>
    <row r="215" spans="1:5" x14ac:dyDescent="0.2">
      <c r="A215" s="74"/>
      <c r="B215" s="73"/>
      <c r="C215" s="118"/>
      <c r="D215" s="8"/>
      <c r="E215" s="111" t="str">
        <f>IF(ISBLANK(A215),"",IF(B215=Hilfstabelle!$K$3,0,IF(ISBLANK(D215),C215*$B$12/100,D215)))</f>
        <v/>
      </c>
    </row>
    <row r="216" spans="1:5" x14ac:dyDescent="0.2">
      <c r="A216" s="74"/>
      <c r="B216" s="73"/>
      <c r="C216" s="118"/>
      <c r="D216" s="8"/>
      <c r="E216" s="111" t="str">
        <f>IF(ISBLANK(A216),"",IF(B216=Hilfstabelle!$K$3,0,IF(ISBLANK(D216),C216*$B$12/100,D216)))</f>
        <v/>
      </c>
    </row>
    <row r="217" spans="1:5" x14ac:dyDescent="0.2">
      <c r="A217" s="74"/>
      <c r="B217" s="73"/>
      <c r="C217" s="118"/>
      <c r="D217" s="8"/>
      <c r="E217" s="111" t="str">
        <f>IF(ISBLANK(A217),"",IF(B217=Hilfstabelle!$K$3,0,IF(ISBLANK(D217),C217*$B$12/100,D217)))</f>
        <v/>
      </c>
    </row>
    <row r="218" spans="1:5" x14ac:dyDescent="0.2">
      <c r="A218" s="74"/>
      <c r="B218" s="73"/>
      <c r="C218" s="118"/>
      <c r="D218" s="8"/>
      <c r="E218" s="111" t="str">
        <f>IF(ISBLANK(A218),"",IF(B218=Hilfstabelle!$K$3,0,IF(ISBLANK(D218),C218*$B$12/100,D218)))</f>
        <v/>
      </c>
    </row>
    <row r="219" spans="1:5" x14ac:dyDescent="0.2">
      <c r="A219" s="74"/>
      <c r="B219" s="73"/>
      <c r="C219" s="118"/>
      <c r="D219" s="8"/>
      <c r="E219" s="111" t="str">
        <f>IF(ISBLANK(A219),"",IF(B219=Hilfstabelle!$K$3,0,IF(ISBLANK(D219),C219*$B$12/100,D219)))</f>
        <v/>
      </c>
    </row>
    <row r="220" spans="1:5" x14ac:dyDescent="0.2">
      <c r="A220" s="74"/>
      <c r="B220" s="73"/>
      <c r="C220" s="118"/>
      <c r="D220" s="8"/>
      <c r="E220" s="111" t="str">
        <f>IF(ISBLANK(A220),"",IF(B220=Hilfstabelle!$K$3,0,IF(ISBLANK(D220),C220*$B$12/100,D220)))</f>
        <v/>
      </c>
    </row>
    <row r="221" spans="1:5" x14ac:dyDescent="0.2">
      <c r="A221" s="74"/>
      <c r="B221" s="73"/>
      <c r="C221" s="118"/>
      <c r="D221" s="8"/>
      <c r="E221" s="111" t="str">
        <f>IF(ISBLANK(A221),"",IF(B221=Hilfstabelle!$K$3,0,IF(ISBLANK(D221),C221*$B$12/100,D221)))</f>
        <v/>
      </c>
    </row>
    <row r="222" spans="1:5" x14ac:dyDescent="0.2">
      <c r="A222" s="74"/>
      <c r="B222" s="73"/>
      <c r="C222" s="118"/>
      <c r="D222" s="8"/>
      <c r="E222" s="111" t="str">
        <f>IF(ISBLANK(A222),"",IF(B222=Hilfstabelle!$K$3,0,IF(ISBLANK(D222),C222*$B$12/100,D222)))</f>
        <v/>
      </c>
    </row>
    <row r="223" spans="1:5" x14ac:dyDescent="0.2">
      <c r="A223" s="74"/>
      <c r="B223" s="73"/>
      <c r="C223" s="118"/>
      <c r="D223" s="8"/>
      <c r="E223" s="111" t="str">
        <f>IF(ISBLANK(A223),"",IF(B223=Hilfstabelle!$K$3,0,IF(ISBLANK(D223),C223*$B$12/100,D223)))</f>
        <v/>
      </c>
    </row>
    <row r="224" spans="1:5" x14ac:dyDescent="0.2">
      <c r="A224" s="74"/>
      <c r="B224" s="73"/>
      <c r="C224" s="118"/>
      <c r="D224" s="8"/>
      <c r="E224" s="111" t="str">
        <f>IF(ISBLANK(A224),"",IF(B224=Hilfstabelle!$K$3,0,IF(ISBLANK(D224),C224*$B$12/100,D224)))</f>
        <v/>
      </c>
    </row>
    <row r="225" spans="1:5" x14ac:dyDescent="0.2">
      <c r="A225" s="74"/>
      <c r="B225" s="73"/>
      <c r="C225" s="118"/>
      <c r="D225" s="8"/>
      <c r="E225" s="111" t="str">
        <f>IF(ISBLANK(A225),"",IF(B225=Hilfstabelle!$K$3,0,IF(ISBLANK(D225),C225*$B$12/100,D225)))</f>
        <v/>
      </c>
    </row>
    <row r="226" spans="1:5" x14ac:dyDescent="0.2">
      <c r="A226" s="74"/>
      <c r="B226" s="73"/>
      <c r="C226" s="118"/>
      <c r="D226" s="8"/>
      <c r="E226" s="111" t="str">
        <f>IF(ISBLANK(A226),"",IF(B226=Hilfstabelle!$K$3,0,IF(ISBLANK(D226),C226*$B$12/100,D226)))</f>
        <v/>
      </c>
    </row>
    <row r="227" spans="1:5" x14ac:dyDescent="0.2">
      <c r="A227" s="74"/>
      <c r="B227" s="73"/>
      <c r="C227" s="118"/>
      <c r="D227" s="8"/>
      <c r="E227" s="111" t="str">
        <f>IF(ISBLANK(A227),"",IF(B227=Hilfstabelle!$K$3,0,IF(ISBLANK(D227),C227*$B$12/100,D227)))</f>
        <v/>
      </c>
    </row>
    <row r="228" spans="1:5" x14ac:dyDescent="0.2">
      <c r="A228" s="74"/>
      <c r="B228" s="73"/>
      <c r="C228" s="118"/>
      <c r="D228" s="8"/>
      <c r="E228" s="111" t="str">
        <f>IF(ISBLANK(A228),"",IF(B228=Hilfstabelle!$K$3,0,IF(ISBLANK(D228),C228*$B$12/100,D228)))</f>
        <v/>
      </c>
    </row>
    <row r="229" spans="1:5" x14ac:dyDescent="0.2">
      <c r="A229" s="74"/>
      <c r="B229" s="73"/>
      <c r="C229" s="118"/>
      <c r="D229" s="8"/>
      <c r="E229" s="111" t="str">
        <f>IF(ISBLANK(A229),"",IF(B229=Hilfstabelle!$K$3,0,IF(ISBLANK(D229),C229*$B$12/100,D229)))</f>
        <v/>
      </c>
    </row>
    <row r="230" spans="1:5" x14ac:dyDescent="0.2">
      <c r="A230" s="74"/>
      <c r="B230" s="73"/>
      <c r="C230" s="118"/>
      <c r="D230" s="8"/>
      <c r="E230" s="111" t="str">
        <f>IF(ISBLANK(A230),"",IF(B230=Hilfstabelle!$K$3,0,IF(ISBLANK(D230),C230*$B$12/100,D230)))</f>
        <v/>
      </c>
    </row>
    <row r="231" spans="1:5" x14ac:dyDescent="0.2">
      <c r="A231" s="74"/>
      <c r="B231" s="73"/>
      <c r="C231" s="118"/>
      <c r="D231" s="8"/>
      <c r="E231" s="111" t="str">
        <f>IF(ISBLANK(A231),"",IF(B231=Hilfstabelle!$K$3,0,IF(ISBLANK(D231),C231*$B$12/100,D231)))</f>
        <v/>
      </c>
    </row>
    <row r="232" spans="1:5" x14ac:dyDescent="0.2">
      <c r="A232" s="74"/>
      <c r="B232" s="73"/>
      <c r="C232" s="118"/>
      <c r="D232" s="8"/>
      <c r="E232" s="111" t="str">
        <f>IF(ISBLANK(A232),"",IF(B232=Hilfstabelle!$K$3,0,IF(ISBLANK(D232),C232*$B$12/100,D232)))</f>
        <v/>
      </c>
    </row>
    <row r="233" spans="1:5" x14ac:dyDescent="0.2">
      <c r="A233" s="74"/>
      <c r="B233" s="73"/>
      <c r="C233" s="118"/>
      <c r="D233" s="8"/>
      <c r="E233" s="111" t="str">
        <f>IF(ISBLANK(A233),"",IF(B233=Hilfstabelle!$K$3,0,IF(ISBLANK(D233),C233*$B$12/100,D233)))</f>
        <v/>
      </c>
    </row>
    <row r="234" spans="1:5" x14ac:dyDescent="0.2">
      <c r="A234" s="74"/>
      <c r="B234" s="73"/>
      <c r="C234" s="118"/>
      <c r="D234" s="8"/>
      <c r="E234" s="111" t="str">
        <f>IF(ISBLANK(A234),"",IF(B234=Hilfstabelle!$K$3,0,IF(ISBLANK(D234),C234*$B$12/100,D234)))</f>
        <v/>
      </c>
    </row>
    <row r="235" spans="1:5" x14ac:dyDescent="0.2">
      <c r="A235" s="74"/>
      <c r="B235" s="73"/>
      <c r="C235" s="118"/>
      <c r="D235" s="8"/>
      <c r="E235" s="111" t="str">
        <f>IF(ISBLANK(A235),"",IF(B235=Hilfstabelle!$K$3,0,IF(ISBLANK(D235),C235*$B$12/100,D235)))</f>
        <v/>
      </c>
    </row>
    <row r="236" spans="1:5" x14ac:dyDescent="0.2">
      <c r="A236" s="74"/>
      <c r="B236" s="73"/>
      <c r="C236" s="118"/>
      <c r="D236" s="8"/>
      <c r="E236" s="111" t="str">
        <f>IF(ISBLANK(A236),"",IF(B236=Hilfstabelle!$K$3,0,IF(ISBLANK(D236),C236*$B$12/100,D236)))</f>
        <v/>
      </c>
    </row>
    <row r="237" spans="1:5" x14ac:dyDescent="0.2">
      <c r="A237" s="74"/>
      <c r="B237" s="73"/>
      <c r="C237" s="118"/>
      <c r="D237" s="8"/>
      <c r="E237" s="111" t="str">
        <f>IF(ISBLANK(A237),"",IF(B237=Hilfstabelle!$K$3,0,IF(ISBLANK(D237),C237*$B$12/100,D237)))</f>
        <v/>
      </c>
    </row>
    <row r="238" spans="1:5" x14ac:dyDescent="0.2">
      <c r="A238" s="74"/>
      <c r="B238" s="73"/>
      <c r="C238" s="118"/>
      <c r="D238" s="8"/>
      <c r="E238" s="111" t="str">
        <f>IF(ISBLANK(A238),"",IF(B238=Hilfstabelle!$K$3,0,IF(ISBLANK(D238),C238*$B$12/100,D238)))</f>
        <v/>
      </c>
    </row>
    <row r="239" spans="1:5" x14ac:dyDescent="0.2">
      <c r="A239" s="74"/>
      <c r="B239" s="73"/>
      <c r="C239" s="118"/>
      <c r="D239" s="8"/>
      <c r="E239" s="111" t="str">
        <f>IF(ISBLANK(A239),"",IF(B239=Hilfstabelle!$K$3,0,IF(ISBLANK(D239),C239*$B$12/100,D239)))</f>
        <v/>
      </c>
    </row>
    <row r="240" spans="1:5" x14ac:dyDescent="0.2">
      <c r="A240" s="74"/>
      <c r="B240" s="73"/>
      <c r="C240" s="118"/>
      <c r="D240" s="8"/>
      <c r="E240" s="111" t="str">
        <f>IF(ISBLANK(A240),"",IF(B240=Hilfstabelle!$K$3,0,IF(ISBLANK(D240),C240*$B$12/100,D240)))</f>
        <v/>
      </c>
    </row>
    <row r="241" spans="1:5" x14ac:dyDescent="0.2">
      <c r="A241" s="74"/>
      <c r="B241" s="73"/>
      <c r="C241" s="118"/>
      <c r="D241" s="8"/>
      <c r="E241" s="111" t="str">
        <f>IF(ISBLANK(A241),"",IF(B241=Hilfstabelle!$K$3,0,IF(ISBLANK(D241),C241*$B$12/100,D241)))</f>
        <v/>
      </c>
    </row>
    <row r="242" spans="1:5" x14ac:dyDescent="0.2">
      <c r="A242" s="74"/>
      <c r="B242" s="73"/>
      <c r="C242" s="118"/>
      <c r="D242" s="8"/>
      <c r="E242" s="111" t="str">
        <f>IF(ISBLANK(A242),"",IF(B242=Hilfstabelle!$K$3,0,IF(ISBLANK(D242),C242*$B$12/100,D242)))</f>
        <v/>
      </c>
    </row>
    <row r="243" spans="1:5" x14ac:dyDescent="0.2">
      <c r="A243" s="74"/>
      <c r="B243" s="73"/>
      <c r="C243" s="118"/>
      <c r="D243" s="8"/>
      <c r="E243" s="111" t="str">
        <f>IF(ISBLANK(A243),"",IF(B243=Hilfstabelle!$K$3,0,IF(ISBLANK(D243),C243*$B$12/100,D243)))</f>
        <v/>
      </c>
    </row>
    <row r="244" spans="1:5" x14ac:dyDescent="0.2">
      <c r="A244" s="74"/>
      <c r="B244" s="73"/>
      <c r="C244" s="118"/>
      <c r="D244" s="8"/>
      <c r="E244" s="111" t="str">
        <f>IF(ISBLANK(A244),"",IF(B244=Hilfstabelle!$K$3,0,IF(ISBLANK(D244),C244*$B$12/100,D244)))</f>
        <v/>
      </c>
    </row>
    <row r="245" spans="1:5" x14ac:dyDescent="0.2">
      <c r="A245" s="74"/>
      <c r="B245" s="73"/>
      <c r="C245" s="118"/>
      <c r="D245" s="8"/>
      <c r="E245" s="111" t="str">
        <f>IF(ISBLANK(A245),"",IF(B245=Hilfstabelle!$K$3,0,IF(ISBLANK(D245),C245*$B$12/100,D245)))</f>
        <v/>
      </c>
    </row>
    <row r="246" spans="1:5" x14ac:dyDescent="0.2">
      <c r="A246" s="74"/>
      <c r="B246" s="73"/>
      <c r="C246" s="118"/>
      <c r="D246" s="8"/>
      <c r="E246" s="111" t="str">
        <f>IF(ISBLANK(A246),"",IF(B246=Hilfstabelle!$K$3,0,IF(ISBLANK(D246),C246*$B$12/100,D246)))</f>
        <v/>
      </c>
    </row>
    <row r="247" spans="1:5" x14ac:dyDescent="0.2">
      <c r="A247" s="74"/>
      <c r="B247" s="73"/>
      <c r="C247" s="118"/>
      <c r="D247" s="8"/>
      <c r="E247" s="111" t="str">
        <f>IF(ISBLANK(A247),"",IF(B247=Hilfstabelle!$K$3,0,IF(ISBLANK(D247),C247*$B$12/100,D247)))</f>
        <v/>
      </c>
    </row>
    <row r="248" spans="1:5" x14ac:dyDescent="0.2">
      <c r="A248" s="74"/>
      <c r="B248" s="73"/>
      <c r="C248" s="118"/>
      <c r="D248" s="8"/>
      <c r="E248" s="111" t="str">
        <f>IF(ISBLANK(A248),"",IF(B248=Hilfstabelle!$K$3,0,IF(ISBLANK(D248),C248*$B$12/100,D248)))</f>
        <v/>
      </c>
    </row>
    <row r="249" spans="1:5" x14ac:dyDescent="0.2">
      <c r="A249" s="74"/>
      <c r="B249" s="73"/>
      <c r="C249" s="118"/>
      <c r="D249" s="8"/>
      <c r="E249" s="111" t="str">
        <f>IF(ISBLANK(A249),"",IF(B249=Hilfstabelle!$K$3,0,IF(ISBLANK(D249),C249*$B$12/100,D249)))</f>
        <v/>
      </c>
    </row>
    <row r="250" spans="1:5" x14ac:dyDescent="0.2">
      <c r="A250" s="74"/>
      <c r="B250" s="73"/>
      <c r="C250" s="118"/>
      <c r="D250" s="8"/>
      <c r="E250" s="111" t="str">
        <f>IF(ISBLANK(A250),"",IF(B250=Hilfstabelle!$K$3,0,IF(ISBLANK(D250),C250*$B$12/100,D250)))</f>
        <v/>
      </c>
    </row>
    <row r="251" spans="1:5" x14ac:dyDescent="0.2">
      <c r="A251" s="74"/>
      <c r="B251" s="73"/>
      <c r="C251" s="118"/>
      <c r="D251" s="8"/>
      <c r="E251" s="111" t="str">
        <f>IF(ISBLANK(A251),"",IF(B251=Hilfstabelle!$K$3,0,IF(ISBLANK(D251),C251*$B$12/100,D251)))</f>
        <v/>
      </c>
    </row>
    <row r="252" spans="1:5" x14ac:dyDescent="0.2">
      <c r="A252" s="74"/>
      <c r="B252" s="73"/>
      <c r="C252" s="118"/>
      <c r="D252" s="8"/>
      <c r="E252" s="111" t="str">
        <f>IF(ISBLANK(A252),"",IF(B252=Hilfstabelle!$K$3,0,IF(ISBLANK(D252),C252*$B$12/100,D252)))</f>
        <v/>
      </c>
    </row>
    <row r="253" spans="1:5" x14ac:dyDescent="0.2">
      <c r="A253" s="74"/>
      <c r="B253" s="73"/>
      <c r="C253" s="118"/>
      <c r="D253" s="8"/>
      <c r="E253" s="111" t="str">
        <f>IF(ISBLANK(A253),"",IF(B253=Hilfstabelle!$K$3,0,IF(ISBLANK(D253),C253*$B$12/100,D253)))</f>
        <v/>
      </c>
    </row>
    <row r="254" spans="1:5" x14ac:dyDescent="0.2">
      <c r="A254" s="74"/>
      <c r="B254" s="73"/>
      <c r="C254" s="118"/>
      <c r="D254" s="8"/>
      <c r="E254" s="111" t="str">
        <f>IF(ISBLANK(A254),"",IF(B254=Hilfstabelle!$K$3,0,IF(ISBLANK(D254),C254*$B$12/100,D254)))</f>
        <v/>
      </c>
    </row>
    <row r="255" spans="1:5" x14ac:dyDescent="0.2">
      <c r="A255" s="74"/>
      <c r="B255" s="73"/>
      <c r="C255" s="118"/>
      <c r="D255" s="8"/>
      <c r="E255" s="111" t="str">
        <f>IF(ISBLANK(A255),"",IF(B255=Hilfstabelle!$K$3,0,IF(ISBLANK(D255),C255*$B$12/100,D255)))</f>
        <v/>
      </c>
    </row>
    <row r="256" spans="1:5" x14ac:dyDescent="0.2">
      <c r="A256" s="74"/>
      <c r="B256" s="73"/>
      <c r="C256" s="118"/>
      <c r="D256" s="8"/>
      <c r="E256" s="111" t="str">
        <f>IF(ISBLANK(A256),"",IF(B256=Hilfstabelle!$K$3,0,IF(ISBLANK(D256),C256*$B$12/100,D256)))</f>
        <v/>
      </c>
    </row>
    <row r="257" spans="1:5" x14ac:dyDescent="0.2">
      <c r="A257" s="74"/>
      <c r="B257" s="73"/>
      <c r="C257" s="118"/>
      <c r="D257" s="8"/>
      <c r="E257" s="111" t="str">
        <f>IF(ISBLANK(A257),"",IF(B257=Hilfstabelle!$K$3,0,IF(ISBLANK(D257),C257*$B$12/100,D257)))</f>
        <v/>
      </c>
    </row>
    <row r="258" spans="1:5" x14ac:dyDescent="0.2">
      <c r="A258" s="74"/>
      <c r="B258" s="73"/>
      <c r="C258" s="118"/>
      <c r="D258" s="8"/>
      <c r="E258" s="111" t="str">
        <f>IF(ISBLANK(A258),"",IF(B258=Hilfstabelle!$K$3,0,IF(ISBLANK(D258),C258*$B$12/100,D258)))</f>
        <v/>
      </c>
    </row>
    <row r="259" spans="1:5" x14ac:dyDescent="0.2">
      <c r="A259" s="74"/>
      <c r="B259" s="73"/>
      <c r="C259" s="118"/>
      <c r="D259" s="8"/>
      <c r="E259" s="111" t="str">
        <f>IF(ISBLANK(A259),"",IF(B259=Hilfstabelle!$K$3,0,IF(ISBLANK(D259),C259*$B$12/100,D259)))</f>
        <v/>
      </c>
    </row>
    <row r="260" spans="1:5" x14ac:dyDescent="0.2">
      <c r="A260" s="74"/>
      <c r="B260" s="73"/>
      <c r="C260" s="118"/>
      <c r="D260" s="8"/>
      <c r="E260" s="111" t="str">
        <f>IF(ISBLANK(A260),"",IF(B260=Hilfstabelle!$K$3,0,IF(ISBLANK(D260),C260*$B$12/100,D260)))</f>
        <v/>
      </c>
    </row>
    <row r="261" spans="1:5" x14ac:dyDescent="0.2">
      <c r="A261" s="74"/>
      <c r="B261" s="73"/>
      <c r="C261" s="118"/>
      <c r="D261" s="8"/>
      <c r="E261" s="111" t="str">
        <f>IF(ISBLANK(A261),"",IF(B261=Hilfstabelle!$K$3,0,IF(ISBLANK(D261),C261*$B$12/100,D261)))</f>
        <v/>
      </c>
    </row>
    <row r="262" spans="1:5" x14ac:dyDescent="0.2">
      <c r="A262" s="74"/>
      <c r="B262" s="73"/>
      <c r="C262" s="118"/>
      <c r="D262" s="8"/>
      <c r="E262" s="111" t="str">
        <f>IF(ISBLANK(A262),"",IF(B262=Hilfstabelle!$K$3,0,IF(ISBLANK(D262),C262*$B$12/100,D262)))</f>
        <v/>
      </c>
    </row>
    <row r="263" spans="1:5" x14ac:dyDescent="0.2">
      <c r="A263" s="74"/>
      <c r="B263" s="73"/>
      <c r="C263" s="118"/>
      <c r="D263" s="8"/>
      <c r="E263" s="111" t="str">
        <f>IF(ISBLANK(A263),"",IF(B263=Hilfstabelle!$K$3,0,IF(ISBLANK(D263),C263*$B$12/100,D263)))</f>
        <v/>
      </c>
    </row>
    <row r="264" spans="1:5" x14ac:dyDescent="0.2">
      <c r="A264" s="74"/>
      <c r="B264" s="73"/>
      <c r="C264" s="118"/>
      <c r="D264" s="8"/>
      <c r="E264" s="111" t="str">
        <f>IF(ISBLANK(A264),"",IF(B264=Hilfstabelle!$K$3,0,IF(ISBLANK(D264),C264*$B$12/100,D264)))</f>
        <v/>
      </c>
    </row>
    <row r="265" spans="1:5" x14ac:dyDescent="0.2">
      <c r="A265" s="74"/>
      <c r="B265" s="73"/>
      <c r="C265" s="118"/>
      <c r="D265" s="8"/>
      <c r="E265" s="111" t="str">
        <f>IF(ISBLANK(A265),"",IF(B265=Hilfstabelle!$K$3,0,IF(ISBLANK(D265),C265*$B$12/100,D265)))</f>
        <v/>
      </c>
    </row>
    <row r="266" spans="1:5" x14ac:dyDescent="0.2">
      <c r="A266" s="74"/>
      <c r="B266" s="73"/>
      <c r="C266" s="118"/>
      <c r="D266" s="8"/>
      <c r="E266" s="111" t="str">
        <f>IF(ISBLANK(A266),"",IF(B266=Hilfstabelle!$K$3,0,IF(ISBLANK(D266),C266*$B$12/100,D266)))</f>
        <v/>
      </c>
    </row>
    <row r="267" spans="1:5" x14ac:dyDescent="0.2">
      <c r="A267" s="74"/>
      <c r="B267" s="73"/>
      <c r="C267" s="118"/>
      <c r="D267" s="8"/>
      <c r="E267" s="111" t="str">
        <f>IF(ISBLANK(A267),"",IF(B267=Hilfstabelle!$K$3,0,IF(ISBLANK(D267),C267*$B$12/100,D267)))</f>
        <v/>
      </c>
    </row>
    <row r="268" spans="1:5" x14ac:dyDescent="0.2">
      <c r="A268" s="74"/>
      <c r="B268" s="73"/>
      <c r="C268" s="118"/>
      <c r="D268" s="8"/>
      <c r="E268" s="111" t="str">
        <f>IF(ISBLANK(A268),"",IF(B268=Hilfstabelle!$K$3,0,IF(ISBLANK(D268),C268*$B$12/100,D268)))</f>
        <v/>
      </c>
    </row>
    <row r="269" spans="1:5" x14ac:dyDescent="0.2">
      <c r="A269" s="74"/>
      <c r="B269" s="73"/>
      <c r="C269" s="118"/>
      <c r="D269" s="8"/>
      <c r="E269" s="111" t="str">
        <f>IF(ISBLANK(A269),"",IF(B269=Hilfstabelle!$K$3,0,IF(ISBLANK(D269),C269*$B$12/100,D269)))</f>
        <v/>
      </c>
    </row>
    <row r="270" spans="1:5" x14ac:dyDescent="0.2">
      <c r="A270" s="74"/>
      <c r="B270" s="73"/>
      <c r="C270" s="118"/>
      <c r="D270" s="8"/>
      <c r="E270" s="111" t="str">
        <f>IF(ISBLANK(A270),"",IF(B270=Hilfstabelle!$K$3,0,IF(ISBLANK(D270),C270*$B$12/100,D270)))</f>
        <v/>
      </c>
    </row>
    <row r="271" spans="1:5" x14ac:dyDescent="0.2">
      <c r="A271" s="74"/>
      <c r="B271" s="73"/>
      <c r="C271" s="118"/>
      <c r="D271" s="8"/>
      <c r="E271" s="111" t="str">
        <f>IF(ISBLANK(A271),"",IF(B271=Hilfstabelle!$K$3,0,IF(ISBLANK(D271),C271*$B$12/100,D271)))</f>
        <v/>
      </c>
    </row>
    <row r="272" spans="1:5" x14ac:dyDescent="0.2">
      <c r="A272" s="74"/>
      <c r="B272" s="73"/>
      <c r="C272" s="118"/>
      <c r="D272" s="8"/>
      <c r="E272" s="111" t="str">
        <f>IF(ISBLANK(A272),"",IF(B272=Hilfstabelle!$K$3,0,IF(ISBLANK(D272),C272*$B$12/100,D272)))</f>
        <v/>
      </c>
    </row>
    <row r="273" spans="1:5" x14ac:dyDescent="0.2">
      <c r="A273" s="74"/>
      <c r="B273" s="73"/>
      <c r="C273" s="118"/>
      <c r="D273" s="8"/>
      <c r="E273" s="111" t="str">
        <f>IF(ISBLANK(A273),"",IF(B273=Hilfstabelle!$K$3,0,IF(ISBLANK(D273),C273*$B$12/100,D273)))</f>
        <v/>
      </c>
    </row>
    <row r="274" spans="1:5" x14ac:dyDescent="0.2">
      <c r="A274" s="74"/>
      <c r="B274" s="73"/>
      <c r="C274" s="118"/>
      <c r="D274" s="8"/>
      <c r="E274" s="111" t="str">
        <f>IF(ISBLANK(A274),"",IF(B274=Hilfstabelle!$K$3,0,IF(ISBLANK(D274),C274*$B$12/100,D274)))</f>
        <v/>
      </c>
    </row>
    <row r="275" spans="1:5" x14ac:dyDescent="0.2">
      <c r="A275" s="74"/>
      <c r="B275" s="73"/>
      <c r="C275" s="118"/>
      <c r="D275" s="8"/>
      <c r="E275" s="111" t="str">
        <f>IF(ISBLANK(A275),"",IF(B275=Hilfstabelle!$K$3,0,IF(ISBLANK(D275),C275*$B$12/100,D275)))</f>
        <v/>
      </c>
    </row>
    <row r="276" spans="1:5" x14ac:dyDescent="0.2">
      <c r="A276" s="74"/>
      <c r="B276" s="73"/>
      <c r="C276" s="118"/>
      <c r="D276" s="8"/>
      <c r="E276" s="111" t="str">
        <f>IF(ISBLANK(A276),"",IF(B276=Hilfstabelle!$K$3,0,IF(ISBLANK(D276),C276*$B$12/100,D276)))</f>
        <v/>
      </c>
    </row>
    <row r="277" spans="1:5" x14ac:dyDescent="0.2">
      <c r="A277" s="74"/>
      <c r="B277" s="73"/>
      <c r="C277" s="118"/>
      <c r="D277" s="8"/>
      <c r="E277" s="111" t="str">
        <f>IF(ISBLANK(A277),"",IF(B277=Hilfstabelle!$K$3,0,IF(ISBLANK(D277),C277*$B$12/100,D277)))</f>
        <v/>
      </c>
    </row>
    <row r="278" spans="1:5" x14ac:dyDescent="0.2">
      <c r="A278" s="74"/>
      <c r="B278" s="73"/>
      <c r="C278" s="118"/>
      <c r="D278" s="8"/>
      <c r="E278" s="111" t="str">
        <f>IF(ISBLANK(A278),"",IF(B278=Hilfstabelle!$K$3,0,IF(ISBLANK(D278),C278*$B$12/100,D278)))</f>
        <v/>
      </c>
    </row>
    <row r="279" spans="1:5" x14ac:dyDescent="0.2">
      <c r="A279" s="74"/>
      <c r="B279" s="73"/>
      <c r="C279" s="118"/>
      <c r="D279" s="8"/>
      <c r="E279" s="111" t="str">
        <f>IF(ISBLANK(A279),"",IF(B279=Hilfstabelle!$K$3,0,IF(ISBLANK(D279),C279*$B$12/100,D279)))</f>
        <v/>
      </c>
    </row>
    <row r="280" spans="1:5" x14ac:dyDescent="0.2">
      <c r="A280" s="74"/>
      <c r="B280" s="73"/>
      <c r="C280" s="118"/>
      <c r="D280" s="8"/>
      <c r="E280" s="111" t="str">
        <f>IF(ISBLANK(A280),"",IF(B280=Hilfstabelle!$K$3,0,IF(ISBLANK(D280),C280*$B$12/100,D280)))</f>
        <v/>
      </c>
    </row>
    <row r="281" spans="1:5" x14ac:dyDescent="0.2">
      <c r="A281" s="74"/>
      <c r="B281" s="73"/>
      <c r="C281" s="118"/>
      <c r="D281" s="8"/>
      <c r="E281" s="111" t="str">
        <f>IF(ISBLANK(A281),"",IF(B281=Hilfstabelle!$K$3,0,IF(ISBLANK(D281),C281*$B$12/100,D281)))</f>
        <v/>
      </c>
    </row>
    <row r="282" spans="1:5" x14ac:dyDescent="0.2">
      <c r="A282" s="74"/>
      <c r="B282" s="73"/>
      <c r="C282" s="118"/>
      <c r="D282" s="8"/>
      <c r="E282" s="111" t="str">
        <f>IF(ISBLANK(A282),"",IF(B282=Hilfstabelle!$K$3,0,IF(ISBLANK(D282),C282*$B$12/100,D282)))</f>
        <v/>
      </c>
    </row>
    <row r="283" spans="1:5" x14ac:dyDescent="0.2">
      <c r="A283" s="74"/>
      <c r="B283" s="73"/>
      <c r="C283" s="118"/>
      <c r="D283" s="8"/>
      <c r="E283" s="111" t="str">
        <f>IF(ISBLANK(A283),"",IF(B283=Hilfstabelle!$K$3,0,IF(ISBLANK(D283),C283*$B$12/100,D283)))</f>
        <v/>
      </c>
    </row>
    <row r="284" spans="1:5" x14ac:dyDescent="0.2">
      <c r="A284" s="74"/>
      <c r="B284" s="73"/>
      <c r="C284" s="118"/>
      <c r="D284" s="8"/>
      <c r="E284" s="111" t="str">
        <f>IF(ISBLANK(A284),"",IF(B284=Hilfstabelle!$K$3,0,IF(ISBLANK(D284),C284*$B$12/100,D284)))</f>
        <v/>
      </c>
    </row>
    <row r="285" spans="1:5" x14ac:dyDescent="0.2">
      <c r="A285" s="74"/>
      <c r="B285" s="73"/>
      <c r="C285" s="118"/>
      <c r="D285" s="8"/>
      <c r="E285" s="111" t="str">
        <f>IF(ISBLANK(A285),"",IF(B285=Hilfstabelle!$K$3,0,IF(ISBLANK(D285),C285*$B$12/100,D285)))</f>
        <v/>
      </c>
    </row>
    <row r="286" spans="1:5" x14ac:dyDescent="0.2">
      <c r="A286" s="74"/>
      <c r="B286" s="73"/>
      <c r="C286" s="118"/>
      <c r="D286" s="8"/>
      <c r="E286" s="111" t="str">
        <f>IF(ISBLANK(A286),"",IF(B286=Hilfstabelle!$K$3,0,IF(ISBLANK(D286),C286*$B$12/100,D286)))</f>
        <v/>
      </c>
    </row>
    <row r="287" spans="1:5" x14ac:dyDescent="0.2">
      <c r="A287" s="74"/>
      <c r="B287" s="73"/>
      <c r="C287" s="118"/>
      <c r="D287" s="8"/>
      <c r="E287" s="111" t="str">
        <f>IF(ISBLANK(A287),"",IF(B287=Hilfstabelle!$K$3,0,IF(ISBLANK(D287),C287*$B$12/100,D287)))</f>
        <v/>
      </c>
    </row>
    <row r="288" spans="1:5" x14ac:dyDescent="0.2">
      <c r="A288" s="74"/>
      <c r="B288" s="73"/>
      <c r="C288" s="118"/>
      <c r="D288" s="8"/>
      <c r="E288" s="111" t="str">
        <f>IF(ISBLANK(A288),"",IF(B288=Hilfstabelle!$K$3,0,IF(ISBLANK(D288),C288*$B$12/100,D288)))</f>
        <v/>
      </c>
    </row>
    <row r="289" spans="1:5" x14ac:dyDescent="0.2">
      <c r="A289" s="74"/>
      <c r="B289" s="73"/>
      <c r="C289" s="118"/>
      <c r="D289" s="8"/>
      <c r="E289" s="111" t="str">
        <f>IF(ISBLANK(A289),"",IF(B289=Hilfstabelle!$K$3,0,IF(ISBLANK(D289),C289*$B$12/100,D289)))</f>
        <v/>
      </c>
    </row>
    <row r="290" spans="1:5" x14ac:dyDescent="0.2">
      <c r="A290" s="74"/>
      <c r="B290" s="73"/>
      <c r="C290" s="118"/>
      <c r="D290" s="8"/>
      <c r="E290" s="111" t="str">
        <f>IF(ISBLANK(A290),"",IF(B290=Hilfstabelle!$K$3,0,IF(ISBLANK(D290),C290*$B$12/100,D290)))</f>
        <v/>
      </c>
    </row>
    <row r="291" spans="1:5" x14ac:dyDescent="0.2">
      <c r="A291" s="74"/>
      <c r="B291" s="73"/>
      <c r="C291" s="118"/>
      <c r="D291" s="8"/>
      <c r="E291" s="111" t="str">
        <f>IF(ISBLANK(A291),"",IF(B291=Hilfstabelle!$K$3,0,IF(ISBLANK(D291),C291*$B$12/100,D291)))</f>
        <v/>
      </c>
    </row>
    <row r="292" spans="1:5" x14ac:dyDescent="0.2">
      <c r="A292" s="74"/>
      <c r="B292" s="73"/>
      <c r="C292" s="118"/>
      <c r="D292" s="8"/>
      <c r="E292" s="111" t="str">
        <f>IF(ISBLANK(A292),"",IF(B292=Hilfstabelle!$K$3,0,IF(ISBLANK(D292),C292*$B$12/100,D292)))</f>
        <v/>
      </c>
    </row>
    <row r="293" spans="1:5" x14ac:dyDescent="0.2">
      <c r="A293" s="74"/>
      <c r="B293" s="73"/>
      <c r="C293" s="118"/>
      <c r="D293" s="8"/>
      <c r="E293" s="111" t="str">
        <f>IF(ISBLANK(A293),"",IF(B293=Hilfstabelle!$K$3,0,IF(ISBLANK(D293),C293*$B$12/100,D293)))</f>
        <v/>
      </c>
    </row>
    <row r="294" spans="1:5" x14ac:dyDescent="0.2">
      <c r="A294" s="74"/>
      <c r="B294" s="73"/>
      <c r="C294" s="118"/>
      <c r="D294" s="8"/>
      <c r="E294" s="111" t="str">
        <f>IF(ISBLANK(A294),"",IF(B294=Hilfstabelle!$K$3,0,IF(ISBLANK(D294),C294*$B$12/100,D294)))</f>
        <v/>
      </c>
    </row>
    <row r="295" spans="1:5" x14ac:dyDescent="0.2">
      <c r="A295" s="74"/>
      <c r="B295" s="73"/>
      <c r="C295" s="118"/>
      <c r="D295" s="8"/>
      <c r="E295" s="111" t="str">
        <f>IF(ISBLANK(A295),"",IF(B295=Hilfstabelle!$K$3,0,IF(ISBLANK(D295),C295*$B$12/100,D295)))</f>
        <v/>
      </c>
    </row>
    <row r="296" spans="1:5" x14ac:dyDescent="0.2">
      <c r="A296" s="74"/>
      <c r="B296" s="73"/>
      <c r="C296" s="118"/>
      <c r="D296" s="8"/>
      <c r="E296" s="111" t="str">
        <f>IF(ISBLANK(A296),"",IF(B296=Hilfstabelle!$K$3,0,IF(ISBLANK(D296),C296*$B$12/100,D296)))</f>
        <v/>
      </c>
    </row>
    <row r="297" spans="1:5" x14ac:dyDescent="0.2">
      <c r="A297" s="74"/>
      <c r="B297" s="73"/>
      <c r="C297" s="118"/>
      <c r="D297" s="8"/>
      <c r="E297" s="111" t="str">
        <f>IF(ISBLANK(A297),"",IF(B297=Hilfstabelle!$K$3,0,IF(ISBLANK(D297),C297*$B$12/100,D297)))</f>
        <v/>
      </c>
    </row>
    <row r="298" spans="1:5" x14ac:dyDescent="0.2">
      <c r="A298" s="74"/>
      <c r="B298" s="73"/>
      <c r="C298" s="118"/>
      <c r="D298" s="8"/>
      <c r="E298" s="111" t="str">
        <f>IF(ISBLANK(A298),"",IF(B298=Hilfstabelle!$K$3,0,IF(ISBLANK(D298),C298*$B$12/100,D298)))</f>
        <v/>
      </c>
    </row>
    <row r="299" spans="1:5" x14ac:dyDescent="0.2">
      <c r="A299" s="74"/>
      <c r="B299" s="73"/>
      <c r="C299" s="118"/>
      <c r="D299" s="8"/>
      <c r="E299" s="111" t="str">
        <f>IF(ISBLANK(A299),"",IF(B299=Hilfstabelle!$K$3,0,IF(ISBLANK(D299),C299*$B$12/100,D299)))</f>
        <v/>
      </c>
    </row>
    <row r="300" spans="1:5" ht="15" thickBot="1" x14ac:dyDescent="0.25">
      <c r="A300" s="16"/>
      <c r="B300" s="159"/>
      <c r="C300" s="99"/>
      <c r="D300" s="18"/>
      <c r="E300" s="160" t="str">
        <f>IF(ISBLANK(A300),"",IF(B300=Hilfstabelle!$K$3,0,IF(ISBLANK(D300),C300*$B$12/100,D300)))</f>
        <v/>
      </c>
    </row>
    <row r="301" spans="1:5" x14ac:dyDescent="0.2">
      <c r="D301" s="116"/>
    </row>
    <row r="302" spans="1:5" x14ac:dyDescent="0.2">
      <c r="D302" s="116"/>
    </row>
  </sheetData>
  <sheetProtection algorithmName="SHA-512" hashValue="3uGqVBXu8rNidlBo7/PBFtJgUTeIlQR62cQaqlNG+GDKdr6FNY/D92sQ8vcLyOmTwFN/2HqlvhrJmU+FYYJoAQ==" saltValue="FXU8hBEJ86oqJ+LR39rPAg==" spinCount="100000" sheet="1" selectLockedCells="1"/>
  <mergeCells count="1">
    <mergeCell ref="B14:E14"/>
  </mergeCells>
  <pageMargins left="0.7" right="0.7" top="0.78740157499999996" bottom="0.78740157499999996" header="0.3" footer="0.3"/>
  <pageSetup paperSize="9" orientation="portrait" r:id="rId1"/>
  <customProperties>
    <customPr name="EpmWorksheetKeyString_GUID" r:id="rId2"/>
  </customPropertie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Stammdaten!$A$17:$A$5252</xm:f>
          </x14:formula1>
          <xm:sqref>A17:A300</xm:sqref>
        </x14:dataValidation>
        <x14:dataValidation type="list" allowBlank="1" showInputMessage="1" showErrorMessage="1" xr:uid="{00000000-0002-0000-0200-000001000000}">
          <x14:formula1>
            <xm:f>Hilfstabelle!$K$1:$K$3</xm:f>
          </x14:formula1>
          <xm:sqref>B17:B300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2:F300"/>
  <sheetViews>
    <sheetView showGridLines="0" workbookViewId="0">
      <selection activeCell="D20" sqref="D20"/>
    </sheetView>
  </sheetViews>
  <sheetFormatPr baseColWidth="10" defaultColWidth="11" defaultRowHeight="14.25" x14ac:dyDescent="0.2"/>
  <cols>
    <col min="1" max="1" width="32.625" customWidth="1"/>
    <col min="2" max="2" width="35.75" customWidth="1"/>
    <col min="3" max="3" width="12.625" customWidth="1"/>
    <col min="4" max="4" width="19.125" customWidth="1"/>
    <col min="6" max="6" width="47.5" customWidth="1"/>
  </cols>
  <sheetData>
    <row r="2" spans="1:6" ht="15" thickBot="1" x14ac:dyDescent="0.25"/>
    <row r="3" spans="1:6" ht="15" thickBot="1" x14ac:dyDescent="0.25">
      <c r="A3" s="124" t="s">
        <v>0</v>
      </c>
      <c r="B3" s="125"/>
    </row>
    <row r="4" spans="1:6" x14ac:dyDescent="0.2">
      <c r="A4" s="42" t="s">
        <v>45</v>
      </c>
      <c r="B4" s="168" t="str">
        <f>IF(Stammdaten!B4="","",Stammdaten!B4)</f>
        <v/>
      </c>
    </row>
    <row r="5" spans="1:6" x14ac:dyDescent="0.2">
      <c r="A5" s="19" t="s">
        <v>1</v>
      </c>
      <c r="B5" s="167" t="str">
        <f>IF(Stammdaten!B5="","",Stammdaten!B5)</f>
        <v/>
      </c>
    </row>
    <row r="6" spans="1:6" x14ac:dyDescent="0.2">
      <c r="A6" s="19" t="s">
        <v>5</v>
      </c>
      <c r="B6" s="167" t="str">
        <f>IF(Stammdaten!B6="","",Stammdaten!B6)</f>
        <v/>
      </c>
    </row>
    <row r="7" spans="1:6" x14ac:dyDescent="0.2">
      <c r="A7" s="19" t="s">
        <v>2</v>
      </c>
      <c r="B7" s="127" t="str">
        <f>IF(Stammdaten!B7="","",Stammdaten!B7)</f>
        <v/>
      </c>
    </row>
    <row r="8" spans="1:6" x14ac:dyDescent="0.2">
      <c r="A8" s="19" t="s">
        <v>3</v>
      </c>
      <c r="B8" s="167" t="str">
        <f>IF(Stammdaten!B8="","",Stammdaten!B8)</f>
        <v/>
      </c>
    </row>
    <row r="9" spans="1:6" ht="15" thickBot="1" x14ac:dyDescent="0.25">
      <c r="A9" s="20" t="s">
        <v>6</v>
      </c>
      <c r="B9" s="128" t="str">
        <f>IF(Stammdaten!B9="","",Stammdaten!B9)</f>
        <v/>
      </c>
    </row>
    <row r="10" spans="1:6" ht="15" thickBot="1" x14ac:dyDescent="0.25">
      <c r="A10" s="41"/>
      <c r="B10" s="88"/>
    </row>
    <row r="11" spans="1:6" x14ac:dyDescent="0.2">
      <c r="A11" s="52" t="s">
        <v>51</v>
      </c>
      <c r="B11" s="91">
        <f>IF(Stammdaten!B11="","",Stammdaten!B11)</f>
        <v>2023</v>
      </c>
    </row>
    <row r="12" spans="1:6" ht="15" thickBot="1" x14ac:dyDescent="0.25">
      <c r="A12" s="53" t="str">
        <f>Stammdaten!A12</f>
        <v>StromNEV-Umlage [ct/kWh]</v>
      </c>
      <c r="B12" s="121">
        <f>IF(Stammdaten!B12="","",Stammdaten!B12)</f>
        <v>0.41699999999999998</v>
      </c>
    </row>
    <row r="13" spans="1:6" ht="15" thickBot="1" x14ac:dyDescent="0.25"/>
    <row r="14" spans="1:6" x14ac:dyDescent="0.2">
      <c r="A14" s="81" t="s">
        <v>41</v>
      </c>
      <c r="B14" s="185" t="s">
        <v>47</v>
      </c>
      <c r="C14" s="186"/>
      <c r="D14" s="186"/>
      <c r="E14" s="187"/>
      <c r="F14" s="175" t="s">
        <v>53</v>
      </c>
    </row>
    <row r="15" spans="1:6" ht="25.5" customHeight="1" x14ac:dyDescent="0.2">
      <c r="A15" s="59" t="s">
        <v>7</v>
      </c>
      <c r="B15" s="61" t="s">
        <v>42</v>
      </c>
      <c r="C15" s="83" t="s">
        <v>59</v>
      </c>
      <c r="D15" s="29" t="s">
        <v>68</v>
      </c>
      <c r="E15" s="47" t="s">
        <v>89</v>
      </c>
      <c r="F15" s="176"/>
    </row>
    <row r="16" spans="1:6" ht="15" thickBot="1" x14ac:dyDescent="0.25">
      <c r="A16" s="34" t="s">
        <v>15</v>
      </c>
      <c r="B16" s="34" t="s">
        <v>15</v>
      </c>
      <c r="C16" s="30" t="s">
        <v>11</v>
      </c>
      <c r="D16" s="30" t="s">
        <v>14</v>
      </c>
      <c r="E16" s="79" t="s">
        <v>14</v>
      </c>
      <c r="F16" s="177"/>
    </row>
    <row r="17" spans="1:6" x14ac:dyDescent="0.2">
      <c r="A17" s="73"/>
      <c r="B17" s="48"/>
      <c r="C17" s="5"/>
      <c r="D17" s="13"/>
      <c r="E17" s="100" t="str">
        <f>IF(ISBLANK(A17),"",IF(B17=Hilfstabelle!$H$1,'Entladung des Speichers'!C17*'Entladung des Speichers'!$B$12/100,IF(B17=Hilfstabelle!$H$2,'Entladung des Speichers'!$B$12*0,IF(B17=Hilfstabelle!$H$3,'Entladung des Speichers'!D17,0))))</f>
        <v/>
      </c>
      <c r="F17" s="89" t="str">
        <f>IF(ISBLANK(A17),"",IF(AND(ISBLANK(D17),B17=Hilfstabelle!$H$3),"Fehler: Bitte Sondersachverhalt (individuelle Umlage) eintragen.",""))</f>
        <v/>
      </c>
    </row>
    <row r="18" spans="1:6" x14ac:dyDescent="0.2">
      <c r="A18" s="73"/>
      <c r="B18" s="76"/>
      <c r="C18" s="5"/>
      <c r="D18" s="11"/>
      <c r="E18" s="101" t="str">
        <f>IF(ISBLANK(A18),"",IF(B18=Hilfstabelle!$H$1,'Entladung des Speichers'!C18*'Entladung des Speichers'!$B$12/100,IF(B18=Hilfstabelle!$H$2,'Entladung des Speichers'!$B$12*0,IF(B18=Hilfstabelle!$H$3,'Entladung des Speichers'!D18,0))))</f>
        <v/>
      </c>
      <c r="F18" s="89" t="str">
        <f>IF(ISBLANK(A18),"",IF(AND(ISBLANK(D18),B18=Hilfstabelle!$H$3),"Fehler: Bitte Sondersachverhalt (individuelle Umlage) eintragen.",""))</f>
        <v/>
      </c>
    </row>
    <row r="19" spans="1:6" x14ac:dyDescent="0.2">
      <c r="A19" s="73"/>
      <c r="B19" s="76"/>
      <c r="C19" s="5"/>
      <c r="D19" s="11"/>
      <c r="E19" s="101" t="str">
        <f>IF(ISBLANK(A19),"",IF(B19=Hilfstabelle!$H$1,'Entladung des Speichers'!C19*'Entladung des Speichers'!$B$12/100,IF(B19=Hilfstabelle!$H$2,'Entladung des Speichers'!$B$12*0,IF(B19=Hilfstabelle!$H$3,'Entladung des Speichers'!D19,0))))</f>
        <v/>
      </c>
      <c r="F19" s="89" t="str">
        <f>IF(ISBLANK(A19),"",IF(AND(ISBLANK(D19),B19=Hilfstabelle!$H$3),"Fehler: Bitte Sondersachverhalt (individuelle Umlage) eintragen.",""))</f>
        <v/>
      </c>
    </row>
    <row r="20" spans="1:6" x14ac:dyDescent="0.2">
      <c r="A20" s="73"/>
      <c r="B20" s="76"/>
      <c r="C20" s="5"/>
      <c r="D20" s="11"/>
      <c r="E20" s="101" t="str">
        <f>IF(ISBLANK(A20),"",IF(B20=Hilfstabelle!$H$1,'Entladung des Speichers'!C20*'Entladung des Speichers'!$B$12/100,IF(B20=Hilfstabelle!$H$2,'Entladung des Speichers'!$B$12*0,IF(B20=Hilfstabelle!$H$3,'Entladung des Speichers'!D20,0))))</f>
        <v/>
      </c>
      <c r="F20" s="89" t="str">
        <f>IF(ISBLANK(A20),"",IF(AND(ISBLANK(D20),B20=Hilfstabelle!$H$3),"Fehler: Bitte Sondersachverhalt (individuelle Umlage) eintragen.",""))</f>
        <v/>
      </c>
    </row>
    <row r="21" spans="1:6" x14ac:dyDescent="0.2">
      <c r="A21" s="73"/>
      <c r="B21" s="76"/>
      <c r="C21" s="5"/>
      <c r="D21" s="11"/>
      <c r="E21" s="101" t="str">
        <f>IF(ISBLANK(A21),"",IF(B21=Hilfstabelle!$H$1,'Entladung des Speichers'!C21*'Entladung des Speichers'!$B$12/100,IF(B21=Hilfstabelle!$H$2,'Entladung des Speichers'!$B$12*0,IF(B21=Hilfstabelle!$H$3,'Entladung des Speichers'!D21,0))))</f>
        <v/>
      </c>
      <c r="F21" s="89" t="str">
        <f>IF(ISBLANK(A21),"",IF(AND(ISBLANK(D21),B21=Hilfstabelle!$H$3),"Fehler: Bitte Sondersachverhalt (individuelle Umlage) eintragen.",""))</f>
        <v/>
      </c>
    </row>
    <row r="22" spans="1:6" x14ac:dyDescent="0.2">
      <c r="A22" s="73"/>
      <c r="B22" s="76"/>
      <c r="C22" s="5"/>
      <c r="D22" s="11"/>
      <c r="E22" s="101" t="str">
        <f>IF(ISBLANK(A22),"",IF(B22=Hilfstabelle!$H$1,'Entladung des Speichers'!C22*'Entladung des Speichers'!$B$12/100,IF(B22=Hilfstabelle!$H$2,'Entladung des Speichers'!$B$12*0,IF(B22=Hilfstabelle!$H$3,'Entladung des Speichers'!D22,0))))</f>
        <v/>
      </c>
      <c r="F22" s="89" t="str">
        <f>IF(ISBLANK(A22),"",IF(AND(ISBLANK(D22),B22=Hilfstabelle!$H$3),"Fehler: Bitte Sondersachverhalt (individuelle Umlage) eintragen.",""))</f>
        <v/>
      </c>
    </row>
    <row r="23" spans="1:6" x14ac:dyDescent="0.2">
      <c r="A23" s="73"/>
      <c r="B23" s="76"/>
      <c r="C23" s="5"/>
      <c r="D23" s="11"/>
      <c r="E23" s="101" t="str">
        <f>IF(ISBLANK(A23),"",IF(B23=Hilfstabelle!$H$1,'Entladung des Speichers'!C23*'Entladung des Speichers'!$B$12/100,IF(B23=Hilfstabelle!$H$2,'Entladung des Speichers'!$B$12*0,IF(B23=Hilfstabelle!$H$3,'Entladung des Speichers'!D23,0))))</f>
        <v/>
      </c>
      <c r="F23" s="89" t="str">
        <f>IF(ISBLANK(A23),"",IF(AND(ISBLANK(D23),B23=Hilfstabelle!$H$3),"Fehler: Bitte Sondersachverhalt (individuelle Umlage) eintragen.",""))</f>
        <v/>
      </c>
    </row>
    <row r="24" spans="1:6" x14ac:dyDescent="0.2">
      <c r="A24" s="73"/>
      <c r="B24" s="76"/>
      <c r="C24" s="5"/>
      <c r="D24" s="11"/>
      <c r="E24" s="101" t="str">
        <f>IF(ISBLANK(A24),"",IF(B24=Hilfstabelle!$H$1,'Entladung des Speichers'!C24*'Entladung des Speichers'!$B$12/100,IF(B24=Hilfstabelle!$H$2,'Entladung des Speichers'!$B$12*0,IF(B24=Hilfstabelle!$H$3,'Entladung des Speichers'!D24,0))))</f>
        <v/>
      </c>
      <c r="F24" s="89" t="str">
        <f>IF(ISBLANK(A24),"",IF(AND(ISBLANK(D24),B24=Hilfstabelle!$H$3),"Fehler: Bitte Sondersachverhalt (individuelle Umlage) eintragen.",""))</f>
        <v/>
      </c>
    </row>
    <row r="25" spans="1:6" x14ac:dyDescent="0.2">
      <c r="A25" s="73"/>
      <c r="B25" s="76"/>
      <c r="C25" s="5"/>
      <c r="D25" s="11"/>
      <c r="E25" s="101" t="str">
        <f>IF(ISBLANK(A25),"",IF(B25=Hilfstabelle!$H$1,'Entladung des Speichers'!C25*'Entladung des Speichers'!$B$12/100,IF(B25=Hilfstabelle!$H$2,'Entladung des Speichers'!$B$12*0,IF(B25=Hilfstabelle!$H$3,'Entladung des Speichers'!D25,0))))</f>
        <v/>
      </c>
      <c r="F25" s="89" t="str">
        <f>IF(ISBLANK(A25),"",IF(AND(ISBLANK(D25),B25=Hilfstabelle!$H$3),"Fehler: Bitte Sondersachverhalt (individuelle Umlage) eintragen.",""))</f>
        <v/>
      </c>
    </row>
    <row r="26" spans="1:6" x14ac:dyDescent="0.2">
      <c r="A26" s="73"/>
      <c r="B26" s="76"/>
      <c r="C26" s="5"/>
      <c r="D26" s="11"/>
      <c r="E26" s="101" t="str">
        <f>IF(ISBLANK(A26),"",IF(B26=Hilfstabelle!$H$1,'Entladung des Speichers'!C26*'Entladung des Speichers'!$B$12/100,IF(B26=Hilfstabelle!$H$2,'Entladung des Speichers'!$B$12*0,IF(B26=Hilfstabelle!$H$3,'Entladung des Speichers'!D26,0))))</f>
        <v/>
      </c>
      <c r="F26" s="89" t="str">
        <f>IF(ISBLANK(A26),"",IF(AND(ISBLANK(D26),B26=Hilfstabelle!$H$3),"Fehler: Bitte Sondersachverhalt (individuelle Umlage) eintragen.",""))</f>
        <v/>
      </c>
    </row>
    <row r="27" spans="1:6" x14ac:dyDescent="0.2">
      <c r="A27" s="73"/>
      <c r="B27" s="76"/>
      <c r="C27" s="5"/>
      <c r="D27" s="11"/>
      <c r="E27" s="101" t="str">
        <f>IF(ISBLANK(A27),"",IF(B27=Hilfstabelle!$H$1,'Entladung des Speichers'!C27*'Entladung des Speichers'!$B$12/100,IF(B27=Hilfstabelle!$H$2,'Entladung des Speichers'!$B$12*0,IF(B27=Hilfstabelle!$H$3,'Entladung des Speichers'!D27,0))))</f>
        <v/>
      </c>
      <c r="F27" s="89" t="str">
        <f>IF(ISBLANK(A27),"",IF(AND(ISBLANK(D27),B27=Hilfstabelle!$H$3),"Fehler: Bitte Sondersachverhalt (individuelle Umlage) eintragen.",""))</f>
        <v/>
      </c>
    </row>
    <row r="28" spans="1:6" x14ac:dyDescent="0.2">
      <c r="A28" s="73"/>
      <c r="B28" s="76"/>
      <c r="C28" s="5"/>
      <c r="D28" s="11"/>
      <c r="E28" s="101" t="str">
        <f>IF(ISBLANK(A28),"",IF(B28=Hilfstabelle!$H$1,'Entladung des Speichers'!C28*'Entladung des Speichers'!$B$12/100,IF(B28=Hilfstabelle!$H$2,'Entladung des Speichers'!$B$12*0,IF(B28=Hilfstabelle!$H$3,'Entladung des Speichers'!D28,0))))</f>
        <v/>
      </c>
      <c r="F28" s="89" t="str">
        <f>IF(ISBLANK(A28),"",IF(AND(ISBLANK(D28),B28=Hilfstabelle!$H$3),"Fehler: Bitte Sondersachverhalt (individuelle Umlage) eintragen.",""))</f>
        <v/>
      </c>
    </row>
    <row r="29" spans="1:6" x14ac:dyDescent="0.2">
      <c r="A29" s="77"/>
      <c r="B29" s="76"/>
      <c r="C29" s="5"/>
      <c r="D29" s="11"/>
      <c r="E29" s="101" t="str">
        <f>IF(ISBLANK(A29),"",IF(B29=Hilfstabelle!$H$1,'Entladung des Speichers'!C29*'Entladung des Speichers'!$B$12/100,IF(B29=Hilfstabelle!$H$2,'Entladung des Speichers'!$B$12*0,IF(B29=Hilfstabelle!$H$3,'Entladung des Speichers'!D29,0))))</f>
        <v/>
      </c>
      <c r="F29" s="89" t="str">
        <f>IF(ISBLANK(A29),"",IF(AND(ISBLANK(D29),B29=Hilfstabelle!$H$3),"Fehler: Bitte Sondersachverhalt (individuelle Umlage) eintragen.",""))</f>
        <v/>
      </c>
    </row>
    <row r="30" spans="1:6" x14ac:dyDescent="0.2">
      <c r="A30" s="77"/>
      <c r="B30" s="76"/>
      <c r="C30" s="5"/>
      <c r="D30" s="11"/>
      <c r="E30" s="101" t="str">
        <f>IF(ISBLANK(A30),"",IF(B30=Hilfstabelle!$H$1,'Entladung des Speichers'!C30*'Entladung des Speichers'!$B$12/100,IF(B30=Hilfstabelle!$H$2,'Entladung des Speichers'!$B$12*0,IF(B30=Hilfstabelle!$H$3,'Entladung des Speichers'!D30,0))))</f>
        <v/>
      </c>
      <c r="F30" s="89" t="str">
        <f>IF(ISBLANK(A30),"",IF(AND(ISBLANK(D30),B30=Hilfstabelle!$H$3),"Fehler: Bitte Sondersachverhalt (individuelle Umlage) eintragen.",""))</f>
        <v/>
      </c>
    </row>
    <row r="31" spans="1:6" x14ac:dyDescent="0.2">
      <c r="A31" s="77"/>
      <c r="B31" s="76"/>
      <c r="C31" s="5"/>
      <c r="D31" s="11"/>
      <c r="E31" s="101" t="str">
        <f>IF(ISBLANK(A31),"",IF(B31=Hilfstabelle!$H$1,'Entladung des Speichers'!C31*'Entladung des Speichers'!$B$12/100,IF(B31=Hilfstabelle!$H$2,'Entladung des Speichers'!$B$12*0,IF(B31=Hilfstabelle!$H$3,'Entladung des Speichers'!D31,0))))</f>
        <v/>
      </c>
      <c r="F31" s="89" t="str">
        <f>IF(ISBLANK(A31),"",IF(AND(ISBLANK(D31),B31=Hilfstabelle!$H$3),"Fehler: Bitte Sondersachverhalt (individuelle Umlage) eintragen.",""))</f>
        <v/>
      </c>
    </row>
    <row r="32" spans="1:6" x14ac:dyDescent="0.2">
      <c r="A32" s="77"/>
      <c r="B32" s="76"/>
      <c r="C32" s="5"/>
      <c r="D32" s="11"/>
      <c r="E32" s="101" t="str">
        <f>IF(ISBLANK(A32),"",IF(B32=Hilfstabelle!$H$1,'Entladung des Speichers'!C32*'Entladung des Speichers'!$B$12/100,IF(B32=Hilfstabelle!$H$2,'Entladung des Speichers'!$B$12*0,IF(B32=Hilfstabelle!$H$3,'Entladung des Speichers'!D32,0))))</f>
        <v/>
      </c>
      <c r="F32" s="89" t="str">
        <f>IF(ISBLANK(A32),"",IF(AND(ISBLANK(D32),B32=Hilfstabelle!$H$3),"Fehler: Bitte Sondersachverhalt (individuelle Umlage) eintragen.",""))</f>
        <v/>
      </c>
    </row>
    <row r="33" spans="1:6" x14ac:dyDescent="0.2">
      <c r="A33" s="77"/>
      <c r="B33" s="76"/>
      <c r="C33" s="5"/>
      <c r="D33" s="11"/>
      <c r="E33" s="101" t="str">
        <f>IF(ISBLANK(A33),"",IF(B33=Hilfstabelle!$H$1,'Entladung des Speichers'!C33*'Entladung des Speichers'!$B$12/100,IF(B33=Hilfstabelle!$H$2,'Entladung des Speichers'!$B$12*0,IF(B33=Hilfstabelle!$H$3,'Entladung des Speichers'!D33,0))))</f>
        <v/>
      </c>
      <c r="F33" s="89" t="str">
        <f>IF(ISBLANK(A33),"",IF(AND(ISBLANK(D33),B33=Hilfstabelle!$H$3),"Fehler: Bitte Sondersachverhalt (individuelle Umlage) eintragen.",""))</f>
        <v/>
      </c>
    </row>
    <row r="34" spans="1:6" x14ac:dyDescent="0.2">
      <c r="A34" s="77"/>
      <c r="B34" s="76"/>
      <c r="C34" s="5"/>
      <c r="D34" s="11"/>
      <c r="E34" s="101" t="str">
        <f>IF(ISBLANK(A34),"",IF(B34=Hilfstabelle!$H$1,'Entladung des Speichers'!C34*'Entladung des Speichers'!$B$12/100,IF(B34=Hilfstabelle!$H$2,'Entladung des Speichers'!$B$12*0,IF(B34=Hilfstabelle!$H$3,'Entladung des Speichers'!D34,0))))</f>
        <v/>
      </c>
      <c r="F34" s="89" t="str">
        <f>IF(ISBLANK(A34),"",IF(AND(ISBLANK(D34),B34=Hilfstabelle!$H$3),"Fehler: Bitte Sondersachverhalt (individuelle Umlage) eintragen.",""))</f>
        <v/>
      </c>
    </row>
    <row r="35" spans="1:6" x14ac:dyDescent="0.2">
      <c r="A35" s="77"/>
      <c r="B35" s="76"/>
      <c r="C35" s="5"/>
      <c r="D35" s="11"/>
      <c r="E35" s="101" t="str">
        <f>IF(ISBLANK(A35),"",IF(B35=Hilfstabelle!$H$1,'Entladung des Speichers'!C35*'Entladung des Speichers'!$B$12/100,IF(B35=Hilfstabelle!$H$2,'Entladung des Speichers'!$B$12*0,IF(B35=Hilfstabelle!$H$3,'Entladung des Speichers'!D35,0))))</f>
        <v/>
      </c>
      <c r="F35" s="89" t="str">
        <f>IF(ISBLANK(A35),"",IF(AND(ISBLANK(D35),B35=Hilfstabelle!$H$3),"Fehler: Bitte Sondersachverhalt (individuelle Umlage) eintragen.",""))</f>
        <v/>
      </c>
    </row>
    <row r="36" spans="1:6" x14ac:dyDescent="0.2">
      <c r="A36" s="77"/>
      <c r="B36" s="76"/>
      <c r="C36" s="5"/>
      <c r="D36" s="11"/>
      <c r="E36" s="101" t="str">
        <f>IF(ISBLANK(A36),"",IF(B36=Hilfstabelle!$H$1,'Entladung des Speichers'!C36*'Entladung des Speichers'!$B$12/100,IF(B36=Hilfstabelle!$H$2,'Entladung des Speichers'!$B$12*0,IF(B36=Hilfstabelle!$H$3,'Entladung des Speichers'!D36,0))))</f>
        <v/>
      </c>
      <c r="F36" s="89" t="str">
        <f>IF(ISBLANK(A36),"",IF(AND(ISBLANK(D36),B36=Hilfstabelle!$H$3),"Fehler: Bitte Sondersachverhalt (individuelle Umlage) eintragen.",""))</f>
        <v/>
      </c>
    </row>
    <row r="37" spans="1:6" x14ac:dyDescent="0.2">
      <c r="A37" s="77"/>
      <c r="B37" s="76"/>
      <c r="C37" s="5"/>
      <c r="D37" s="11"/>
      <c r="E37" s="101" t="str">
        <f>IF(ISBLANK(A37),"",IF(B37=Hilfstabelle!$H$1,'Entladung des Speichers'!C37*'Entladung des Speichers'!$B$12/100,IF(B37=Hilfstabelle!$H$2,'Entladung des Speichers'!$B$12*0,IF(B37=Hilfstabelle!$H$3,'Entladung des Speichers'!D37,0))))</f>
        <v/>
      </c>
      <c r="F37" s="89" t="str">
        <f>IF(ISBLANK(A37),"",IF(AND(ISBLANK(D37),B37=Hilfstabelle!$H$3),"Fehler: Bitte Sondersachverhalt (individuelle Umlage) eintragen.",""))</f>
        <v/>
      </c>
    </row>
    <row r="38" spans="1:6" x14ac:dyDescent="0.2">
      <c r="A38" s="77"/>
      <c r="B38" s="76"/>
      <c r="C38" s="5"/>
      <c r="D38" s="11"/>
      <c r="E38" s="101" t="str">
        <f>IF(ISBLANK(A38),"",IF(B38=Hilfstabelle!$H$1,'Entladung des Speichers'!C38*'Entladung des Speichers'!$B$12/100,IF(B38=Hilfstabelle!$H$2,'Entladung des Speichers'!$B$12*0,IF(B38=Hilfstabelle!$H$3,'Entladung des Speichers'!D38,0))))</f>
        <v/>
      </c>
      <c r="F38" s="89" t="str">
        <f>IF(ISBLANK(A38),"",IF(AND(ISBLANK(D38),B38=Hilfstabelle!$H$3),"Fehler: Bitte Sondersachverhalt (individuelle Umlage) eintragen.",""))</f>
        <v/>
      </c>
    </row>
    <row r="39" spans="1:6" x14ac:dyDescent="0.2">
      <c r="A39" s="77"/>
      <c r="B39" s="76"/>
      <c r="C39" s="5"/>
      <c r="D39" s="11"/>
      <c r="E39" s="101" t="str">
        <f>IF(ISBLANK(A39),"",IF(B39=Hilfstabelle!$H$1,'Entladung des Speichers'!C39*'Entladung des Speichers'!$B$12/100,IF(B39=Hilfstabelle!$H$2,'Entladung des Speichers'!$B$12*0,IF(B39=Hilfstabelle!$H$3,'Entladung des Speichers'!D39,0))))</f>
        <v/>
      </c>
      <c r="F39" s="89" t="str">
        <f>IF(ISBLANK(A39),"",IF(AND(ISBLANK(D39),B39=Hilfstabelle!$H$3),"Fehler: Bitte Sondersachverhalt (individuelle Umlage) eintragen.",""))</f>
        <v/>
      </c>
    </row>
    <row r="40" spans="1:6" x14ac:dyDescent="0.2">
      <c r="A40" s="77"/>
      <c r="B40" s="76"/>
      <c r="C40" s="5"/>
      <c r="D40" s="11"/>
      <c r="E40" s="101" t="str">
        <f>IF(ISBLANK(A40),"",IF(B40=Hilfstabelle!$H$1,'Entladung des Speichers'!C40*'Entladung des Speichers'!$B$12/100,IF(B40=Hilfstabelle!$H$2,'Entladung des Speichers'!$B$12*0,IF(B40=Hilfstabelle!$H$3,'Entladung des Speichers'!D40,0))))</f>
        <v/>
      </c>
      <c r="F40" s="89" t="str">
        <f>IF(ISBLANK(A40),"",IF(AND(ISBLANK(D40),B40=Hilfstabelle!$H$3),"Fehler: Bitte Sondersachverhalt (individuelle Umlage) eintragen.",""))</f>
        <v/>
      </c>
    </row>
    <row r="41" spans="1:6" x14ac:dyDescent="0.2">
      <c r="A41" s="77"/>
      <c r="B41" s="76"/>
      <c r="C41" s="5"/>
      <c r="D41" s="11"/>
      <c r="E41" s="101" t="str">
        <f>IF(ISBLANK(A41),"",IF(B41=Hilfstabelle!$H$1,'Entladung des Speichers'!C41*'Entladung des Speichers'!$B$12/100,IF(B41=Hilfstabelle!$H$2,'Entladung des Speichers'!$B$12*0,IF(B41=Hilfstabelle!$H$3,'Entladung des Speichers'!D41,0))))</f>
        <v/>
      </c>
      <c r="F41" s="89" t="str">
        <f>IF(ISBLANK(A41),"",IF(AND(ISBLANK(D41),B41=Hilfstabelle!$H$3),"Fehler: Bitte Sondersachverhalt (individuelle Umlage) eintragen.",""))</f>
        <v/>
      </c>
    </row>
    <row r="42" spans="1:6" x14ac:dyDescent="0.2">
      <c r="A42" s="77"/>
      <c r="B42" s="76"/>
      <c r="C42" s="5"/>
      <c r="D42" s="11"/>
      <c r="E42" s="101" t="str">
        <f>IF(ISBLANK(A42),"",IF(B42=Hilfstabelle!$H$1,'Entladung des Speichers'!C42*'Entladung des Speichers'!$B$12/100,IF(B42=Hilfstabelle!$H$2,'Entladung des Speichers'!$B$12*0,IF(B42=Hilfstabelle!$H$3,'Entladung des Speichers'!D42,0))))</f>
        <v/>
      </c>
      <c r="F42" s="89" t="str">
        <f>IF(ISBLANK(A42),"",IF(AND(ISBLANK(D42),B42=Hilfstabelle!$H$3),"Fehler: Bitte Sondersachverhalt (individuelle Umlage) eintragen.",""))</f>
        <v/>
      </c>
    </row>
    <row r="43" spans="1:6" x14ac:dyDescent="0.2">
      <c r="A43" s="77"/>
      <c r="B43" s="76"/>
      <c r="C43" s="5"/>
      <c r="D43" s="11"/>
      <c r="E43" s="101" t="str">
        <f>IF(ISBLANK(A43),"",IF(B43=Hilfstabelle!$H$1,'Entladung des Speichers'!C43*'Entladung des Speichers'!$B$12/100,IF(B43=Hilfstabelle!$H$2,'Entladung des Speichers'!$B$12*0,IF(B43=Hilfstabelle!$H$3,'Entladung des Speichers'!D43,0))))</f>
        <v/>
      </c>
      <c r="F43" s="89" t="str">
        <f>IF(ISBLANK(A43),"",IF(AND(ISBLANK(D43),B43=Hilfstabelle!$H$3),"Fehler: Bitte Sondersachverhalt (individuelle Umlage) eintragen.",""))</f>
        <v/>
      </c>
    </row>
    <row r="44" spans="1:6" x14ac:dyDescent="0.2">
      <c r="A44" s="77"/>
      <c r="B44" s="76"/>
      <c r="C44" s="5"/>
      <c r="D44" s="11"/>
      <c r="E44" s="101" t="str">
        <f>IF(ISBLANK(A44),"",IF(B44=Hilfstabelle!$H$1,'Entladung des Speichers'!C44*'Entladung des Speichers'!$B$12/100,IF(B44=Hilfstabelle!$H$2,'Entladung des Speichers'!$B$12*0,IF(B44=Hilfstabelle!$H$3,'Entladung des Speichers'!D44,0))))</f>
        <v/>
      </c>
      <c r="F44" s="89" t="str">
        <f>IF(ISBLANK(A44),"",IF(AND(ISBLANK(D44),B44=Hilfstabelle!$H$3),"Fehler: Bitte Sondersachverhalt (individuelle Umlage) eintragen.",""))</f>
        <v/>
      </c>
    </row>
    <row r="45" spans="1:6" x14ac:dyDescent="0.2">
      <c r="A45" s="77"/>
      <c r="B45" s="76"/>
      <c r="C45" s="5"/>
      <c r="D45" s="11"/>
      <c r="E45" s="101" t="str">
        <f>IF(ISBLANK(A45),"",IF(B45=Hilfstabelle!$H$1,'Entladung des Speichers'!C45*'Entladung des Speichers'!$B$12/100,IF(B45=Hilfstabelle!$H$2,'Entladung des Speichers'!$B$12*0,IF(B45=Hilfstabelle!$H$3,'Entladung des Speichers'!D45,0))))</f>
        <v/>
      </c>
      <c r="F45" s="89" t="str">
        <f>IF(ISBLANK(A45),"",IF(AND(ISBLANK(D45),B45=Hilfstabelle!$H$3),"Fehler: Bitte Sondersachverhalt (individuelle Umlage) eintragen.",""))</f>
        <v/>
      </c>
    </row>
    <row r="46" spans="1:6" x14ac:dyDescent="0.2">
      <c r="A46" s="77"/>
      <c r="B46" s="76"/>
      <c r="C46" s="5"/>
      <c r="D46" s="11"/>
      <c r="E46" s="101" t="str">
        <f>IF(ISBLANK(A46),"",IF(B46=Hilfstabelle!$H$1,'Entladung des Speichers'!C46*'Entladung des Speichers'!$B$12/100,IF(B46=Hilfstabelle!$H$2,'Entladung des Speichers'!$B$12*0,IF(B46=Hilfstabelle!$H$3,'Entladung des Speichers'!D46,0))))</f>
        <v/>
      </c>
      <c r="F46" s="89" t="str">
        <f>IF(ISBLANK(A46),"",IF(AND(ISBLANK(D46),B46=Hilfstabelle!$H$3),"Fehler: Bitte Sondersachverhalt (individuelle Umlage) eintragen.",""))</f>
        <v/>
      </c>
    </row>
    <row r="47" spans="1:6" x14ac:dyDescent="0.2">
      <c r="A47" s="77"/>
      <c r="B47" s="76"/>
      <c r="C47" s="5"/>
      <c r="D47" s="11"/>
      <c r="E47" s="101" t="str">
        <f>IF(ISBLANK(A47),"",IF(B47=Hilfstabelle!$H$1,'Entladung des Speichers'!C47*'Entladung des Speichers'!$B$12/100,IF(B47=Hilfstabelle!$H$2,'Entladung des Speichers'!$B$12*0,IF(B47=Hilfstabelle!$H$3,'Entladung des Speichers'!D47,0))))</f>
        <v/>
      </c>
      <c r="F47" s="89" t="str">
        <f>IF(ISBLANK(A47),"",IF(AND(ISBLANK(D47),B47=Hilfstabelle!$H$3),"Fehler: Bitte Sondersachverhalt (individuelle Umlage) eintragen.",""))</f>
        <v/>
      </c>
    </row>
    <row r="48" spans="1:6" x14ac:dyDescent="0.2">
      <c r="A48" s="77"/>
      <c r="B48" s="76"/>
      <c r="C48" s="5"/>
      <c r="D48" s="11"/>
      <c r="E48" s="101" t="str">
        <f>IF(ISBLANK(A48),"",IF(B48=Hilfstabelle!$H$1,'Entladung des Speichers'!C48*'Entladung des Speichers'!$B$12/100,IF(B48=Hilfstabelle!$H$2,'Entladung des Speichers'!$B$12*0,IF(B48=Hilfstabelle!$H$3,'Entladung des Speichers'!D48,0))))</f>
        <v/>
      </c>
      <c r="F48" s="89" t="str">
        <f>IF(ISBLANK(A48),"",IF(AND(ISBLANK(D48),B48=Hilfstabelle!$H$3),"Fehler: Bitte Sondersachverhalt (individuelle Umlage) eintragen.",""))</f>
        <v/>
      </c>
    </row>
    <row r="49" spans="1:6" x14ac:dyDescent="0.2">
      <c r="A49" s="77"/>
      <c r="B49" s="76"/>
      <c r="C49" s="5"/>
      <c r="D49" s="11"/>
      <c r="E49" s="101" t="str">
        <f>IF(ISBLANK(A49),"",IF(B49=Hilfstabelle!$H$1,'Entladung des Speichers'!C49*'Entladung des Speichers'!$B$12/100,IF(B49=Hilfstabelle!$H$2,'Entladung des Speichers'!$B$12*0,IF(B49=Hilfstabelle!$H$3,'Entladung des Speichers'!D49,0))))</f>
        <v/>
      </c>
      <c r="F49" s="89" t="str">
        <f>IF(ISBLANK(A49),"",IF(AND(ISBLANK(D49),B49=Hilfstabelle!$H$3),"Fehler: Bitte Sondersachverhalt (individuelle Umlage) eintragen.",""))</f>
        <v/>
      </c>
    </row>
    <row r="50" spans="1:6" x14ac:dyDescent="0.2">
      <c r="A50" s="77"/>
      <c r="B50" s="76"/>
      <c r="C50" s="5"/>
      <c r="D50" s="11"/>
      <c r="E50" s="101" t="str">
        <f>IF(ISBLANK(A50),"",IF(B50=Hilfstabelle!$H$1,'Entladung des Speichers'!C50*'Entladung des Speichers'!$B$12/100,IF(B50=Hilfstabelle!$H$2,'Entladung des Speichers'!$B$12*0,IF(B50=Hilfstabelle!$H$3,'Entladung des Speichers'!D50,0))))</f>
        <v/>
      </c>
      <c r="F50" s="89" t="str">
        <f>IF(ISBLANK(A50),"",IF(AND(ISBLANK(D50),B50=Hilfstabelle!$H$3),"Fehler: Bitte Sondersachverhalt (individuelle Umlage) eintragen.",""))</f>
        <v/>
      </c>
    </row>
    <row r="51" spans="1:6" x14ac:dyDescent="0.2">
      <c r="A51" s="77"/>
      <c r="B51" s="76"/>
      <c r="C51" s="5"/>
      <c r="D51" s="11"/>
      <c r="E51" s="101" t="str">
        <f>IF(ISBLANK(A51),"",IF(B51=Hilfstabelle!$H$1,'Entladung des Speichers'!C51*'Entladung des Speichers'!$B$12/100,IF(B51=Hilfstabelle!$H$2,'Entladung des Speichers'!$B$12*0,IF(B51=Hilfstabelle!$H$3,'Entladung des Speichers'!D51,0))))</f>
        <v/>
      </c>
      <c r="F51" s="89" t="str">
        <f>IF(ISBLANK(A51),"",IF(AND(ISBLANK(D51),B51=Hilfstabelle!$H$3),"Fehler: Bitte Sondersachverhalt (individuelle Umlage) eintragen.",""))</f>
        <v/>
      </c>
    </row>
    <row r="52" spans="1:6" x14ac:dyDescent="0.2">
      <c r="A52" s="77"/>
      <c r="B52" s="76"/>
      <c r="C52" s="5"/>
      <c r="D52" s="11"/>
      <c r="E52" s="101" t="str">
        <f>IF(ISBLANK(A52),"",IF(B52=Hilfstabelle!$H$1,'Entladung des Speichers'!C52*'Entladung des Speichers'!$B$12/100,IF(B52=Hilfstabelle!$H$2,'Entladung des Speichers'!$B$12*0,IF(B52=Hilfstabelle!$H$3,'Entladung des Speichers'!D52,0))))</f>
        <v/>
      </c>
      <c r="F52" s="89" t="str">
        <f>IF(ISBLANK(A52),"",IF(AND(ISBLANK(D52),B52=Hilfstabelle!$H$3),"Fehler: Bitte Sondersachverhalt (individuelle Umlage) eintragen.",""))</f>
        <v/>
      </c>
    </row>
    <row r="53" spans="1:6" x14ac:dyDescent="0.2">
      <c r="A53" s="77"/>
      <c r="B53" s="76"/>
      <c r="C53" s="5"/>
      <c r="D53" s="11"/>
      <c r="E53" s="101" t="str">
        <f>IF(ISBLANK(A53),"",IF(B53=Hilfstabelle!$H$1,'Entladung des Speichers'!C53*'Entladung des Speichers'!$B$12/100,IF(B53=Hilfstabelle!$H$2,'Entladung des Speichers'!$B$12*0,IF(B53=Hilfstabelle!$H$3,'Entladung des Speichers'!D53,0))))</f>
        <v/>
      </c>
      <c r="F53" s="89" t="str">
        <f>IF(ISBLANK(A53),"",IF(AND(ISBLANK(D53),B53=Hilfstabelle!$H$3),"Fehler: Bitte Sondersachverhalt (individuelle Umlage) eintragen.",""))</f>
        <v/>
      </c>
    </row>
    <row r="54" spans="1:6" x14ac:dyDescent="0.2">
      <c r="A54" s="77"/>
      <c r="B54" s="76"/>
      <c r="C54" s="5"/>
      <c r="D54" s="11"/>
      <c r="E54" s="101" t="str">
        <f>IF(ISBLANK(A54),"",IF(B54=Hilfstabelle!$H$1,'Entladung des Speichers'!C54*'Entladung des Speichers'!$B$12/100,IF(B54=Hilfstabelle!$H$2,'Entladung des Speichers'!$B$12*0,IF(B54=Hilfstabelle!$H$3,'Entladung des Speichers'!D54,0))))</f>
        <v/>
      </c>
      <c r="F54" s="89" t="str">
        <f>IF(ISBLANK(A54),"",IF(AND(ISBLANK(D54),B54=Hilfstabelle!$H$3),"Fehler: Bitte Sondersachverhalt (individuelle Umlage) eintragen.",""))</f>
        <v/>
      </c>
    </row>
    <row r="55" spans="1:6" x14ac:dyDescent="0.2">
      <c r="A55" s="77"/>
      <c r="B55" s="76"/>
      <c r="C55" s="5"/>
      <c r="D55" s="11"/>
      <c r="E55" s="101" t="str">
        <f>IF(ISBLANK(A55),"",IF(B55=Hilfstabelle!$H$1,'Entladung des Speichers'!C55*'Entladung des Speichers'!$B$12/100,IF(B55=Hilfstabelle!$H$2,'Entladung des Speichers'!$B$12*0,IF(B55=Hilfstabelle!$H$3,'Entladung des Speichers'!D55,0))))</f>
        <v/>
      </c>
      <c r="F55" s="89" t="str">
        <f>IF(ISBLANK(A55),"",IF(AND(ISBLANK(D55),B55=Hilfstabelle!$H$3),"Fehler: Bitte Sondersachverhalt (individuelle Umlage) eintragen.",""))</f>
        <v/>
      </c>
    </row>
    <row r="56" spans="1:6" x14ac:dyDescent="0.2">
      <c r="A56" s="77"/>
      <c r="B56" s="76"/>
      <c r="C56" s="5"/>
      <c r="D56" s="11"/>
      <c r="E56" s="101" t="str">
        <f>IF(ISBLANK(A56),"",IF(B56=Hilfstabelle!$H$1,'Entladung des Speichers'!C56*'Entladung des Speichers'!$B$12/100,IF(B56=Hilfstabelle!$H$2,'Entladung des Speichers'!$B$12*0,IF(B56=Hilfstabelle!$H$3,'Entladung des Speichers'!D56,0))))</f>
        <v/>
      </c>
      <c r="F56" s="89" t="str">
        <f>IF(ISBLANK(A56),"",IF(AND(ISBLANK(D56),B56=Hilfstabelle!$H$3),"Fehler: Bitte Sondersachverhalt (individuelle Umlage) eintragen.",""))</f>
        <v/>
      </c>
    </row>
    <row r="57" spans="1:6" x14ac:dyDescent="0.2">
      <c r="A57" s="77"/>
      <c r="B57" s="76"/>
      <c r="C57" s="5"/>
      <c r="D57" s="11"/>
      <c r="E57" s="101" t="str">
        <f>IF(ISBLANK(A57),"",IF(B57=Hilfstabelle!$H$1,'Entladung des Speichers'!C57*'Entladung des Speichers'!$B$12/100,IF(B57=Hilfstabelle!$H$2,'Entladung des Speichers'!$B$12*0,IF(B57=Hilfstabelle!$H$3,'Entladung des Speichers'!D57,0))))</f>
        <v/>
      </c>
      <c r="F57" s="89" t="str">
        <f>IF(ISBLANK(A57),"",IF(AND(ISBLANK(D57),B57=Hilfstabelle!$H$3),"Fehler: Bitte Sondersachverhalt (individuelle Umlage) eintragen.",""))</f>
        <v/>
      </c>
    </row>
    <row r="58" spans="1:6" x14ac:dyDescent="0.2">
      <c r="A58" s="77"/>
      <c r="B58" s="76"/>
      <c r="C58" s="5"/>
      <c r="D58" s="11"/>
      <c r="E58" s="101" t="str">
        <f>IF(ISBLANK(A58),"",IF(B58=Hilfstabelle!$H$1,'Entladung des Speichers'!C58*'Entladung des Speichers'!$B$12/100,IF(B58=Hilfstabelle!$H$2,'Entladung des Speichers'!$B$12*0,IF(B58=Hilfstabelle!$H$3,'Entladung des Speichers'!D58,0))))</f>
        <v/>
      </c>
      <c r="F58" s="89" t="str">
        <f>IF(ISBLANK(A58),"",IF(AND(ISBLANK(D58),B58=Hilfstabelle!$H$3),"Fehler: Bitte Sondersachverhalt (individuelle Umlage) eintragen.",""))</f>
        <v/>
      </c>
    </row>
    <row r="59" spans="1:6" x14ac:dyDescent="0.2">
      <c r="A59" s="77"/>
      <c r="B59" s="76"/>
      <c r="C59" s="5"/>
      <c r="D59" s="11"/>
      <c r="E59" s="101" t="str">
        <f>IF(ISBLANK(A59),"",IF(B59=Hilfstabelle!$H$1,'Entladung des Speichers'!C59*'Entladung des Speichers'!$B$12/100,IF(B59=Hilfstabelle!$H$2,'Entladung des Speichers'!$B$12*0,IF(B59=Hilfstabelle!$H$3,'Entladung des Speichers'!D59,0))))</f>
        <v/>
      </c>
      <c r="F59" s="89" t="str">
        <f>IF(ISBLANK(A59),"",IF(AND(ISBLANK(D59),B59=Hilfstabelle!$H$3),"Fehler: Bitte Sondersachverhalt (individuelle Umlage) eintragen.",""))</f>
        <v/>
      </c>
    </row>
    <row r="60" spans="1:6" x14ac:dyDescent="0.2">
      <c r="A60" s="77"/>
      <c r="B60" s="76"/>
      <c r="C60" s="5"/>
      <c r="D60" s="11"/>
      <c r="E60" s="101" t="str">
        <f>IF(ISBLANK(A60),"",IF(B60=Hilfstabelle!$H$1,'Entladung des Speichers'!C60*'Entladung des Speichers'!$B$12/100,IF(B60=Hilfstabelle!$H$2,'Entladung des Speichers'!$B$12*0,IF(B60=Hilfstabelle!$H$3,'Entladung des Speichers'!D60,0))))</f>
        <v/>
      </c>
      <c r="F60" s="89" t="str">
        <f>IF(ISBLANK(A60),"",IF(AND(ISBLANK(D60),B60=Hilfstabelle!$H$3),"Fehler: Bitte Sondersachverhalt (individuelle Umlage) eintragen.",""))</f>
        <v/>
      </c>
    </row>
    <row r="61" spans="1:6" x14ac:dyDescent="0.2">
      <c r="A61" s="77"/>
      <c r="B61" s="76"/>
      <c r="C61" s="5"/>
      <c r="D61" s="11"/>
      <c r="E61" s="101" t="str">
        <f>IF(ISBLANK(A61),"",IF(B61=Hilfstabelle!$H$1,'Entladung des Speichers'!C61*'Entladung des Speichers'!$B$12/100,IF(B61=Hilfstabelle!$H$2,'Entladung des Speichers'!$B$12*0,IF(B61=Hilfstabelle!$H$3,'Entladung des Speichers'!D61,0))))</f>
        <v/>
      </c>
      <c r="F61" s="89" t="str">
        <f>IF(ISBLANK(A61),"",IF(AND(ISBLANK(D61),B61=Hilfstabelle!$H$3),"Fehler: Bitte Sondersachverhalt (individuelle Umlage) eintragen.",""))</f>
        <v/>
      </c>
    </row>
    <row r="62" spans="1:6" x14ac:dyDescent="0.2">
      <c r="A62" s="77"/>
      <c r="B62" s="76"/>
      <c r="C62" s="5"/>
      <c r="D62" s="11"/>
      <c r="E62" s="101" t="str">
        <f>IF(ISBLANK(A62),"",IF(B62=Hilfstabelle!$H$1,'Entladung des Speichers'!C62*'Entladung des Speichers'!$B$12/100,IF(B62=Hilfstabelle!$H$2,'Entladung des Speichers'!$B$12*0,IF(B62=Hilfstabelle!$H$3,'Entladung des Speichers'!D62,0))))</f>
        <v/>
      </c>
      <c r="F62" s="89" t="str">
        <f>IF(ISBLANK(A62),"",IF(AND(ISBLANK(D62),B62=Hilfstabelle!$H$3),"Fehler: Bitte Sondersachverhalt (individuelle Umlage) eintragen.",""))</f>
        <v/>
      </c>
    </row>
    <row r="63" spans="1:6" x14ac:dyDescent="0.2">
      <c r="A63" s="77"/>
      <c r="B63" s="76"/>
      <c r="C63" s="5"/>
      <c r="D63" s="11"/>
      <c r="E63" s="101" t="str">
        <f>IF(ISBLANK(A63),"",IF(B63=Hilfstabelle!$H$1,'Entladung des Speichers'!C63*'Entladung des Speichers'!$B$12/100,IF(B63=Hilfstabelle!$H$2,'Entladung des Speichers'!$B$12*0,IF(B63=Hilfstabelle!$H$3,'Entladung des Speichers'!D63,0))))</f>
        <v/>
      </c>
      <c r="F63" s="89" t="str">
        <f>IF(ISBLANK(A63),"",IF(AND(ISBLANK(D63),B63=Hilfstabelle!$H$3),"Fehler: Bitte Sondersachverhalt (individuelle Umlage) eintragen.",""))</f>
        <v/>
      </c>
    </row>
    <row r="64" spans="1:6" x14ac:dyDescent="0.2">
      <c r="A64" s="77"/>
      <c r="B64" s="76"/>
      <c r="C64" s="5"/>
      <c r="D64" s="11"/>
      <c r="E64" s="101" t="str">
        <f>IF(ISBLANK(A64),"",IF(B64=Hilfstabelle!$H$1,'Entladung des Speichers'!C64*'Entladung des Speichers'!$B$12/100,IF(B64=Hilfstabelle!$H$2,'Entladung des Speichers'!$B$12*0,IF(B64=Hilfstabelle!$H$3,'Entladung des Speichers'!D64,0))))</f>
        <v/>
      </c>
      <c r="F64" s="89" t="str">
        <f>IF(ISBLANK(A64),"",IF(AND(ISBLANK(D64),B64=Hilfstabelle!$H$3),"Fehler: Bitte Sondersachverhalt (individuelle Umlage) eintragen.",""))</f>
        <v/>
      </c>
    </row>
    <row r="65" spans="1:6" x14ac:dyDescent="0.2">
      <c r="A65" s="77"/>
      <c r="B65" s="76"/>
      <c r="C65" s="5"/>
      <c r="D65" s="11"/>
      <c r="E65" s="101" t="str">
        <f>IF(ISBLANK(A65),"",IF(B65=Hilfstabelle!$H$1,'Entladung des Speichers'!C65*'Entladung des Speichers'!$B$12/100,IF(B65=Hilfstabelle!$H$2,'Entladung des Speichers'!$B$12*0,IF(B65=Hilfstabelle!$H$3,'Entladung des Speichers'!D65,0))))</f>
        <v/>
      </c>
      <c r="F65" s="89" t="str">
        <f>IF(ISBLANK(A65),"",IF(AND(ISBLANK(D65),B65=Hilfstabelle!$H$3),"Fehler: Bitte Sondersachverhalt (individuelle Umlage) eintragen.",""))</f>
        <v/>
      </c>
    </row>
    <row r="66" spans="1:6" x14ac:dyDescent="0.2">
      <c r="A66" s="77"/>
      <c r="B66" s="76"/>
      <c r="C66" s="5"/>
      <c r="D66" s="11"/>
      <c r="E66" s="101" t="str">
        <f>IF(ISBLANK(A66),"",IF(B66=Hilfstabelle!$H$1,'Entladung des Speichers'!C66*'Entladung des Speichers'!$B$12/100,IF(B66=Hilfstabelle!$H$2,'Entladung des Speichers'!$B$12*0,IF(B66=Hilfstabelle!$H$3,'Entladung des Speichers'!D66,0))))</f>
        <v/>
      </c>
      <c r="F66" s="89" t="str">
        <f>IF(ISBLANK(A66),"",IF(AND(ISBLANK(D66),B66=Hilfstabelle!$H$3),"Fehler: Bitte Sondersachverhalt (individuelle Umlage) eintragen.",""))</f>
        <v/>
      </c>
    </row>
    <row r="67" spans="1:6" x14ac:dyDescent="0.2">
      <c r="A67" s="77"/>
      <c r="B67" s="76"/>
      <c r="C67" s="5"/>
      <c r="D67" s="11"/>
      <c r="E67" s="101" t="str">
        <f>IF(ISBLANK(A67),"",IF(B67=Hilfstabelle!$H$1,'Entladung des Speichers'!C67*'Entladung des Speichers'!$B$12/100,IF(B67=Hilfstabelle!$H$2,'Entladung des Speichers'!$B$12*0,IF(B67=Hilfstabelle!$H$3,'Entladung des Speichers'!D67,0))))</f>
        <v/>
      </c>
      <c r="F67" s="89" t="str">
        <f>IF(ISBLANK(A67),"",IF(AND(ISBLANK(D67),B67=Hilfstabelle!$H$3),"Fehler: Bitte Sondersachverhalt (individuelle Umlage) eintragen.",""))</f>
        <v/>
      </c>
    </row>
    <row r="68" spans="1:6" x14ac:dyDescent="0.2">
      <c r="A68" s="77"/>
      <c r="B68" s="76"/>
      <c r="C68" s="5"/>
      <c r="D68" s="11"/>
      <c r="E68" s="101" t="str">
        <f>IF(ISBLANK(A68),"",IF(B68=Hilfstabelle!$H$1,'Entladung des Speichers'!C68*'Entladung des Speichers'!$B$12/100,IF(B68=Hilfstabelle!$H$2,'Entladung des Speichers'!$B$12*0,IF(B68=Hilfstabelle!$H$3,'Entladung des Speichers'!D68,0))))</f>
        <v/>
      </c>
      <c r="F68" s="89" t="str">
        <f>IF(ISBLANK(A68),"",IF(AND(ISBLANK(D68),B68=Hilfstabelle!$H$3),"Fehler: Bitte Sondersachverhalt (individuelle Umlage) eintragen.",""))</f>
        <v/>
      </c>
    </row>
    <row r="69" spans="1:6" x14ac:dyDescent="0.2">
      <c r="A69" s="77"/>
      <c r="B69" s="76"/>
      <c r="C69" s="5"/>
      <c r="D69" s="11"/>
      <c r="E69" s="101" t="str">
        <f>IF(ISBLANK(A69),"",IF(B69=Hilfstabelle!$H$1,'Entladung des Speichers'!C69*'Entladung des Speichers'!$B$12/100,IF(B69=Hilfstabelle!$H$2,'Entladung des Speichers'!$B$12*0,IF(B69=Hilfstabelle!$H$3,'Entladung des Speichers'!D69,0))))</f>
        <v/>
      </c>
      <c r="F69" s="89" t="str">
        <f>IF(ISBLANK(A69),"",IF(AND(ISBLANK(D69),B69=Hilfstabelle!$H$3),"Fehler: Bitte Sondersachverhalt (individuelle Umlage) eintragen.",""))</f>
        <v/>
      </c>
    </row>
    <row r="70" spans="1:6" x14ac:dyDescent="0.2">
      <c r="A70" s="77"/>
      <c r="B70" s="76"/>
      <c r="C70" s="5"/>
      <c r="D70" s="11"/>
      <c r="E70" s="101" t="str">
        <f>IF(ISBLANK(A70),"",IF(B70=Hilfstabelle!$H$1,'Entladung des Speichers'!C70*'Entladung des Speichers'!$B$12/100,IF(B70=Hilfstabelle!$H$2,'Entladung des Speichers'!$B$12*0,IF(B70=Hilfstabelle!$H$3,'Entladung des Speichers'!D70,0))))</f>
        <v/>
      </c>
      <c r="F70" s="89" t="str">
        <f>IF(ISBLANK(A70),"",IF(AND(ISBLANK(D70),B70=Hilfstabelle!$H$3),"Fehler: Bitte Sondersachverhalt (individuelle Umlage) eintragen.",""))</f>
        <v/>
      </c>
    </row>
    <row r="71" spans="1:6" x14ac:dyDescent="0.2">
      <c r="A71" s="77"/>
      <c r="B71" s="76"/>
      <c r="C71" s="5"/>
      <c r="D71" s="11"/>
      <c r="E71" s="101" t="str">
        <f>IF(ISBLANK(A71),"",IF(B71=Hilfstabelle!$H$1,'Entladung des Speichers'!C71*'Entladung des Speichers'!$B$12/100,IF(B71=Hilfstabelle!$H$2,'Entladung des Speichers'!$B$12*0,IF(B71=Hilfstabelle!$H$3,'Entladung des Speichers'!D71,0))))</f>
        <v/>
      </c>
      <c r="F71" s="89" t="str">
        <f>IF(ISBLANK(A71),"",IF(AND(ISBLANK(D71),B71=Hilfstabelle!$H$3),"Fehler: Bitte Sondersachverhalt (individuelle Umlage) eintragen.",""))</f>
        <v/>
      </c>
    </row>
    <row r="72" spans="1:6" x14ac:dyDescent="0.2">
      <c r="A72" s="77"/>
      <c r="B72" s="76"/>
      <c r="C72" s="5"/>
      <c r="D72" s="11"/>
      <c r="E72" s="101" t="str">
        <f>IF(ISBLANK(A72),"",IF(B72=Hilfstabelle!$H$1,'Entladung des Speichers'!C72*'Entladung des Speichers'!$B$12/100,IF(B72=Hilfstabelle!$H$2,'Entladung des Speichers'!$B$12*0,IF(B72=Hilfstabelle!$H$3,'Entladung des Speichers'!D72,0))))</f>
        <v/>
      </c>
      <c r="F72" s="89" t="str">
        <f>IF(ISBLANK(A72),"",IF(AND(ISBLANK(D72),B72=Hilfstabelle!$H$3),"Fehler: Bitte Sondersachverhalt (individuelle Umlage) eintragen.",""))</f>
        <v/>
      </c>
    </row>
    <row r="73" spans="1:6" x14ac:dyDescent="0.2">
      <c r="A73" s="77"/>
      <c r="B73" s="76"/>
      <c r="C73" s="5"/>
      <c r="D73" s="11"/>
      <c r="E73" s="101" t="str">
        <f>IF(ISBLANK(A73),"",IF(B73=Hilfstabelle!$H$1,'Entladung des Speichers'!C73*'Entladung des Speichers'!$B$12/100,IF(B73=Hilfstabelle!$H$2,'Entladung des Speichers'!$B$12*0,IF(B73=Hilfstabelle!$H$3,'Entladung des Speichers'!D73,0))))</f>
        <v/>
      </c>
      <c r="F73" s="89" t="str">
        <f>IF(ISBLANK(A73),"",IF(AND(ISBLANK(D73),B73=Hilfstabelle!$H$3),"Fehler: Bitte Sondersachverhalt (individuelle Umlage) eintragen.",""))</f>
        <v/>
      </c>
    </row>
    <row r="74" spans="1:6" x14ac:dyDescent="0.2">
      <c r="A74" s="77"/>
      <c r="B74" s="76"/>
      <c r="C74" s="5"/>
      <c r="D74" s="11"/>
      <c r="E74" s="101" t="str">
        <f>IF(ISBLANK(A74),"",IF(B74=Hilfstabelle!$H$1,'Entladung des Speichers'!C74*'Entladung des Speichers'!$B$12/100,IF(B74=Hilfstabelle!$H$2,'Entladung des Speichers'!$B$12*0,IF(B74=Hilfstabelle!$H$3,'Entladung des Speichers'!D74,0))))</f>
        <v/>
      </c>
      <c r="F74" s="89" t="str">
        <f>IF(ISBLANK(A74),"",IF(AND(ISBLANK(D74),B74=Hilfstabelle!$H$3),"Fehler: Bitte Sondersachverhalt (individuelle Umlage) eintragen.",""))</f>
        <v/>
      </c>
    </row>
    <row r="75" spans="1:6" x14ac:dyDescent="0.2">
      <c r="A75" s="77"/>
      <c r="B75" s="76"/>
      <c r="C75" s="5"/>
      <c r="D75" s="11"/>
      <c r="E75" s="101" t="str">
        <f>IF(ISBLANK(A75),"",IF(B75=Hilfstabelle!$H$1,'Entladung des Speichers'!C75*'Entladung des Speichers'!$B$12/100,IF(B75=Hilfstabelle!$H$2,'Entladung des Speichers'!$B$12*0,IF(B75=Hilfstabelle!$H$3,'Entladung des Speichers'!D75,0))))</f>
        <v/>
      </c>
      <c r="F75" s="89" t="str">
        <f>IF(ISBLANK(A75),"",IF(AND(ISBLANK(D75),B75=Hilfstabelle!$H$3),"Fehler: Bitte Sondersachverhalt (individuelle Umlage) eintragen.",""))</f>
        <v/>
      </c>
    </row>
    <row r="76" spans="1:6" x14ac:dyDescent="0.2">
      <c r="A76" s="77"/>
      <c r="B76" s="76"/>
      <c r="C76" s="5"/>
      <c r="D76" s="11"/>
      <c r="E76" s="101" t="str">
        <f>IF(ISBLANK(A76),"",IF(B76=Hilfstabelle!$H$1,'Entladung des Speichers'!C76*'Entladung des Speichers'!$B$12/100,IF(B76=Hilfstabelle!$H$2,'Entladung des Speichers'!$B$12*0,IF(B76=Hilfstabelle!$H$3,'Entladung des Speichers'!D76,0))))</f>
        <v/>
      </c>
      <c r="F76" s="89" t="str">
        <f>IF(ISBLANK(A76),"",IF(AND(ISBLANK(D76),B76=Hilfstabelle!$H$3),"Fehler: Bitte Sondersachverhalt (individuelle Umlage) eintragen.",""))</f>
        <v/>
      </c>
    </row>
    <row r="77" spans="1:6" x14ac:dyDescent="0.2">
      <c r="A77" s="77"/>
      <c r="B77" s="76"/>
      <c r="C77" s="5"/>
      <c r="D77" s="11"/>
      <c r="E77" s="101" t="str">
        <f>IF(ISBLANK(A77),"",IF(B77=Hilfstabelle!$H$1,'Entladung des Speichers'!C77*'Entladung des Speichers'!$B$12/100,IF(B77=Hilfstabelle!$H$2,'Entladung des Speichers'!$B$12*0,IF(B77=Hilfstabelle!$H$3,'Entladung des Speichers'!D77,0))))</f>
        <v/>
      </c>
      <c r="F77" s="89" t="str">
        <f>IF(ISBLANK(A77),"",IF(AND(ISBLANK(D77),B77=Hilfstabelle!$H$3),"Fehler: Bitte Sondersachverhalt (individuelle Umlage) eintragen.",""))</f>
        <v/>
      </c>
    </row>
    <row r="78" spans="1:6" x14ac:dyDescent="0.2">
      <c r="A78" s="77"/>
      <c r="B78" s="76"/>
      <c r="C78" s="5"/>
      <c r="D78" s="11"/>
      <c r="E78" s="101" t="str">
        <f>IF(ISBLANK(A78),"",IF(B78=Hilfstabelle!$H$1,'Entladung des Speichers'!C78*'Entladung des Speichers'!$B$12/100,IF(B78=Hilfstabelle!$H$2,'Entladung des Speichers'!$B$12*0,IF(B78=Hilfstabelle!$H$3,'Entladung des Speichers'!D78,0))))</f>
        <v/>
      </c>
      <c r="F78" s="89" t="str">
        <f>IF(ISBLANK(A78),"",IF(AND(ISBLANK(D78),B78=Hilfstabelle!$H$3),"Fehler: Bitte Sondersachverhalt (individuelle Umlage) eintragen.",""))</f>
        <v/>
      </c>
    </row>
    <row r="79" spans="1:6" x14ac:dyDescent="0.2">
      <c r="A79" s="77"/>
      <c r="B79" s="76"/>
      <c r="C79" s="5"/>
      <c r="D79" s="11"/>
      <c r="E79" s="101" t="str">
        <f>IF(ISBLANK(A79),"",IF(B79=Hilfstabelle!$H$1,'Entladung des Speichers'!C79*'Entladung des Speichers'!$B$12/100,IF(B79=Hilfstabelle!$H$2,'Entladung des Speichers'!$B$12*0,IF(B79=Hilfstabelle!$H$3,'Entladung des Speichers'!D79,0))))</f>
        <v/>
      </c>
      <c r="F79" s="89" t="str">
        <f>IF(ISBLANK(A79),"",IF(AND(ISBLANK(D79),B79=Hilfstabelle!$H$3),"Fehler: Bitte Sondersachverhalt (individuelle Umlage) eintragen.",""))</f>
        <v/>
      </c>
    </row>
    <row r="80" spans="1:6" x14ac:dyDescent="0.2">
      <c r="A80" s="77"/>
      <c r="B80" s="76"/>
      <c r="C80" s="5"/>
      <c r="D80" s="11"/>
      <c r="E80" s="101" t="str">
        <f>IF(ISBLANK(A80),"",IF(B80=Hilfstabelle!$H$1,'Entladung des Speichers'!C80*'Entladung des Speichers'!$B$12/100,IF(B80=Hilfstabelle!$H$2,'Entladung des Speichers'!$B$12*0,IF(B80=Hilfstabelle!$H$3,'Entladung des Speichers'!D80,0))))</f>
        <v/>
      </c>
      <c r="F80" s="89" t="str">
        <f>IF(ISBLANK(A80),"",IF(AND(ISBLANK(D80),B80=Hilfstabelle!$H$3),"Fehler: Bitte Sondersachverhalt (individuelle Umlage) eintragen.",""))</f>
        <v/>
      </c>
    </row>
    <row r="81" spans="1:6" x14ac:dyDescent="0.2">
      <c r="A81" s="77"/>
      <c r="B81" s="76"/>
      <c r="C81" s="5"/>
      <c r="D81" s="11"/>
      <c r="E81" s="101" t="str">
        <f>IF(ISBLANK(A81),"",IF(B81=Hilfstabelle!$H$1,'Entladung des Speichers'!C81*'Entladung des Speichers'!$B$12/100,IF(B81=Hilfstabelle!$H$2,'Entladung des Speichers'!$B$12*0,IF(B81=Hilfstabelle!$H$3,'Entladung des Speichers'!D81,0))))</f>
        <v/>
      </c>
      <c r="F81" s="89" t="str">
        <f>IF(ISBLANK(A81),"",IF(AND(ISBLANK(D81),B81=Hilfstabelle!$H$3),"Fehler: Bitte Sondersachverhalt (individuelle Umlage) eintragen.",""))</f>
        <v/>
      </c>
    </row>
    <row r="82" spans="1:6" x14ac:dyDescent="0.2">
      <c r="A82" s="77"/>
      <c r="B82" s="76"/>
      <c r="C82" s="5"/>
      <c r="D82" s="11"/>
      <c r="E82" s="101" t="str">
        <f>IF(ISBLANK(A82),"",IF(B82=Hilfstabelle!$H$1,'Entladung des Speichers'!C82*'Entladung des Speichers'!$B$12/100,IF(B82=Hilfstabelle!$H$2,'Entladung des Speichers'!$B$12*0,IF(B82=Hilfstabelle!$H$3,'Entladung des Speichers'!D82,0))))</f>
        <v/>
      </c>
      <c r="F82" s="89" t="str">
        <f>IF(ISBLANK(A82),"",IF(AND(ISBLANK(D82),B82=Hilfstabelle!$H$3),"Fehler: Bitte Sondersachverhalt (individuelle Umlage) eintragen.",""))</f>
        <v/>
      </c>
    </row>
    <row r="83" spans="1:6" x14ac:dyDescent="0.2">
      <c r="A83" s="77"/>
      <c r="B83" s="76"/>
      <c r="C83" s="5"/>
      <c r="D83" s="11"/>
      <c r="E83" s="101" t="str">
        <f>IF(ISBLANK(A83),"",IF(B83=Hilfstabelle!$H$1,'Entladung des Speichers'!C83*'Entladung des Speichers'!$B$12/100,IF(B83=Hilfstabelle!$H$2,'Entladung des Speichers'!$B$12*0,IF(B83=Hilfstabelle!$H$3,'Entladung des Speichers'!D83,0))))</f>
        <v/>
      </c>
      <c r="F83" s="89" t="str">
        <f>IF(ISBLANK(A83),"",IF(AND(ISBLANK(D83),B83=Hilfstabelle!$H$3),"Fehler: Bitte Sondersachverhalt (individuelle Umlage) eintragen.",""))</f>
        <v/>
      </c>
    </row>
    <row r="84" spans="1:6" x14ac:dyDescent="0.2">
      <c r="A84" s="77"/>
      <c r="B84" s="76"/>
      <c r="C84" s="5"/>
      <c r="D84" s="11"/>
      <c r="E84" s="101" t="str">
        <f>IF(ISBLANK(A84),"",IF(B84=Hilfstabelle!$H$1,'Entladung des Speichers'!C84*'Entladung des Speichers'!$B$12/100,IF(B84=Hilfstabelle!$H$2,'Entladung des Speichers'!$B$12*0,IF(B84=Hilfstabelle!$H$3,'Entladung des Speichers'!D84,0))))</f>
        <v/>
      </c>
      <c r="F84" s="89" t="str">
        <f>IF(ISBLANK(A84),"",IF(AND(ISBLANK(D84),B84=Hilfstabelle!$H$3),"Fehler: Bitte Sondersachverhalt (individuelle Umlage) eintragen.",""))</f>
        <v/>
      </c>
    </row>
    <row r="85" spans="1:6" x14ac:dyDescent="0.2">
      <c r="A85" s="77"/>
      <c r="B85" s="76"/>
      <c r="C85" s="5"/>
      <c r="D85" s="11"/>
      <c r="E85" s="101" t="str">
        <f>IF(ISBLANK(A85),"",IF(B85=Hilfstabelle!$H$1,'Entladung des Speichers'!C85*'Entladung des Speichers'!$B$12/100,IF(B85=Hilfstabelle!$H$2,'Entladung des Speichers'!$B$12*0,IF(B85=Hilfstabelle!$H$3,'Entladung des Speichers'!D85,0))))</f>
        <v/>
      </c>
      <c r="F85" s="89" t="str">
        <f>IF(ISBLANK(A85),"",IF(AND(ISBLANK(D85),B85=Hilfstabelle!$H$3),"Fehler: Bitte Sondersachverhalt (individuelle Umlage) eintragen.",""))</f>
        <v/>
      </c>
    </row>
    <row r="86" spans="1:6" x14ac:dyDescent="0.2">
      <c r="A86" s="77"/>
      <c r="B86" s="76"/>
      <c r="C86" s="5"/>
      <c r="D86" s="11"/>
      <c r="E86" s="101" t="str">
        <f>IF(ISBLANK(A86),"",IF(B86=Hilfstabelle!$H$1,'Entladung des Speichers'!C86*'Entladung des Speichers'!$B$12/100,IF(B86=Hilfstabelle!$H$2,'Entladung des Speichers'!$B$12*0,IF(B86=Hilfstabelle!$H$3,'Entladung des Speichers'!D86,0))))</f>
        <v/>
      </c>
      <c r="F86" s="89" t="str">
        <f>IF(ISBLANK(A86),"",IF(AND(ISBLANK(D86),B86=Hilfstabelle!$H$3),"Fehler: Bitte Sondersachverhalt (individuelle Umlage) eintragen.",""))</f>
        <v/>
      </c>
    </row>
    <row r="87" spans="1:6" x14ac:dyDescent="0.2">
      <c r="A87" s="77"/>
      <c r="B87" s="76"/>
      <c r="C87" s="5"/>
      <c r="D87" s="11"/>
      <c r="E87" s="101" t="str">
        <f>IF(ISBLANK(A87),"",IF(B87=Hilfstabelle!$H$1,'Entladung des Speichers'!C87*'Entladung des Speichers'!$B$12/100,IF(B87=Hilfstabelle!$H$2,'Entladung des Speichers'!$B$12*0,IF(B87=Hilfstabelle!$H$3,'Entladung des Speichers'!D87,0))))</f>
        <v/>
      </c>
      <c r="F87" s="89" t="str">
        <f>IF(ISBLANK(A87),"",IF(AND(ISBLANK(D87),B87=Hilfstabelle!$H$3),"Fehler: Bitte Sondersachverhalt (individuelle Umlage) eintragen.",""))</f>
        <v/>
      </c>
    </row>
    <row r="88" spans="1:6" x14ac:dyDescent="0.2">
      <c r="A88" s="77"/>
      <c r="B88" s="76"/>
      <c r="C88" s="5"/>
      <c r="D88" s="11"/>
      <c r="E88" s="101" t="str">
        <f>IF(ISBLANK(A88),"",IF(B88=Hilfstabelle!$H$1,'Entladung des Speichers'!C88*'Entladung des Speichers'!$B$12/100,IF(B88=Hilfstabelle!$H$2,'Entladung des Speichers'!$B$12*0,IF(B88=Hilfstabelle!$H$3,'Entladung des Speichers'!D88,0))))</f>
        <v/>
      </c>
      <c r="F88" s="89" t="str">
        <f>IF(ISBLANK(A88),"",IF(AND(ISBLANK(D88),B88=Hilfstabelle!$H$3),"Fehler: Bitte Sondersachverhalt (individuelle Umlage) eintragen.",""))</f>
        <v/>
      </c>
    </row>
    <row r="89" spans="1:6" x14ac:dyDescent="0.2">
      <c r="A89" s="77"/>
      <c r="B89" s="76"/>
      <c r="C89" s="5"/>
      <c r="D89" s="11"/>
      <c r="E89" s="101" t="str">
        <f>IF(ISBLANK(A89),"",IF(B89=Hilfstabelle!$H$1,'Entladung des Speichers'!C89*'Entladung des Speichers'!$B$12/100,IF(B89=Hilfstabelle!$H$2,'Entladung des Speichers'!$B$12*0,IF(B89=Hilfstabelle!$H$3,'Entladung des Speichers'!D89,0))))</f>
        <v/>
      </c>
      <c r="F89" s="89" t="str">
        <f>IF(ISBLANK(A89),"",IF(AND(ISBLANK(D89),B89=Hilfstabelle!$H$3),"Fehler: Bitte Sondersachverhalt (individuelle Umlage) eintragen.",""))</f>
        <v/>
      </c>
    </row>
    <row r="90" spans="1:6" x14ac:dyDescent="0.2">
      <c r="A90" s="77"/>
      <c r="B90" s="76"/>
      <c r="C90" s="5"/>
      <c r="D90" s="11"/>
      <c r="E90" s="101" t="str">
        <f>IF(ISBLANK(A90),"",IF(B90=Hilfstabelle!$H$1,'Entladung des Speichers'!C90*'Entladung des Speichers'!$B$12/100,IF(B90=Hilfstabelle!$H$2,'Entladung des Speichers'!$B$12*0,IF(B90=Hilfstabelle!$H$3,'Entladung des Speichers'!D90,0))))</f>
        <v/>
      </c>
      <c r="F90" s="89" t="str">
        <f>IF(ISBLANK(A90),"",IF(AND(ISBLANK(D90),B90=Hilfstabelle!$H$3),"Fehler: Bitte Sondersachverhalt (individuelle Umlage) eintragen.",""))</f>
        <v/>
      </c>
    </row>
    <row r="91" spans="1:6" x14ac:dyDescent="0.2">
      <c r="A91" s="77"/>
      <c r="B91" s="76"/>
      <c r="C91" s="5"/>
      <c r="D91" s="11"/>
      <c r="E91" s="101" t="str">
        <f>IF(ISBLANK(A91),"",IF(B91=Hilfstabelle!$H$1,'Entladung des Speichers'!C91*'Entladung des Speichers'!$B$12/100,IF(B91=Hilfstabelle!$H$2,'Entladung des Speichers'!$B$12*0,IF(B91=Hilfstabelle!$H$3,'Entladung des Speichers'!D91,0))))</f>
        <v/>
      </c>
      <c r="F91" s="89" t="str">
        <f>IF(ISBLANK(A91),"",IF(AND(ISBLANK(D91),B91=Hilfstabelle!$H$3),"Fehler: Bitte Sondersachverhalt (individuelle Umlage) eintragen.",""))</f>
        <v/>
      </c>
    </row>
    <row r="92" spans="1:6" x14ac:dyDescent="0.2">
      <c r="A92" s="77"/>
      <c r="B92" s="76"/>
      <c r="C92" s="5"/>
      <c r="D92" s="11"/>
      <c r="E92" s="101" t="str">
        <f>IF(ISBLANK(A92),"",IF(B92=Hilfstabelle!$H$1,'Entladung des Speichers'!C92*'Entladung des Speichers'!$B$12/100,IF(B92=Hilfstabelle!$H$2,'Entladung des Speichers'!$B$12*0,IF(B92=Hilfstabelle!$H$3,'Entladung des Speichers'!D92,0))))</f>
        <v/>
      </c>
      <c r="F92" s="89" t="str">
        <f>IF(ISBLANK(A92),"",IF(AND(ISBLANK(D92),B92=Hilfstabelle!$H$3),"Fehler: Bitte Sondersachverhalt (individuelle Umlage) eintragen.",""))</f>
        <v/>
      </c>
    </row>
    <row r="93" spans="1:6" x14ac:dyDescent="0.2">
      <c r="A93" s="77"/>
      <c r="B93" s="76"/>
      <c r="C93" s="5"/>
      <c r="D93" s="11"/>
      <c r="E93" s="101" t="str">
        <f>IF(ISBLANK(A93),"",IF(B93=Hilfstabelle!$H$1,'Entladung des Speichers'!C93*'Entladung des Speichers'!$B$12/100,IF(B93=Hilfstabelle!$H$2,'Entladung des Speichers'!$B$12*0,IF(B93=Hilfstabelle!$H$3,'Entladung des Speichers'!D93,0))))</f>
        <v/>
      </c>
      <c r="F93" s="89" t="str">
        <f>IF(ISBLANK(A93),"",IF(AND(ISBLANK(D93),B93=Hilfstabelle!$H$3),"Fehler: Bitte Sondersachverhalt (individuelle Umlage) eintragen.",""))</f>
        <v/>
      </c>
    </row>
    <row r="94" spans="1:6" x14ac:dyDescent="0.2">
      <c r="A94" s="77"/>
      <c r="B94" s="76"/>
      <c r="C94" s="5"/>
      <c r="D94" s="11"/>
      <c r="E94" s="101" t="str">
        <f>IF(ISBLANK(A94),"",IF(B94=Hilfstabelle!$H$1,'Entladung des Speichers'!C94*'Entladung des Speichers'!$B$12/100,IF(B94=Hilfstabelle!$H$2,'Entladung des Speichers'!$B$12*0,IF(B94=Hilfstabelle!$H$3,'Entladung des Speichers'!D94,0))))</f>
        <v/>
      </c>
      <c r="F94" s="89" t="str">
        <f>IF(ISBLANK(A94),"",IF(AND(ISBLANK(D94),B94=Hilfstabelle!$H$3),"Fehler: Bitte Sondersachverhalt (individuelle Umlage) eintragen.",""))</f>
        <v/>
      </c>
    </row>
    <row r="95" spans="1:6" x14ac:dyDescent="0.2">
      <c r="A95" s="77"/>
      <c r="B95" s="76"/>
      <c r="C95" s="5"/>
      <c r="D95" s="11"/>
      <c r="E95" s="101" t="str">
        <f>IF(ISBLANK(A95),"",IF(B95=Hilfstabelle!$H$1,'Entladung des Speichers'!C95*'Entladung des Speichers'!$B$12/100,IF(B95=Hilfstabelle!$H$2,'Entladung des Speichers'!$B$12*0,IF(B95=Hilfstabelle!$H$3,'Entladung des Speichers'!D95,0))))</f>
        <v/>
      </c>
      <c r="F95" s="89" t="str">
        <f>IF(ISBLANK(A95),"",IF(AND(ISBLANK(D95),B95=Hilfstabelle!$H$3),"Fehler: Bitte Sondersachverhalt (individuelle Umlage) eintragen.",""))</f>
        <v/>
      </c>
    </row>
    <row r="96" spans="1:6" x14ac:dyDescent="0.2">
      <c r="A96" s="77"/>
      <c r="B96" s="76"/>
      <c r="C96" s="5"/>
      <c r="D96" s="11"/>
      <c r="E96" s="101" t="str">
        <f>IF(ISBLANK(A96),"",IF(B96=Hilfstabelle!$H$1,'Entladung des Speichers'!C96*'Entladung des Speichers'!$B$12/100,IF(B96=Hilfstabelle!$H$2,'Entladung des Speichers'!$B$12*0,IF(B96=Hilfstabelle!$H$3,'Entladung des Speichers'!D96,0))))</f>
        <v/>
      </c>
      <c r="F96" s="89" t="str">
        <f>IF(ISBLANK(A96),"",IF(AND(ISBLANK(D96),B96=Hilfstabelle!$H$3),"Fehler: Bitte Sondersachverhalt (individuelle Umlage) eintragen.",""))</f>
        <v/>
      </c>
    </row>
    <row r="97" spans="1:6" x14ac:dyDescent="0.2">
      <c r="A97" s="77"/>
      <c r="B97" s="76"/>
      <c r="C97" s="5"/>
      <c r="D97" s="11"/>
      <c r="E97" s="101" t="str">
        <f>IF(ISBLANK(A97),"",IF(B97=Hilfstabelle!$H$1,'Entladung des Speichers'!C97*'Entladung des Speichers'!$B$12/100,IF(B97=Hilfstabelle!$H$2,'Entladung des Speichers'!$B$12*0,IF(B97=Hilfstabelle!$H$3,'Entladung des Speichers'!D97,0))))</f>
        <v/>
      </c>
      <c r="F97" s="89" t="str">
        <f>IF(ISBLANK(A97),"",IF(AND(ISBLANK(D97),B97=Hilfstabelle!$H$3),"Fehler: Bitte Sondersachverhalt (individuelle Umlage) eintragen.",""))</f>
        <v/>
      </c>
    </row>
    <row r="98" spans="1:6" x14ac:dyDescent="0.2">
      <c r="A98" s="77"/>
      <c r="B98" s="76"/>
      <c r="C98" s="5"/>
      <c r="D98" s="11"/>
      <c r="E98" s="101" t="str">
        <f>IF(ISBLANK(A98),"",IF(B98=Hilfstabelle!$H$1,'Entladung des Speichers'!C98*'Entladung des Speichers'!$B$12/100,IF(B98=Hilfstabelle!$H$2,'Entladung des Speichers'!$B$12*0,IF(B98=Hilfstabelle!$H$3,'Entladung des Speichers'!D98,0))))</f>
        <v/>
      </c>
      <c r="F98" s="89" t="str">
        <f>IF(ISBLANK(A98),"",IF(AND(ISBLANK(D98),B98=Hilfstabelle!$H$3),"Fehler: Bitte Sondersachverhalt (individuelle Umlage) eintragen.",""))</f>
        <v/>
      </c>
    </row>
    <row r="99" spans="1:6" x14ac:dyDescent="0.2">
      <c r="A99" s="77"/>
      <c r="B99" s="76"/>
      <c r="C99" s="5"/>
      <c r="D99" s="11"/>
      <c r="E99" s="101" t="str">
        <f>IF(ISBLANK(A99),"",IF(B99=Hilfstabelle!$H$1,'Entladung des Speichers'!C99*'Entladung des Speichers'!$B$12/100,IF(B99=Hilfstabelle!$H$2,'Entladung des Speichers'!$B$12*0,IF(B99=Hilfstabelle!$H$3,'Entladung des Speichers'!D99,0))))</f>
        <v/>
      </c>
      <c r="F99" s="89" t="str">
        <f>IF(ISBLANK(A99),"",IF(AND(ISBLANK(D99),B99=Hilfstabelle!$H$3),"Fehler: Bitte Sondersachverhalt (individuelle Umlage) eintragen.",""))</f>
        <v/>
      </c>
    </row>
    <row r="100" spans="1:6" x14ac:dyDescent="0.2">
      <c r="A100" s="77"/>
      <c r="B100" s="76"/>
      <c r="C100" s="5"/>
      <c r="D100" s="11"/>
      <c r="E100" s="101" t="str">
        <f>IF(ISBLANK(A100),"",IF(B100=Hilfstabelle!$H$1,'Entladung des Speichers'!C100*'Entladung des Speichers'!$B$12/100,IF(B100=Hilfstabelle!$H$2,'Entladung des Speichers'!$B$12*0,IF(B100=Hilfstabelle!$H$3,'Entladung des Speichers'!D100,0))))</f>
        <v/>
      </c>
      <c r="F100" s="89" t="str">
        <f>IF(ISBLANK(A100),"",IF(AND(ISBLANK(D100),B100=Hilfstabelle!$H$3),"Fehler: Bitte Sondersachverhalt (individuelle Umlage) eintragen.",""))</f>
        <v/>
      </c>
    </row>
    <row r="101" spans="1:6" x14ac:dyDescent="0.2">
      <c r="A101" s="77"/>
      <c r="B101" s="76"/>
      <c r="C101" s="5"/>
      <c r="D101" s="11"/>
      <c r="E101" s="101" t="str">
        <f>IF(ISBLANK(A101),"",IF(B101=Hilfstabelle!$H$1,'Entladung des Speichers'!C101*'Entladung des Speichers'!$B$12/100,IF(B101=Hilfstabelle!$H$2,'Entladung des Speichers'!$B$12*0,IF(B101=Hilfstabelle!$H$3,'Entladung des Speichers'!D101,0))))</f>
        <v/>
      </c>
      <c r="F101" s="89" t="str">
        <f>IF(ISBLANK(A101),"",IF(AND(ISBLANK(D101),B101=Hilfstabelle!$H$3),"Fehler: Bitte Sondersachverhalt (individuelle Umlage) eintragen.",""))</f>
        <v/>
      </c>
    </row>
    <row r="102" spans="1:6" x14ac:dyDescent="0.2">
      <c r="A102" s="77"/>
      <c r="B102" s="76"/>
      <c r="C102" s="5"/>
      <c r="D102" s="11"/>
      <c r="E102" s="101" t="str">
        <f>IF(ISBLANK(A102),"",IF(B102=Hilfstabelle!$H$1,'Entladung des Speichers'!C102*'Entladung des Speichers'!$B$12/100,IF(B102=Hilfstabelle!$H$2,'Entladung des Speichers'!$B$12*0,IF(B102=Hilfstabelle!$H$3,'Entladung des Speichers'!D102,0))))</f>
        <v/>
      </c>
      <c r="F102" s="89" t="str">
        <f>IF(ISBLANK(A102),"",IF(AND(ISBLANK(D102),B102=Hilfstabelle!$H$3),"Fehler: Bitte Sondersachverhalt (individuelle Umlage) eintragen.",""))</f>
        <v/>
      </c>
    </row>
    <row r="103" spans="1:6" x14ac:dyDescent="0.2">
      <c r="A103" s="77"/>
      <c r="B103" s="76"/>
      <c r="C103" s="5"/>
      <c r="D103" s="11"/>
      <c r="E103" s="101" t="str">
        <f>IF(ISBLANK(A103),"",IF(B103=Hilfstabelle!$H$1,'Entladung des Speichers'!C103*'Entladung des Speichers'!$B$12/100,IF(B103=Hilfstabelle!$H$2,'Entladung des Speichers'!$B$12*0,IF(B103=Hilfstabelle!$H$3,'Entladung des Speichers'!D103,0))))</f>
        <v/>
      </c>
      <c r="F103" s="89" t="str">
        <f>IF(ISBLANK(A103),"",IF(AND(ISBLANK(D103),B103=Hilfstabelle!$H$3),"Fehler: Bitte Sondersachverhalt (individuelle Umlage) eintragen.",""))</f>
        <v/>
      </c>
    </row>
    <row r="104" spans="1:6" x14ac:dyDescent="0.2">
      <c r="A104" s="77"/>
      <c r="B104" s="76"/>
      <c r="C104" s="5"/>
      <c r="D104" s="11"/>
      <c r="E104" s="101" t="str">
        <f>IF(ISBLANK(A104),"",IF(B104=Hilfstabelle!$H$1,'Entladung des Speichers'!C104*'Entladung des Speichers'!$B$12/100,IF(B104=Hilfstabelle!$H$2,'Entladung des Speichers'!$B$12*0,IF(B104=Hilfstabelle!$H$3,'Entladung des Speichers'!D104,0))))</f>
        <v/>
      </c>
      <c r="F104" s="89" t="str">
        <f>IF(ISBLANK(A104),"",IF(AND(ISBLANK(D104),B104=Hilfstabelle!$H$3),"Fehler: Bitte Sondersachverhalt (individuelle Umlage) eintragen.",""))</f>
        <v/>
      </c>
    </row>
    <row r="105" spans="1:6" x14ac:dyDescent="0.2">
      <c r="A105" s="77"/>
      <c r="B105" s="76"/>
      <c r="C105" s="5"/>
      <c r="D105" s="11"/>
      <c r="E105" s="101" t="str">
        <f>IF(ISBLANK(A105),"",IF(B105=Hilfstabelle!$H$1,'Entladung des Speichers'!C105*'Entladung des Speichers'!$B$12/100,IF(B105=Hilfstabelle!$H$2,'Entladung des Speichers'!$B$12*0,IF(B105=Hilfstabelle!$H$3,'Entladung des Speichers'!D105,0))))</f>
        <v/>
      </c>
      <c r="F105" s="89" t="str">
        <f>IF(ISBLANK(A105),"",IF(AND(ISBLANK(D105),B105=Hilfstabelle!$H$3),"Fehler: Bitte Sondersachverhalt (individuelle Umlage) eintragen.",""))</f>
        <v/>
      </c>
    </row>
    <row r="106" spans="1:6" x14ac:dyDescent="0.2">
      <c r="A106" s="77"/>
      <c r="B106" s="76"/>
      <c r="C106" s="5"/>
      <c r="D106" s="11"/>
      <c r="E106" s="101" t="str">
        <f>IF(ISBLANK(A106),"",IF(B106=Hilfstabelle!$H$1,'Entladung des Speichers'!C106*'Entladung des Speichers'!$B$12/100,IF(B106=Hilfstabelle!$H$2,'Entladung des Speichers'!$B$12*0,IF(B106=Hilfstabelle!$H$3,'Entladung des Speichers'!D106,0))))</f>
        <v/>
      </c>
      <c r="F106" s="89" t="str">
        <f>IF(ISBLANK(A106),"",IF(AND(ISBLANK(D106),B106=Hilfstabelle!$H$3),"Fehler: Bitte Sondersachverhalt (individuelle Umlage) eintragen.",""))</f>
        <v/>
      </c>
    </row>
    <row r="107" spans="1:6" x14ac:dyDescent="0.2">
      <c r="A107" s="77"/>
      <c r="B107" s="76"/>
      <c r="C107" s="5"/>
      <c r="D107" s="11"/>
      <c r="E107" s="101" t="str">
        <f>IF(ISBLANK(A107),"",IF(B107=Hilfstabelle!$H$1,'Entladung des Speichers'!C107*'Entladung des Speichers'!$B$12/100,IF(B107=Hilfstabelle!$H$2,'Entladung des Speichers'!$B$12*0,IF(B107=Hilfstabelle!$H$3,'Entladung des Speichers'!D107,0))))</f>
        <v/>
      </c>
      <c r="F107" s="89" t="str">
        <f>IF(ISBLANK(A107),"",IF(AND(ISBLANK(D107),B107=Hilfstabelle!$H$3),"Fehler: Bitte Sondersachverhalt (individuelle Umlage) eintragen.",""))</f>
        <v/>
      </c>
    </row>
    <row r="108" spans="1:6" x14ac:dyDescent="0.2">
      <c r="A108" s="77"/>
      <c r="B108" s="76"/>
      <c r="C108" s="5"/>
      <c r="D108" s="11"/>
      <c r="E108" s="101" t="str">
        <f>IF(ISBLANK(A108),"",IF(B108=Hilfstabelle!$H$1,'Entladung des Speichers'!C108*'Entladung des Speichers'!$B$12/100,IF(B108=Hilfstabelle!$H$2,'Entladung des Speichers'!$B$12*0,IF(B108=Hilfstabelle!$H$3,'Entladung des Speichers'!D108,0))))</f>
        <v/>
      </c>
      <c r="F108" s="89" t="str">
        <f>IF(ISBLANK(A108),"",IF(AND(ISBLANK(D108),B108=Hilfstabelle!$H$3),"Fehler: Bitte Sondersachverhalt (individuelle Umlage) eintragen.",""))</f>
        <v/>
      </c>
    </row>
    <row r="109" spans="1:6" x14ac:dyDescent="0.2">
      <c r="A109" s="77"/>
      <c r="B109" s="76"/>
      <c r="C109" s="5"/>
      <c r="D109" s="11"/>
      <c r="E109" s="101" t="str">
        <f>IF(ISBLANK(A109),"",IF(B109=Hilfstabelle!$H$1,'Entladung des Speichers'!C109*'Entladung des Speichers'!$B$12/100,IF(B109=Hilfstabelle!$H$2,'Entladung des Speichers'!$B$12*0,IF(B109=Hilfstabelle!$H$3,'Entladung des Speichers'!D109,0))))</f>
        <v/>
      </c>
      <c r="F109" s="89" t="str">
        <f>IF(ISBLANK(A109),"",IF(AND(ISBLANK(D109),B109=Hilfstabelle!$H$3),"Fehler: Bitte Sondersachverhalt (individuelle Umlage) eintragen.",""))</f>
        <v/>
      </c>
    </row>
    <row r="110" spans="1:6" x14ac:dyDescent="0.2">
      <c r="A110" s="77"/>
      <c r="B110" s="76"/>
      <c r="C110" s="5"/>
      <c r="D110" s="11"/>
      <c r="E110" s="101" t="str">
        <f>IF(ISBLANK(A110),"",IF(B110=Hilfstabelle!$H$1,'Entladung des Speichers'!C110*'Entladung des Speichers'!$B$12/100,IF(B110=Hilfstabelle!$H$2,'Entladung des Speichers'!$B$12*0,IF(B110=Hilfstabelle!$H$3,'Entladung des Speichers'!D110,0))))</f>
        <v/>
      </c>
      <c r="F110" s="89" t="str">
        <f>IF(ISBLANK(A110),"",IF(AND(ISBLANK(D110),B110=Hilfstabelle!$H$3),"Fehler: Bitte Sondersachverhalt (individuelle Umlage) eintragen.",""))</f>
        <v/>
      </c>
    </row>
    <row r="111" spans="1:6" x14ac:dyDescent="0.2">
      <c r="A111" s="77"/>
      <c r="B111" s="76"/>
      <c r="C111" s="5"/>
      <c r="D111" s="11"/>
      <c r="E111" s="101" t="str">
        <f>IF(ISBLANK(A111),"",IF(B111=Hilfstabelle!$H$1,'Entladung des Speichers'!C111*'Entladung des Speichers'!$B$12/100,IF(B111=Hilfstabelle!$H$2,'Entladung des Speichers'!$B$12*0,IF(B111=Hilfstabelle!$H$3,'Entladung des Speichers'!D111,0))))</f>
        <v/>
      </c>
      <c r="F111" s="89" t="str">
        <f>IF(ISBLANK(A111),"",IF(AND(ISBLANK(D111),B111=Hilfstabelle!$H$3),"Fehler: Bitte Sondersachverhalt (individuelle Umlage) eintragen.",""))</f>
        <v/>
      </c>
    </row>
    <row r="112" spans="1:6" x14ac:dyDescent="0.2">
      <c r="A112" s="77"/>
      <c r="B112" s="76"/>
      <c r="C112" s="5"/>
      <c r="D112" s="11"/>
      <c r="E112" s="101" t="str">
        <f>IF(ISBLANK(A112),"",IF(B112=Hilfstabelle!$H$1,'Entladung des Speichers'!C112*'Entladung des Speichers'!$B$12/100,IF(B112=Hilfstabelle!$H$2,'Entladung des Speichers'!$B$12*0,IF(B112=Hilfstabelle!$H$3,'Entladung des Speichers'!D112,0))))</f>
        <v/>
      </c>
      <c r="F112" s="89" t="str">
        <f>IF(ISBLANK(A112),"",IF(AND(ISBLANK(D112),B112=Hilfstabelle!$H$3),"Fehler: Bitte Sondersachverhalt (individuelle Umlage) eintragen.",""))</f>
        <v/>
      </c>
    </row>
    <row r="113" spans="1:6" x14ac:dyDescent="0.2">
      <c r="A113" s="77"/>
      <c r="B113" s="76"/>
      <c r="C113" s="5"/>
      <c r="D113" s="11"/>
      <c r="E113" s="101" t="str">
        <f>IF(ISBLANK(A113),"",IF(B113=Hilfstabelle!$H$1,'Entladung des Speichers'!C113*'Entladung des Speichers'!$B$12/100,IF(B113=Hilfstabelle!$H$2,'Entladung des Speichers'!$B$12*0,IF(B113=Hilfstabelle!$H$3,'Entladung des Speichers'!D113,0))))</f>
        <v/>
      </c>
      <c r="F113" s="89" t="str">
        <f>IF(ISBLANK(A113),"",IF(AND(ISBLANK(D113),B113=Hilfstabelle!$H$3),"Fehler: Bitte Sondersachverhalt (individuelle Umlage) eintragen.",""))</f>
        <v/>
      </c>
    </row>
    <row r="114" spans="1:6" x14ac:dyDescent="0.2">
      <c r="A114" s="77"/>
      <c r="B114" s="76"/>
      <c r="C114" s="5"/>
      <c r="D114" s="11"/>
      <c r="E114" s="101" t="str">
        <f>IF(ISBLANK(A114),"",IF(B114=Hilfstabelle!$H$1,'Entladung des Speichers'!C114*'Entladung des Speichers'!$B$12/100,IF(B114=Hilfstabelle!$H$2,'Entladung des Speichers'!$B$12*0,IF(B114=Hilfstabelle!$H$3,'Entladung des Speichers'!D114,0))))</f>
        <v/>
      </c>
      <c r="F114" s="89" t="str">
        <f>IF(ISBLANK(A114),"",IF(AND(ISBLANK(D114),B114=Hilfstabelle!$H$3),"Fehler: Bitte Sondersachverhalt (individuelle Umlage) eintragen.",""))</f>
        <v/>
      </c>
    </row>
    <row r="115" spans="1:6" x14ac:dyDescent="0.2">
      <c r="A115" s="77"/>
      <c r="B115" s="76"/>
      <c r="C115" s="5"/>
      <c r="D115" s="11"/>
      <c r="E115" s="101" t="str">
        <f>IF(ISBLANK(A115),"",IF(B115=Hilfstabelle!$H$1,'Entladung des Speichers'!C115*'Entladung des Speichers'!$B$12/100,IF(B115=Hilfstabelle!$H$2,'Entladung des Speichers'!$B$12*0,IF(B115=Hilfstabelle!$H$3,'Entladung des Speichers'!D115,0))))</f>
        <v/>
      </c>
      <c r="F115" s="89" t="str">
        <f>IF(ISBLANK(A115),"",IF(AND(ISBLANK(D115),B115=Hilfstabelle!$H$3),"Fehler: Bitte Sondersachverhalt (individuelle Umlage) eintragen.",""))</f>
        <v/>
      </c>
    </row>
    <row r="116" spans="1:6" x14ac:dyDescent="0.2">
      <c r="A116" s="77"/>
      <c r="B116" s="76"/>
      <c r="C116" s="5"/>
      <c r="D116" s="11"/>
      <c r="E116" s="101" t="str">
        <f>IF(ISBLANK(A116),"",IF(B116=Hilfstabelle!$H$1,'Entladung des Speichers'!C116*'Entladung des Speichers'!$B$12/100,IF(B116=Hilfstabelle!$H$2,'Entladung des Speichers'!$B$12*0,IF(B116=Hilfstabelle!$H$3,'Entladung des Speichers'!D116,0))))</f>
        <v/>
      </c>
      <c r="F116" s="89" t="str">
        <f>IF(ISBLANK(A116),"",IF(AND(ISBLANK(D116),B116=Hilfstabelle!$H$3),"Fehler: Bitte Sondersachverhalt (individuelle Umlage) eintragen.",""))</f>
        <v/>
      </c>
    </row>
    <row r="117" spans="1:6" x14ac:dyDescent="0.2">
      <c r="A117" s="77"/>
      <c r="B117" s="76"/>
      <c r="C117" s="5"/>
      <c r="D117" s="11"/>
      <c r="E117" s="101" t="str">
        <f>IF(ISBLANK(A117),"",IF(B117=Hilfstabelle!$H$1,'Entladung des Speichers'!C117*'Entladung des Speichers'!$B$12/100,IF(B117=Hilfstabelle!$H$2,'Entladung des Speichers'!$B$12*0,IF(B117=Hilfstabelle!$H$3,'Entladung des Speichers'!D117,0))))</f>
        <v/>
      </c>
      <c r="F117" s="89" t="str">
        <f>IF(ISBLANK(A117),"",IF(AND(ISBLANK(D117),B117=Hilfstabelle!$H$3),"Fehler: Bitte Sondersachverhalt (individuelle Umlage) eintragen.",""))</f>
        <v/>
      </c>
    </row>
    <row r="118" spans="1:6" x14ac:dyDescent="0.2">
      <c r="A118" s="77"/>
      <c r="B118" s="76"/>
      <c r="C118" s="5"/>
      <c r="D118" s="11"/>
      <c r="E118" s="101" t="str">
        <f>IF(ISBLANK(A118),"",IF(B118=Hilfstabelle!$H$1,'Entladung des Speichers'!C118*'Entladung des Speichers'!$B$12/100,IF(B118=Hilfstabelle!$H$2,'Entladung des Speichers'!$B$12*0,IF(B118=Hilfstabelle!$H$3,'Entladung des Speichers'!D118,0))))</f>
        <v/>
      </c>
      <c r="F118" s="89" t="str">
        <f>IF(ISBLANK(A118),"",IF(AND(ISBLANK(D118),B118=Hilfstabelle!$H$3),"Fehler: Bitte Sondersachverhalt (individuelle Umlage) eintragen.",""))</f>
        <v/>
      </c>
    </row>
    <row r="119" spans="1:6" x14ac:dyDescent="0.2">
      <c r="A119" s="77"/>
      <c r="B119" s="76"/>
      <c r="C119" s="5"/>
      <c r="D119" s="11"/>
      <c r="E119" s="101" t="str">
        <f>IF(ISBLANK(A119),"",IF(B119=Hilfstabelle!$H$1,'Entladung des Speichers'!C119*'Entladung des Speichers'!$B$12/100,IF(B119=Hilfstabelle!$H$2,'Entladung des Speichers'!$B$12*0,IF(B119=Hilfstabelle!$H$3,'Entladung des Speichers'!D119,0))))</f>
        <v/>
      </c>
      <c r="F119" s="89" t="str">
        <f>IF(ISBLANK(A119),"",IF(AND(ISBLANK(D119),B119=Hilfstabelle!$H$3),"Fehler: Bitte Sondersachverhalt (individuelle Umlage) eintragen.",""))</f>
        <v/>
      </c>
    </row>
    <row r="120" spans="1:6" x14ac:dyDescent="0.2">
      <c r="A120" s="77"/>
      <c r="B120" s="76"/>
      <c r="C120" s="5"/>
      <c r="D120" s="11"/>
      <c r="E120" s="101" t="str">
        <f>IF(ISBLANK(A120),"",IF(B120=Hilfstabelle!$H$1,'Entladung des Speichers'!C120*'Entladung des Speichers'!$B$12/100,IF(B120=Hilfstabelle!$H$2,'Entladung des Speichers'!$B$12*0,IF(B120=Hilfstabelle!$H$3,'Entladung des Speichers'!D120,0))))</f>
        <v/>
      </c>
      <c r="F120" s="89" t="str">
        <f>IF(ISBLANK(A120),"",IF(AND(ISBLANK(D120),B120=Hilfstabelle!$H$3),"Fehler: Bitte Sondersachverhalt (individuelle Umlage) eintragen.",""))</f>
        <v/>
      </c>
    </row>
    <row r="121" spans="1:6" x14ac:dyDescent="0.2">
      <c r="A121" s="77"/>
      <c r="B121" s="76"/>
      <c r="C121" s="5"/>
      <c r="D121" s="11"/>
      <c r="E121" s="101" t="str">
        <f>IF(ISBLANK(A121),"",IF(B121=Hilfstabelle!$H$1,'Entladung des Speichers'!C121*'Entladung des Speichers'!$B$12/100,IF(B121=Hilfstabelle!$H$2,'Entladung des Speichers'!$B$12*0,IF(B121=Hilfstabelle!$H$3,'Entladung des Speichers'!D121,0))))</f>
        <v/>
      </c>
      <c r="F121" s="89" t="str">
        <f>IF(ISBLANK(A121),"",IF(AND(ISBLANK(D121),B121=Hilfstabelle!$H$3),"Fehler: Bitte Sondersachverhalt (individuelle Umlage) eintragen.",""))</f>
        <v/>
      </c>
    </row>
    <row r="122" spans="1:6" x14ac:dyDescent="0.2">
      <c r="A122" s="77"/>
      <c r="B122" s="76"/>
      <c r="C122" s="5"/>
      <c r="D122" s="11"/>
      <c r="E122" s="101" t="str">
        <f>IF(ISBLANK(A122),"",IF(B122=Hilfstabelle!$H$1,'Entladung des Speichers'!C122*'Entladung des Speichers'!$B$12/100,IF(B122=Hilfstabelle!$H$2,'Entladung des Speichers'!$B$12*0,IF(B122=Hilfstabelle!$H$3,'Entladung des Speichers'!D122,0))))</f>
        <v/>
      </c>
      <c r="F122" s="89" t="str">
        <f>IF(ISBLANK(A122),"",IF(AND(ISBLANK(D122),B122=Hilfstabelle!$H$3),"Fehler: Bitte Sondersachverhalt (individuelle Umlage) eintragen.",""))</f>
        <v/>
      </c>
    </row>
    <row r="123" spans="1:6" x14ac:dyDescent="0.2">
      <c r="A123" s="77"/>
      <c r="B123" s="76"/>
      <c r="C123" s="5"/>
      <c r="D123" s="11"/>
      <c r="E123" s="101" t="str">
        <f>IF(ISBLANK(A123),"",IF(B123=Hilfstabelle!$H$1,'Entladung des Speichers'!C123*'Entladung des Speichers'!$B$12/100,IF(B123=Hilfstabelle!$H$2,'Entladung des Speichers'!$B$12*0,IF(B123=Hilfstabelle!$H$3,'Entladung des Speichers'!D123,0))))</f>
        <v/>
      </c>
      <c r="F123" s="89" t="str">
        <f>IF(ISBLANK(A123),"",IF(AND(ISBLANK(D123),B123=Hilfstabelle!$H$3),"Fehler: Bitte Sondersachverhalt (individuelle Umlage) eintragen.",""))</f>
        <v/>
      </c>
    </row>
    <row r="124" spans="1:6" x14ac:dyDescent="0.2">
      <c r="A124" s="77"/>
      <c r="B124" s="76"/>
      <c r="C124" s="5"/>
      <c r="D124" s="11"/>
      <c r="E124" s="101" t="str">
        <f>IF(ISBLANK(A124),"",IF(B124=Hilfstabelle!$H$1,'Entladung des Speichers'!C124*'Entladung des Speichers'!$B$12/100,IF(B124=Hilfstabelle!$H$2,'Entladung des Speichers'!$B$12*0,IF(B124=Hilfstabelle!$H$3,'Entladung des Speichers'!D124,0))))</f>
        <v/>
      </c>
      <c r="F124" s="89" t="str">
        <f>IF(ISBLANK(A124),"",IF(AND(ISBLANK(D124),B124=Hilfstabelle!$H$3),"Fehler: Bitte Sondersachverhalt (individuelle Umlage) eintragen.",""))</f>
        <v/>
      </c>
    </row>
    <row r="125" spans="1:6" x14ac:dyDescent="0.2">
      <c r="A125" s="77"/>
      <c r="B125" s="76"/>
      <c r="C125" s="5"/>
      <c r="D125" s="11"/>
      <c r="E125" s="101" t="str">
        <f>IF(ISBLANK(A125),"",IF(B125=Hilfstabelle!$H$1,'Entladung des Speichers'!C125*'Entladung des Speichers'!$B$12/100,IF(B125=Hilfstabelle!$H$2,'Entladung des Speichers'!$B$12*0,IF(B125=Hilfstabelle!$H$3,'Entladung des Speichers'!D125,0))))</f>
        <v/>
      </c>
      <c r="F125" s="89" t="str">
        <f>IF(ISBLANK(A125),"",IF(AND(ISBLANK(D125),B125=Hilfstabelle!$H$3),"Fehler: Bitte Sondersachverhalt (individuelle Umlage) eintragen.",""))</f>
        <v/>
      </c>
    </row>
    <row r="126" spans="1:6" x14ac:dyDescent="0.2">
      <c r="A126" s="77"/>
      <c r="B126" s="76"/>
      <c r="C126" s="5"/>
      <c r="D126" s="11"/>
      <c r="E126" s="101" t="str">
        <f>IF(ISBLANK(A126),"",IF(B126=Hilfstabelle!$H$1,'Entladung des Speichers'!C126*'Entladung des Speichers'!$B$12/100,IF(B126=Hilfstabelle!$H$2,'Entladung des Speichers'!$B$12*0,IF(B126=Hilfstabelle!$H$3,'Entladung des Speichers'!D126,0))))</f>
        <v/>
      </c>
      <c r="F126" s="89" t="str">
        <f>IF(ISBLANK(A126),"",IF(AND(ISBLANK(D126),B126=Hilfstabelle!$H$3),"Fehler: Bitte Sondersachverhalt (individuelle Umlage) eintragen.",""))</f>
        <v/>
      </c>
    </row>
    <row r="127" spans="1:6" x14ac:dyDescent="0.2">
      <c r="A127" s="77"/>
      <c r="B127" s="76"/>
      <c r="C127" s="5"/>
      <c r="D127" s="11"/>
      <c r="E127" s="101" t="str">
        <f>IF(ISBLANK(A127),"",IF(B127=Hilfstabelle!$H$1,'Entladung des Speichers'!C127*'Entladung des Speichers'!$B$12/100,IF(B127=Hilfstabelle!$H$2,'Entladung des Speichers'!$B$12*0,IF(B127=Hilfstabelle!$H$3,'Entladung des Speichers'!D127,0))))</f>
        <v/>
      </c>
      <c r="F127" s="89" t="str">
        <f>IF(ISBLANK(A127),"",IF(AND(ISBLANK(D127),B127=Hilfstabelle!$H$3),"Fehler: Bitte Sondersachverhalt (individuelle Umlage) eintragen.",""))</f>
        <v/>
      </c>
    </row>
    <row r="128" spans="1:6" x14ac:dyDescent="0.2">
      <c r="A128" s="77"/>
      <c r="B128" s="76"/>
      <c r="C128" s="5"/>
      <c r="D128" s="11"/>
      <c r="E128" s="101" t="str">
        <f>IF(ISBLANK(A128),"",IF(B128=Hilfstabelle!$H$1,'Entladung des Speichers'!C128*'Entladung des Speichers'!$B$12/100,IF(B128=Hilfstabelle!$H$2,'Entladung des Speichers'!$B$12*0,IF(B128=Hilfstabelle!$H$3,'Entladung des Speichers'!D128,0))))</f>
        <v/>
      </c>
      <c r="F128" s="89" t="str">
        <f>IF(ISBLANK(A128),"",IF(AND(ISBLANK(D128),B128=Hilfstabelle!$H$3),"Fehler: Bitte Sondersachverhalt (individuelle Umlage) eintragen.",""))</f>
        <v/>
      </c>
    </row>
    <row r="129" spans="1:6" x14ac:dyDescent="0.2">
      <c r="A129" s="77"/>
      <c r="B129" s="76"/>
      <c r="C129" s="5"/>
      <c r="D129" s="11"/>
      <c r="E129" s="101" t="str">
        <f>IF(ISBLANK(A129),"",IF(B129=Hilfstabelle!$H$1,'Entladung des Speichers'!C129*'Entladung des Speichers'!$B$12/100,IF(B129=Hilfstabelle!$H$2,'Entladung des Speichers'!$B$12*0,IF(B129=Hilfstabelle!$H$3,'Entladung des Speichers'!D129,0))))</f>
        <v/>
      </c>
      <c r="F129" s="89" t="str">
        <f>IF(ISBLANK(A129),"",IF(AND(ISBLANK(D129),B129=Hilfstabelle!$H$3),"Fehler: Bitte Sondersachverhalt (individuelle Umlage) eintragen.",""))</f>
        <v/>
      </c>
    </row>
    <row r="130" spans="1:6" x14ac:dyDescent="0.2">
      <c r="A130" s="77"/>
      <c r="B130" s="76"/>
      <c r="C130" s="5"/>
      <c r="D130" s="11"/>
      <c r="E130" s="101" t="str">
        <f>IF(ISBLANK(A130),"",IF(B130=Hilfstabelle!$H$1,'Entladung des Speichers'!C130*'Entladung des Speichers'!$B$12/100,IF(B130=Hilfstabelle!$H$2,'Entladung des Speichers'!$B$12*0,IF(B130=Hilfstabelle!$H$3,'Entladung des Speichers'!D130,0))))</f>
        <v/>
      </c>
      <c r="F130" s="89" t="str">
        <f>IF(ISBLANK(A130),"",IF(AND(ISBLANK(D130),B130=Hilfstabelle!$H$3),"Fehler: Bitte Sondersachverhalt (individuelle Umlage) eintragen.",""))</f>
        <v/>
      </c>
    </row>
    <row r="131" spans="1:6" x14ac:dyDescent="0.2">
      <c r="A131" s="77"/>
      <c r="B131" s="76"/>
      <c r="C131" s="5"/>
      <c r="D131" s="11"/>
      <c r="E131" s="101" t="str">
        <f>IF(ISBLANK(A131),"",IF(B131=Hilfstabelle!$H$1,'Entladung des Speichers'!C131*'Entladung des Speichers'!$B$12/100,IF(B131=Hilfstabelle!$H$2,'Entladung des Speichers'!$B$12*0,IF(B131=Hilfstabelle!$H$3,'Entladung des Speichers'!D131,0))))</f>
        <v/>
      </c>
      <c r="F131" s="89" t="str">
        <f>IF(ISBLANK(A131),"",IF(AND(ISBLANK(D131),B131=Hilfstabelle!$H$3),"Fehler: Bitte Sondersachverhalt (individuelle Umlage) eintragen.",""))</f>
        <v/>
      </c>
    </row>
    <row r="132" spans="1:6" x14ac:dyDescent="0.2">
      <c r="A132" s="77"/>
      <c r="B132" s="76"/>
      <c r="C132" s="5"/>
      <c r="D132" s="11"/>
      <c r="E132" s="101" t="str">
        <f>IF(ISBLANK(A132),"",IF(B132=Hilfstabelle!$H$1,'Entladung des Speichers'!C132*'Entladung des Speichers'!$B$12/100,IF(B132=Hilfstabelle!$H$2,'Entladung des Speichers'!$B$12*0,IF(B132=Hilfstabelle!$H$3,'Entladung des Speichers'!D132,0))))</f>
        <v/>
      </c>
      <c r="F132" s="89" t="str">
        <f>IF(ISBLANK(A132),"",IF(AND(ISBLANK(D132),B132=Hilfstabelle!$H$3),"Fehler: Bitte Sondersachverhalt (individuelle Umlage) eintragen.",""))</f>
        <v/>
      </c>
    </row>
    <row r="133" spans="1:6" x14ac:dyDescent="0.2">
      <c r="A133" s="77"/>
      <c r="B133" s="76"/>
      <c r="C133" s="5"/>
      <c r="D133" s="11"/>
      <c r="E133" s="101" t="str">
        <f>IF(ISBLANK(A133),"",IF(B133=Hilfstabelle!$H$1,'Entladung des Speichers'!C133*'Entladung des Speichers'!$B$12/100,IF(B133=Hilfstabelle!$H$2,'Entladung des Speichers'!$B$12*0,IF(B133=Hilfstabelle!$H$3,'Entladung des Speichers'!D133,0))))</f>
        <v/>
      </c>
      <c r="F133" s="89" t="str">
        <f>IF(ISBLANK(A133),"",IF(AND(ISBLANK(D133),B133=Hilfstabelle!$H$3),"Fehler: Bitte Sondersachverhalt (individuelle Umlage) eintragen.",""))</f>
        <v/>
      </c>
    </row>
    <row r="134" spans="1:6" x14ac:dyDescent="0.2">
      <c r="A134" s="77"/>
      <c r="B134" s="76"/>
      <c r="C134" s="5"/>
      <c r="D134" s="11"/>
      <c r="E134" s="101" t="str">
        <f>IF(ISBLANK(A134),"",IF(B134=Hilfstabelle!$H$1,'Entladung des Speichers'!C134*'Entladung des Speichers'!$B$12/100,IF(B134=Hilfstabelle!$H$2,'Entladung des Speichers'!$B$12*0,IF(B134=Hilfstabelle!$H$3,'Entladung des Speichers'!D134,0))))</f>
        <v/>
      </c>
      <c r="F134" s="89" t="str">
        <f>IF(ISBLANK(A134),"",IF(AND(ISBLANK(D134),B134=Hilfstabelle!$H$3),"Fehler: Bitte Sondersachverhalt (individuelle Umlage) eintragen.",""))</f>
        <v/>
      </c>
    </row>
    <row r="135" spans="1:6" x14ac:dyDescent="0.2">
      <c r="A135" s="77"/>
      <c r="B135" s="76"/>
      <c r="C135" s="5"/>
      <c r="D135" s="11"/>
      <c r="E135" s="101" t="str">
        <f>IF(ISBLANK(A135),"",IF(B135=Hilfstabelle!$H$1,'Entladung des Speichers'!C135*'Entladung des Speichers'!$B$12/100,IF(B135=Hilfstabelle!$H$2,'Entladung des Speichers'!$B$12*0,IF(B135=Hilfstabelle!$H$3,'Entladung des Speichers'!D135,0))))</f>
        <v/>
      </c>
      <c r="F135" s="89" t="str">
        <f>IF(ISBLANK(A135),"",IF(AND(ISBLANK(D135),B135=Hilfstabelle!$H$3),"Fehler: Bitte Sondersachverhalt (individuelle Umlage) eintragen.",""))</f>
        <v/>
      </c>
    </row>
    <row r="136" spans="1:6" x14ac:dyDescent="0.2">
      <c r="A136" s="77"/>
      <c r="B136" s="76"/>
      <c r="C136" s="5"/>
      <c r="D136" s="11"/>
      <c r="E136" s="101" t="str">
        <f>IF(ISBLANK(A136),"",IF(B136=Hilfstabelle!$H$1,'Entladung des Speichers'!C136*'Entladung des Speichers'!$B$12/100,IF(B136=Hilfstabelle!$H$2,'Entladung des Speichers'!$B$12*0,IF(B136=Hilfstabelle!$H$3,'Entladung des Speichers'!D136,0))))</f>
        <v/>
      </c>
      <c r="F136" s="89" t="str">
        <f>IF(ISBLANK(A136),"",IF(AND(ISBLANK(D136),B136=Hilfstabelle!$H$3),"Fehler: Bitte Sondersachverhalt (individuelle Umlage) eintragen.",""))</f>
        <v/>
      </c>
    </row>
    <row r="137" spans="1:6" x14ac:dyDescent="0.2">
      <c r="A137" s="77"/>
      <c r="B137" s="76"/>
      <c r="C137" s="5"/>
      <c r="D137" s="11"/>
      <c r="E137" s="101" t="str">
        <f>IF(ISBLANK(A137),"",IF(B137=Hilfstabelle!$H$1,'Entladung des Speichers'!C137*'Entladung des Speichers'!$B$12/100,IF(B137=Hilfstabelle!$H$2,'Entladung des Speichers'!$B$12*0,IF(B137=Hilfstabelle!$H$3,'Entladung des Speichers'!D137,0))))</f>
        <v/>
      </c>
      <c r="F137" s="89" t="str">
        <f>IF(ISBLANK(A137),"",IF(AND(ISBLANK(D137),B137=Hilfstabelle!$H$3),"Fehler: Bitte Sondersachverhalt (individuelle Umlage) eintragen.",""))</f>
        <v/>
      </c>
    </row>
    <row r="138" spans="1:6" x14ac:dyDescent="0.2">
      <c r="A138" s="77"/>
      <c r="B138" s="76"/>
      <c r="C138" s="5"/>
      <c r="D138" s="11"/>
      <c r="E138" s="101" t="str">
        <f>IF(ISBLANK(A138),"",IF(B138=Hilfstabelle!$H$1,'Entladung des Speichers'!C138*'Entladung des Speichers'!$B$12/100,IF(B138=Hilfstabelle!$H$2,'Entladung des Speichers'!$B$12*0,IF(B138=Hilfstabelle!$H$3,'Entladung des Speichers'!D138,0))))</f>
        <v/>
      </c>
      <c r="F138" s="89" t="str">
        <f>IF(ISBLANK(A138),"",IF(AND(ISBLANK(D138),B138=Hilfstabelle!$H$3),"Fehler: Bitte Sondersachverhalt (individuelle Umlage) eintragen.",""))</f>
        <v/>
      </c>
    </row>
    <row r="139" spans="1:6" x14ac:dyDescent="0.2">
      <c r="A139" s="77"/>
      <c r="B139" s="76"/>
      <c r="C139" s="5"/>
      <c r="D139" s="11"/>
      <c r="E139" s="101" t="str">
        <f>IF(ISBLANK(A139),"",IF(B139=Hilfstabelle!$H$1,'Entladung des Speichers'!C139*'Entladung des Speichers'!$B$12/100,IF(B139=Hilfstabelle!$H$2,'Entladung des Speichers'!$B$12*0,IF(B139=Hilfstabelle!$H$3,'Entladung des Speichers'!D139,0))))</f>
        <v/>
      </c>
      <c r="F139" s="89" t="str">
        <f>IF(ISBLANK(A139),"",IF(AND(ISBLANK(D139),B139=Hilfstabelle!$H$3),"Fehler: Bitte Sondersachverhalt (individuelle Umlage) eintragen.",""))</f>
        <v/>
      </c>
    </row>
    <row r="140" spans="1:6" x14ac:dyDescent="0.2">
      <c r="A140" s="77"/>
      <c r="B140" s="76"/>
      <c r="C140" s="5"/>
      <c r="D140" s="11"/>
      <c r="E140" s="101" t="str">
        <f>IF(ISBLANK(A140),"",IF(B140=Hilfstabelle!$H$1,'Entladung des Speichers'!C140*'Entladung des Speichers'!$B$12/100,IF(B140=Hilfstabelle!$H$2,'Entladung des Speichers'!$B$12*0,IF(B140=Hilfstabelle!$H$3,'Entladung des Speichers'!D140,0))))</f>
        <v/>
      </c>
      <c r="F140" s="89" t="str">
        <f>IF(ISBLANK(A140),"",IF(AND(ISBLANK(D140),B140=Hilfstabelle!$H$3),"Fehler: Bitte Sondersachverhalt (individuelle Umlage) eintragen.",""))</f>
        <v/>
      </c>
    </row>
    <row r="141" spans="1:6" x14ac:dyDescent="0.2">
      <c r="A141" s="77"/>
      <c r="B141" s="76"/>
      <c r="C141" s="5"/>
      <c r="D141" s="11"/>
      <c r="E141" s="101" t="str">
        <f>IF(ISBLANK(A141),"",IF(B141=Hilfstabelle!$H$1,'Entladung des Speichers'!C141*'Entladung des Speichers'!$B$12/100,IF(B141=Hilfstabelle!$H$2,'Entladung des Speichers'!$B$12*0,IF(B141=Hilfstabelle!$H$3,'Entladung des Speichers'!D141,0))))</f>
        <v/>
      </c>
      <c r="F141" s="89" t="str">
        <f>IF(ISBLANK(A141),"",IF(AND(ISBLANK(D141),B141=Hilfstabelle!$H$3),"Fehler: Bitte Sondersachverhalt (individuelle Umlage) eintragen.",""))</f>
        <v/>
      </c>
    </row>
    <row r="142" spans="1:6" x14ac:dyDescent="0.2">
      <c r="A142" s="77"/>
      <c r="B142" s="76"/>
      <c r="C142" s="5"/>
      <c r="D142" s="11"/>
      <c r="E142" s="101" t="str">
        <f>IF(ISBLANK(A142),"",IF(B142=Hilfstabelle!$H$1,'Entladung des Speichers'!C142*'Entladung des Speichers'!$B$12/100,IF(B142=Hilfstabelle!$H$2,'Entladung des Speichers'!$B$12*0,IF(B142=Hilfstabelle!$H$3,'Entladung des Speichers'!D142,0))))</f>
        <v/>
      </c>
      <c r="F142" s="89" t="str">
        <f>IF(ISBLANK(A142),"",IF(AND(ISBLANK(D142),B142=Hilfstabelle!$H$3),"Fehler: Bitte Sondersachverhalt (individuelle Umlage) eintragen.",""))</f>
        <v/>
      </c>
    </row>
    <row r="143" spans="1:6" x14ac:dyDescent="0.2">
      <c r="A143" s="77"/>
      <c r="B143" s="76"/>
      <c r="C143" s="5"/>
      <c r="D143" s="11"/>
      <c r="E143" s="101" t="str">
        <f>IF(ISBLANK(A143),"",IF(B143=Hilfstabelle!$H$1,'Entladung des Speichers'!C143*'Entladung des Speichers'!$B$12/100,IF(B143=Hilfstabelle!$H$2,'Entladung des Speichers'!$B$12*0,IF(B143=Hilfstabelle!$H$3,'Entladung des Speichers'!D143,0))))</f>
        <v/>
      </c>
      <c r="F143" s="89" t="str">
        <f>IF(ISBLANK(A143),"",IF(AND(ISBLANK(D143),B143=Hilfstabelle!$H$3),"Fehler: Bitte Sondersachverhalt (individuelle Umlage) eintragen.",""))</f>
        <v/>
      </c>
    </row>
    <row r="144" spans="1:6" x14ac:dyDescent="0.2">
      <c r="A144" s="77"/>
      <c r="B144" s="76"/>
      <c r="C144" s="5"/>
      <c r="D144" s="11"/>
      <c r="E144" s="101" t="str">
        <f>IF(ISBLANK(A144),"",IF(B144=Hilfstabelle!$H$1,'Entladung des Speichers'!C144*'Entladung des Speichers'!$B$12/100,IF(B144=Hilfstabelle!$H$2,'Entladung des Speichers'!$B$12*0,IF(B144=Hilfstabelle!$H$3,'Entladung des Speichers'!D144,0))))</f>
        <v/>
      </c>
      <c r="F144" s="89" t="str">
        <f>IF(ISBLANK(A144),"",IF(AND(ISBLANK(D144),B144=Hilfstabelle!$H$3),"Fehler: Bitte Sondersachverhalt (individuelle Umlage) eintragen.",""))</f>
        <v/>
      </c>
    </row>
    <row r="145" spans="1:6" x14ac:dyDescent="0.2">
      <c r="A145" s="77"/>
      <c r="B145" s="76"/>
      <c r="C145" s="5"/>
      <c r="D145" s="11"/>
      <c r="E145" s="101" t="str">
        <f>IF(ISBLANK(A145),"",IF(B145=Hilfstabelle!$H$1,'Entladung des Speichers'!C145*'Entladung des Speichers'!$B$12/100,IF(B145=Hilfstabelle!$H$2,'Entladung des Speichers'!$B$12*0,IF(B145=Hilfstabelle!$H$3,'Entladung des Speichers'!D145,0))))</f>
        <v/>
      </c>
      <c r="F145" s="89" t="str">
        <f>IF(ISBLANK(A145),"",IF(AND(ISBLANK(D145),B145=Hilfstabelle!$H$3),"Fehler: Bitte Sondersachverhalt (individuelle Umlage) eintragen.",""))</f>
        <v/>
      </c>
    </row>
    <row r="146" spans="1:6" x14ac:dyDescent="0.2">
      <c r="A146" s="77"/>
      <c r="B146" s="76"/>
      <c r="C146" s="5"/>
      <c r="D146" s="11"/>
      <c r="E146" s="101" t="str">
        <f>IF(ISBLANK(A146),"",IF(B146=Hilfstabelle!$H$1,'Entladung des Speichers'!C146*'Entladung des Speichers'!$B$12/100,IF(B146=Hilfstabelle!$H$2,'Entladung des Speichers'!$B$12*0,IF(B146=Hilfstabelle!$H$3,'Entladung des Speichers'!D146,0))))</f>
        <v/>
      </c>
      <c r="F146" s="89" t="str">
        <f>IF(ISBLANK(A146),"",IF(AND(ISBLANK(D146),B146=Hilfstabelle!$H$3),"Fehler: Bitte Sondersachverhalt (individuelle Umlage) eintragen.",""))</f>
        <v/>
      </c>
    </row>
    <row r="147" spans="1:6" x14ac:dyDescent="0.2">
      <c r="A147" s="77"/>
      <c r="B147" s="76"/>
      <c r="C147" s="5"/>
      <c r="D147" s="11"/>
      <c r="E147" s="101" t="str">
        <f>IF(ISBLANK(A147),"",IF(B147=Hilfstabelle!$H$1,'Entladung des Speichers'!C147*'Entladung des Speichers'!$B$12/100,IF(B147=Hilfstabelle!$H$2,'Entladung des Speichers'!$B$12*0,IF(B147=Hilfstabelle!$H$3,'Entladung des Speichers'!D147,0))))</f>
        <v/>
      </c>
      <c r="F147" s="89" t="str">
        <f>IF(ISBLANK(A147),"",IF(AND(ISBLANK(D147),B147=Hilfstabelle!$H$3),"Fehler: Bitte Sondersachverhalt (individuelle Umlage) eintragen.",""))</f>
        <v/>
      </c>
    </row>
    <row r="148" spans="1:6" x14ac:dyDescent="0.2">
      <c r="A148" s="77"/>
      <c r="B148" s="76"/>
      <c r="C148" s="5"/>
      <c r="D148" s="11"/>
      <c r="E148" s="101" t="str">
        <f>IF(ISBLANK(A148),"",IF(B148=Hilfstabelle!$H$1,'Entladung des Speichers'!C148*'Entladung des Speichers'!$B$12/100,IF(B148=Hilfstabelle!$H$2,'Entladung des Speichers'!$B$12*0,IF(B148=Hilfstabelle!$H$3,'Entladung des Speichers'!D148,0))))</f>
        <v/>
      </c>
      <c r="F148" s="89" t="str">
        <f>IF(ISBLANK(A148),"",IF(AND(ISBLANK(D148),B148=Hilfstabelle!$H$3),"Fehler: Bitte Sondersachverhalt (individuelle Umlage) eintragen.",""))</f>
        <v/>
      </c>
    </row>
    <row r="149" spans="1:6" x14ac:dyDescent="0.2">
      <c r="A149" s="77"/>
      <c r="B149" s="76"/>
      <c r="C149" s="5"/>
      <c r="D149" s="11"/>
      <c r="E149" s="101" t="str">
        <f>IF(ISBLANK(A149),"",IF(B149=Hilfstabelle!$H$1,'Entladung des Speichers'!C149*'Entladung des Speichers'!$B$12/100,IF(B149=Hilfstabelle!$H$2,'Entladung des Speichers'!$B$12*0,IF(B149=Hilfstabelle!$H$3,'Entladung des Speichers'!D149,0))))</f>
        <v/>
      </c>
      <c r="F149" s="89" t="str">
        <f>IF(ISBLANK(A149),"",IF(AND(ISBLANK(D149),B149=Hilfstabelle!$H$3),"Fehler: Bitte Sondersachverhalt (individuelle Umlage) eintragen.",""))</f>
        <v/>
      </c>
    </row>
    <row r="150" spans="1:6" x14ac:dyDescent="0.2">
      <c r="A150" s="77"/>
      <c r="B150" s="76"/>
      <c r="C150" s="5"/>
      <c r="D150" s="11"/>
      <c r="E150" s="101" t="str">
        <f>IF(ISBLANK(A150),"",IF(B150=Hilfstabelle!$H$1,'Entladung des Speichers'!C150*'Entladung des Speichers'!$B$12/100,IF(B150=Hilfstabelle!$H$2,'Entladung des Speichers'!$B$12*0,IF(B150=Hilfstabelle!$H$3,'Entladung des Speichers'!D150,0))))</f>
        <v/>
      </c>
      <c r="F150" s="89" t="str">
        <f>IF(ISBLANK(A150),"",IF(AND(ISBLANK(D150),B150=Hilfstabelle!$H$3),"Fehler: Bitte Sondersachverhalt (individuelle Umlage) eintragen.",""))</f>
        <v/>
      </c>
    </row>
    <row r="151" spans="1:6" x14ac:dyDescent="0.2">
      <c r="A151" s="77"/>
      <c r="B151" s="76"/>
      <c r="C151" s="5"/>
      <c r="D151" s="11"/>
      <c r="E151" s="101" t="str">
        <f>IF(ISBLANK(A151),"",IF(B151=Hilfstabelle!$H$1,'Entladung des Speichers'!C151*'Entladung des Speichers'!$B$12/100,IF(B151=Hilfstabelle!$H$2,'Entladung des Speichers'!$B$12*0,IF(B151=Hilfstabelle!$H$3,'Entladung des Speichers'!D151,0))))</f>
        <v/>
      </c>
      <c r="F151" s="89" t="str">
        <f>IF(ISBLANK(A151),"",IF(AND(ISBLANK(D151),B151=Hilfstabelle!$H$3),"Fehler: Bitte Sondersachverhalt (individuelle Umlage) eintragen.",""))</f>
        <v/>
      </c>
    </row>
    <row r="152" spans="1:6" x14ac:dyDescent="0.2">
      <c r="A152" s="77"/>
      <c r="B152" s="76"/>
      <c r="C152" s="5"/>
      <c r="D152" s="11"/>
      <c r="E152" s="101" t="str">
        <f>IF(ISBLANK(A152),"",IF(B152=Hilfstabelle!$H$1,'Entladung des Speichers'!C152*'Entladung des Speichers'!$B$12/100,IF(B152=Hilfstabelle!$H$2,'Entladung des Speichers'!$B$12*0,IF(B152=Hilfstabelle!$H$3,'Entladung des Speichers'!D152,0))))</f>
        <v/>
      </c>
      <c r="F152" s="89" t="str">
        <f>IF(ISBLANK(A152),"",IF(AND(ISBLANK(D152),B152=Hilfstabelle!$H$3),"Fehler: Bitte Sondersachverhalt (individuelle Umlage) eintragen.",""))</f>
        <v/>
      </c>
    </row>
    <row r="153" spans="1:6" x14ac:dyDescent="0.2">
      <c r="A153" s="77"/>
      <c r="B153" s="76"/>
      <c r="C153" s="5"/>
      <c r="D153" s="11"/>
      <c r="E153" s="101" t="str">
        <f>IF(ISBLANK(A153),"",IF(B153=Hilfstabelle!$H$1,'Entladung des Speichers'!C153*'Entladung des Speichers'!$B$12/100,IF(B153=Hilfstabelle!$H$2,'Entladung des Speichers'!$B$12*0,IF(B153=Hilfstabelle!$H$3,'Entladung des Speichers'!D153,0))))</f>
        <v/>
      </c>
      <c r="F153" s="89" t="str">
        <f>IF(ISBLANK(A153),"",IF(AND(ISBLANK(D153),B153=Hilfstabelle!$H$3),"Fehler: Bitte Sondersachverhalt (individuelle Umlage) eintragen.",""))</f>
        <v/>
      </c>
    </row>
    <row r="154" spans="1:6" x14ac:dyDescent="0.2">
      <c r="A154" s="77"/>
      <c r="B154" s="76"/>
      <c r="C154" s="5"/>
      <c r="D154" s="11"/>
      <c r="E154" s="101" t="str">
        <f>IF(ISBLANK(A154),"",IF(B154=Hilfstabelle!$H$1,'Entladung des Speichers'!C154*'Entladung des Speichers'!$B$12/100,IF(B154=Hilfstabelle!$H$2,'Entladung des Speichers'!$B$12*0,IF(B154=Hilfstabelle!$H$3,'Entladung des Speichers'!D154,0))))</f>
        <v/>
      </c>
      <c r="F154" s="89" t="str">
        <f>IF(ISBLANK(A154),"",IF(AND(ISBLANK(D154),B154=Hilfstabelle!$H$3),"Fehler: Bitte Sondersachverhalt (individuelle Umlage) eintragen.",""))</f>
        <v/>
      </c>
    </row>
    <row r="155" spans="1:6" x14ac:dyDescent="0.2">
      <c r="A155" s="77"/>
      <c r="B155" s="76"/>
      <c r="C155" s="5"/>
      <c r="D155" s="11"/>
      <c r="E155" s="101" t="str">
        <f>IF(ISBLANK(A155),"",IF(B155=Hilfstabelle!$H$1,'Entladung des Speichers'!C155*'Entladung des Speichers'!$B$12/100,IF(B155=Hilfstabelle!$H$2,'Entladung des Speichers'!$B$12*0,IF(B155=Hilfstabelle!$H$3,'Entladung des Speichers'!D155,0))))</f>
        <v/>
      </c>
      <c r="F155" s="89" t="str">
        <f>IF(ISBLANK(A155),"",IF(AND(ISBLANK(D155),B155=Hilfstabelle!$H$3),"Fehler: Bitte Sondersachverhalt (individuelle Umlage) eintragen.",""))</f>
        <v/>
      </c>
    </row>
    <row r="156" spans="1:6" x14ac:dyDescent="0.2">
      <c r="A156" s="77"/>
      <c r="B156" s="76"/>
      <c r="C156" s="5"/>
      <c r="D156" s="11"/>
      <c r="E156" s="101" t="str">
        <f>IF(ISBLANK(A156),"",IF(B156=Hilfstabelle!$H$1,'Entladung des Speichers'!C156*'Entladung des Speichers'!$B$12/100,IF(B156=Hilfstabelle!$H$2,'Entladung des Speichers'!$B$12*0,IF(B156=Hilfstabelle!$H$3,'Entladung des Speichers'!D156,0))))</f>
        <v/>
      </c>
      <c r="F156" s="89" t="str">
        <f>IF(ISBLANK(A156),"",IF(AND(ISBLANK(D156),B156=Hilfstabelle!$H$3),"Fehler: Bitte Sondersachverhalt (individuelle Umlage) eintragen.",""))</f>
        <v/>
      </c>
    </row>
    <row r="157" spans="1:6" x14ac:dyDescent="0.2">
      <c r="A157" s="77"/>
      <c r="B157" s="76"/>
      <c r="C157" s="5"/>
      <c r="D157" s="11"/>
      <c r="E157" s="101" t="str">
        <f>IF(ISBLANK(A157),"",IF(B157=Hilfstabelle!$H$1,'Entladung des Speichers'!C157*'Entladung des Speichers'!$B$12/100,IF(B157=Hilfstabelle!$H$2,'Entladung des Speichers'!$B$12*0,IF(B157=Hilfstabelle!$H$3,'Entladung des Speichers'!D157,0))))</f>
        <v/>
      </c>
      <c r="F157" s="89" t="str">
        <f>IF(ISBLANK(A157),"",IF(AND(ISBLANK(D157),B157=Hilfstabelle!$H$3),"Fehler: Bitte Sondersachverhalt (individuelle Umlage) eintragen.",""))</f>
        <v/>
      </c>
    </row>
    <row r="158" spans="1:6" x14ac:dyDescent="0.2">
      <c r="A158" s="77"/>
      <c r="B158" s="76"/>
      <c r="C158" s="5"/>
      <c r="D158" s="11"/>
      <c r="E158" s="101" t="str">
        <f>IF(ISBLANK(A158),"",IF(B158=Hilfstabelle!$H$1,'Entladung des Speichers'!C158*'Entladung des Speichers'!$B$12/100,IF(B158=Hilfstabelle!$H$2,'Entladung des Speichers'!$B$12*0,IF(B158=Hilfstabelle!$H$3,'Entladung des Speichers'!D158,0))))</f>
        <v/>
      </c>
      <c r="F158" s="89" t="str">
        <f>IF(ISBLANK(A158),"",IF(AND(ISBLANK(D158),B158=Hilfstabelle!$H$3),"Fehler: Bitte Sondersachverhalt (individuelle Umlage) eintragen.",""))</f>
        <v/>
      </c>
    </row>
    <row r="159" spans="1:6" x14ac:dyDescent="0.2">
      <c r="A159" s="77"/>
      <c r="B159" s="76"/>
      <c r="C159" s="5"/>
      <c r="D159" s="11"/>
      <c r="E159" s="101" t="str">
        <f>IF(ISBLANK(A159),"",IF(B159=Hilfstabelle!$H$1,'Entladung des Speichers'!C159*'Entladung des Speichers'!$B$12/100,IF(B159=Hilfstabelle!$H$2,'Entladung des Speichers'!$B$12*0,IF(B159=Hilfstabelle!$H$3,'Entladung des Speichers'!D159,0))))</f>
        <v/>
      </c>
      <c r="F159" s="89" t="str">
        <f>IF(ISBLANK(A159),"",IF(AND(ISBLANK(D159),B159=Hilfstabelle!$H$3),"Fehler: Bitte Sondersachverhalt (individuelle Umlage) eintragen.",""))</f>
        <v/>
      </c>
    </row>
    <row r="160" spans="1:6" x14ac:dyDescent="0.2">
      <c r="A160" s="77"/>
      <c r="B160" s="76"/>
      <c r="C160" s="5"/>
      <c r="D160" s="11"/>
      <c r="E160" s="101" t="str">
        <f>IF(ISBLANK(A160),"",IF(B160=Hilfstabelle!$H$1,'Entladung des Speichers'!C160*'Entladung des Speichers'!$B$12/100,IF(B160=Hilfstabelle!$H$2,'Entladung des Speichers'!$B$12*0,IF(B160=Hilfstabelle!$H$3,'Entladung des Speichers'!D160,0))))</f>
        <v/>
      </c>
      <c r="F160" s="89" t="str">
        <f>IF(ISBLANK(A160),"",IF(AND(ISBLANK(D160),B160=Hilfstabelle!$H$3),"Fehler: Bitte Sondersachverhalt (individuelle Umlage) eintragen.",""))</f>
        <v/>
      </c>
    </row>
    <row r="161" spans="1:6" x14ac:dyDescent="0.2">
      <c r="A161" s="77"/>
      <c r="B161" s="76"/>
      <c r="C161" s="5"/>
      <c r="D161" s="11"/>
      <c r="E161" s="101" t="str">
        <f>IF(ISBLANK(A161),"",IF(B161=Hilfstabelle!$H$1,'Entladung des Speichers'!C161*'Entladung des Speichers'!$B$12/100,IF(B161=Hilfstabelle!$H$2,'Entladung des Speichers'!$B$12*0,IF(B161=Hilfstabelle!$H$3,'Entladung des Speichers'!D161,0))))</f>
        <v/>
      </c>
      <c r="F161" s="89" t="str">
        <f>IF(ISBLANK(A161),"",IF(AND(ISBLANK(D161),B161=Hilfstabelle!$H$3),"Fehler: Bitte Sondersachverhalt (individuelle Umlage) eintragen.",""))</f>
        <v/>
      </c>
    </row>
    <row r="162" spans="1:6" x14ac:dyDescent="0.2">
      <c r="A162" s="77"/>
      <c r="B162" s="76"/>
      <c r="C162" s="5"/>
      <c r="D162" s="11"/>
      <c r="E162" s="101" t="str">
        <f>IF(ISBLANK(A162),"",IF(B162=Hilfstabelle!$H$1,'Entladung des Speichers'!C162*'Entladung des Speichers'!$B$12/100,IF(B162=Hilfstabelle!$H$2,'Entladung des Speichers'!$B$12*0,IF(B162=Hilfstabelle!$H$3,'Entladung des Speichers'!D162,0))))</f>
        <v/>
      </c>
      <c r="F162" s="89" t="str">
        <f>IF(ISBLANK(A162),"",IF(AND(ISBLANK(D162),B162=Hilfstabelle!$H$3),"Fehler: Bitte Sondersachverhalt (individuelle Umlage) eintragen.",""))</f>
        <v/>
      </c>
    </row>
    <row r="163" spans="1:6" x14ac:dyDescent="0.2">
      <c r="A163" s="77"/>
      <c r="B163" s="76"/>
      <c r="C163" s="5"/>
      <c r="D163" s="11"/>
      <c r="E163" s="101" t="str">
        <f>IF(ISBLANK(A163),"",IF(B163=Hilfstabelle!$H$1,'Entladung des Speichers'!C163*'Entladung des Speichers'!$B$12/100,IF(B163=Hilfstabelle!$H$2,'Entladung des Speichers'!$B$12*0,IF(B163=Hilfstabelle!$H$3,'Entladung des Speichers'!D163,0))))</f>
        <v/>
      </c>
      <c r="F163" s="89" t="str">
        <f>IF(ISBLANK(A163),"",IF(AND(ISBLANK(D163),B163=Hilfstabelle!$H$3),"Fehler: Bitte Sondersachverhalt (individuelle Umlage) eintragen.",""))</f>
        <v/>
      </c>
    </row>
    <row r="164" spans="1:6" x14ac:dyDescent="0.2">
      <c r="A164" s="77"/>
      <c r="B164" s="76"/>
      <c r="C164" s="5"/>
      <c r="D164" s="11"/>
      <c r="E164" s="101" t="str">
        <f>IF(ISBLANK(A164),"",IF(B164=Hilfstabelle!$H$1,'Entladung des Speichers'!C164*'Entladung des Speichers'!$B$12/100,IF(B164=Hilfstabelle!$H$2,'Entladung des Speichers'!$B$12*0,IF(B164=Hilfstabelle!$H$3,'Entladung des Speichers'!D164,0))))</f>
        <v/>
      </c>
      <c r="F164" s="89" t="str">
        <f>IF(ISBLANK(A164),"",IF(AND(ISBLANK(D164),B164=Hilfstabelle!$H$3),"Fehler: Bitte Sondersachverhalt (individuelle Umlage) eintragen.",""))</f>
        <v/>
      </c>
    </row>
    <row r="165" spans="1:6" x14ac:dyDescent="0.2">
      <c r="A165" s="77"/>
      <c r="B165" s="76"/>
      <c r="C165" s="5"/>
      <c r="D165" s="11"/>
      <c r="E165" s="101" t="str">
        <f>IF(ISBLANK(A165),"",IF(B165=Hilfstabelle!$H$1,'Entladung des Speichers'!C165*'Entladung des Speichers'!$B$12/100,IF(B165=Hilfstabelle!$H$2,'Entladung des Speichers'!$B$12*0,IF(B165=Hilfstabelle!$H$3,'Entladung des Speichers'!D165,0))))</f>
        <v/>
      </c>
      <c r="F165" s="89" t="str">
        <f>IF(ISBLANK(A165),"",IF(AND(ISBLANK(D165),B165=Hilfstabelle!$H$3),"Fehler: Bitte Sondersachverhalt (individuelle Umlage) eintragen.",""))</f>
        <v/>
      </c>
    </row>
    <row r="166" spans="1:6" x14ac:dyDescent="0.2">
      <c r="A166" s="77"/>
      <c r="B166" s="76"/>
      <c r="C166" s="5"/>
      <c r="D166" s="11"/>
      <c r="E166" s="101" t="str">
        <f>IF(ISBLANK(A166),"",IF(B166=Hilfstabelle!$H$1,'Entladung des Speichers'!C166*'Entladung des Speichers'!$B$12/100,IF(B166=Hilfstabelle!$H$2,'Entladung des Speichers'!$B$12*0,IF(B166=Hilfstabelle!$H$3,'Entladung des Speichers'!D166,0))))</f>
        <v/>
      </c>
      <c r="F166" s="89" t="str">
        <f>IF(ISBLANK(A166),"",IF(AND(ISBLANK(D166),B166=Hilfstabelle!$H$3),"Fehler: Bitte Sondersachverhalt (individuelle Umlage) eintragen.",""))</f>
        <v/>
      </c>
    </row>
    <row r="167" spans="1:6" x14ac:dyDescent="0.2">
      <c r="A167" s="77"/>
      <c r="B167" s="76"/>
      <c r="C167" s="5"/>
      <c r="D167" s="11"/>
      <c r="E167" s="101" t="str">
        <f>IF(ISBLANK(A167),"",IF(B167=Hilfstabelle!$H$1,'Entladung des Speichers'!C167*'Entladung des Speichers'!$B$12/100,IF(B167=Hilfstabelle!$H$2,'Entladung des Speichers'!$B$12*0,IF(B167=Hilfstabelle!$H$3,'Entladung des Speichers'!D167,0))))</f>
        <v/>
      </c>
      <c r="F167" s="89" t="str">
        <f>IF(ISBLANK(A167),"",IF(AND(ISBLANK(D167),B167=Hilfstabelle!$H$3),"Fehler: Bitte Sondersachverhalt (individuelle Umlage) eintragen.",""))</f>
        <v/>
      </c>
    </row>
    <row r="168" spans="1:6" x14ac:dyDescent="0.2">
      <c r="A168" s="77"/>
      <c r="B168" s="76"/>
      <c r="C168" s="5"/>
      <c r="D168" s="11"/>
      <c r="E168" s="101" t="str">
        <f>IF(ISBLANK(A168),"",IF(B168=Hilfstabelle!$H$1,'Entladung des Speichers'!C168*'Entladung des Speichers'!$B$12/100,IF(B168=Hilfstabelle!$H$2,'Entladung des Speichers'!$B$12*0,IF(B168=Hilfstabelle!$H$3,'Entladung des Speichers'!D168,0))))</f>
        <v/>
      </c>
      <c r="F168" s="89" t="str">
        <f>IF(ISBLANK(A168),"",IF(AND(ISBLANK(D168),B168=Hilfstabelle!$H$3),"Fehler: Bitte Sondersachverhalt (individuelle Umlage) eintragen.",""))</f>
        <v/>
      </c>
    </row>
    <row r="169" spans="1:6" x14ac:dyDescent="0.2">
      <c r="A169" s="77"/>
      <c r="B169" s="76"/>
      <c r="C169" s="5"/>
      <c r="D169" s="11"/>
      <c r="E169" s="101" t="str">
        <f>IF(ISBLANK(A169),"",IF(B169=Hilfstabelle!$H$1,'Entladung des Speichers'!C169*'Entladung des Speichers'!$B$12/100,IF(B169=Hilfstabelle!$H$2,'Entladung des Speichers'!$B$12*0,IF(B169=Hilfstabelle!$H$3,'Entladung des Speichers'!D169,0))))</f>
        <v/>
      </c>
      <c r="F169" s="89" t="str">
        <f>IF(ISBLANK(A169),"",IF(AND(ISBLANK(D169),B169=Hilfstabelle!$H$3),"Fehler: Bitte Sondersachverhalt (individuelle Umlage) eintragen.",""))</f>
        <v/>
      </c>
    </row>
    <row r="170" spans="1:6" x14ac:dyDescent="0.2">
      <c r="A170" s="77"/>
      <c r="B170" s="76"/>
      <c r="C170" s="5"/>
      <c r="D170" s="11"/>
      <c r="E170" s="101" t="str">
        <f>IF(ISBLANK(A170),"",IF(B170=Hilfstabelle!$H$1,'Entladung des Speichers'!C170*'Entladung des Speichers'!$B$12/100,IF(B170=Hilfstabelle!$H$2,'Entladung des Speichers'!$B$12*0,IF(B170=Hilfstabelle!$H$3,'Entladung des Speichers'!D170,0))))</f>
        <v/>
      </c>
      <c r="F170" s="89" t="str">
        <f>IF(ISBLANK(A170),"",IF(AND(ISBLANK(D170),B170=Hilfstabelle!$H$3),"Fehler: Bitte Sondersachverhalt (individuelle Umlage) eintragen.",""))</f>
        <v/>
      </c>
    </row>
    <row r="171" spans="1:6" x14ac:dyDescent="0.2">
      <c r="A171" s="77"/>
      <c r="B171" s="76"/>
      <c r="C171" s="5"/>
      <c r="D171" s="11"/>
      <c r="E171" s="101" t="str">
        <f>IF(ISBLANK(A171),"",IF(B171=Hilfstabelle!$H$1,'Entladung des Speichers'!C171*'Entladung des Speichers'!$B$12/100,IF(B171=Hilfstabelle!$H$2,'Entladung des Speichers'!$B$12*0,IF(B171=Hilfstabelle!$H$3,'Entladung des Speichers'!D171,0))))</f>
        <v/>
      </c>
      <c r="F171" s="89" t="str">
        <f>IF(ISBLANK(A171),"",IF(AND(ISBLANK(D171),B171=Hilfstabelle!$H$3),"Fehler: Bitte Sondersachverhalt (individuelle Umlage) eintragen.",""))</f>
        <v/>
      </c>
    </row>
    <row r="172" spans="1:6" x14ac:dyDescent="0.2">
      <c r="A172" s="77"/>
      <c r="B172" s="76"/>
      <c r="C172" s="5"/>
      <c r="D172" s="11"/>
      <c r="E172" s="101" t="str">
        <f>IF(ISBLANK(A172),"",IF(B172=Hilfstabelle!$H$1,'Entladung des Speichers'!C172*'Entladung des Speichers'!$B$12/100,IF(B172=Hilfstabelle!$H$2,'Entladung des Speichers'!$B$12*0,IF(B172=Hilfstabelle!$H$3,'Entladung des Speichers'!D172,0))))</f>
        <v/>
      </c>
      <c r="F172" s="89" t="str">
        <f>IF(ISBLANK(A172),"",IF(AND(ISBLANK(D172),B172=Hilfstabelle!$H$3),"Fehler: Bitte Sondersachverhalt (individuelle Umlage) eintragen.",""))</f>
        <v/>
      </c>
    </row>
    <row r="173" spans="1:6" x14ac:dyDescent="0.2">
      <c r="A173" s="77"/>
      <c r="B173" s="76"/>
      <c r="C173" s="5"/>
      <c r="D173" s="11"/>
      <c r="E173" s="101" t="str">
        <f>IF(ISBLANK(A173),"",IF(B173=Hilfstabelle!$H$1,'Entladung des Speichers'!C173*'Entladung des Speichers'!$B$12/100,IF(B173=Hilfstabelle!$H$2,'Entladung des Speichers'!$B$12*0,IF(B173=Hilfstabelle!$H$3,'Entladung des Speichers'!D173,0))))</f>
        <v/>
      </c>
      <c r="F173" s="89" t="str">
        <f>IF(ISBLANK(A173),"",IF(AND(ISBLANK(D173),B173=Hilfstabelle!$H$3),"Fehler: Bitte Sondersachverhalt (individuelle Umlage) eintragen.",""))</f>
        <v/>
      </c>
    </row>
    <row r="174" spans="1:6" x14ac:dyDescent="0.2">
      <c r="A174" s="77"/>
      <c r="B174" s="76"/>
      <c r="C174" s="5"/>
      <c r="D174" s="11"/>
      <c r="E174" s="101" t="str">
        <f>IF(ISBLANK(A174),"",IF(B174=Hilfstabelle!$H$1,'Entladung des Speichers'!C174*'Entladung des Speichers'!$B$12/100,IF(B174=Hilfstabelle!$H$2,'Entladung des Speichers'!$B$12*0,IF(B174=Hilfstabelle!$H$3,'Entladung des Speichers'!D174,0))))</f>
        <v/>
      </c>
      <c r="F174" s="89" t="str">
        <f>IF(ISBLANK(A174),"",IF(AND(ISBLANK(D174),B174=Hilfstabelle!$H$3),"Fehler: Bitte Sondersachverhalt (individuelle Umlage) eintragen.",""))</f>
        <v/>
      </c>
    </row>
    <row r="175" spans="1:6" x14ac:dyDescent="0.2">
      <c r="A175" s="77"/>
      <c r="B175" s="76"/>
      <c r="C175" s="5"/>
      <c r="D175" s="11"/>
      <c r="E175" s="101" t="str">
        <f>IF(ISBLANK(A175),"",IF(B175=Hilfstabelle!$H$1,'Entladung des Speichers'!C175*'Entladung des Speichers'!$B$12/100,IF(B175=Hilfstabelle!$H$2,'Entladung des Speichers'!$B$12*0,IF(B175=Hilfstabelle!$H$3,'Entladung des Speichers'!D175,0))))</f>
        <v/>
      </c>
      <c r="F175" s="89" t="str">
        <f>IF(ISBLANK(A175),"",IF(AND(ISBLANK(D175),B175=Hilfstabelle!$H$3),"Fehler: Bitte Sondersachverhalt (individuelle Umlage) eintragen.",""))</f>
        <v/>
      </c>
    </row>
    <row r="176" spans="1:6" x14ac:dyDescent="0.2">
      <c r="A176" s="77"/>
      <c r="B176" s="76"/>
      <c r="C176" s="5"/>
      <c r="D176" s="11"/>
      <c r="E176" s="101" t="str">
        <f>IF(ISBLANK(A176),"",IF(B176=Hilfstabelle!$H$1,'Entladung des Speichers'!C176*'Entladung des Speichers'!$B$12/100,IF(B176=Hilfstabelle!$H$2,'Entladung des Speichers'!$B$12*0,IF(B176=Hilfstabelle!$H$3,'Entladung des Speichers'!D176,0))))</f>
        <v/>
      </c>
      <c r="F176" s="89" t="str">
        <f>IF(ISBLANK(A176),"",IF(AND(ISBLANK(D176),B176=Hilfstabelle!$H$3),"Fehler: Bitte Sondersachverhalt (individuelle Umlage) eintragen.",""))</f>
        <v/>
      </c>
    </row>
    <row r="177" spans="1:6" x14ac:dyDescent="0.2">
      <c r="A177" s="77"/>
      <c r="B177" s="76"/>
      <c r="C177" s="5"/>
      <c r="D177" s="11"/>
      <c r="E177" s="101" t="str">
        <f>IF(ISBLANK(A177),"",IF(B177=Hilfstabelle!$H$1,'Entladung des Speichers'!C177*'Entladung des Speichers'!$B$12/100,IF(B177=Hilfstabelle!$H$2,'Entladung des Speichers'!$B$12*0,IF(B177=Hilfstabelle!$H$3,'Entladung des Speichers'!D177,0))))</f>
        <v/>
      </c>
      <c r="F177" s="89" t="str">
        <f>IF(ISBLANK(A177),"",IF(AND(ISBLANK(D177),B177=Hilfstabelle!$H$3),"Fehler: Bitte Sondersachverhalt (individuelle Umlage) eintragen.",""))</f>
        <v/>
      </c>
    </row>
    <row r="178" spans="1:6" x14ac:dyDescent="0.2">
      <c r="A178" s="77"/>
      <c r="B178" s="76"/>
      <c r="C178" s="5"/>
      <c r="D178" s="11"/>
      <c r="E178" s="101" t="str">
        <f>IF(ISBLANK(A178),"",IF(B178=Hilfstabelle!$H$1,'Entladung des Speichers'!C178*'Entladung des Speichers'!$B$12/100,IF(B178=Hilfstabelle!$H$2,'Entladung des Speichers'!$B$12*0,IF(B178=Hilfstabelle!$H$3,'Entladung des Speichers'!D178,0))))</f>
        <v/>
      </c>
      <c r="F178" s="89" t="str">
        <f>IF(ISBLANK(A178),"",IF(AND(ISBLANK(D178),B178=Hilfstabelle!$H$3),"Fehler: Bitte Sondersachverhalt (individuelle Umlage) eintragen.",""))</f>
        <v/>
      </c>
    </row>
    <row r="179" spans="1:6" x14ac:dyDescent="0.2">
      <c r="A179" s="77"/>
      <c r="B179" s="76"/>
      <c r="C179" s="5"/>
      <c r="D179" s="11"/>
      <c r="E179" s="101" t="str">
        <f>IF(ISBLANK(A179),"",IF(B179=Hilfstabelle!$H$1,'Entladung des Speichers'!C179*'Entladung des Speichers'!$B$12/100,IF(B179=Hilfstabelle!$H$2,'Entladung des Speichers'!$B$12*0,IF(B179=Hilfstabelle!$H$3,'Entladung des Speichers'!D179,0))))</f>
        <v/>
      </c>
      <c r="F179" s="89" t="str">
        <f>IF(ISBLANK(A179),"",IF(AND(ISBLANK(D179),B179=Hilfstabelle!$H$3),"Fehler: Bitte Sondersachverhalt (individuelle Umlage) eintragen.",""))</f>
        <v/>
      </c>
    </row>
    <row r="180" spans="1:6" x14ac:dyDescent="0.2">
      <c r="A180" s="77"/>
      <c r="B180" s="76"/>
      <c r="C180" s="5"/>
      <c r="D180" s="11"/>
      <c r="E180" s="101" t="str">
        <f>IF(ISBLANK(A180),"",IF(B180=Hilfstabelle!$H$1,'Entladung des Speichers'!C180*'Entladung des Speichers'!$B$12/100,IF(B180=Hilfstabelle!$H$2,'Entladung des Speichers'!$B$12*0,IF(B180=Hilfstabelle!$H$3,'Entladung des Speichers'!D180,0))))</f>
        <v/>
      </c>
      <c r="F180" s="89" t="str">
        <f>IF(ISBLANK(A180),"",IF(AND(ISBLANK(D180),B180=Hilfstabelle!$H$3),"Fehler: Bitte Sondersachverhalt (individuelle Umlage) eintragen.",""))</f>
        <v/>
      </c>
    </row>
    <row r="181" spans="1:6" x14ac:dyDescent="0.2">
      <c r="A181" s="77"/>
      <c r="B181" s="76"/>
      <c r="C181" s="5"/>
      <c r="D181" s="11"/>
      <c r="E181" s="101" t="str">
        <f>IF(ISBLANK(A181),"",IF(B181=Hilfstabelle!$H$1,'Entladung des Speichers'!C181*'Entladung des Speichers'!$B$12/100,IF(B181=Hilfstabelle!$H$2,'Entladung des Speichers'!$B$12*0,IF(B181=Hilfstabelle!$H$3,'Entladung des Speichers'!D181,0))))</f>
        <v/>
      </c>
      <c r="F181" s="89" t="str">
        <f>IF(ISBLANK(A181),"",IF(AND(ISBLANK(D181),B181=Hilfstabelle!$H$3),"Fehler: Bitte Sondersachverhalt (individuelle Umlage) eintragen.",""))</f>
        <v/>
      </c>
    </row>
    <row r="182" spans="1:6" x14ac:dyDescent="0.2">
      <c r="A182" s="77"/>
      <c r="B182" s="76"/>
      <c r="C182" s="5"/>
      <c r="D182" s="11"/>
      <c r="E182" s="101" t="str">
        <f>IF(ISBLANK(A182),"",IF(B182=Hilfstabelle!$H$1,'Entladung des Speichers'!C182*'Entladung des Speichers'!$B$12/100,IF(B182=Hilfstabelle!$H$2,'Entladung des Speichers'!$B$12*0,IF(B182=Hilfstabelle!$H$3,'Entladung des Speichers'!D182,0))))</f>
        <v/>
      </c>
      <c r="F182" s="89" t="str">
        <f>IF(ISBLANK(A182),"",IF(AND(ISBLANK(D182),B182=Hilfstabelle!$H$3),"Fehler: Bitte Sondersachverhalt (individuelle Umlage) eintragen.",""))</f>
        <v/>
      </c>
    </row>
    <row r="183" spans="1:6" x14ac:dyDescent="0.2">
      <c r="A183" s="77"/>
      <c r="B183" s="76"/>
      <c r="C183" s="5"/>
      <c r="D183" s="11"/>
      <c r="E183" s="101" t="str">
        <f>IF(ISBLANK(A183),"",IF(B183=Hilfstabelle!$H$1,'Entladung des Speichers'!C183*'Entladung des Speichers'!$B$12/100,IF(B183=Hilfstabelle!$H$2,'Entladung des Speichers'!$B$12*0,IF(B183=Hilfstabelle!$H$3,'Entladung des Speichers'!D183,0))))</f>
        <v/>
      </c>
      <c r="F183" s="89" t="str">
        <f>IF(ISBLANK(A183),"",IF(AND(ISBLANK(D183),B183=Hilfstabelle!$H$3),"Fehler: Bitte Sondersachverhalt (individuelle Umlage) eintragen.",""))</f>
        <v/>
      </c>
    </row>
    <row r="184" spans="1:6" x14ac:dyDescent="0.2">
      <c r="A184" s="77"/>
      <c r="B184" s="76"/>
      <c r="C184" s="5"/>
      <c r="D184" s="11"/>
      <c r="E184" s="101" t="str">
        <f>IF(ISBLANK(A184),"",IF(B184=Hilfstabelle!$H$1,'Entladung des Speichers'!C184*'Entladung des Speichers'!$B$12/100,IF(B184=Hilfstabelle!$H$2,'Entladung des Speichers'!$B$12*0,IF(B184=Hilfstabelle!$H$3,'Entladung des Speichers'!D184,0))))</f>
        <v/>
      </c>
      <c r="F184" s="89" t="str">
        <f>IF(ISBLANK(A184),"",IF(AND(ISBLANK(D184),B184=Hilfstabelle!$H$3),"Fehler: Bitte Sondersachverhalt (individuelle Umlage) eintragen.",""))</f>
        <v/>
      </c>
    </row>
    <row r="185" spans="1:6" x14ac:dyDescent="0.2">
      <c r="A185" s="77"/>
      <c r="B185" s="76"/>
      <c r="C185" s="5"/>
      <c r="D185" s="11"/>
      <c r="E185" s="101" t="str">
        <f>IF(ISBLANK(A185),"",IF(B185=Hilfstabelle!$H$1,'Entladung des Speichers'!C185*'Entladung des Speichers'!$B$12/100,IF(B185=Hilfstabelle!$H$2,'Entladung des Speichers'!$B$12*0,IF(B185=Hilfstabelle!$H$3,'Entladung des Speichers'!D185,0))))</f>
        <v/>
      </c>
      <c r="F185" s="89" t="str">
        <f>IF(ISBLANK(A185),"",IF(AND(ISBLANK(D185),B185=Hilfstabelle!$H$3),"Fehler: Bitte Sondersachverhalt (individuelle Umlage) eintragen.",""))</f>
        <v/>
      </c>
    </row>
    <row r="186" spans="1:6" x14ac:dyDescent="0.2">
      <c r="A186" s="77"/>
      <c r="B186" s="76"/>
      <c r="C186" s="5"/>
      <c r="D186" s="11"/>
      <c r="E186" s="101" t="str">
        <f>IF(ISBLANK(A186),"",IF(B186=Hilfstabelle!$H$1,'Entladung des Speichers'!C186*'Entladung des Speichers'!$B$12/100,IF(B186=Hilfstabelle!$H$2,'Entladung des Speichers'!$B$12*0,IF(B186=Hilfstabelle!$H$3,'Entladung des Speichers'!D186,0))))</f>
        <v/>
      </c>
      <c r="F186" s="89" t="str">
        <f>IF(ISBLANK(A186),"",IF(AND(ISBLANK(D186),B186=Hilfstabelle!$H$3),"Fehler: Bitte Sondersachverhalt (individuelle Umlage) eintragen.",""))</f>
        <v/>
      </c>
    </row>
    <row r="187" spans="1:6" x14ac:dyDescent="0.2">
      <c r="A187" s="77"/>
      <c r="B187" s="76"/>
      <c r="C187" s="5"/>
      <c r="D187" s="11"/>
      <c r="E187" s="101" t="str">
        <f>IF(ISBLANK(A187),"",IF(B187=Hilfstabelle!$H$1,'Entladung des Speichers'!C187*'Entladung des Speichers'!$B$12/100,IF(B187=Hilfstabelle!$H$2,'Entladung des Speichers'!$B$12*0,IF(B187=Hilfstabelle!$H$3,'Entladung des Speichers'!D187,0))))</f>
        <v/>
      </c>
      <c r="F187" s="89" t="str">
        <f>IF(ISBLANK(A187),"",IF(AND(ISBLANK(D187),B187=Hilfstabelle!$H$3),"Fehler: Bitte Sondersachverhalt (individuelle Umlage) eintragen.",""))</f>
        <v/>
      </c>
    </row>
    <row r="188" spans="1:6" x14ac:dyDescent="0.2">
      <c r="A188" s="77"/>
      <c r="B188" s="76"/>
      <c r="C188" s="5"/>
      <c r="D188" s="11"/>
      <c r="E188" s="101" t="str">
        <f>IF(ISBLANK(A188),"",IF(B188=Hilfstabelle!$H$1,'Entladung des Speichers'!C188*'Entladung des Speichers'!$B$12/100,IF(B188=Hilfstabelle!$H$2,'Entladung des Speichers'!$B$12*0,IF(B188=Hilfstabelle!$H$3,'Entladung des Speichers'!D188,0))))</f>
        <v/>
      </c>
      <c r="F188" s="89" t="str">
        <f>IF(ISBLANK(A188),"",IF(AND(ISBLANK(D188),B188=Hilfstabelle!$H$3),"Fehler: Bitte Sondersachverhalt (individuelle Umlage) eintragen.",""))</f>
        <v/>
      </c>
    </row>
    <row r="189" spans="1:6" x14ac:dyDescent="0.2">
      <c r="A189" s="77"/>
      <c r="B189" s="76"/>
      <c r="C189" s="5"/>
      <c r="D189" s="11"/>
      <c r="E189" s="101" t="str">
        <f>IF(ISBLANK(A189),"",IF(B189=Hilfstabelle!$H$1,'Entladung des Speichers'!C189*'Entladung des Speichers'!$B$12/100,IF(B189=Hilfstabelle!$H$2,'Entladung des Speichers'!$B$12*0,IF(B189=Hilfstabelle!$H$3,'Entladung des Speichers'!D189,0))))</f>
        <v/>
      </c>
      <c r="F189" s="89" t="str">
        <f>IF(ISBLANK(A189),"",IF(AND(ISBLANK(D189),B189=Hilfstabelle!$H$3),"Fehler: Bitte Sondersachverhalt (individuelle Umlage) eintragen.",""))</f>
        <v/>
      </c>
    </row>
    <row r="190" spans="1:6" x14ac:dyDescent="0.2">
      <c r="A190" s="77"/>
      <c r="B190" s="76"/>
      <c r="C190" s="5"/>
      <c r="D190" s="11"/>
      <c r="E190" s="101" t="str">
        <f>IF(ISBLANK(A190),"",IF(B190=Hilfstabelle!$H$1,'Entladung des Speichers'!C190*'Entladung des Speichers'!$B$12/100,IF(B190=Hilfstabelle!$H$2,'Entladung des Speichers'!$B$12*0,IF(B190=Hilfstabelle!$H$3,'Entladung des Speichers'!D190,0))))</f>
        <v/>
      </c>
      <c r="F190" s="89" t="str">
        <f>IF(ISBLANK(A190),"",IF(AND(ISBLANK(D190),B190=Hilfstabelle!$H$3),"Fehler: Bitte Sondersachverhalt (individuelle Umlage) eintragen.",""))</f>
        <v/>
      </c>
    </row>
    <row r="191" spans="1:6" x14ac:dyDescent="0.2">
      <c r="A191" s="77"/>
      <c r="B191" s="76"/>
      <c r="C191" s="5"/>
      <c r="D191" s="11"/>
      <c r="E191" s="101" t="str">
        <f>IF(ISBLANK(A191),"",IF(B191=Hilfstabelle!$H$1,'Entladung des Speichers'!C191*'Entladung des Speichers'!$B$12/100,IF(B191=Hilfstabelle!$H$2,'Entladung des Speichers'!$B$12*0,IF(B191=Hilfstabelle!$H$3,'Entladung des Speichers'!D191,0))))</f>
        <v/>
      </c>
      <c r="F191" s="89" t="str">
        <f>IF(ISBLANK(A191),"",IF(AND(ISBLANK(D191),B191=Hilfstabelle!$H$3),"Fehler: Bitte Sondersachverhalt (individuelle Umlage) eintragen.",""))</f>
        <v/>
      </c>
    </row>
    <row r="192" spans="1:6" x14ac:dyDescent="0.2">
      <c r="A192" s="77"/>
      <c r="B192" s="76"/>
      <c r="C192" s="5"/>
      <c r="D192" s="11"/>
      <c r="E192" s="101" t="str">
        <f>IF(ISBLANK(A192),"",IF(B192=Hilfstabelle!$H$1,'Entladung des Speichers'!C192*'Entladung des Speichers'!$B$12/100,IF(B192=Hilfstabelle!$H$2,'Entladung des Speichers'!$B$12*0,IF(B192=Hilfstabelle!$H$3,'Entladung des Speichers'!D192,0))))</f>
        <v/>
      </c>
      <c r="F192" s="89" t="str">
        <f>IF(ISBLANK(A192),"",IF(AND(ISBLANK(D192),B192=Hilfstabelle!$H$3),"Fehler: Bitte Sondersachverhalt (individuelle Umlage) eintragen.",""))</f>
        <v/>
      </c>
    </row>
    <row r="193" spans="1:6" x14ac:dyDescent="0.2">
      <c r="A193" s="77"/>
      <c r="B193" s="76"/>
      <c r="C193" s="5"/>
      <c r="D193" s="11"/>
      <c r="E193" s="101" t="str">
        <f>IF(ISBLANK(A193),"",IF(B193=Hilfstabelle!$H$1,'Entladung des Speichers'!C193*'Entladung des Speichers'!$B$12/100,IF(B193=Hilfstabelle!$H$2,'Entladung des Speichers'!$B$12*0,IF(B193=Hilfstabelle!$H$3,'Entladung des Speichers'!D193,0))))</f>
        <v/>
      </c>
      <c r="F193" s="89" t="str">
        <f>IF(ISBLANK(A193),"",IF(AND(ISBLANK(D193),B193=Hilfstabelle!$H$3),"Fehler: Bitte Sondersachverhalt (individuelle Umlage) eintragen.",""))</f>
        <v/>
      </c>
    </row>
    <row r="194" spans="1:6" x14ac:dyDescent="0.2">
      <c r="A194" s="77"/>
      <c r="B194" s="76"/>
      <c r="C194" s="5"/>
      <c r="D194" s="11"/>
      <c r="E194" s="101" t="str">
        <f>IF(ISBLANK(A194),"",IF(B194=Hilfstabelle!$H$1,'Entladung des Speichers'!C194*'Entladung des Speichers'!$B$12/100,IF(B194=Hilfstabelle!$H$2,'Entladung des Speichers'!$B$12*0,IF(B194=Hilfstabelle!$H$3,'Entladung des Speichers'!D194,0))))</f>
        <v/>
      </c>
      <c r="F194" s="89" t="str">
        <f>IF(ISBLANK(A194),"",IF(AND(ISBLANK(D194),B194=Hilfstabelle!$H$3),"Fehler: Bitte Sondersachverhalt (individuelle Umlage) eintragen.",""))</f>
        <v/>
      </c>
    </row>
    <row r="195" spans="1:6" x14ac:dyDescent="0.2">
      <c r="A195" s="77"/>
      <c r="B195" s="76"/>
      <c r="C195" s="5"/>
      <c r="D195" s="11"/>
      <c r="E195" s="101" t="str">
        <f>IF(ISBLANK(A195),"",IF(B195=Hilfstabelle!$H$1,'Entladung des Speichers'!C195*'Entladung des Speichers'!$B$12/100,IF(B195=Hilfstabelle!$H$2,'Entladung des Speichers'!$B$12*0,IF(B195=Hilfstabelle!$H$3,'Entladung des Speichers'!D195,0))))</f>
        <v/>
      </c>
      <c r="F195" s="89" t="str">
        <f>IF(ISBLANK(A195),"",IF(AND(ISBLANK(D195),B195=Hilfstabelle!$H$3),"Fehler: Bitte Sondersachverhalt (individuelle Umlage) eintragen.",""))</f>
        <v/>
      </c>
    </row>
    <row r="196" spans="1:6" x14ac:dyDescent="0.2">
      <c r="A196" s="77"/>
      <c r="B196" s="76"/>
      <c r="C196" s="5"/>
      <c r="D196" s="11"/>
      <c r="E196" s="101" t="str">
        <f>IF(ISBLANK(A196),"",IF(B196=Hilfstabelle!$H$1,'Entladung des Speichers'!C196*'Entladung des Speichers'!$B$12/100,IF(B196=Hilfstabelle!$H$2,'Entladung des Speichers'!$B$12*0,IF(B196=Hilfstabelle!$H$3,'Entladung des Speichers'!D196,0))))</f>
        <v/>
      </c>
      <c r="F196" s="89" t="str">
        <f>IF(ISBLANK(A196),"",IF(AND(ISBLANK(D196),B196=Hilfstabelle!$H$3),"Fehler: Bitte Sondersachverhalt (individuelle Umlage) eintragen.",""))</f>
        <v/>
      </c>
    </row>
    <row r="197" spans="1:6" x14ac:dyDescent="0.2">
      <c r="A197" s="77"/>
      <c r="B197" s="76"/>
      <c r="C197" s="5"/>
      <c r="D197" s="11"/>
      <c r="E197" s="101" t="str">
        <f>IF(ISBLANK(A197),"",IF(B197=Hilfstabelle!$H$1,'Entladung des Speichers'!C197*'Entladung des Speichers'!$B$12/100,IF(B197=Hilfstabelle!$H$2,'Entladung des Speichers'!$B$12*0,IF(B197=Hilfstabelle!$H$3,'Entladung des Speichers'!D197,0))))</f>
        <v/>
      </c>
      <c r="F197" s="89" t="str">
        <f>IF(ISBLANK(A197),"",IF(AND(ISBLANK(D197),B197=Hilfstabelle!$H$3),"Fehler: Bitte Sondersachverhalt (individuelle Umlage) eintragen.",""))</f>
        <v/>
      </c>
    </row>
    <row r="198" spans="1:6" x14ac:dyDescent="0.2">
      <c r="A198" s="77"/>
      <c r="B198" s="76"/>
      <c r="C198" s="5"/>
      <c r="D198" s="11"/>
      <c r="E198" s="101" t="str">
        <f>IF(ISBLANK(A198),"",IF(B198=Hilfstabelle!$H$1,'Entladung des Speichers'!C198*'Entladung des Speichers'!$B$12/100,IF(B198=Hilfstabelle!$H$2,'Entladung des Speichers'!$B$12*0,IF(B198=Hilfstabelle!$H$3,'Entladung des Speichers'!D198,0))))</f>
        <v/>
      </c>
      <c r="F198" s="89" t="str">
        <f>IF(ISBLANK(A198),"",IF(AND(ISBLANK(D198),B198=Hilfstabelle!$H$3),"Fehler: Bitte Sondersachverhalt (individuelle Umlage) eintragen.",""))</f>
        <v/>
      </c>
    </row>
    <row r="199" spans="1:6" x14ac:dyDescent="0.2">
      <c r="A199" s="77"/>
      <c r="B199" s="76"/>
      <c r="C199" s="5"/>
      <c r="D199" s="11"/>
      <c r="E199" s="101" t="str">
        <f>IF(ISBLANK(A199),"",IF(B199=Hilfstabelle!$H$1,'Entladung des Speichers'!C199*'Entladung des Speichers'!$B$12/100,IF(B199=Hilfstabelle!$H$2,'Entladung des Speichers'!$B$12*0,IF(B199=Hilfstabelle!$H$3,'Entladung des Speichers'!D199,0))))</f>
        <v/>
      </c>
      <c r="F199" s="89" t="str">
        <f>IF(ISBLANK(A199),"",IF(AND(ISBLANK(D199),B199=Hilfstabelle!$H$3),"Fehler: Bitte Sondersachverhalt (individuelle Umlage) eintragen.",""))</f>
        <v/>
      </c>
    </row>
    <row r="200" spans="1:6" x14ac:dyDescent="0.2">
      <c r="A200" s="77"/>
      <c r="B200" s="76"/>
      <c r="C200" s="5"/>
      <c r="D200" s="11"/>
      <c r="E200" s="101" t="str">
        <f>IF(ISBLANK(A200),"",IF(B200=Hilfstabelle!$H$1,'Entladung des Speichers'!C200*'Entladung des Speichers'!$B$12/100,IF(B200=Hilfstabelle!$H$2,'Entladung des Speichers'!$B$12*0,IF(B200=Hilfstabelle!$H$3,'Entladung des Speichers'!D200,0))))</f>
        <v/>
      </c>
      <c r="F200" s="89" t="str">
        <f>IF(ISBLANK(A200),"",IF(AND(ISBLANK(D200),B200=Hilfstabelle!$H$3),"Fehler: Bitte Sondersachverhalt (individuelle Umlage) eintragen.",""))</f>
        <v/>
      </c>
    </row>
    <row r="201" spans="1:6" x14ac:dyDescent="0.2">
      <c r="A201" s="77"/>
      <c r="B201" s="76"/>
      <c r="C201" s="5"/>
      <c r="D201" s="11"/>
      <c r="E201" s="101" t="str">
        <f>IF(ISBLANK(A201),"",IF(B201=Hilfstabelle!$H$1,'Entladung des Speichers'!C201*'Entladung des Speichers'!$B$12/100,IF(B201=Hilfstabelle!$H$2,'Entladung des Speichers'!$B$12*0,IF(B201=Hilfstabelle!$H$3,'Entladung des Speichers'!D201,0))))</f>
        <v/>
      </c>
      <c r="F201" s="89" t="str">
        <f>IF(ISBLANK(A201),"",IF(AND(ISBLANK(D201),B201=Hilfstabelle!$H$3),"Fehler: Bitte Sondersachverhalt (individuelle Umlage) eintragen.",""))</f>
        <v/>
      </c>
    </row>
    <row r="202" spans="1:6" x14ac:dyDescent="0.2">
      <c r="A202" s="77"/>
      <c r="B202" s="76"/>
      <c r="C202" s="5"/>
      <c r="D202" s="11"/>
      <c r="E202" s="101" t="str">
        <f>IF(ISBLANK(A202),"",IF(B202=Hilfstabelle!$H$1,'Entladung des Speichers'!C202*'Entladung des Speichers'!$B$12/100,IF(B202=Hilfstabelle!$H$2,'Entladung des Speichers'!$B$12*0,IF(B202=Hilfstabelle!$H$3,'Entladung des Speichers'!D202,0))))</f>
        <v/>
      </c>
      <c r="F202" s="89" t="str">
        <f>IF(ISBLANK(A202),"",IF(AND(ISBLANK(D202),B202=Hilfstabelle!$H$3),"Fehler: Bitte Sondersachverhalt (individuelle Umlage) eintragen.",""))</f>
        <v/>
      </c>
    </row>
    <row r="203" spans="1:6" x14ac:dyDescent="0.2">
      <c r="A203" s="77"/>
      <c r="B203" s="76"/>
      <c r="C203" s="5"/>
      <c r="D203" s="11"/>
      <c r="E203" s="101" t="str">
        <f>IF(ISBLANK(A203),"",IF(B203=Hilfstabelle!$H$1,'Entladung des Speichers'!C203*'Entladung des Speichers'!$B$12/100,IF(B203=Hilfstabelle!$H$2,'Entladung des Speichers'!$B$12*0,IF(B203=Hilfstabelle!$H$3,'Entladung des Speichers'!D203,0))))</f>
        <v/>
      </c>
      <c r="F203" s="89" t="str">
        <f>IF(ISBLANK(A203),"",IF(AND(ISBLANK(D203),B203=Hilfstabelle!$H$3),"Fehler: Bitte Sondersachverhalt (individuelle Umlage) eintragen.",""))</f>
        <v/>
      </c>
    </row>
    <row r="204" spans="1:6" x14ac:dyDescent="0.2">
      <c r="A204" s="77"/>
      <c r="B204" s="76"/>
      <c r="C204" s="5"/>
      <c r="D204" s="11"/>
      <c r="E204" s="101" t="str">
        <f>IF(ISBLANK(A204),"",IF(B204=Hilfstabelle!$H$1,'Entladung des Speichers'!C204*'Entladung des Speichers'!$B$12/100,IF(B204=Hilfstabelle!$H$2,'Entladung des Speichers'!$B$12*0,IF(B204=Hilfstabelle!$H$3,'Entladung des Speichers'!D204,0))))</f>
        <v/>
      </c>
      <c r="F204" s="89" t="str">
        <f>IF(ISBLANK(A204),"",IF(AND(ISBLANK(D204),B204=Hilfstabelle!$H$3),"Fehler: Bitte Sondersachverhalt (individuelle Umlage) eintragen.",""))</f>
        <v/>
      </c>
    </row>
    <row r="205" spans="1:6" x14ac:dyDescent="0.2">
      <c r="A205" s="77"/>
      <c r="B205" s="76"/>
      <c r="C205" s="5"/>
      <c r="D205" s="11"/>
      <c r="E205" s="101" t="str">
        <f>IF(ISBLANK(A205),"",IF(B205=Hilfstabelle!$H$1,'Entladung des Speichers'!C205*'Entladung des Speichers'!$B$12/100,IF(B205=Hilfstabelle!$H$2,'Entladung des Speichers'!$B$12*0,IF(B205=Hilfstabelle!$H$3,'Entladung des Speichers'!D205,0))))</f>
        <v/>
      </c>
      <c r="F205" s="89" t="str">
        <f>IF(ISBLANK(A205),"",IF(AND(ISBLANK(D205),B205=Hilfstabelle!$H$3),"Fehler: Bitte Sondersachverhalt (individuelle Umlage) eintragen.",""))</f>
        <v/>
      </c>
    </row>
    <row r="206" spans="1:6" x14ac:dyDescent="0.2">
      <c r="A206" s="77"/>
      <c r="B206" s="76"/>
      <c r="C206" s="5"/>
      <c r="D206" s="11"/>
      <c r="E206" s="101" t="str">
        <f>IF(ISBLANK(A206),"",IF(B206=Hilfstabelle!$H$1,'Entladung des Speichers'!C206*'Entladung des Speichers'!$B$12/100,IF(B206=Hilfstabelle!$H$2,'Entladung des Speichers'!$B$12*0,IF(B206=Hilfstabelle!$H$3,'Entladung des Speichers'!D206,0))))</f>
        <v/>
      </c>
      <c r="F206" s="89" t="str">
        <f>IF(ISBLANK(A206),"",IF(AND(ISBLANK(D206),B206=Hilfstabelle!$H$3),"Fehler: Bitte Sondersachverhalt (individuelle Umlage) eintragen.",""))</f>
        <v/>
      </c>
    </row>
    <row r="207" spans="1:6" x14ac:dyDescent="0.2">
      <c r="A207" s="77"/>
      <c r="B207" s="76"/>
      <c r="C207" s="5"/>
      <c r="D207" s="11"/>
      <c r="E207" s="101" t="str">
        <f>IF(ISBLANK(A207),"",IF(B207=Hilfstabelle!$H$1,'Entladung des Speichers'!C207*'Entladung des Speichers'!$B$12/100,IF(B207=Hilfstabelle!$H$2,'Entladung des Speichers'!$B$12*0,IF(B207=Hilfstabelle!$H$3,'Entladung des Speichers'!D207,0))))</f>
        <v/>
      </c>
      <c r="F207" s="89" t="str">
        <f>IF(ISBLANK(A207),"",IF(AND(ISBLANK(D207),B207=Hilfstabelle!$H$3),"Fehler: Bitte Sondersachverhalt (individuelle Umlage) eintragen.",""))</f>
        <v/>
      </c>
    </row>
    <row r="208" spans="1:6" x14ac:dyDescent="0.2">
      <c r="A208" s="77"/>
      <c r="B208" s="76"/>
      <c r="C208" s="5"/>
      <c r="D208" s="11"/>
      <c r="E208" s="101" t="str">
        <f>IF(ISBLANK(A208),"",IF(B208=Hilfstabelle!$H$1,'Entladung des Speichers'!C208*'Entladung des Speichers'!$B$12/100,IF(B208=Hilfstabelle!$H$2,'Entladung des Speichers'!$B$12*0,IF(B208=Hilfstabelle!$H$3,'Entladung des Speichers'!D208,0))))</f>
        <v/>
      </c>
      <c r="F208" s="89" t="str">
        <f>IF(ISBLANK(A208),"",IF(AND(ISBLANK(D208),B208=Hilfstabelle!$H$3),"Fehler: Bitte Sondersachverhalt (individuelle Umlage) eintragen.",""))</f>
        <v/>
      </c>
    </row>
    <row r="209" spans="1:6" x14ac:dyDescent="0.2">
      <c r="A209" s="77"/>
      <c r="B209" s="76"/>
      <c r="C209" s="5"/>
      <c r="D209" s="11"/>
      <c r="E209" s="101" t="str">
        <f>IF(ISBLANK(A209),"",IF(B209=Hilfstabelle!$H$1,'Entladung des Speichers'!C209*'Entladung des Speichers'!$B$12/100,IF(B209=Hilfstabelle!$H$2,'Entladung des Speichers'!$B$12*0,IF(B209=Hilfstabelle!$H$3,'Entladung des Speichers'!D209,0))))</f>
        <v/>
      </c>
      <c r="F209" s="89" t="str">
        <f>IF(ISBLANK(A209),"",IF(AND(ISBLANK(D209),B209=Hilfstabelle!$H$3),"Fehler: Bitte Sondersachverhalt (individuelle Umlage) eintragen.",""))</f>
        <v/>
      </c>
    </row>
    <row r="210" spans="1:6" x14ac:dyDescent="0.2">
      <c r="A210" s="77"/>
      <c r="B210" s="76"/>
      <c r="C210" s="5"/>
      <c r="D210" s="11"/>
      <c r="E210" s="101" t="str">
        <f>IF(ISBLANK(A210),"",IF(B210=Hilfstabelle!$H$1,'Entladung des Speichers'!C210*'Entladung des Speichers'!$B$12/100,IF(B210=Hilfstabelle!$H$2,'Entladung des Speichers'!$B$12*0,IF(B210=Hilfstabelle!$H$3,'Entladung des Speichers'!D210,0))))</f>
        <v/>
      </c>
      <c r="F210" s="89" t="str">
        <f>IF(ISBLANK(A210),"",IF(AND(ISBLANK(D210),B210=Hilfstabelle!$H$3),"Fehler: Bitte Sondersachverhalt (individuelle Umlage) eintragen.",""))</f>
        <v/>
      </c>
    </row>
    <row r="211" spans="1:6" x14ac:dyDescent="0.2">
      <c r="A211" s="77"/>
      <c r="B211" s="76"/>
      <c r="C211" s="5"/>
      <c r="D211" s="11"/>
      <c r="E211" s="101" t="str">
        <f>IF(ISBLANK(A211),"",IF(B211=Hilfstabelle!$H$1,'Entladung des Speichers'!C211*'Entladung des Speichers'!$B$12/100,IF(B211=Hilfstabelle!$H$2,'Entladung des Speichers'!$B$12*0,IF(B211=Hilfstabelle!$H$3,'Entladung des Speichers'!D211,0))))</f>
        <v/>
      </c>
      <c r="F211" s="89" t="str">
        <f>IF(ISBLANK(A211),"",IF(AND(ISBLANK(D211),B211=Hilfstabelle!$H$3),"Fehler: Bitte Sondersachverhalt (individuelle Umlage) eintragen.",""))</f>
        <v/>
      </c>
    </row>
    <row r="212" spans="1:6" x14ac:dyDescent="0.2">
      <c r="A212" s="77"/>
      <c r="B212" s="76"/>
      <c r="C212" s="5"/>
      <c r="D212" s="11"/>
      <c r="E212" s="101" t="str">
        <f>IF(ISBLANK(A212),"",IF(B212=Hilfstabelle!$H$1,'Entladung des Speichers'!C212*'Entladung des Speichers'!$B$12/100,IF(B212=Hilfstabelle!$H$2,'Entladung des Speichers'!$B$12*0,IF(B212=Hilfstabelle!$H$3,'Entladung des Speichers'!D212,0))))</f>
        <v/>
      </c>
      <c r="F212" s="89" t="str">
        <f>IF(ISBLANK(A212),"",IF(AND(ISBLANK(D212),B212=Hilfstabelle!$H$3),"Fehler: Bitte Sondersachverhalt (individuelle Umlage) eintragen.",""))</f>
        <v/>
      </c>
    </row>
    <row r="213" spans="1:6" x14ac:dyDescent="0.2">
      <c r="A213" s="77"/>
      <c r="B213" s="76"/>
      <c r="C213" s="5"/>
      <c r="D213" s="11"/>
      <c r="E213" s="101" t="str">
        <f>IF(ISBLANK(A213),"",IF(B213=Hilfstabelle!$H$1,'Entladung des Speichers'!C213*'Entladung des Speichers'!$B$12/100,IF(B213=Hilfstabelle!$H$2,'Entladung des Speichers'!$B$12*0,IF(B213=Hilfstabelle!$H$3,'Entladung des Speichers'!D213,0))))</f>
        <v/>
      </c>
      <c r="F213" s="89" t="str">
        <f>IF(ISBLANK(A213),"",IF(AND(ISBLANK(D213),B213=Hilfstabelle!$H$3),"Fehler: Bitte Sondersachverhalt (individuelle Umlage) eintragen.",""))</f>
        <v/>
      </c>
    </row>
    <row r="214" spans="1:6" x14ac:dyDescent="0.2">
      <c r="A214" s="77"/>
      <c r="B214" s="76"/>
      <c r="C214" s="5"/>
      <c r="D214" s="11"/>
      <c r="E214" s="101" t="str">
        <f>IF(ISBLANK(A214),"",IF(B214=Hilfstabelle!$H$1,'Entladung des Speichers'!C214*'Entladung des Speichers'!$B$12/100,IF(B214=Hilfstabelle!$H$2,'Entladung des Speichers'!$B$12*0,IF(B214=Hilfstabelle!$H$3,'Entladung des Speichers'!D214,0))))</f>
        <v/>
      </c>
      <c r="F214" s="89" t="str">
        <f>IF(ISBLANK(A214),"",IF(AND(ISBLANK(D214),B214=Hilfstabelle!$H$3),"Fehler: Bitte Sondersachverhalt (individuelle Umlage) eintragen.",""))</f>
        <v/>
      </c>
    </row>
    <row r="215" spans="1:6" x14ac:dyDescent="0.2">
      <c r="A215" s="77"/>
      <c r="B215" s="76"/>
      <c r="C215" s="5"/>
      <c r="D215" s="11"/>
      <c r="E215" s="101" t="str">
        <f>IF(ISBLANK(A215),"",IF(B215=Hilfstabelle!$H$1,'Entladung des Speichers'!C215*'Entladung des Speichers'!$B$12/100,IF(B215=Hilfstabelle!$H$2,'Entladung des Speichers'!$B$12*0,IF(B215=Hilfstabelle!$H$3,'Entladung des Speichers'!D215,0))))</f>
        <v/>
      </c>
      <c r="F215" s="89" t="str">
        <f>IF(ISBLANK(A215),"",IF(AND(ISBLANK(D215),B215=Hilfstabelle!$H$3),"Fehler: Bitte Sondersachverhalt (individuelle Umlage) eintragen.",""))</f>
        <v/>
      </c>
    </row>
    <row r="216" spans="1:6" x14ac:dyDescent="0.2">
      <c r="A216" s="77"/>
      <c r="B216" s="76"/>
      <c r="C216" s="5"/>
      <c r="D216" s="11"/>
      <c r="E216" s="101" t="str">
        <f>IF(ISBLANK(A216),"",IF(B216=Hilfstabelle!$H$1,'Entladung des Speichers'!C216*'Entladung des Speichers'!$B$12/100,IF(B216=Hilfstabelle!$H$2,'Entladung des Speichers'!$B$12*0,IF(B216=Hilfstabelle!$H$3,'Entladung des Speichers'!D216,0))))</f>
        <v/>
      </c>
      <c r="F216" s="89" t="str">
        <f>IF(ISBLANK(A216),"",IF(AND(ISBLANK(D216),B216=Hilfstabelle!$H$3),"Fehler: Bitte Sondersachverhalt (individuelle Umlage) eintragen.",""))</f>
        <v/>
      </c>
    </row>
    <row r="217" spans="1:6" x14ac:dyDescent="0.2">
      <c r="A217" s="77"/>
      <c r="B217" s="76"/>
      <c r="C217" s="5"/>
      <c r="D217" s="11"/>
      <c r="E217" s="101" t="str">
        <f>IF(ISBLANK(A217),"",IF(B217=Hilfstabelle!$H$1,'Entladung des Speichers'!C217*'Entladung des Speichers'!$B$12/100,IF(B217=Hilfstabelle!$H$2,'Entladung des Speichers'!$B$12*0,IF(B217=Hilfstabelle!$H$3,'Entladung des Speichers'!D217,0))))</f>
        <v/>
      </c>
      <c r="F217" s="89" t="str">
        <f>IF(ISBLANK(A217),"",IF(AND(ISBLANK(D217),B217=Hilfstabelle!$H$3),"Fehler: Bitte Sondersachverhalt (individuelle Umlage) eintragen.",""))</f>
        <v/>
      </c>
    </row>
    <row r="218" spans="1:6" x14ac:dyDescent="0.2">
      <c r="A218" s="77"/>
      <c r="B218" s="76"/>
      <c r="C218" s="5"/>
      <c r="D218" s="11"/>
      <c r="E218" s="101" t="str">
        <f>IF(ISBLANK(A218),"",IF(B218=Hilfstabelle!$H$1,'Entladung des Speichers'!C218*'Entladung des Speichers'!$B$12/100,IF(B218=Hilfstabelle!$H$2,'Entladung des Speichers'!$B$12*0,IF(B218=Hilfstabelle!$H$3,'Entladung des Speichers'!D218,0))))</f>
        <v/>
      </c>
      <c r="F218" s="89" t="str">
        <f>IF(ISBLANK(A218),"",IF(AND(ISBLANK(D218),B218=Hilfstabelle!$H$3),"Fehler: Bitte Sondersachverhalt (individuelle Umlage) eintragen.",""))</f>
        <v/>
      </c>
    </row>
    <row r="219" spans="1:6" x14ac:dyDescent="0.2">
      <c r="A219" s="77"/>
      <c r="B219" s="76"/>
      <c r="C219" s="5"/>
      <c r="D219" s="11"/>
      <c r="E219" s="101" t="str">
        <f>IF(ISBLANK(A219),"",IF(B219=Hilfstabelle!$H$1,'Entladung des Speichers'!C219*'Entladung des Speichers'!$B$12/100,IF(B219=Hilfstabelle!$H$2,'Entladung des Speichers'!$B$12*0,IF(B219=Hilfstabelle!$H$3,'Entladung des Speichers'!D219,0))))</f>
        <v/>
      </c>
      <c r="F219" s="89" t="str">
        <f>IF(ISBLANK(A219),"",IF(AND(ISBLANK(D219),B219=Hilfstabelle!$H$3),"Fehler: Bitte Sondersachverhalt (individuelle Umlage) eintragen.",""))</f>
        <v/>
      </c>
    </row>
    <row r="220" spans="1:6" x14ac:dyDescent="0.2">
      <c r="A220" s="77"/>
      <c r="B220" s="76"/>
      <c r="C220" s="5"/>
      <c r="D220" s="11"/>
      <c r="E220" s="101" t="str">
        <f>IF(ISBLANK(A220),"",IF(B220=Hilfstabelle!$H$1,'Entladung des Speichers'!C220*'Entladung des Speichers'!$B$12/100,IF(B220=Hilfstabelle!$H$2,'Entladung des Speichers'!$B$12*0,IF(B220=Hilfstabelle!$H$3,'Entladung des Speichers'!D220,0))))</f>
        <v/>
      </c>
      <c r="F220" s="89" t="str">
        <f>IF(ISBLANK(A220),"",IF(AND(ISBLANK(D220),B220=Hilfstabelle!$H$3),"Fehler: Bitte Sondersachverhalt (individuelle Umlage) eintragen.",""))</f>
        <v/>
      </c>
    </row>
    <row r="221" spans="1:6" x14ac:dyDescent="0.2">
      <c r="A221" s="77"/>
      <c r="B221" s="76"/>
      <c r="C221" s="5"/>
      <c r="D221" s="11"/>
      <c r="E221" s="101" t="str">
        <f>IF(ISBLANK(A221),"",IF(B221=Hilfstabelle!$H$1,'Entladung des Speichers'!C221*'Entladung des Speichers'!$B$12/100,IF(B221=Hilfstabelle!$H$2,'Entladung des Speichers'!$B$12*0,IF(B221=Hilfstabelle!$H$3,'Entladung des Speichers'!D221,0))))</f>
        <v/>
      </c>
      <c r="F221" s="89" t="str">
        <f>IF(ISBLANK(A221),"",IF(AND(ISBLANK(D221),B221=Hilfstabelle!$H$3),"Fehler: Bitte Sondersachverhalt (individuelle Umlage) eintragen.",""))</f>
        <v/>
      </c>
    </row>
    <row r="222" spans="1:6" x14ac:dyDescent="0.2">
      <c r="A222" s="77"/>
      <c r="B222" s="76"/>
      <c r="C222" s="5"/>
      <c r="D222" s="11"/>
      <c r="E222" s="101" t="str">
        <f>IF(ISBLANK(A222),"",IF(B222=Hilfstabelle!$H$1,'Entladung des Speichers'!C222*'Entladung des Speichers'!$B$12/100,IF(B222=Hilfstabelle!$H$2,'Entladung des Speichers'!$B$12*0,IF(B222=Hilfstabelle!$H$3,'Entladung des Speichers'!D222,0))))</f>
        <v/>
      </c>
      <c r="F222" s="89" t="str">
        <f>IF(ISBLANK(A222),"",IF(AND(ISBLANK(D222),B222=Hilfstabelle!$H$3),"Fehler: Bitte Sondersachverhalt (individuelle Umlage) eintragen.",""))</f>
        <v/>
      </c>
    </row>
    <row r="223" spans="1:6" x14ac:dyDescent="0.2">
      <c r="A223" s="77"/>
      <c r="B223" s="76"/>
      <c r="C223" s="5"/>
      <c r="D223" s="11"/>
      <c r="E223" s="101" t="str">
        <f>IF(ISBLANK(A223),"",IF(B223=Hilfstabelle!$H$1,'Entladung des Speichers'!C223*'Entladung des Speichers'!$B$12/100,IF(B223=Hilfstabelle!$H$2,'Entladung des Speichers'!$B$12*0,IF(B223=Hilfstabelle!$H$3,'Entladung des Speichers'!D223,0))))</f>
        <v/>
      </c>
      <c r="F223" s="89" t="str">
        <f>IF(ISBLANK(A223),"",IF(AND(ISBLANK(D223),B223=Hilfstabelle!$H$3),"Fehler: Bitte Sondersachverhalt (individuelle Umlage) eintragen.",""))</f>
        <v/>
      </c>
    </row>
    <row r="224" spans="1:6" x14ac:dyDescent="0.2">
      <c r="A224" s="77"/>
      <c r="B224" s="76"/>
      <c r="C224" s="5"/>
      <c r="D224" s="11"/>
      <c r="E224" s="101" t="str">
        <f>IF(ISBLANK(A224),"",IF(B224=Hilfstabelle!$H$1,'Entladung des Speichers'!C224*'Entladung des Speichers'!$B$12/100,IF(B224=Hilfstabelle!$H$2,'Entladung des Speichers'!$B$12*0,IF(B224=Hilfstabelle!$H$3,'Entladung des Speichers'!D224,0))))</f>
        <v/>
      </c>
      <c r="F224" s="89" t="str">
        <f>IF(ISBLANK(A224),"",IF(AND(ISBLANK(D224),B224=Hilfstabelle!$H$3),"Fehler: Bitte Sondersachverhalt (individuelle Umlage) eintragen.",""))</f>
        <v/>
      </c>
    </row>
    <row r="225" spans="1:6" x14ac:dyDescent="0.2">
      <c r="A225" s="77"/>
      <c r="B225" s="76"/>
      <c r="C225" s="5"/>
      <c r="D225" s="11"/>
      <c r="E225" s="101" t="str">
        <f>IF(ISBLANK(A225),"",IF(B225=Hilfstabelle!$H$1,'Entladung des Speichers'!C225*'Entladung des Speichers'!$B$12/100,IF(B225=Hilfstabelle!$H$2,'Entladung des Speichers'!$B$12*0,IF(B225=Hilfstabelle!$H$3,'Entladung des Speichers'!D225,0))))</f>
        <v/>
      </c>
      <c r="F225" s="89" t="str">
        <f>IF(ISBLANK(A225),"",IF(AND(ISBLANK(D225),B225=Hilfstabelle!$H$3),"Fehler: Bitte Sondersachverhalt (individuelle Umlage) eintragen.",""))</f>
        <v/>
      </c>
    </row>
    <row r="226" spans="1:6" x14ac:dyDescent="0.2">
      <c r="A226" s="77"/>
      <c r="B226" s="76"/>
      <c r="C226" s="5"/>
      <c r="D226" s="11"/>
      <c r="E226" s="101" t="str">
        <f>IF(ISBLANK(A226),"",IF(B226=Hilfstabelle!$H$1,'Entladung des Speichers'!C226*'Entladung des Speichers'!$B$12/100,IF(B226=Hilfstabelle!$H$2,'Entladung des Speichers'!$B$12*0,IF(B226=Hilfstabelle!$H$3,'Entladung des Speichers'!D226,0))))</f>
        <v/>
      </c>
      <c r="F226" s="89" t="str">
        <f>IF(ISBLANK(A226),"",IF(AND(ISBLANK(D226),B226=Hilfstabelle!$H$3),"Fehler: Bitte Sondersachverhalt (individuelle Umlage) eintragen.",""))</f>
        <v/>
      </c>
    </row>
    <row r="227" spans="1:6" x14ac:dyDescent="0.2">
      <c r="A227" s="77"/>
      <c r="B227" s="76"/>
      <c r="C227" s="5"/>
      <c r="D227" s="11"/>
      <c r="E227" s="101" t="str">
        <f>IF(ISBLANK(A227),"",IF(B227=Hilfstabelle!$H$1,'Entladung des Speichers'!C227*'Entladung des Speichers'!$B$12/100,IF(B227=Hilfstabelle!$H$2,'Entladung des Speichers'!$B$12*0,IF(B227=Hilfstabelle!$H$3,'Entladung des Speichers'!D227,0))))</f>
        <v/>
      </c>
      <c r="F227" s="89" t="str">
        <f>IF(ISBLANK(A227),"",IF(AND(ISBLANK(D227),B227=Hilfstabelle!$H$3),"Fehler: Bitte Sondersachverhalt (individuelle Umlage) eintragen.",""))</f>
        <v/>
      </c>
    </row>
    <row r="228" spans="1:6" x14ac:dyDescent="0.2">
      <c r="A228" s="77"/>
      <c r="B228" s="76"/>
      <c r="C228" s="5"/>
      <c r="D228" s="11"/>
      <c r="E228" s="101" t="str">
        <f>IF(ISBLANK(A228),"",IF(B228=Hilfstabelle!$H$1,'Entladung des Speichers'!C228*'Entladung des Speichers'!$B$12/100,IF(B228=Hilfstabelle!$H$2,'Entladung des Speichers'!$B$12*0,IF(B228=Hilfstabelle!$H$3,'Entladung des Speichers'!D228,0))))</f>
        <v/>
      </c>
      <c r="F228" s="89" t="str">
        <f>IF(ISBLANK(A228),"",IF(AND(ISBLANK(D228),B228=Hilfstabelle!$H$3),"Fehler: Bitte Sondersachverhalt (individuelle Umlage) eintragen.",""))</f>
        <v/>
      </c>
    </row>
    <row r="229" spans="1:6" x14ac:dyDescent="0.2">
      <c r="A229" s="77"/>
      <c r="B229" s="76"/>
      <c r="C229" s="5"/>
      <c r="D229" s="11"/>
      <c r="E229" s="101" t="str">
        <f>IF(ISBLANK(A229),"",IF(B229=Hilfstabelle!$H$1,'Entladung des Speichers'!C229*'Entladung des Speichers'!$B$12/100,IF(B229=Hilfstabelle!$H$2,'Entladung des Speichers'!$B$12*0,IF(B229=Hilfstabelle!$H$3,'Entladung des Speichers'!D229,0))))</f>
        <v/>
      </c>
      <c r="F229" s="89" t="str">
        <f>IF(ISBLANK(A229),"",IF(AND(ISBLANK(D229),B229=Hilfstabelle!$H$3),"Fehler: Bitte Sondersachverhalt (individuelle Umlage) eintragen.",""))</f>
        <v/>
      </c>
    </row>
    <row r="230" spans="1:6" x14ac:dyDescent="0.2">
      <c r="A230" s="77"/>
      <c r="B230" s="76"/>
      <c r="C230" s="5"/>
      <c r="D230" s="11"/>
      <c r="E230" s="101" t="str">
        <f>IF(ISBLANK(A230),"",IF(B230=Hilfstabelle!$H$1,'Entladung des Speichers'!C230*'Entladung des Speichers'!$B$12/100,IF(B230=Hilfstabelle!$H$2,'Entladung des Speichers'!$B$12*0,IF(B230=Hilfstabelle!$H$3,'Entladung des Speichers'!D230,0))))</f>
        <v/>
      </c>
      <c r="F230" s="89" t="str">
        <f>IF(ISBLANK(A230),"",IF(AND(ISBLANK(D230),B230=Hilfstabelle!$H$3),"Fehler: Bitte Sondersachverhalt (individuelle Umlage) eintragen.",""))</f>
        <v/>
      </c>
    </row>
    <row r="231" spans="1:6" x14ac:dyDescent="0.2">
      <c r="A231" s="77"/>
      <c r="B231" s="76"/>
      <c r="C231" s="5"/>
      <c r="D231" s="11"/>
      <c r="E231" s="101" t="str">
        <f>IF(ISBLANK(A231),"",IF(B231=Hilfstabelle!$H$1,'Entladung des Speichers'!C231*'Entladung des Speichers'!$B$12/100,IF(B231=Hilfstabelle!$H$2,'Entladung des Speichers'!$B$12*0,IF(B231=Hilfstabelle!$H$3,'Entladung des Speichers'!D231,0))))</f>
        <v/>
      </c>
      <c r="F231" s="89" t="str">
        <f>IF(ISBLANK(A231),"",IF(AND(ISBLANK(D231),B231=Hilfstabelle!$H$3),"Fehler: Bitte Sondersachverhalt (individuelle Umlage) eintragen.",""))</f>
        <v/>
      </c>
    </row>
    <row r="232" spans="1:6" x14ac:dyDescent="0.2">
      <c r="A232" s="77"/>
      <c r="B232" s="76"/>
      <c r="C232" s="5"/>
      <c r="D232" s="11"/>
      <c r="E232" s="101" t="str">
        <f>IF(ISBLANK(A232),"",IF(B232=Hilfstabelle!$H$1,'Entladung des Speichers'!C232*'Entladung des Speichers'!$B$12/100,IF(B232=Hilfstabelle!$H$2,'Entladung des Speichers'!$B$12*0,IF(B232=Hilfstabelle!$H$3,'Entladung des Speichers'!D232,0))))</f>
        <v/>
      </c>
      <c r="F232" s="89" t="str">
        <f>IF(ISBLANK(A232),"",IF(AND(ISBLANK(D232),B232=Hilfstabelle!$H$3),"Fehler: Bitte Sondersachverhalt (individuelle Umlage) eintragen.",""))</f>
        <v/>
      </c>
    </row>
    <row r="233" spans="1:6" x14ac:dyDescent="0.2">
      <c r="A233" s="77"/>
      <c r="B233" s="76"/>
      <c r="C233" s="5"/>
      <c r="D233" s="11"/>
      <c r="E233" s="101" t="str">
        <f>IF(ISBLANK(A233),"",IF(B233=Hilfstabelle!$H$1,'Entladung des Speichers'!C233*'Entladung des Speichers'!$B$12/100,IF(B233=Hilfstabelle!$H$2,'Entladung des Speichers'!$B$12*0,IF(B233=Hilfstabelle!$H$3,'Entladung des Speichers'!D233,0))))</f>
        <v/>
      </c>
      <c r="F233" s="89" t="str">
        <f>IF(ISBLANK(A233),"",IF(AND(ISBLANK(D233),B233=Hilfstabelle!$H$3),"Fehler: Bitte Sondersachverhalt (individuelle Umlage) eintragen.",""))</f>
        <v/>
      </c>
    </row>
    <row r="234" spans="1:6" x14ac:dyDescent="0.2">
      <c r="A234" s="77"/>
      <c r="B234" s="76"/>
      <c r="C234" s="5"/>
      <c r="D234" s="11"/>
      <c r="E234" s="101" t="str">
        <f>IF(ISBLANK(A234),"",IF(B234=Hilfstabelle!$H$1,'Entladung des Speichers'!C234*'Entladung des Speichers'!$B$12/100,IF(B234=Hilfstabelle!$H$2,'Entladung des Speichers'!$B$12*0,IF(B234=Hilfstabelle!$H$3,'Entladung des Speichers'!D234,0))))</f>
        <v/>
      </c>
      <c r="F234" s="89" t="str">
        <f>IF(ISBLANK(A234),"",IF(AND(ISBLANK(D234),B234=Hilfstabelle!$H$3),"Fehler: Bitte Sondersachverhalt (individuelle Umlage) eintragen.",""))</f>
        <v/>
      </c>
    </row>
    <row r="235" spans="1:6" x14ac:dyDescent="0.2">
      <c r="A235" s="77"/>
      <c r="B235" s="76"/>
      <c r="C235" s="5"/>
      <c r="D235" s="11"/>
      <c r="E235" s="101" t="str">
        <f>IF(ISBLANK(A235),"",IF(B235=Hilfstabelle!$H$1,'Entladung des Speichers'!C235*'Entladung des Speichers'!$B$12/100,IF(B235=Hilfstabelle!$H$2,'Entladung des Speichers'!$B$12*0,IF(B235=Hilfstabelle!$H$3,'Entladung des Speichers'!D235,0))))</f>
        <v/>
      </c>
      <c r="F235" s="89" t="str">
        <f>IF(ISBLANK(A235),"",IF(AND(ISBLANK(D235),B235=Hilfstabelle!$H$3),"Fehler: Bitte Sondersachverhalt (individuelle Umlage) eintragen.",""))</f>
        <v/>
      </c>
    </row>
    <row r="236" spans="1:6" x14ac:dyDescent="0.2">
      <c r="A236" s="77"/>
      <c r="B236" s="76"/>
      <c r="C236" s="5"/>
      <c r="D236" s="11"/>
      <c r="E236" s="101" t="str">
        <f>IF(ISBLANK(A236),"",IF(B236=Hilfstabelle!$H$1,'Entladung des Speichers'!C236*'Entladung des Speichers'!$B$12/100,IF(B236=Hilfstabelle!$H$2,'Entladung des Speichers'!$B$12*0,IF(B236=Hilfstabelle!$H$3,'Entladung des Speichers'!D236,0))))</f>
        <v/>
      </c>
      <c r="F236" s="89" t="str">
        <f>IF(ISBLANK(A236),"",IF(AND(ISBLANK(D236),B236=Hilfstabelle!$H$3),"Fehler: Bitte Sondersachverhalt (individuelle Umlage) eintragen.",""))</f>
        <v/>
      </c>
    </row>
    <row r="237" spans="1:6" x14ac:dyDescent="0.2">
      <c r="A237" s="77"/>
      <c r="B237" s="76"/>
      <c r="C237" s="5"/>
      <c r="D237" s="11"/>
      <c r="E237" s="101" t="str">
        <f>IF(ISBLANK(A237),"",IF(B237=Hilfstabelle!$H$1,'Entladung des Speichers'!C237*'Entladung des Speichers'!$B$12/100,IF(B237=Hilfstabelle!$H$2,'Entladung des Speichers'!$B$12*0,IF(B237=Hilfstabelle!$H$3,'Entladung des Speichers'!D237,0))))</f>
        <v/>
      </c>
      <c r="F237" s="89" t="str">
        <f>IF(ISBLANK(A237),"",IF(AND(ISBLANK(D237),B237=Hilfstabelle!$H$3),"Fehler: Bitte Sondersachverhalt (individuelle Umlage) eintragen.",""))</f>
        <v/>
      </c>
    </row>
    <row r="238" spans="1:6" x14ac:dyDescent="0.2">
      <c r="A238" s="77"/>
      <c r="B238" s="76"/>
      <c r="C238" s="5"/>
      <c r="D238" s="11"/>
      <c r="E238" s="101" t="str">
        <f>IF(ISBLANK(A238),"",IF(B238=Hilfstabelle!$H$1,'Entladung des Speichers'!C238*'Entladung des Speichers'!$B$12/100,IF(B238=Hilfstabelle!$H$2,'Entladung des Speichers'!$B$12*0,IF(B238=Hilfstabelle!$H$3,'Entladung des Speichers'!D238,0))))</f>
        <v/>
      </c>
      <c r="F238" s="89" t="str">
        <f>IF(ISBLANK(A238),"",IF(AND(ISBLANK(D238),B238=Hilfstabelle!$H$3),"Fehler: Bitte Sondersachverhalt (individuelle Umlage) eintragen.",""))</f>
        <v/>
      </c>
    </row>
    <row r="239" spans="1:6" x14ac:dyDescent="0.2">
      <c r="A239" s="77"/>
      <c r="B239" s="76"/>
      <c r="C239" s="5"/>
      <c r="D239" s="11"/>
      <c r="E239" s="101" t="str">
        <f>IF(ISBLANK(A239),"",IF(B239=Hilfstabelle!$H$1,'Entladung des Speichers'!C239*'Entladung des Speichers'!$B$12/100,IF(B239=Hilfstabelle!$H$2,'Entladung des Speichers'!$B$12*0,IF(B239=Hilfstabelle!$H$3,'Entladung des Speichers'!D239,0))))</f>
        <v/>
      </c>
      <c r="F239" s="89" t="str">
        <f>IF(ISBLANK(A239),"",IF(AND(ISBLANK(D239),B239=Hilfstabelle!$H$3),"Fehler: Bitte Sondersachverhalt (individuelle Umlage) eintragen.",""))</f>
        <v/>
      </c>
    </row>
    <row r="240" spans="1:6" x14ac:dyDescent="0.2">
      <c r="A240" s="77"/>
      <c r="B240" s="76"/>
      <c r="C240" s="5"/>
      <c r="D240" s="11"/>
      <c r="E240" s="101" t="str">
        <f>IF(ISBLANK(A240),"",IF(B240=Hilfstabelle!$H$1,'Entladung des Speichers'!C240*'Entladung des Speichers'!$B$12/100,IF(B240=Hilfstabelle!$H$2,'Entladung des Speichers'!$B$12*0,IF(B240=Hilfstabelle!$H$3,'Entladung des Speichers'!D240,0))))</f>
        <v/>
      </c>
      <c r="F240" s="89" t="str">
        <f>IF(ISBLANK(A240),"",IF(AND(ISBLANK(D240),B240=Hilfstabelle!$H$3),"Fehler: Bitte Sondersachverhalt (individuelle Umlage) eintragen.",""))</f>
        <v/>
      </c>
    </row>
    <row r="241" spans="1:6" x14ac:dyDescent="0.2">
      <c r="A241" s="77"/>
      <c r="B241" s="76"/>
      <c r="C241" s="5"/>
      <c r="D241" s="11"/>
      <c r="E241" s="101" t="str">
        <f>IF(ISBLANK(A241),"",IF(B241=Hilfstabelle!$H$1,'Entladung des Speichers'!C241*'Entladung des Speichers'!$B$12/100,IF(B241=Hilfstabelle!$H$2,'Entladung des Speichers'!$B$12*0,IF(B241=Hilfstabelle!$H$3,'Entladung des Speichers'!D241,0))))</f>
        <v/>
      </c>
      <c r="F241" s="89" t="str">
        <f>IF(ISBLANK(A241),"",IF(AND(ISBLANK(D241),B241=Hilfstabelle!$H$3),"Fehler: Bitte Sondersachverhalt (individuelle Umlage) eintragen.",""))</f>
        <v/>
      </c>
    </row>
    <row r="242" spans="1:6" x14ac:dyDescent="0.2">
      <c r="A242" s="77"/>
      <c r="B242" s="76"/>
      <c r="C242" s="5"/>
      <c r="D242" s="11"/>
      <c r="E242" s="101" t="str">
        <f>IF(ISBLANK(A242),"",IF(B242=Hilfstabelle!$H$1,'Entladung des Speichers'!C242*'Entladung des Speichers'!$B$12/100,IF(B242=Hilfstabelle!$H$2,'Entladung des Speichers'!$B$12*0,IF(B242=Hilfstabelle!$H$3,'Entladung des Speichers'!D242,0))))</f>
        <v/>
      </c>
      <c r="F242" s="89" t="str">
        <f>IF(ISBLANK(A242),"",IF(AND(ISBLANK(D242),B242=Hilfstabelle!$H$3),"Fehler: Bitte Sondersachverhalt (individuelle Umlage) eintragen.",""))</f>
        <v/>
      </c>
    </row>
    <row r="243" spans="1:6" x14ac:dyDescent="0.2">
      <c r="A243" s="77"/>
      <c r="B243" s="76"/>
      <c r="C243" s="5"/>
      <c r="D243" s="11"/>
      <c r="E243" s="101" t="str">
        <f>IF(ISBLANK(A243),"",IF(B243=Hilfstabelle!$H$1,'Entladung des Speichers'!C243*'Entladung des Speichers'!$B$12/100,IF(B243=Hilfstabelle!$H$2,'Entladung des Speichers'!$B$12*0,IF(B243=Hilfstabelle!$H$3,'Entladung des Speichers'!D243,0))))</f>
        <v/>
      </c>
      <c r="F243" s="89" t="str">
        <f>IF(ISBLANK(A243),"",IF(AND(ISBLANK(D243),B243=Hilfstabelle!$H$3),"Fehler: Bitte Sondersachverhalt (individuelle Umlage) eintragen.",""))</f>
        <v/>
      </c>
    </row>
    <row r="244" spans="1:6" x14ac:dyDescent="0.2">
      <c r="A244" s="77"/>
      <c r="B244" s="76"/>
      <c r="C244" s="5"/>
      <c r="D244" s="11"/>
      <c r="E244" s="101" t="str">
        <f>IF(ISBLANK(A244),"",IF(B244=Hilfstabelle!$H$1,'Entladung des Speichers'!C244*'Entladung des Speichers'!$B$12/100,IF(B244=Hilfstabelle!$H$2,'Entladung des Speichers'!$B$12*0,IF(B244=Hilfstabelle!$H$3,'Entladung des Speichers'!D244,0))))</f>
        <v/>
      </c>
      <c r="F244" s="89" t="str">
        <f>IF(ISBLANK(A244),"",IF(AND(ISBLANK(D244),B244=Hilfstabelle!$H$3),"Fehler: Bitte Sondersachverhalt (individuelle Umlage) eintragen.",""))</f>
        <v/>
      </c>
    </row>
    <row r="245" spans="1:6" x14ac:dyDescent="0.2">
      <c r="A245" s="77"/>
      <c r="B245" s="76"/>
      <c r="C245" s="5"/>
      <c r="D245" s="11"/>
      <c r="E245" s="101" t="str">
        <f>IF(ISBLANK(A245),"",IF(B245=Hilfstabelle!$H$1,'Entladung des Speichers'!C245*'Entladung des Speichers'!$B$12/100,IF(B245=Hilfstabelle!$H$2,'Entladung des Speichers'!$B$12*0,IF(B245=Hilfstabelle!$H$3,'Entladung des Speichers'!D245,0))))</f>
        <v/>
      </c>
      <c r="F245" s="89" t="str">
        <f>IF(ISBLANK(A245),"",IF(AND(ISBLANK(D245),B245=Hilfstabelle!$H$3),"Fehler: Bitte Sondersachverhalt (individuelle Umlage) eintragen.",""))</f>
        <v/>
      </c>
    </row>
    <row r="246" spans="1:6" x14ac:dyDescent="0.2">
      <c r="A246" s="77"/>
      <c r="B246" s="76"/>
      <c r="C246" s="5"/>
      <c r="D246" s="11"/>
      <c r="E246" s="101" t="str">
        <f>IF(ISBLANK(A246),"",IF(B246=Hilfstabelle!$H$1,'Entladung des Speichers'!C246*'Entladung des Speichers'!$B$12/100,IF(B246=Hilfstabelle!$H$2,'Entladung des Speichers'!$B$12*0,IF(B246=Hilfstabelle!$H$3,'Entladung des Speichers'!D246,0))))</f>
        <v/>
      </c>
      <c r="F246" s="89" t="str">
        <f>IF(ISBLANK(A246),"",IF(AND(ISBLANK(D246),B246=Hilfstabelle!$H$3),"Fehler: Bitte Sondersachverhalt (individuelle Umlage) eintragen.",""))</f>
        <v/>
      </c>
    </row>
    <row r="247" spans="1:6" x14ac:dyDescent="0.2">
      <c r="A247" s="77"/>
      <c r="B247" s="76"/>
      <c r="C247" s="5"/>
      <c r="D247" s="11"/>
      <c r="E247" s="101" t="str">
        <f>IF(ISBLANK(A247),"",IF(B247=Hilfstabelle!$H$1,'Entladung des Speichers'!C247*'Entladung des Speichers'!$B$12/100,IF(B247=Hilfstabelle!$H$2,'Entladung des Speichers'!$B$12*0,IF(B247=Hilfstabelle!$H$3,'Entladung des Speichers'!D247,0))))</f>
        <v/>
      </c>
      <c r="F247" s="89" t="str">
        <f>IF(ISBLANK(A247),"",IF(AND(ISBLANK(D247),B247=Hilfstabelle!$H$3),"Fehler: Bitte Sondersachverhalt (individuelle Umlage) eintragen.",""))</f>
        <v/>
      </c>
    </row>
    <row r="248" spans="1:6" x14ac:dyDescent="0.2">
      <c r="A248" s="77"/>
      <c r="B248" s="76"/>
      <c r="C248" s="5"/>
      <c r="D248" s="11"/>
      <c r="E248" s="101" t="str">
        <f>IF(ISBLANK(A248),"",IF(B248=Hilfstabelle!$H$1,'Entladung des Speichers'!C248*'Entladung des Speichers'!$B$12/100,IF(B248=Hilfstabelle!$H$2,'Entladung des Speichers'!$B$12*0,IF(B248=Hilfstabelle!$H$3,'Entladung des Speichers'!D248,0))))</f>
        <v/>
      </c>
      <c r="F248" s="89" t="str">
        <f>IF(ISBLANK(A248),"",IF(AND(ISBLANK(D248),B248=Hilfstabelle!$H$3),"Fehler: Bitte Sondersachverhalt (individuelle Umlage) eintragen.",""))</f>
        <v/>
      </c>
    </row>
    <row r="249" spans="1:6" x14ac:dyDescent="0.2">
      <c r="A249" s="77"/>
      <c r="B249" s="76"/>
      <c r="C249" s="5"/>
      <c r="D249" s="11"/>
      <c r="E249" s="101" t="str">
        <f>IF(ISBLANK(A249),"",IF(B249=Hilfstabelle!$H$1,'Entladung des Speichers'!C249*'Entladung des Speichers'!$B$12/100,IF(B249=Hilfstabelle!$H$2,'Entladung des Speichers'!$B$12*0,IF(B249=Hilfstabelle!$H$3,'Entladung des Speichers'!D249,0))))</f>
        <v/>
      </c>
      <c r="F249" s="89" t="str">
        <f>IF(ISBLANK(A249),"",IF(AND(ISBLANK(D249),B249=Hilfstabelle!$H$3),"Fehler: Bitte Sondersachverhalt (individuelle Umlage) eintragen.",""))</f>
        <v/>
      </c>
    </row>
    <row r="250" spans="1:6" x14ac:dyDescent="0.2">
      <c r="A250" s="77"/>
      <c r="B250" s="76"/>
      <c r="C250" s="5"/>
      <c r="D250" s="11"/>
      <c r="E250" s="101" t="str">
        <f>IF(ISBLANK(A250),"",IF(B250=Hilfstabelle!$H$1,'Entladung des Speichers'!C250*'Entladung des Speichers'!$B$12/100,IF(B250=Hilfstabelle!$H$2,'Entladung des Speichers'!$B$12*0,IF(B250=Hilfstabelle!$H$3,'Entladung des Speichers'!D250,0))))</f>
        <v/>
      </c>
      <c r="F250" s="89" t="str">
        <f>IF(ISBLANK(A250),"",IF(AND(ISBLANK(D250),B250=Hilfstabelle!$H$3),"Fehler: Bitte Sondersachverhalt (individuelle Umlage) eintragen.",""))</f>
        <v/>
      </c>
    </row>
    <row r="251" spans="1:6" x14ac:dyDescent="0.2">
      <c r="A251" s="77"/>
      <c r="B251" s="76"/>
      <c r="C251" s="5"/>
      <c r="D251" s="11"/>
      <c r="E251" s="101" t="str">
        <f>IF(ISBLANK(A251),"",IF(B251=Hilfstabelle!$H$1,'Entladung des Speichers'!C251*'Entladung des Speichers'!$B$12/100,IF(B251=Hilfstabelle!$H$2,'Entladung des Speichers'!$B$12*0,IF(B251=Hilfstabelle!$H$3,'Entladung des Speichers'!D251,0))))</f>
        <v/>
      </c>
      <c r="F251" s="89" t="str">
        <f>IF(ISBLANK(A251),"",IF(AND(ISBLANK(D251),B251=Hilfstabelle!$H$3),"Fehler: Bitte Sondersachverhalt (individuelle Umlage) eintragen.",""))</f>
        <v/>
      </c>
    </row>
    <row r="252" spans="1:6" x14ac:dyDescent="0.2">
      <c r="A252" s="77"/>
      <c r="B252" s="76"/>
      <c r="C252" s="5"/>
      <c r="D252" s="11"/>
      <c r="E252" s="101" t="str">
        <f>IF(ISBLANK(A252),"",IF(B252=Hilfstabelle!$H$1,'Entladung des Speichers'!C252*'Entladung des Speichers'!$B$12/100,IF(B252=Hilfstabelle!$H$2,'Entladung des Speichers'!$B$12*0,IF(B252=Hilfstabelle!$H$3,'Entladung des Speichers'!D252,0))))</f>
        <v/>
      </c>
      <c r="F252" s="89" t="str">
        <f>IF(ISBLANK(A252),"",IF(AND(ISBLANK(D252),B252=Hilfstabelle!$H$3),"Fehler: Bitte Sondersachverhalt (individuelle Umlage) eintragen.",""))</f>
        <v/>
      </c>
    </row>
    <row r="253" spans="1:6" x14ac:dyDescent="0.2">
      <c r="A253" s="77"/>
      <c r="B253" s="76"/>
      <c r="C253" s="5"/>
      <c r="D253" s="11"/>
      <c r="E253" s="101" t="str">
        <f>IF(ISBLANK(A253),"",IF(B253=Hilfstabelle!$H$1,'Entladung des Speichers'!C253*'Entladung des Speichers'!$B$12/100,IF(B253=Hilfstabelle!$H$2,'Entladung des Speichers'!$B$12*0,IF(B253=Hilfstabelle!$H$3,'Entladung des Speichers'!D253,0))))</f>
        <v/>
      </c>
      <c r="F253" s="89" t="str">
        <f>IF(ISBLANK(A253),"",IF(AND(ISBLANK(D253),B253=Hilfstabelle!$H$3),"Fehler: Bitte Sondersachverhalt (individuelle Umlage) eintragen.",""))</f>
        <v/>
      </c>
    </row>
    <row r="254" spans="1:6" x14ac:dyDescent="0.2">
      <c r="A254" s="77"/>
      <c r="B254" s="76"/>
      <c r="C254" s="5"/>
      <c r="D254" s="11"/>
      <c r="E254" s="101" t="str">
        <f>IF(ISBLANK(A254),"",IF(B254=Hilfstabelle!$H$1,'Entladung des Speichers'!C254*'Entladung des Speichers'!$B$12/100,IF(B254=Hilfstabelle!$H$2,'Entladung des Speichers'!$B$12*0,IF(B254=Hilfstabelle!$H$3,'Entladung des Speichers'!D254,0))))</f>
        <v/>
      </c>
      <c r="F254" s="89" t="str">
        <f>IF(ISBLANK(A254),"",IF(AND(ISBLANK(D254),B254=Hilfstabelle!$H$3),"Fehler: Bitte Sondersachverhalt (individuelle Umlage) eintragen.",""))</f>
        <v/>
      </c>
    </row>
    <row r="255" spans="1:6" x14ac:dyDescent="0.2">
      <c r="A255" s="77"/>
      <c r="B255" s="76"/>
      <c r="C255" s="5"/>
      <c r="D255" s="11"/>
      <c r="E255" s="101" t="str">
        <f>IF(ISBLANK(A255),"",IF(B255=Hilfstabelle!$H$1,'Entladung des Speichers'!C255*'Entladung des Speichers'!$B$12/100,IF(B255=Hilfstabelle!$H$2,'Entladung des Speichers'!$B$12*0,IF(B255=Hilfstabelle!$H$3,'Entladung des Speichers'!D255,0))))</f>
        <v/>
      </c>
      <c r="F255" s="89" t="str">
        <f>IF(ISBLANK(A255),"",IF(AND(ISBLANK(D255),B255=Hilfstabelle!$H$3),"Fehler: Bitte Sondersachverhalt (individuelle Umlage) eintragen.",""))</f>
        <v/>
      </c>
    </row>
    <row r="256" spans="1:6" x14ac:dyDescent="0.2">
      <c r="A256" s="77"/>
      <c r="B256" s="76"/>
      <c r="C256" s="5"/>
      <c r="D256" s="11"/>
      <c r="E256" s="101" t="str">
        <f>IF(ISBLANK(A256),"",IF(B256=Hilfstabelle!$H$1,'Entladung des Speichers'!C256*'Entladung des Speichers'!$B$12/100,IF(B256=Hilfstabelle!$H$2,'Entladung des Speichers'!$B$12*0,IF(B256=Hilfstabelle!$H$3,'Entladung des Speichers'!D256,0))))</f>
        <v/>
      </c>
      <c r="F256" s="89" t="str">
        <f>IF(ISBLANK(A256),"",IF(AND(ISBLANK(D256),B256=Hilfstabelle!$H$3),"Fehler: Bitte Sondersachverhalt (individuelle Umlage) eintragen.",""))</f>
        <v/>
      </c>
    </row>
    <row r="257" spans="1:6" x14ac:dyDescent="0.2">
      <c r="A257" s="77"/>
      <c r="B257" s="76"/>
      <c r="C257" s="5"/>
      <c r="D257" s="11"/>
      <c r="E257" s="101" t="str">
        <f>IF(ISBLANK(A257),"",IF(B257=Hilfstabelle!$H$1,'Entladung des Speichers'!C257*'Entladung des Speichers'!$B$12/100,IF(B257=Hilfstabelle!$H$2,'Entladung des Speichers'!$B$12*0,IF(B257=Hilfstabelle!$H$3,'Entladung des Speichers'!D257,0))))</f>
        <v/>
      </c>
      <c r="F257" s="89" t="str">
        <f>IF(ISBLANK(A257),"",IF(AND(ISBLANK(D257),B257=Hilfstabelle!$H$3),"Fehler: Bitte Sondersachverhalt (individuelle Umlage) eintragen.",""))</f>
        <v/>
      </c>
    </row>
    <row r="258" spans="1:6" x14ac:dyDescent="0.2">
      <c r="A258" s="77"/>
      <c r="B258" s="76"/>
      <c r="C258" s="5"/>
      <c r="D258" s="11"/>
      <c r="E258" s="101" t="str">
        <f>IF(ISBLANK(A258),"",IF(B258=Hilfstabelle!$H$1,'Entladung des Speichers'!C258*'Entladung des Speichers'!$B$12/100,IF(B258=Hilfstabelle!$H$2,'Entladung des Speichers'!$B$12*0,IF(B258=Hilfstabelle!$H$3,'Entladung des Speichers'!D258,0))))</f>
        <v/>
      </c>
      <c r="F258" s="89" t="str">
        <f>IF(ISBLANK(A258),"",IF(AND(ISBLANK(D258),B258=Hilfstabelle!$H$3),"Fehler: Bitte Sondersachverhalt (individuelle Umlage) eintragen.",""))</f>
        <v/>
      </c>
    </row>
    <row r="259" spans="1:6" x14ac:dyDescent="0.2">
      <c r="A259" s="77"/>
      <c r="B259" s="76"/>
      <c r="C259" s="5"/>
      <c r="D259" s="11"/>
      <c r="E259" s="101" t="str">
        <f>IF(ISBLANK(A259),"",IF(B259=Hilfstabelle!$H$1,'Entladung des Speichers'!C259*'Entladung des Speichers'!$B$12/100,IF(B259=Hilfstabelle!$H$2,'Entladung des Speichers'!$B$12*0,IF(B259=Hilfstabelle!$H$3,'Entladung des Speichers'!D259,0))))</f>
        <v/>
      </c>
      <c r="F259" s="89" t="str">
        <f>IF(ISBLANK(A259),"",IF(AND(ISBLANK(D259),B259=Hilfstabelle!$H$3),"Fehler: Bitte Sondersachverhalt (individuelle Umlage) eintragen.",""))</f>
        <v/>
      </c>
    </row>
    <row r="260" spans="1:6" x14ac:dyDescent="0.2">
      <c r="A260" s="77"/>
      <c r="B260" s="76"/>
      <c r="C260" s="5"/>
      <c r="D260" s="11"/>
      <c r="E260" s="101" t="str">
        <f>IF(ISBLANK(A260),"",IF(B260=Hilfstabelle!$H$1,'Entladung des Speichers'!C260*'Entladung des Speichers'!$B$12/100,IF(B260=Hilfstabelle!$H$2,'Entladung des Speichers'!$B$12*0,IF(B260=Hilfstabelle!$H$3,'Entladung des Speichers'!D260,0))))</f>
        <v/>
      </c>
      <c r="F260" s="89" t="str">
        <f>IF(ISBLANK(A260),"",IF(AND(ISBLANK(D260),B260=Hilfstabelle!$H$3),"Fehler: Bitte Sondersachverhalt (individuelle Umlage) eintragen.",""))</f>
        <v/>
      </c>
    </row>
    <row r="261" spans="1:6" x14ac:dyDescent="0.2">
      <c r="A261" s="77"/>
      <c r="B261" s="76"/>
      <c r="C261" s="5"/>
      <c r="D261" s="11"/>
      <c r="E261" s="101" t="str">
        <f>IF(ISBLANK(A261),"",IF(B261=Hilfstabelle!$H$1,'Entladung des Speichers'!C261*'Entladung des Speichers'!$B$12/100,IF(B261=Hilfstabelle!$H$2,'Entladung des Speichers'!$B$12*0,IF(B261=Hilfstabelle!$H$3,'Entladung des Speichers'!D261,0))))</f>
        <v/>
      </c>
      <c r="F261" s="89" t="str">
        <f>IF(ISBLANK(A261),"",IF(AND(ISBLANK(D261),B261=Hilfstabelle!$H$3),"Fehler: Bitte Sondersachverhalt (individuelle Umlage) eintragen.",""))</f>
        <v/>
      </c>
    </row>
    <row r="262" spans="1:6" x14ac:dyDescent="0.2">
      <c r="A262" s="77"/>
      <c r="B262" s="76"/>
      <c r="C262" s="5"/>
      <c r="D262" s="11"/>
      <c r="E262" s="101" t="str">
        <f>IF(ISBLANK(A262),"",IF(B262=Hilfstabelle!$H$1,'Entladung des Speichers'!C262*'Entladung des Speichers'!$B$12/100,IF(B262=Hilfstabelle!$H$2,'Entladung des Speichers'!$B$12*0,IF(B262=Hilfstabelle!$H$3,'Entladung des Speichers'!D262,0))))</f>
        <v/>
      </c>
      <c r="F262" s="89" t="str">
        <f>IF(ISBLANK(A262),"",IF(AND(ISBLANK(D262),B262=Hilfstabelle!$H$3),"Fehler: Bitte Sondersachverhalt (individuelle Umlage) eintragen.",""))</f>
        <v/>
      </c>
    </row>
    <row r="263" spans="1:6" x14ac:dyDescent="0.2">
      <c r="A263" s="77"/>
      <c r="B263" s="76"/>
      <c r="C263" s="5"/>
      <c r="D263" s="11"/>
      <c r="E263" s="101" t="str">
        <f>IF(ISBLANK(A263),"",IF(B263=Hilfstabelle!$H$1,'Entladung des Speichers'!C263*'Entladung des Speichers'!$B$12/100,IF(B263=Hilfstabelle!$H$2,'Entladung des Speichers'!$B$12*0,IF(B263=Hilfstabelle!$H$3,'Entladung des Speichers'!D263,0))))</f>
        <v/>
      </c>
      <c r="F263" s="89" t="str">
        <f>IF(ISBLANK(A263),"",IF(AND(ISBLANK(D263),B263=Hilfstabelle!$H$3),"Fehler: Bitte Sondersachverhalt (individuelle Umlage) eintragen.",""))</f>
        <v/>
      </c>
    </row>
    <row r="264" spans="1:6" x14ac:dyDescent="0.2">
      <c r="A264" s="77"/>
      <c r="B264" s="76"/>
      <c r="C264" s="5"/>
      <c r="D264" s="11"/>
      <c r="E264" s="101" t="str">
        <f>IF(ISBLANK(A264),"",IF(B264=Hilfstabelle!$H$1,'Entladung des Speichers'!C264*'Entladung des Speichers'!$B$12/100,IF(B264=Hilfstabelle!$H$2,'Entladung des Speichers'!$B$12*0,IF(B264=Hilfstabelle!$H$3,'Entladung des Speichers'!D264,0))))</f>
        <v/>
      </c>
      <c r="F264" s="89" t="str">
        <f>IF(ISBLANK(A264),"",IF(AND(ISBLANK(D264),B264=Hilfstabelle!$H$3),"Fehler: Bitte Sondersachverhalt (individuelle Umlage) eintragen.",""))</f>
        <v/>
      </c>
    </row>
    <row r="265" spans="1:6" x14ac:dyDescent="0.2">
      <c r="A265" s="77"/>
      <c r="B265" s="76"/>
      <c r="C265" s="5"/>
      <c r="D265" s="11"/>
      <c r="E265" s="101" t="str">
        <f>IF(ISBLANK(A265),"",IF(B265=Hilfstabelle!$H$1,'Entladung des Speichers'!C265*'Entladung des Speichers'!$B$12/100,IF(B265=Hilfstabelle!$H$2,'Entladung des Speichers'!$B$12*0,IF(B265=Hilfstabelle!$H$3,'Entladung des Speichers'!D265,0))))</f>
        <v/>
      </c>
      <c r="F265" s="89" t="str">
        <f>IF(ISBLANK(A265),"",IF(AND(ISBLANK(D265),B265=Hilfstabelle!$H$3),"Fehler: Bitte Sondersachverhalt (individuelle Umlage) eintragen.",""))</f>
        <v/>
      </c>
    </row>
    <row r="266" spans="1:6" x14ac:dyDescent="0.2">
      <c r="A266" s="77"/>
      <c r="B266" s="76"/>
      <c r="C266" s="5"/>
      <c r="D266" s="11"/>
      <c r="E266" s="101" t="str">
        <f>IF(ISBLANK(A266),"",IF(B266=Hilfstabelle!$H$1,'Entladung des Speichers'!C266*'Entladung des Speichers'!$B$12/100,IF(B266=Hilfstabelle!$H$2,'Entladung des Speichers'!$B$12*0,IF(B266=Hilfstabelle!$H$3,'Entladung des Speichers'!D266,0))))</f>
        <v/>
      </c>
      <c r="F266" s="89" t="str">
        <f>IF(ISBLANK(A266),"",IF(AND(ISBLANK(D266),B266=Hilfstabelle!$H$3),"Fehler: Bitte Sondersachverhalt (individuelle Umlage) eintragen.",""))</f>
        <v/>
      </c>
    </row>
    <row r="267" spans="1:6" x14ac:dyDescent="0.2">
      <c r="A267" s="77"/>
      <c r="B267" s="76"/>
      <c r="C267" s="5"/>
      <c r="D267" s="11"/>
      <c r="E267" s="101" t="str">
        <f>IF(ISBLANK(A267),"",IF(B267=Hilfstabelle!$H$1,'Entladung des Speichers'!C267*'Entladung des Speichers'!$B$12/100,IF(B267=Hilfstabelle!$H$2,'Entladung des Speichers'!$B$12*0,IF(B267=Hilfstabelle!$H$3,'Entladung des Speichers'!D267,0))))</f>
        <v/>
      </c>
      <c r="F267" s="89" t="str">
        <f>IF(ISBLANK(A267),"",IF(AND(ISBLANK(D267),B267=Hilfstabelle!$H$3),"Fehler: Bitte Sondersachverhalt (individuelle Umlage) eintragen.",""))</f>
        <v/>
      </c>
    </row>
    <row r="268" spans="1:6" x14ac:dyDescent="0.2">
      <c r="A268" s="77"/>
      <c r="B268" s="76"/>
      <c r="C268" s="5"/>
      <c r="D268" s="11"/>
      <c r="E268" s="101" t="str">
        <f>IF(ISBLANK(A268),"",IF(B268=Hilfstabelle!$H$1,'Entladung des Speichers'!C268*'Entladung des Speichers'!$B$12/100,IF(B268=Hilfstabelle!$H$2,'Entladung des Speichers'!$B$12*0,IF(B268=Hilfstabelle!$H$3,'Entladung des Speichers'!D268,0))))</f>
        <v/>
      </c>
      <c r="F268" s="89" t="str">
        <f>IF(ISBLANK(A268),"",IF(AND(ISBLANK(D268),B268=Hilfstabelle!$H$3),"Fehler: Bitte Sondersachverhalt (individuelle Umlage) eintragen.",""))</f>
        <v/>
      </c>
    </row>
    <row r="269" spans="1:6" x14ac:dyDescent="0.2">
      <c r="A269" s="77"/>
      <c r="B269" s="76"/>
      <c r="C269" s="5"/>
      <c r="D269" s="11"/>
      <c r="E269" s="101" t="str">
        <f>IF(ISBLANK(A269),"",IF(B269=Hilfstabelle!$H$1,'Entladung des Speichers'!C269*'Entladung des Speichers'!$B$12/100,IF(B269=Hilfstabelle!$H$2,'Entladung des Speichers'!$B$12*0,IF(B269=Hilfstabelle!$H$3,'Entladung des Speichers'!D269,0))))</f>
        <v/>
      </c>
      <c r="F269" s="89" t="str">
        <f>IF(ISBLANK(A269),"",IF(AND(ISBLANK(D269),B269=Hilfstabelle!$H$3),"Fehler: Bitte Sondersachverhalt (individuelle Umlage) eintragen.",""))</f>
        <v/>
      </c>
    </row>
    <row r="270" spans="1:6" x14ac:dyDescent="0.2">
      <c r="A270" s="77"/>
      <c r="B270" s="76"/>
      <c r="C270" s="5"/>
      <c r="D270" s="11"/>
      <c r="E270" s="101" t="str">
        <f>IF(ISBLANK(A270),"",IF(B270=Hilfstabelle!$H$1,'Entladung des Speichers'!C270*'Entladung des Speichers'!$B$12/100,IF(B270=Hilfstabelle!$H$2,'Entladung des Speichers'!$B$12*0,IF(B270=Hilfstabelle!$H$3,'Entladung des Speichers'!D270,0))))</f>
        <v/>
      </c>
      <c r="F270" s="89" t="str">
        <f>IF(ISBLANK(A270),"",IF(AND(ISBLANK(D270),B270=Hilfstabelle!$H$3),"Fehler: Bitte Sondersachverhalt (individuelle Umlage) eintragen.",""))</f>
        <v/>
      </c>
    </row>
    <row r="271" spans="1:6" x14ac:dyDescent="0.2">
      <c r="A271" s="77"/>
      <c r="B271" s="76"/>
      <c r="C271" s="5"/>
      <c r="D271" s="11"/>
      <c r="E271" s="101" t="str">
        <f>IF(ISBLANK(A271),"",IF(B271=Hilfstabelle!$H$1,'Entladung des Speichers'!C271*'Entladung des Speichers'!$B$12/100,IF(B271=Hilfstabelle!$H$2,'Entladung des Speichers'!$B$12*0,IF(B271=Hilfstabelle!$H$3,'Entladung des Speichers'!D271,0))))</f>
        <v/>
      </c>
      <c r="F271" s="89" t="str">
        <f>IF(ISBLANK(A271),"",IF(AND(ISBLANK(D271),B271=Hilfstabelle!$H$3),"Fehler: Bitte Sondersachverhalt (individuelle Umlage) eintragen.",""))</f>
        <v/>
      </c>
    </row>
    <row r="272" spans="1:6" x14ac:dyDescent="0.2">
      <c r="A272" s="77"/>
      <c r="B272" s="76"/>
      <c r="C272" s="5"/>
      <c r="D272" s="11"/>
      <c r="E272" s="101" t="str">
        <f>IF(ISBLANK(A272),"",IF(B272=Hilfstabelle!$H$1,'Entladung des Speichers'!C272*'Entladung des Speichers'!$B$12/100,IF(B272=Hilfstabelle!$H$2,'Entladung des Speichers'!$B$12*0,IF(B272=Hilfstabelle!$H$3,'Entladung des Speichers'!D272,0))))</f>
        <v/>
      </c>
      <c r="F272" s="89" t="str">
        <f>IF(ISBLANK(A272),"",IF(AND(ISBLANK(D272),B272=Hilfstabelle!$H$3),"Fehler: Bitte Sondersachverhalt (individuelle Umlage) eintragen.",""))</f>
        <v/>
      </c>
    </row>
    <row r="273" spans="1:6" x14ac:dyDescent="0.2">
      <c r="A273" s="77"/>
      <c r="B273" s="76"/>
      <c r="C273" s="5"/>
      <c r="D273" s="11"/>
      <c r="E273" s="101" t="str">
        <f>IF(ISBLANK(A273),"",IF(B273=Hilfstabelle!$H$1,'Entladung des Speichers'!C273*'Entladung des Speichers'!$B$12/100,IF(B273=Hilfstabelle!$H$2,'Entladung des Speichers'!$B$12*0,IF(B273=Hilfstabelle!$H$3,'Entladung des Speichers'!D273,0))))</f>
        <v/>
      </c>
      <c r="F273" s="89" t="str">
        <f>IF(ISBLANK(A273),"",IF(AND(ISBLANK(D273),B273=Hilfstabelle!$H$3),"Fehler: Bitte Sondersachverhalt (individuelle Umlage) eintragen.",""))</f>
        <v/>
      </c>
    </row>
    <row r="274" spans="1:6" x14ac:dyDescent="0.2">
      <c r="A274" s="77"/>
      <c r="B274" s="76"/>
      <c r="C274" s="5"/>
      <c r="D274" s="11"/>
      <c r="E274" s="101" t="str">
        <f>IF(ISBLANK(A274),"",IF(B274=Hilfstabelle!$H$1,'Entladung des Speichers'!C274*'Entladung des Speichers'!$B$12/100,IF(B274=Hilfstabelle!$H$2,'Entladung des Speichers'!$B$12*0,IF(B274=Hilfstabelle!$H$3,'Entladung des Speichers'!D274,0))))</f>
        <v/>
      </c>
      <c r="F274" s="89" t="str">
        <f>IF(ISBLANK(A274),"",IF(AND(ISBLANK(D274),B274=Hilfstabelle!$H$3),"Fehler: Bitte Sondersachverhalt (individuelle Umlage) eintragen.",""))</f>
        <v/>
      </c>
    </row>
    <row r="275" spans="1:6" x14ac:dyDescent="0.2">
      <c r="A275" s="77"/>
      <c r="B275" s="76"/>
      <c r="C275" s="5"/>
      <c r="D275" s="11"/>
      <c r="E275" s="101" t="str">
        <f>IF(ISBLANK(A275),"",IF(B275=Hilfstabelle!$H$1,'Entladung des Speichers'!C275*'Entladung des Speichers'!$B$12/100,IF(B275=Hilfstabelle!$H$2,'Entladung des Speichers'!$B$12*0,IF(B275=Hilfstabelle!$H$3,'Entladung des Speichers'!D275,0))))</f>
        <v/>
      </c>
      <c r="F275" s="89" t="str">
        <f>IF(ISBLANK(A275),"",IF(AND(ISBLANK(D275),B275=Hilfstabelle!$H$3),"Fehler: Bitte Sondersachverhalt (individuelle Umlage) eintragen.",""))</f>
        <v/>
      </c>
    </row>
    <row r="276" spans="1:6" x14ac:dyDescent="0.2">
      <c r="A276" s="77"/>
      <c r="B276" s="76"/>
      <c r="C276" s="5"/>
      <c r="D276" s="11"/>
      <c r="E276" s="101" t="str">
        <f>IF(ISBLANK(A276),"",IF(B276=Hilfstabelle!$H$1,'Entladung des Speichers'!C276*'Entladung des Speichers'!$B$12/100,IF(B276=Hilfstabelle!$H$2,'Entladung des Speichers'!$B$12*0,IF(B276=Hilfstabelle!$H$3,'Entladung des Speichers'!D276,0))))</f>
        <v/>
      </c>
      <c r="F276" s="89" t="str">
        <f>IF(ISBLANK(A276),"",IF(AND(ISBLANK(D276),B276=Hilfstabelle!$H$3),"Fehler: Bitte Sondersachverhalt (individuelle Umlage) eintragen.",""))</f>
        <v/>
      </c>
    </row>
    <row r="277" spans="1:6" x14ac:dyDescent="0.2">
      <c r="A277" s="77"/>
      <c r="B277" s="76"/>
      <c r="C277" s="5"/>
      <c r="D277" s="11"/>
      <c r="E277" s="101" t="str">
        <f>IF(ISBLANK(A277),"",IF(B277=Hilfstabelle!$H$1,'Entladung des Speichers'!C277*'Entladung des Speichers'!$B$12/100,IF(B277=Hilfstabelle!$H$2,'Entladung des Speichers'!$B$12*0,IF(B277=Hilfstabelle!$H$3,'Entladung des Speichers'!D277,0))))</f>
        <v/>
      </c>
      <c r="F277" s="89" t="str">
        <f>IF(ISBLANK(A277),"",IF(AND(ISBLANK(D277),B277=Hilfstabelle!$H$3),"Fehler: Bitte Sondersachverhalt (individuelle Umlage) eintragen.",""))</f>
        <v/>
      </c>
    </row>
    <row r="278" spans="1:6" x14ac:dyDescent="0.2">
      <c r="A278" s="77"/>
      <c r="B278" s="76"/>
      <c r="C278" s="5"/>
      <c r="D278" s="11"/>
      <c r="E278" s="101" t="str">
        <f>IF(ISBLANK(A278),"",IF(B278=Hilfstabelle!$H$1,'Entladung des Speichers'!C278*'Entladung des Speichers'!$B$12/100,IF(B278=Hilfstabelle!$H$2,'Entladung des Speichers'!$B$12*0,IF(B278=Hilfstabelle!$H$3,'Entladung des Speichers'!D278,0))))</f>
        <v/>
      </c>
      <c r="F278" s="89" t="str">
        <f>IF(ISBLANK(A278),"",IF(AND(ISBLANK(D278),B278=Hilfstabelle!$H$3),"Fehler: Bitte Sondersachverhalt (individuelle Umlage) eintragen.",""))</f>
        <v/>
      </c>
    </row>
    <row r="279" spans="1:6" x14ac:dyDescent="0.2">
      <c r="A279" s="77"/>
      <c r="B279" s="76"/>
      <c r="C279" s="5"/>
      <c r="D279" s="11"/>
      <c r="E279" s="101" t="str">
        <f>IF(ISBLANK(A279),"",IF(B279=Hilfstabelle!$H$1,'Entladung des Speichers'!C279*'Entladung des Speichers'!$B$12/100,IF(B279=Hilfstabelle!$H$2,'Entladung des Speichers'!$B$12*0,IF(B279=Hilfstabelle!$H$3,'Entladung des Speichers'!D279,0))))</f>
        <v/>
      </c>
      <c r="F279" s="89" t="str">
        <f>IF(ISBLANK(A279),"",IF(AND(ISBLANK(D279),B279=Hilfstabelle!$H$3),"Fehler: Bitte Sondersachverhalt (individuelle Umlage) eintragen.",""))</f>
        <v/>
      </c>
    </row>
    <row r="280" spans="1:6" x14ac:dyDescent="0.2">
      <c r="A280" s="77"/>
      <c r="B280" s="76"/>
      <c r="C280" s="5"/>
      <c r="D280" s="11"/>
      <c r="E280" s="101" t="str">
        <f>IF(ISBLANK(A280),"",IF(B280=Hilfstabelle!$H$1,'Entladung des Speichers'!C280*'Entladung des Speichers'!$B$12/100,IF(B280=Hilfstabelle!$H$2,'Entladung des Speichers'!$B$12*0,IF(B280=Hilfstabelle!$H$3,'Entladung des Speichers'!D280,0))))</f>
        <v/>
      </c>
      <c r="F280" s="89" t="str">
        <f>IF(ISBLANK(A280),"",IF(AND(ISBLANK(D280),B280=Hilfstabelle!$H$3),"Fehler: Bitte Sondersachverhalt (individuelle Umlage) eintragen.",""))</f>
        <v/>
      </c>
    </row>
    <row r="281" spans="1:6" x14ac:dyDescent="0.2">
      <c r="A281" s="77"/>
      <c r="B281" s="76"/>
      <c r="C281" s="5"/>
      <c r="D281" s="11"/>
      <c r="E281" s="101" t="str">
        <f>IF(ISBLANK(A281),"",IF(B281=Hilfstabelle!$H$1,'Entladung des Speichers'!C281*'Entladung des Speichers'!$B$12/100,IF(B281=Hilfstabelle!$H$2,'Entladung des Speichers'!$B$12*0,IF(B281=Hilfstabelle!$H$3,'Entladung des Speichers'!D281,0))))</f>
        <v/>
      </c>
      <c r="F281" s="89" t="str">
        <f>IF(ISBLANK(A281),"",IF(AND(ISBLANK(D281),B281=Hilfstabelle!$H$3),"Fehler: Bitte Sondersachverhalt (individuelle Umlage) eintragen.",""))</f>
        <v/>
      </c>
    </row>
    <row r="282" spans="1:6" x14ac:dyDescent="0.2">
      <c r="A282" s="77"/>
      <c r="B282" s="76"/>
      <c r="C282" s="5"/>
      <c r="D282" s="11"/>
      <c r="E282" s="101" t="str">
        <f>IF(ISBLANK(A282),"",IF(B282=Hilfstabelle!$H$1,'Entladung des Speichers'!C282*'Entladung des Speichers'!$B$12/100,IF(B282=Hilfstabelle!$H$2,'Entladung des Speichers'!$B$12*0,IF(B282=Hilfstabelle!$H$3,'Entladung des Speichers'!D282,0))))</f>
        <v/>
      </c>
      <c r="F282" s="89" t="str">
        <f>IF(ISBLANK(A282),"",IF(AND(ISBLANK(D282),B282=Hilfstabelle!$H$3),"Fehler: Bitte Sondersachverhalt (individuelle Umlage) eintragen.",""))</f>
        <v/>
      </c>
    </row>
    <row r="283" spans="1:6" x14ac:dyDescent="0.2">
      <c r="A283" s="77"/>
      <c r="B283" s="76"/>
      <c r="C283" s="5"/>
      <c r="D283" s="11"/>
      <c r="E283" s="101" t="str">
        <f>IF(ISBLANK(A283),"",IF(B283=Hilfstabelle!$H$1,'Entladung des Speichers'!C283*'Entladung des Speichers'!$B$12/100,IF(B283=Hilfstabelle!$H$2,'Entladung des Speichers'!$B$12*0,IF(B283=Hilfstabelle!$H$3,'Entladung des Speichers'!D283,0))))</f>
        <v/>
      </c>
      <c r="F283" s="89" t="str">
        <f>IF(ISBLANK(A283),"",IF(AND(ISBLANK(D283),B283=Hilfstabelle!$H$3),"Fehler: Bitte Sondersachverhalt (individuelle Umlage) eintragen.",""))</f>
        <v/>
      </c>
    </row>
    <row r="284" spans="1:6" x14ac:dyDescent="0.2">
      <c r="A284" s="77"/>
      <c r="B284" s="76"/>
      <c r="C284" s="5"/>
      <c r="D284" s="11"/>
      <c r="E284" s="101" t="str">
        <f>IF(ISBLANK(A284),"",IF(B284=Hilfstabelle!$H$1,'Entladung des Speichers'!C284*'Entladung des Speichers'!$B$12/100,IF(B284=Hilfstabelle!$H$2,'Entladung des Speichers'!$B$12*0,IF(B284=Hilfstabelle!$H$3,'Entladung des Speichers'!D284,0))))</f>
        <v/>
      </c>
      <c r="F284" s="89" t="str">
        <f>IF(ISBLANK(A284),"",IF(AND(ISBLANK(D284),B284=Hilfstabelle!$H$3),"Fehler: Bitte Sondersachverhalt (individuelle Umlage) eintragen.",""))</f>
        <v/>
      </c>
    </row>
    <row r="285" spans="1:6" x14ac:dyDescent="0.2">
      <c r="A285" s="77"/>
      <c r="B285" s="76"/>
      <c r="C285" s="5"/>
      <c r="D285" s="11"/>
      <c r="E285" s="101" t="str">
        <f>IF(ISBLANK(A285),"",IF(B285=Hilfstabelle!$H$1,'Entladung des Speichers'!C285*'Entladung des Speichers'!$B$12/100,IF(B285=Hilfstabelle!$H$2,'Entladung des Speichers'!$B$12*0,IF(B285=Hilfstabelle!$H$3,'Entladung des Speichers'!D285,0))))</f>
        <v/>
      </c>
      <c r="F285" s="89" t="str">
        <f>IF(ISBLANK(A285),"",IF(AND(ISBLANK(D285),B285=Hilfstabelle!$H$3),"Fehler: Bitte Sondersachverhalt (individuelle Umlage) eintragen.",""))</f>
        <v/>
      </c>
    </row>
    <row r="286" spans="1:6" x14ac:dyDescent="0.2">
      <c r="A286" s="77"/>
      <c r="B286" s="76"/>
      <c r="C286" s="5"/>
      <c r="D286" s="11"/>
      <c r="E286" s="101" t="str">
        <f>IF(ISBLANK(A286),"",IF(B286=Hilfstabelle!$H$1,'Entladung des Speichers'!C286*'Entladung des Speichers'!$B$12/100,IF(B286=Hilfstabelle!$H$2,'Entladung des Speichers'!$B$12*0,IF(B286=Hilfstabelle!$H$3,'Entladung des Speichers'!D286,0))))</f>
        <v/>
      </c>
      <c r="F286" s="89" t="str">
        <f>IF(ISBLANK(A286),"",IF(AND(ISBLANK(D286),B286=Hilfstabelle!$H$3),"Fehler: Bitte Sondersachverhalt (individuelle Umlage) eintragen.",""))</f>
        <v/>
      </c>
    </row>
    <row r="287" spans="1:6" x14ac:dyDescent="0.2">
      <c r="A287" s="77"/>
      <c r="B287" s="76"/>
      <c r="C287" s="5"/>
      <c r="D287" s="11"/>
      <c r="E287" s="101" t="str">
        <f>IF(ISBLANK(A287),"",IF(B287=Hilfstabelle!$H$1,'Entladung des Speichers'!C287*'Entladung des Speichers'!$B$12/100,IF(B287=Hilfstabelle!$H$2,'Entladung des Speichers'!$B$12*0,IF(B287=Hilfstabelle!$H$3,'Entladung des Speichers'!D287,0))))</f>
        <v/>
      </c>
      <c r="F287" s="89" t="str">
        <f>IF(ISBLANK(A287),"",IF(AND(ISBLANK(D287),B287=Hilfstabelle!$H$3),"Fehler: Bitte Sondersachverhalt (individuelle Umlage) eintragen.",""))</f>
        <v/>
      </c>
    </row>
    <row r="288" spans="1:6" x14ac:dyDescent="0.2">
      <c r="A288" s="77"/>
      <c r="B288" s="76"/>
      <c r="C288" s="5"/>
      <c r="D288" s="11"/>
      <c r="E288" s="101" t="str">
        <f>IF(ISBLANK(A288),"",IF(B288=Hilfstabelle!$H$1,'Entladung des Speichers'!C288*'Entladung des Speichers'!$B$12/100,IF(B288=Hilfstabelle!$H$2,'Entladung des Speichers'!$B$12*0,IF(B288=Hilfstabelle!$H$3,'Entladung des Speichers'!D288,0))))</f>
        <v/>
      </c>
      <c r="F288" s="89" t="str">
        <f>IF(ISBLANK(A288),"",IF(AND(ISBLANK(D288),B288=Hilfstabelle!$H$3),"Fehler: Bitte Sondersachverhalt (individuelle Umlage) eintragen.",""))</f>
        <v/>
      </c>
    </row>
    <row r="289" spans="1:6" x14ac:dyDescent="0.2">
      <c r="A289" s="77"/>
      <c r="B289" s="76"/>
      <c r="C289" s="5"/>
      <c r="D289" s="11"/>
      <c r="E289" s="101" t="str">
        <f>IF(ISBLANK(A289),"",IF(B289=Hilfstabelle!$H$1,'Entladung des Speichers'!C289*'Entladung des Speichers'!$B$12/100,IF(B289=Hilfstabelle!$H$2,'Entladung des Speichers'!$B$12*0,IF(B289=Hilfstabelle!$H$3,'Entladung des Speichers'!D289,0))))</f>
        <v/>
      </c>
      <c r="F289" s="89" t="str">
        <f>IF(ISBLANK(A289),"",IF(AND(ISBLANK(D289),B289=Hilfstabelle!$H$3),"Fehler: Bitte Sondersachverhalt (individuelle Umlage) eintragen.",""))</f>
        <v/>
      </c>
    </row>
    <row r="290" spans="1:6" x14ac:dyDescent="0.2">
      <c r="A290" s="77"/>
      <c r="B290" s="76"/>
      <c r="C290" s="5"/>
      <c r="D290" s="11"/>
      <c r="E290" s="101" t="str">
        <f>IF(ISBLANK(A290),"",IF(B290=Hilfstabelle!$H$1,'Entladung des Speichers'!C290*'Entladung des Speichers'!$B$12/100,IF(B290=Hilfstabelle!$H$2,'Entladung des Speichers'!$B$12*0,IF(B290=Hilfstabelle!$H$3,'Entladung des Speichers'!D290,0))))</f>
        <v/>
      </c>
      <c r="F290" s="89" t="str">
        <f>IF(ISBLANK(A290),"",IF(AND(ISBLANK(D290),B290=Hilfstabelle!$H$3),"Fehler: Bitte Sondersachverhalt (individuelle Umlage) eintragen.",""))</f>
        <v/>
      </c>
    </row>
    <row r="291" spans="1:6" x14ac:dyDescent="0.2">
      <c r="A291" s="77"/>
      <c r="B291" s="76"/>
      <c r="C291" s="5"/>
      <c r="D291" s="11"/>
      <c r="E291" s="101" t="str">
        <f>IF(ISBLANK(A291),"",IF(B291=Hilfstabelle!$H$1,'Entladung des Speichers'!C291*'Entladung des Speichers'!$B$12/100,IF(B291=Hilfstabelle!$H$2,'Entladung des Speichers'!$B$12*0,IF(B291=Hilfstabelle!$H$3,'Entladung des Speichers'!D291,0))))</f>
        <v/>
      </c>
      <c r="F291" s="89" t="str">
        <f>IF(ISBLANK(A291),"",IF(AND(ISBLANK(D291),B291=Hilfstabelle!$H$3),"Fehler: Bitte Sondersachverhalt (individuelle Umlage) eintragen.",""))</f>
        <v/>
      </c>
    </row>
    <row r="292" spans="1:6" x14ac:dyDescent="0.2">
      <c r="A292" s="77"/>
      <c r="B292" s="76"/>
      <c r="C292" s="5"/>
      <c r="D292" s="11"/>
      <c r="E292" s="101" t="str">
        <f>IF(ISBLANK(A292),"",IF(B292=Hilfstabelle!$H$1,'Entladung des Speichers'!C292*'Entladung des Speichers'!$B$12/100,IF(B292=Hilfstabelle!$H$2,'Entladung des Speichers'!$B$12*0,IF(B292=Hilfstabelle!$H$3,'Entladung des Speichers'!D292,0))))</f>
        <v/>
      </c>
      <c r="F292" s="89" t="str">
        <f>IF(ISBLANK(A292),"",IF(AND(ISBLANK(D292),B292=Hilfstabelle!$H$3),"Fehler: Bitte Sondersachverhalt (individuelle Umlage) eintragen.",""))</f>
        <v/>
      </c>
    </row>
    <row r="293" spans="1:6" x14ac:dyDescent="0.2">
      <c r="A293" s="77"/>
      <c r="B293" s="76"/>
      <c r="C293" s="5"/>
      <c r="D293" s="11"/>
      <c r="E293" s="101" t="str">
        <f>IF(ISBLANK(A293),"",IF(B293=Hilfstabelle!$H$1,'Entladung des Speichers'!C293*'Entladung des Speichers'!$B$12/100,IF(B293=Hilfstabelle!$H$2,'Entladung des Speichers'!$B$12*0,IF(B293=Hilfstabelle!$H$3,'Entladung des Speichers'!D293,0))))</f>
        <v/>
      </c>
      <c r="F293" s="89" t="str">
        <f>IF(ISBLANK(A293),"",IF(AND(ISBLANK(D293),B293=Hilfstabelle!$H$3),"Fehler: Bitte Sondersachverhalt (individuelle Umlage) eintragen.",""))</f>
        <v/>
      </c>
    </row>
    <row r="294" spans="1:6" x14ac:dyDescent="0.2">
      <c r="A294" s="77"/>
      <c r="B294" s="76"/>
      <c r="C294" s="5"/>
      <c r="D294" s="11"/>
      <c r="E294" s="101" t="str">
        <f>IF(ISBLANK(A294),"",IF(B294=Hilfstabelle!$H$1,'Entladung des Speichers'!C294*'Entladung des Speichers'!$B$12/100,IF(B294=Hilfstabelle!$H$2,'Entladung des Speichers'!$B$12*0,IF(B294=Hilfstabelle!$H$3,'Entladung des Speichers'!D294,0))))</f>
        <v/>
      </c>
      <c r="F294" s="89" t="str">
        <f>IF(ISBLANK(A294),"",IF(AND(ISBLANK(D294),B294=Hilfstabelle!$H$3),"Fehler: Bitte Sondersachverhalt (individuelle Umlage) eintragen.",""))</f>
        <v/>
      </c>
    </row>
    <row r="295" spans="1:6" x14ac:dyDescent="0.2">
      <c r="A295" s="77"/>
      <c r="B295" s="76"/>
      <c r="C295" s="5"/>
      <c r="D295" s="11"/>
      <c r="E295" s="101" t="str">
        <f>IF(ISBLANK(A295),"",IF(B295=Hilfstabelle!$H$1,'Entladung des Speichers'!C295*'Entladung des Speichers'!$B$12/100,IF(B295=Hilfstabelle!$H$2,'Entladung des Speichers'!$B$12*0,IF(B295=Hilfstabelle!$H$3,'Entladung des Speichers'!D295,0))))</f>
        <v/>
      </c>
      <c r="F295" s="89" t="str">
        <f>IF(ISBLANK(A295),"",IF(AND(ISBLANK(D295),B295=Hilfstabelle!$H$3),"Fehler: Bitte Sondersachverhalt (individuelle Umlage) eintragen.",""))</f>
        <v/>
      </c>
    </row>
    <row r="296" spans="1:6" x14ac:dyDescent="0.2">
      <c r="A296" s="77"/>
      <c r="B296" s="76"/>
      <c r="C296" s="5"/>
      <c r="D296" s="11"/>
      <c r="E296" s="101" t="str">
        <f>IF(ISBLANK(A296),"",IF(B296=Hilfstabelle!$H$1,'Entladung des Speichers'!C296*'Entladung des Speichers'!$B$12/100,IF(B296=Hilfstabelle!$H$2,'Entladung des Speichers'!$B$12*0,IF(B296=Hilfstabelle!$H$3,'Entladung des Speichers'!D296,0))))</f>
        <v/>
      </c>
      <c r="F296" s="89" t="str">
        <f>IF(ISBLANK(A296),"",IF(AND(ISBLANK(D296),B296=Hilfstabelle!$H$3),"Fehler: Bitte Sondersachverhalt (individuelle Umlage) eintragen.",""))</f>
        <v/>
      </c>
    </row>
    <row r="297" spans="1:6" x14ac:dyDescent="0.2">
      <c r="A297" s="77"/>
      <c r="B297" s="76"/>
      <c r="C297" s="5"/>
      <c r="D297" s="11"/>
      <c r="E297" s="101" t="str">
        <f>IF(ISBLANK(A297),"",IF(B297=Hilfstabelle!$H$1,'Entladung des Speichers'!C297*'Entladung des Speichers'!$B$12/100,IF(B297=Hilfstabelle!$H$2,'Entladung des Speichers'!$B$12*0,IF(B297=Hilfstabelle!$H$3,'Entladung des Speichers'!D297,0))))</f>
        <v/>
      </c>
      <c r="F297" s="89" t="str">
        <f>IF(ISBLANK(A297),"",IF(AND(ISBLANK(D297),B297=Hilfstabelle!$H$3),"Fehler: Bitte Sondersachverhalt (individuelle Umlage) eintragen.",""))</f>
        <v/>
      </c>
    </row>
    <row r="298" spans="1:6" x14ac:dyDescent="0.2">
      <c r="A298" s="77"/>
      <c r="B298" s="76"/>
      <c r="C298" s="5"/>
      <c r="D298" s="11"/>
      <c r="E298" s="101" t="str">
        <f>IF(ISBLANK(A298),"",IF(B298=Hilfstabelle!$H$1,'Entladung des Speichers'!C298*'Entladung des Speichers'!$B$12/100,IF(B298=Hilfstabelle!$H$2,'Entladung des Speichers'!$B$12*0,IF(B298=Hilfstabelle!$H$3,'Entladung des Speichers'!D298,0))))</f>
        <v/>
      </c>
      <c r="F298" s="89" t="str">
        <f>IF(ISBLANK(A298),"",IF(AND(ISBLANK(D298),B298=Hilfstabelle!$H$3),"Fehler: Bitte Sondersachverhalt (individuelle Umlage) eintragen.",""))</f>
        <v/>
      </c>
    </row>
    <row r="299" spans="1:6" x14ac:dyDescent="0.2">
      <c r="A299" s="77"/>
      <c r="B299" s="76"/>
      <c r="C299" s="7"/>
      <c r="D299" s="11"/>
      <c r="E299" s="101" t="str">
        <f>IF(ISBLANK(A299),"",IF(B299=Hilfstabelle!$H$1,'Entladung des Speichers'!C299*'Entladung des Speichers'!$B$12/100,IF(B299=Hilfstabelle!$H$2,'Entladung des Speichers'!$B$12*0,IF(B299=Hilfstabelle!$H$3,'Entladung des Speichers'!D299,0))))</f>
        <v/>
      </c>
      <c r="F299" s="89" t="str">
        <f>IF(ISBLANK(A299),"",IF(AND(ISBLANK(D299),B299=Hilfstabelle!$H$3),"Fehler: Bitte Sondersachverhalt (individuelle Umlage) eintragen.",""))</f>
        <v/>
      </c>
    </row>
    <row r="300" spans="1:6" ht="15" thickBot="1" x14ac:dyDescent="0.25">
      <c r="A300" s="21"/>
      <c r="B300" s="32"/>
      <c r="C300" s="99"/>
      <c r="D300" s="12"/>
      <c r="E300" s="102" t="str">
        <f>IF(ISBLANK(A300),"",IF(B300=Hilfstabelle!$H$1,'Entladung des Speichers'!C300*'Entladung des Speichers'!$B$12/100,IF(B300=Hilfstabelle!$H$2,'Entladung des Speichers'!$B$12*0,IF(B300=Hilfstabelle!$H$3,'Entladung des Speichers'!D300,0))))</f>
        <v/>
      </c>
      <c r="F300" s="89" t="str">
        <f>IF(ISBLANK(A300),"",IF(AND(ISBLANK(D300),B300=Hilfstabelle!$H$3),"Fehler: Bitte Sondersachverhalt (individuelle Umlage) eintragen.",""))</f>
        <v/>
      </c>
    </row>
  </sheetData>
  <sheetProtection algorithmName="SHA-512" hashValue="XIr9goMoek5dZZtlhfzfvyh0cRD6+3TB0GBImVPssgn4KiupehVSpM7tymzLQybfwWQd9wzZvFgII8nfa5ZR9w==" saltValue="6BN0lTFUGVAJrwPtORID8g==" spinCount="100000" sheet="1" selectLockedCells="1"/>
  <mergeCells count="2">
    <mergeCell ref="B14:E14"/>
    <mergeCell ref="F14:F16"/>
  </mergeCells>
  <pageMargins left="0.7" right="0.7" top="0.78740157499999996" bottom="0.78740157499999996" header="0.3" footer="0.3"/>
  <pageSetup paperSize="9" orientation="portrait" r:id="rId1"/>
  <customProperties>
    <customPr name="EpmWorksheetKeyString_GUID" r:id="rId2"/>
  </customProperties>
  <extLst>
    <ext xmlns:x14="http://schemas.microsoft.com/office/spreadsheetml/2009/9/main" uri="{78C0D931-6437-407d-A8EE-F0AAD7539E65}">
      <x14:conditionalFormattings>
        <x14:conditionalFormatting xmlns:xm="http://schemas.microsoft.com/office/excel/2006/main">
          <x14:cfRule type="expression" priority="5" id="{ED59A612-E80F-4A27-90B7-C034985951A6}">
            <xm:f>$B17:$B$299=Hilfstabelle!$H$3</xm:f>
            <x14:dxf>
              <fill>
                <patternFill>
                  <bgColor rgb="FFFFFF99"/>
                </patternFill>
              </fill>
            </x14:dxf>
          </x14:cfRule>
          <xm:sqref>D17:D300</xm:sqref>
        </x14:conditionalFormatting>
        <x14:conditionalFormatting xmlns:xm="http://schemas.microsoft.com/office/excel/2006/main">
          <x14:cfRule type="beginsWith" priority="1" operator="beginsWith" id="{551DC4E9-A20B-41A1-AD23-C8764176B054}">
            <xm:f>LEFT(F17,LEN("Fehler"))="Fehler"</xm:f>
            <xm:f>"Fehler"</xm:f>
            <x14:dxf>
              <fill>
                <patternFill>
                  <bgColor theme="9" tint="0.79998168889431442"/>
                </patternFill>
              </fill>
            </x14:dxf>
          </x14:cfRule>
          <xm:sqref>F17:F300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Stammdaten!$A$17:$A$5252</xm:f>
          </x14:formula1>
          <xm:sqref>A17:A300</xm:sqref>
        </x14:dataValidation>
        <x14:dataValidation type="list" allowBlank="1" showInputMessage="1" showErrorMessage="1" xr:uid="{00000000-0002-0000-0300-000001000000}">
          <x14:formula1>
            <xm:f>Hilfstabelle!$H$1:$H$3</xm:f>
          </x14:formula1>
          <xm:sqref>B17:B300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dimension ref="A2:G299"/>
  <sheetViews>
    <sheetView showGridLines="0" workbookViewId="0">
      <selection activeCell="A23" sqref="A23"/>
    </sheetView>
  </sheetViews>
  <sheetFormatPr baseColWidth="10" defaultColWidth="11" defaultRowHeight="14.25" x14ac:dyDescent="0.2"/>
  <cols>
    <col min="1" max="1" width="32.625" customWidth="1"/>
    <col min="2" max="2" width="18.5" customWidth="1"/>
    <col min="3" max="3" width="20.25" customWidth="1"/>
    <col min="4" max="4" width="18.375" hidden="1" customWidth="1"/>
    <col min="5" max="5" width="54.375" customWidth="1"/>
  </cols>
  <sheetData>
    <row r="2" spans="1:5" ht="15" thickBot="1" x14ac:dyDescent="0.25"/>
    <row r="3" spans="1:5" ht="15" thickBot="1" x14ac:dyDescent="0.25">
      <c r="A3" s="124" t="s">
        <v>0</v>
      </c>
      <c r="B3" s="125"/>
    </row>
    <row r="4" spans="1:5" x14ac:dyDescent="0.2">
      <c r="A4" s="42" t="s">
        <v>45</v>
      </c>
      <c r="B4" s="168" t="str">
        <f>IF(Stammdaten!B4="","",Stammdaten!B4)</f>
        <v/>
      </c>
    </row>
    <row r="5" spans="1:5" x14ac:dyDescent="0.2">
      <c r="A5" s="19" t="s">
        <v>1</v>
      </c>
      <c r="B5" s="167" t="str">
        <f>IF(Stammdaten!B5="","",Stammdaten!B5)</f>
        <v/>
      </c>
    </row>
    <row r="6" spans="1:5" x14ac:dyDescent="0.2">
      <c r="A6" s="19" t="s">
        <v>5</v>
      </c>
      <c r="B6" s="167" t="str">
        <f>IF(Stammdaten!B6="","",Stammdaten!B6)</f>
        <v/>
      </c>
    </row>
    <row r="7" spans="1:5" x14ac:dyDescent="0.2">
      <c r="A7" s="19" t="s">
        <v>2</v>
      </c>
      <c r="B7" s="127" t="str">
        <f>IF(Stammdaten!B7="","",Stammdaten!B7)</f>
        <v/>
      </c>
    </row>
    <row r="8" spans="1:5" x14ac:dyDescent="0.2">
      <c r="A8" s="19" t="s">
        <v>3</v>
      </c>
      <c r="B8" s="167" t="str">
        <f>IF(Stammdaten!B8="","",Stammdaten!B8)</f>
        <v/>
      </c>
    </row>
    <row r="9" spans="1:5" ht="15" thickBot="1" x14ac:dyDescent="0.25">
      <c r="A9" s="20" t="s">
        <v>6</v>
      </c>
      <c r="B9" s="128" t="str">
        <f>IF(Stammdaten!B9="","",Stammdaten!B9)</f>
        <v/>
      </c>
    </row>
    <row r="10" spans="1:5" ht="15" thickBot="1" x14ac:dyDescent="0.25">
      <c r="A10" s="41"/>
      <c r="B10" s="88"/>
    </row>
    <row r="11" spans="1:5" x14ac:dyDescent="0.2">
      <c r="A11" s="52" t="s">
        <v>51</v>
      </c>
      <c r="B11" s="91">
        <f>IF(Stammdaten!B11="","",Stammdaten!B11)</f>
        <v>2023</v>
      </c>
    </row>
    <row r="12" spans="1:5" ht="15" thickBot="1" x14ac:dyDescent="0.25">
      <c r="A12" s="53" t="str">
        <f>Stammdaten!A12</f>
        <v>StromNEV-Umlage [ct/kWh]</v>
      </c>
      <c r="B12" s="121">
        <f>IF(Stammdaten!B12="","",Stammdaten!B12)</f>
        <v>0.41699999999999998</v>
      </c>
    </row>
    <row r="13" spans="1:5" ht="15" thickBot="1" x14ac:dyDescent="0.25"/>
    <row r="14" spans="1:5" ht="26.25" thickBot="1" x14ac:dyDescent="0.25">
      <c r="A14" s="80" t="s">
        <v>41</v>
      </c>
      <c r="B14" s="171" t="s">
        <v>94</v>
      </c>
      <c r="C14" s="172"/>
      <c r="D14" s="68" t="s">
        <v>58</v>
      </c>
      <c r="E14" s="175" t="s">
        <v>53</v>
      </c>
    </row>
    <row r="15" spans="1:5" ht="63.75" x14ac:dyDescent="0.2">
      <c r="A15" s="66" t="s">
        <v>7</v>
      </c>
      <c r="B15" s="129" t="s">
        <v>8</v>
      </c>
      <c r="C15" s="130" t="s">
        <v>9</v>
      </c>
      <c r="D15" s="67" t="s">
        <v>54</v>
      </c>
      <c r="E15" s="176"/>
    </row>
    <row r="16" spans="1:5" ht="15" thickBot="1" x14ac:dyDescent="0.25">
      <c r="A16" s="27" t="s">
        <v>15</v>
      </c>
      <c r="B16" s="24" t="s">
        <v>11</v>
      </c>
      <c r="C16" s="79" t="s">
        <v>11</v>
      </c>
      <c r="D16" s="79" t="s">
        <v>72</v>
      </c>
      <c r="E16" s="177"/>
    </row>
    <row r="17" spans="1:7" x14ac:dyDescent="0.2">
      <c r="A17" s="73"/>
      <c r="B17" s="117"/>
      <c r="C17" s="131"/>
      <c r="D17" s="9"/>
      <c r="E17" s="89" t="str">
        <f>IF(ISBLANK(A17),"",IFERROR(IF(OR(B17&gt;(Hilfstabelle!$J$2*VLOOKUP(A17,Stammdaten!$A$17:$E$300,5,FALSE)),C17&gt;(Hilfstabelle!$J$2*VLOOKUP(A17,Stammdaten!$A$17:$E$300,5,FALSE))),"Achtung: Füllstand übersteigt die installierte Speicherkapazität.",IF(OR(NOT(ISNUMBER(B17)),NOT(ISNUMBER(C17))),"Fehler: Füllstände fehlen. Bitte ergänzen.",IF(COUNTIF($A$17:$A$299,A17)&gt;1,"Bitte nur eine Eintragung pro Anlagenschlüssel vornehmen",""))),"Fehler"))</f>
        <v/>
      </c>
      <c r="G17" s="1"/>
    </row>
    <row r="18" spans="1:7" x14ac:dyDescent="0.2">
      <c r="A18" s="73"/>
      <c r="B18" s="4"/>
      <c r="C18" s="131"/>
      <c r="D18" s="10"/>
      <c r="E18" s="89" t="str">
        <f>IF(ISBLANK(A18),"",IFERROR(IF(OR(B18&gt;(Hilfstabelle!$J$2*VLOOKUP(A18,Stammdaten!$A$17:$E$300,5,FALSE)),C18&gt;(Hilfstabelle!$J$2*VLOOKUP(A18,Stammdaten!$A$17:$E$300,5,FALSE))),"Achtung: Füllstand übersteigt die installierte Speicherkapazität.",IF(OR(NOT(ISNUMBER(B18)),NOT(ISNUMBER(C18))),"Fehler: Füllstände fehlen. Bitte ergänzen.",IF(COUNTIF($A$17:$A$299,A18)&gt;1,"Bitte nur eine Eintragung pro Anlagenschlüssel vornehmen",""))),"Fehler"))</f>
        <v/>
      </c>
      <c r="G18" s="1"/>
    </row>
    <row r="19" spans="1:7" x14ac:dyDescent="0.2">
      <c r="A19" s="73"/>
      <c r="B19" s="4"/>
      <c r="C19" s="131"/>
      <c r="D19" s="10"/>
      <c r="E19" s="89" t="str">
        <f>IF(ISBLANK(A19),"",IFERROR(IF(OR(B19&gt;(Hilfstabelle!$J$2*VLOOKUP(A19,Stammdaten!$A$17:$E$300,5,FALSE)),C19&gt;(Hilfstabelle!$J$2*VLOOKUP(A19,Stammdaten!$A$17:$E$300,5,FALSE))),"Achtung: Füllstand übersteigt die installierte Speicherkapazität.",IF(OR(NOT(ISNUMBER(B19)),NOT(ISNUMBER(C19))),"Fehler: Füllstände fehlen. Bitte ergänzen.",IF(COUNTIF($A$17:$A$299,A19)&gt;1,"Bitte nur eine Eintragung pro Anlagenschlüssel vornehmen",""))),"Fehler"))</f>
        <v/>
      </c>
      <c r="G19" s="1"/>
    </row>
    <row r="20" spans="1:7" x14ac:dyDescent="0.2">
      <c r="A20" s="73"/>
      <c r="B20" s="4"/>
      <c r="C20" s="131"/>
      <c r="D20" s="10"/>
      <c r="E20" s="89" t="str">
        <f>IF(ISBLANK(A20),"",IFERROR(IF(OR(B20&gt;(Hilfstabelle!$J$2*VLOOKUP(A20,Stammdaten!$A$17:$E$300,5,FALSE)),C20&gt;(Hilfstabelle!$J$2*VLOOKUP(A20,Stammdaten!$A$17:$E$300,5,FALSE))),"Achtung: Füllstand übersteigt die installierte Speicherkapazität.",IF(OR(NOT(ISNUMBER(B20)),NOT(ISNUMBER(C20))),"Fehler: Füllstände fehlen. Bitte ergänzen.",IF(COUNTIF($A$17:$A$299,A20)&gt;1,"Bitte nur eine Eintragung pro Anlagenschlüssel vornehmen",""))),"Fehler"))</f>
        <v/>
      </c>
      <c r="G20" s="1"/>
    </row>
    <row r="21" spans="1:7" x14ac:dyDescent="0.2">
      <c r="A21" s="73"/>
      <c r="B21" s="4"/>
      <c r="C21" s="131"/>
      <c r="D21" s="10"/>
      <c r="E21" s="89" t="str">
        <f>IF(ISBLANK(A21),"",IFERROR(IF(OR(B21&gt;(Hilfstabelle!$J$2*VLOOKUP(A21,Stammdaten!$A$17:$E$300,5,FALSE)),C21&gt;(Hilfstabelle!$J$2*VLOOKUP(A21,Stammdaten!$A$17:$E$300,5,FALSE))),"Achtung: Füllstand übersteigt die installierte Speicherkapazität.",IF(OR(NOT(ISNUMBER(B21)),NOT(ISNUMBER(C21))),"Fehler: Füllstände fehlen. Bitte ergänzen.",IF(COUNTIF($A$17:$A$299,A21)&gt;1,"Bitte nur eine Eintragung pro Anlagenschlüssel vornehmen",""))),"Fehler"))</f>
        <v/>
      </c>
      <c r="G21" s="1"/>
    </row>
    <row r="22" spans="1:7" x14ac:dyDescent="0.2">
      <c r="A22" s="73"/>
      <c r="B22" s="4"/>
      <c r="C22" s="131"/>
      <c r="D22" s="10"/>
      <c r="E22" s="89" t="str">
        <f>IF(ISBLANK(A22),"",IFERROR(IF(OR(B22&gt;(Hilfstabelle!$J$2*VLOOKUP(A22,Stammdaten!$A$17:$E$300,5,FALSE)),C22&gt;(Hilfstabelle!$J$2*VLOOKUP(A22,Stammdaten!$A$17:$E$300,5,FALSE))),"Achtung: Füllstand übersteigt die installierte Speicherkapazität.",IF(OR(NOT(ISNUMBER(B22)),NOT(ISNUMBER(C22))),"Fehler: Füllstände fehlen. Bitte ergänzen.",IF(COUNTIF($A$17:$A$299,A22)&gt;1,"Bitte nur eine Eintragung pro Anlagenschlüssel vornehmen",""))),"Fehler"))</f>
        <v/>
      </c>
      <c r="G22" s="1"/>
    </row>
    <row r="23" spans="1:7" x14ac:dyDescent="0.2">
      <c r="A23" s="73"/>
      <c r="B23" s="4"/>
      <c r="C23" s="131"/>
      <c r="D23" s="10"/>
      <c r="E23" s="89" t="str">
        <f>IF(ISBLANK(A23),"",IFERROR(IF(OR(B23&gt;(Hilfstabelle!$J$2*VLOOKUP(A23,Stammdaten!$A$17:$E$300,5,FALSE)),C23&gt;(Hilfstabelle!$J$2*VLOOKUP(A23,Stammdaten!$A$17:$E$300,5,FALSE))),"Achtung: Füllstand übersteigt die installierte Speicherkapazität.",IF(OR(NOT(ISNUMBER(B23)),NOT(ISNUMBER(C23))),"Fehler: Füllstände fehlen. Bitte ergänzen.",IF(COUNTIF($A$17:$A$299,A23)&gt;1,"Bitte nur eine Eintragung pro Anlagenschlüssel vornehmen",""))),"Fehler"))</f>
        <v/>
      </c>
      <c r="G23" s="1"/>
    </row>
    <row r="24" spans="1:7" x14ac:dyDescent="0.2">
      <c r="A24" s="73"/>
      <c r="B24" s="4"/>
      <c r="C24" s="131"/>
      <c r="D24" s="10"/>
      <c r="E24" s="89" t="str">
        <f>IF(ISBLANK(A24),"",IFERROR(IF(OR(B24&gt;(Hilfstabelle!$J$2*VLOOKUP(A24,Stammdaten!$A$17:$E$300,5,FALSE)),C24&gt;(Hilfstabelle!$J$2*VLOOKUP(A24,Stammdaten!$A$17:$E$300,5,FALSE))),"Achtung: Füllstand übersteigt die installierte Speicherkapazität.",IF(OR(NOT(ISNUMBER(B24)),NOT(ISNUMBER(C24))),"Fehler: Füllstände fehlen. Bitte ergänzen.",IF(COUNTIF($A$17:$A$299,A24)&gt;1,"Bitte nur eine Eintragung pro Anlagenschlüssel vornehmen",""))),"Fehler"))</f>
        <v/>
      </c>
      <c r="G24" s="1"/>
    </row>
    <row r="25" spans="1:7" x14ac:dyDescent="0.2">
      <c r="A25" s="73"/>
      <c r="B25" s="4"/>
      <c r="C25" s="131"/>
      <c r="D25" s="10"/>
      <c r="E25" s="89" t="str">
        <f>IF(ISBLANK(A25),"",IFERROR(IF(OR(B25&gt;(Hilfstabelle!$J$2*VLOOKUP(A25,Stammdaten!$A$17:$E$300,5,FALSE)),C25&gt;(Hilfstabelle!$J$2*VLOOKUP(A25,Stammdaten!$A$17:$E$300,5,FALSE))),"Achtung: Füllstand übersteigt die installierte Speicherkapazität.",IF(OR(NOT(ISNUMBER(B25)),NOT(ISNUMBER(C25))),"Fehler: Füllstände fehlen. Bitte ergänzen.",IF(COUNTIF($A$17:$A$299,A25)&gt;1,"Bitte nur eine Eintragung pro Anlagenschlüssel vornehmen",""))),"Fehler"))</f>
        <v/>
      </c>
      <c r="G25" s="1"/>
    </row>
    <row r="26" spans="1:7" x14ac:dyDescent="0.2">
      <c r="A26" s="73"/>
      <c r="B26" s="4"/>
      <c r="C26" s="131"/>
      <c r="D26" s="10"/>
      <c r="E26" s="89" t="str">
        <f>IF(ISBLANK(A26),"",IFERROR(IF(OR(B26&gt;(Hilfstabelle!$J$2*VLOOKUP(A26,Stammdaten!$A$17:$E$300,5,FALSE)),C26&gt;(Hilfstabelle!$J$2*VLOOKUP(A26,Stammdaten!$A$17:$E$300,5,FALSE))),"Achtung: Füllstand übersteigt die installierte Speicherkapazität.",IF(OR(NOT(ISNUMBER(B26)),NOT(ISNUMBER(C26))),"Fehler: Füllstände fehlen. Bitte ergänzen.",IF(COUNTIF($A$17:$A$299,A26)&gt;1,"Bitte nur eine Eintragung pro Anlagenschlüssel vornehmen",""))),"Fehler"))</f>
        <v/>
      </c>
      <c r="G26" s="1"/>
    </row>
    <row r="27" spans="1:7" x14ac:dyDescent="0.2">
      <c r="A27" s="73"/>
      <c r="B27" s="4"/>
      <c r="C27" s="131"/>
      <c r="D27" s="10"/>
      <c r="E27" s="89" t="str">
        <f>IF(ISBLANK(A27),"",IFERROR(IF(OR(B27&gt;(Hilfstabelle!$J$2*VLOOKUP(A27,Stammdaten!$A$17:$E$300,5,FALSE)),C27&gt;(Hilfstabelle!$J$2*VLOOKUP(A27,Stammdaten!$A$17:$E$300,5,FALSE))),"Achtung: Füllstand übersteigt die installierte Speicherkapazität.",IF(OR(NOT(ISNUMBER(B27)),NOT(ISNUMBER(C27))),"Fehler: Füllstände fehlen. Bitte ergänzen.",IF(COUNTIF($A$17:$A$299,A27)&gt;1,"Bitte nur eine Eintragung pro Anlagenschlüssel vornehmen",""))),"Fehler"))</f>
        <v/>
      </c>
      <c r="G27" s="1"/>
    </row>
    <row r="28" spans="1:7" x14ac:dyDescent="0.2">
      <c r="A28" s="73"/>
      <c r="B28" s="4"/>
      <c r="C28" s="131"/>
      <c r="D28" s="10"/>
      <c r="E28" s="89" t="str">
        <f>IF(ISBLANK(A28),"",IFERROR(IF(OR(B28&gt;(Hilfstabelle!$J$2*VLOOKUP(A28,Stammdaten!$A$17:$E$300,5,FALSE)),C28&gt;(Hilfstabelle!$J$2*VLOOKUP(A28,Stammdaten!$A$17:$E$300,5,FALSE))),"Achtung: Füllstand übersteigt die installierte Speicherkapazität.",IF(OR(NOT(ISNUMBER(B28)),NOT(ISNUMBER(C28))),"Fehler: Füllstände fehlen. Bitte ergänzen.",IF(COUNTIF($A$17:$A$299,A28)&gt;1,"Bitte nur eine Eintragung pro Anlagenschlüssel vornehmen",""))),"Fehler"))</f>
        <v/>
      </c>
      <c r="G28" s="1"/>
    </row>
    <row r="29" spans="1:7" x14ac:dyDescent="0.2">
      <c r="A29" s="77"/>
      <c r="B29" s="4"/>
      <c r="C29" s="131"/>
      <c r="D29" s="10"/>
      <c r="E29" s="89" t="str">
        <f>IF(ISBLANK(A29),"",IFERROR(IF(OR(B29&gt;(Hilfstabelle!$J$2*VLOOKUP(A29,Stammdaten!$A$17:$E$300,5,FALSE)),C29&gt;(Hilfstabelle!$J$2*VLOOKUP(A29,Stammdaten!$A$17:$E$300,5,FALSE))),"Achtung: Füllstand übersteigt die installierte Speicherkapazität.",IF(OR(NOT(ISNUMBER(B29)),NOT(ISNUMBER(C29))),"Fehler: Füllstände fehlen. Bitte ergänzen.",IF(COUNTIF($A$17:$A$299,A29)&gt;1,"Bitte nur eine Eintragung pro Anlagenschlüssel vornehmen",""))),"Fehler"))</f>
        <v/>
      </c>
    </row>
    <row r="30" spans="1:7" x14ac:dyDescent="0.2">
      <c r="A30" s="77"/>
      <c r="B30" s="4"/>
      <c r="C30" s="131"/>
      <c r="D30" s="10"/>
      <c r="E30" s="89" t="str">
        <f>IF(ISBLANK(A30),"",IFERROR(IF(OR(B30&gt;(Hilfstabelle!$J$2*VLOOKUP(A30,Stammdaten!$A$17:$E$300,5,FALSE)),C30&gt;(Hilfstabelle!$J$2*VLOOKUP(A30,Stammdaten!$A$17:$E$300,5,FALSE))),"Achtung: Füllstand übersteigt die installierte Speicherkapazität.",IF(OR(NOT(ISNUMBER(B30)),NOT(ISNUMBER(C30))),"Fehler: Füllstände fehlen. Bitte ergänzen.",IF(COUNTIF($A$17:$A$299,A30)&gt;1,"Bitte nur eine Eintragung pro Anlagenschlüssel vornehmen",""))),"Fehler"))</f>
        <v/>
      </c>
    </row>
    <row r="31" spans="1:7" x14ac:dyDescent="0.2">
      <c r="A31" s="77"/>
      <c r="B31" s="4"/>
      <c r="C31" s="131"/>
      <c r="D31" s="10"/>
      <c r="E31" s="89" t="str">
        <f>IF(ISBLANK(A31),"",IFERROR(IF(OR(B31&gt;(Hilfstabelle!$J$2*VLOOKUP(A31,Stammdaten!$A$17:$E$300,5,FALSE)),C31&gt;(Hilfstabelle!$J$2*VLOOKUP(A31,Stammdaten!$A$17:$E$300,5,FALSE))),"Achtung: Füllstand übersteigt die installierte Speicherkapazität.",IF(OR(NOT(ISNUMBER(B31)),NOT(ISNUMBER(C31))),"Fehler: Füllstände fehlen. Bitte ergänzen.",IF(COUNTIF($A$17:$A$299,A31)&gt;1,"Bitte nur eine Eintragung pro Anlagenschlüssel vornehmen",""))),"Fehler"))</f>
        <v/>
      </c>
    </row>
    <row r="32" spans="1:7" x14ac:dyDescent="0.2">
      <c r="A32" s="77"/>
      <c r="B32" s="4"/>
      <c r="C32" s="131"/>
      <c r="D32" s="10"/>
      <c r="E32" s="89" t="str">
        <f>IF(ISBLANK(A32),"",IFERROR(IF(OR(B32&gt;(Hilfstabelle!$J$2*VLOOKUP(A32,Stammdaten!$A$17:$E$300,5,FALSE)),C32&gt;(Hilfstabelle!$J$2*VLOOKUP(A32,Stammdaten!$A$17:$E$300,5,FALSE))),"Achtung: Füllstand übersteigt die installierte Speicherkapazität.",IF(OR(NOT(ISNUMBER(B32)),NOT(ISNUMBER(C32))),"Fehler: Füllstände fehlen. Bitte ergänzen.",IF(COUNTIF($A$17:$A$299,A32)&gt;1,"Bitte nur eine Eintragung pro Anlagenschlüssel vornehmen",""))),"Fehler"))</f>
        <v/>
      </c>
    </row>
    <row r="33" spans="1:5" x14ac:dyDescent="0.2">
      <c r="A33" s="77"/>
      <c r="B33" s="4"/>
      <c r="C33" s="131"/>
      <c r="D33" s="10"/>
      <c r="E33" s="89" t="str">
        <f>IF(ISBLANK(A33),"",IFERROR(IF(OR(B33&gt;(Hilfstabelle!$J$2*VLOOKUP(A33,Stammdaten!$A$17:$E$300,5,FALSE)),C33&gt;(Hilfstabelle!$J$2*VLOOKUP(A33,Stammdaten!$A$17:$E$300,5,FALSE))),"Achtung: Füllstand übersteigt die installierte Speicherkapazität.",IF(OR(NOT(ISNUMBER(B33)),NOT(ISNUMBER(C33))),"Fehler: Füllstände fehlen. Bitte ergänzen.",IF(COUNTIF($A$17:$A$299,A33)&gt;1,"Bitte nur eine Eintragung pro Anlagenschlüssel vornehmen",""))),"Fehler"))</f>
        <v/>
      </c>
    </row>
    <row r="34" spans="1:5" x14ac:dyDescent="0.2">
      <c r="A34" s="77"/>
      <c r="B34" s="4"/>
      <c r="C34" s="131"/>
      <c r="D34" s="10"/>
      <c r="E34" s="89" t="str">
        <f>IF(ISBLANK(A34),"",IFERROR(IF(OR(B34&gt;(Hilfstabelle!$J$2*VLOOKUP(A34,Stammdaten!$A$17:$E$300,5,FALSE)),C34&gt;(Hilfstabelle!$J$2*VLOOKUP(A34,Stammdaten!$A$17:$E$300,5,FALSE))),"Achtung: Füllstand übersteigt die installierte Speicherkapazität.",IF(OR(NOT(ISNUMBER(B34)),NOT(ISNUMBER(C34))),"Fehler: Füllstände fehlen. Bitte ergänzen.",IF(COUNTIF($A$17:$A$299,A34)&gt;1,"Bitte nur eine Eintragung pro Anlagenschlüssel vornehmen",""))),"Fehler"))</f>
        <v/>
      </c>
    </row>
    <row r="35" spans="1:5" x14ac:dyDescent="0.2">
      <c r="A35" s="77"/>
      <c r="B35" s="4"/>
      <c r="C35" s="131"/>
      <c r="D35" s="10"/>
      <c r="E35" s="89" t="str">
        <f>IF(ISBLANK(A35),"",IFERROR(IF(OR(B35&gt;(Hilfstabelle!$J$2*VLOOKUP(A35,Stammdaten!$A$17:$E$300,5,FALSE)),C35&gt;(Hilfstabelle!$J$2*VLOOKUP(A35,Stammdaten!$A$17:$E$300,5,FALSE))),"Achtung: Füllstand übersteigt die installierte Speicherkapazität.",IF(OR(NOT(ISNUMBER(B35)),NOT(ISNUMBER(C35))),"Fehler: Füllstände fehlen. Bitte ergänzen.",IF(COUNTIF($A$17:$A$299,A35)&gt;1,"Bitte nur eine Eintragung pro Anlagenschlüssel vornehmen",""))),"Fehler"))</f>
        <v/>
      </c>
    </row>
    <row r="36" spans="1:5" x14ac:dyDescent="0.2">
      <c r="A36" s="77"/>
      <c r="B36" s="4"/>
      <c r="C36" s="131"/>
      <c r="D36" s="10"/>
      <c r="E36" s="89" t="str">
        <f>IF(ISBLANK(A36),"",IFERROR(IF(OR(B36&gt;(Hilfstabelle!$J$2*VLOOKUP(A36,Stammdaten!$A$17:$E$300,5,FALSE)),C36&gt;(Hilfstabelle!$J$2*VLOOKUP(A36,Stammdaten!$A$17:$E$300,5,FALSE))),"Achtung: Füllstand übersteigt die installierte Speicherkapazität.",IF(OR(NOT(ISNUMBER(B36)),NOT(ISNUMBER(C36))),"Fehler: Füllstände fehlen. Bitte ergänzen.",IF(COUNTIF($A$17:$A$299,A36)&gt;1,"Bitte nur eine Eintragung pro Anlagenschlüssel vornehmen",""))),"Fehler"))</f>
        <v/>
      </c>
    </row>
    <row r="37" spans="1:5" x14ac:dyDescent="0.2">
      <c r="A37" s="77"/>
      <c r="B37" s="4"/>
      <c r="C37" s="131"/>
      <c r="D37" s="10"/>
      <c r="E37" s="89" t="str">
        <f>IF(ISBLANK(A37),"",IFERROR(IF(OR(B37&gt;(Hilfstabelle!$J$2*VLOOKUP(A37,Stammdaten!$A$17:$E$300,5,FALSE)),C37&gt;(Hilfstabelle!$J$2*VLOOKUP(A37,Stammdaten!$A$17:$E$300,5,FALSE))),"Achtung: Füllstand übersteigt die installierte Speicherkapazität.",IF(OR(NOT(ISNUMBER(B37)),NOT(ISNUMBER(C37))),"Fehler: Füllstände fehlen. Bitte ergänzen.",IF(COUNTIF($A$17:$A$299,A37)&gt;1,"Bitte nur eine Eintragung pro Anlagenschlüssel vornehmen",""))),"Fehler"))</f>
        <v/>
      </c>
    </row>
    <row r="38" spans="1:5" x14ac:dyDescent="0.2">
      <c r="A38" s="77"/>
      <c r="B38" s="4"/>
      <c r="C38" s="131"/>
      <c r="D38" s="10"/>
      <c r="E38" s="89" t="str">
        <f>IF(ISBLANK(A38),"",IFERROR(IF(OR(B38&gt;(Hilfstabelle!$J$2*VLOOKUP(A38,Stammdaten!$A$17:$E$300,5,FALSE)),C38&gt;(Hilfstabelle!$J$2*VLOOKUP(A38,Stammdaten!$A$17:$E$300,5,FALSE))),"Achtung: Füllstand übersteigt die installierte Speicherkapazität.",IF(OR(NOT(ISNUMBER(B38)),NOT(ISNUMBER(C38))),"Fehler: Füllstände fehlen. Bitte ergänzen.",IF(COUNTIF($A$17:$A$299,A38)&gt;1,"Bitte nur eine Eintragung pro Anlagenschlüssel vornehmen",""))),"Fehler"))</f>
        <v/>
      </c>
    </row>
    <row r="39" spans="1:5" x14ac:dyDescent="0.2">
      <c r="A39" s="77"/>
      <c r="B39" s="4"/>
      <c r="C39" s="131"/>
      <c r="D39" s="10"/>
      <c r="E39" s="89" t="str">
        <f>IF(ISBLANK(A39),"",IFERROR(IF(OR(B39&gt;(Hilfstabelle!$J$2*VLOOKUP(A39,Stammdaten!$A$17:$E$300,5,FALSE)),C39&gt;(Hilfstabelle!$J$2*VLOOKUP(A39,Stammdaten!$A$17:$E$300,5,FALSE))),"Achtung: Füllstand übersteigt die installierte Speicherkapazität.",IF(OR(NOT(ISNUMBER(B39)),NOT(ISNUMBER(C39))),"Fehler: Füllstände fehlen. Bitte ergänzen.",IF(COUNTIF($A$17:$A$299,A39)&gt;1,"Bitte nur eine Eintragung pro Anlagenschlüssel vornehmen",""))),"Fehler"))</f>
        <v/>
      </c>
    </row>
    <row r="40" spans="1:5" x14ac:dyDescent="0.2">
      <c r="A40" s="77"/>
      <c r="B40" s="4"/>
      <c r="C40" s="131"/>
      <c r="D40" s="10"/>
      <c r="E40" s="89" t="str">
        <f>IF(ISBLANK(A40),"",IFERROR(IF(OR(B40&gt;(Hilfstabelle!$J$2*VLOOKUP(A40,Stammdaten!$A$17:$E$300,5,FALSE)),C40&gt;(Hilfstabelle!$J$2*VLOOKUP(A40,Stammdaten!$A$17:$E$300,5,FALSE))),"Achtung: Füllstand übersteigt die installierte Speicherkapazität.",IF(OR(NOT(ISNUMBER(B40)),NOT(ISNUMBER(C40))),"Fehler: Füllstände fehlen. Bitte ergänzen.",IF(COUNTIF($A$17:$A$299,A40)&gt;1,"Bitte nur eine Eintragung pro Anlagenschlüssel vornehmen",""))),"Fehler"))</f>
        <v/>
      </c>
    </row>
    <row r="41" spans="1:5" x14ac:dyDescent="0.2">
      <c r="A41" s="77"/>
      <c r="B41" s="4"/>
      <c r="C41" s="131"/>
      <c r="D41" s="10"/>
      <c r="E41" s="89" t="str">
        <f>IF(ISBLANK(A41),"",IFERROR(IF(OR(B41&gt;(Hilfstabelle!$J$2*VLOOKUP(A41,Stammdaten!$A$17:$E$300,5,FALSE)),C41&gt;(Hilfstabelle!$J$2*VLOOKUP(A41,Stammdaten!$A$17:$E$300,5,FALSE))),"Achtung: Füllstand übersteigt die installierte Speicherkapazität.",IF(OR(NOT(ISNUMBER(B41)),NOT(ISNUMBER(C41))),"Fehler: Füllstände fehlen. Bitte ergänzen.",IF(COUNTIF($A$17:$A$299,A41)&gt;1,"Bitte nur eine Eintragung pro Anlagenschlüssel vornehmen",""))),"Fehler"))</f>
        <v/>
      </c>
    </row>
    <row r="42" spans="1:5" x14ac:dyDescent="0.2">
      <c r="A42" s="77"/>
      <c r="B42" s="4"/>
      <c r="C42" s="131"/>
      <c r="D42" s="10"/>
      <c r="E42" s="89" t="str">
        <f>IF(ISBLANK(A42),"",IFERROR(IF(OR(B42&gt;(Hilfstabelle!$J$2*VLOOKUP(A42,Stammdaten!$A$17:$E$300,5,FALSE)),C42&gt;(Hilfstabelle!$J$2*VLOOKUP(A42,Stammdaten!$A$17:$E$300,5,FALSE))),"Achtung: Füllstand übersteigt die installierte Speicherkapazität.",IF(OR(NOT(ISNUMBER(B42)),NOT(ISNUMBER(C42))),"Fehler: Füllstände fehlen. Bitte ergänzen.",IF(COUNTIF($A$17:$A$299,A42)&gt;1,"Bitte nur eine Eintragung pro Anlagenschlüssel vornehmen",""))),"Fehler"))</f>
        <v/>
      </c>
    </row>
    <row r="43" spans="1:5" x14ac:dyDescent="0.2">
      <c r="A43" s="77"/>
      <c r="B43" s="4"/>
      <c r="C43" s="131"/>
      <c r="D43" s="10"/>
      <c r="E43" s="89" t="str">
        <f>IF(ISBLANK(A43),"",IFERROR(IF(OR(B43&gt;(Hilfstabelle!$J$2*VLOOKUP(A43,Stammdaten!$A$17:$E$300,5,FALSE)),C43&gt;(Hilfstabelle!$J$2*VLOOKUP(A43,Stammdaten!$A$17:$E$300,5,FALSE))),"Achtung: Füllstand übersteigt die installierte Speicherkapazität.",IF(OR(NOT(ISNUMBER(B43)),NOT(ISNUMBER(C43))),"Fehler: Füllstände fehlen. Bitte ergänzen.",IF(COUNTIF($A$17:$A$299,A43)&gt;1,"Bitte nur eine Eintragung pro Anlagenschlüssel vornehmen",""))),"Fehler"))</f>
        <v/>
      </c>
    </row>
    <row r="44" spans="1:5" x14ac:dyDescent="0.2">
      <c r="A44" s="77"/>
      <c r="B44" s="4"/>
      <c r="C44" s="131"/>
      <c r="D44" s="10"/>
      <c r="E44" s="89" t="str">
        <f>IF(ISBLANK(A44),"",IFERROR(IF(OR(B44&gt;(Hilfstabelle!$J$2*VLOOKUP(A44,Stammdaten!$A$17:$E$300,5,FALSE)),C44&gt;(Hilfstabelle!$J$2*VLOOKUP(A44,Stammdaten!$A$17:$E$300,5,FALSE))),"Achtung: Füllstand übersteigt die installierte Speicherkapazität.",IF(OR(NOT(ISNUMBER(B44)),NOT(ISNUMBER(C44))),"Fehler: Füllstände fehlen. Bitte ergänzen.",IF(COUNTIF($A$17:$A$299,A44)&gt;1,"Bitte nur eine Eintragung pro Anlagenschlüssel vornehmen",""))),"Fehler"))</f>
        <v/>
      </c>
    </row>
    <row r="45" spans="1:5" x14ac:dyDescent="0.2">
      <c r="A45" s="77"/>
      <c r="B45" s="4"/>
      <c r="C45" s="131"/>
      <c r="D45" s="10"/>
      <c r="E45" s="89" t="str">
        <f>IF(ISBLANK(A45),"",IFERROR(IF(OR(B45&gt;(Hilfstabelle!$J$2*VLOOKUP(A45,Stammdaten!$A$17:$E$300,5,FALSE)),C45&gt;(Hilfstabelle!$J$2*VLOOKUP(A45,Stammdaten!$A$17:$E$300,5,FALSE))),"Achtung: Füllstand übersteigt die installierte Speicherkapazität.",IF(OR(NOT(ISNUMBER(B45)),NOT(ISNUMBER(C45))),"Fehler: Füllstände fehlen. Bitte ergänzen.",IF(COUNTIF($A$17:$A$299,A45)&gt;1,"Bitte nur eine Eintragung pro Anlagenschlüssel vornehmen",""))),"Fehler"))</f>
        <v/>
      </c>
    </row>
    <row r="46" spans="1:5" x14ac:dyDescent="0.2">
      <c r="A46" s="77"/>
      <c r="B46" s="4"/>
      <c r="C46" s="131"/>
      <c r="D46" s="10"/>
      <c r="E46" s="89" t="str">
        <f>IF(ISBLANK(A46),"",IFERROR(IF(OR(B46&gt;(Hilfstabelle!$J$2*VLOOKUP(A46,Stammdaten!$A$17:$E$300,5,FALSE)),C46&gt;(Hilfstabelle!$J$2*VLOOKUP(A46,Stammdaten!$A$17:$E$300,5,FALSE))),"Achtung: Füllstand übersteigt die installierte Speicherkapazität.",IF(OR(NOT(ISNUMBER(B46)),NOT(ISNUMBER(C46))),"Fehler: Füllstände fehlen. Bitte ergänzen.",IF(COUNTIF($A$17:$A$299,A46)&gt;1,"Bitte nur eine Eintragung pro Anlagenschlüssel vornehmen",""))),"Fehler"))</f>
        <v/>
      </c>
    </row>
    <row r="47" spans="1:5" x14ac:dyDescent="0.2">
      <c r="A47" s="77"/>
      <c r="B47" s="4"/>
      <c r="C47" s="131"/>
      <c r="D47" s="10"/>
      <c r="E47" s="89" t="str">
        <f>IF(ISBLANK(A47),"",IFERROR(IF(OR(B47&gt;(Hilfstabelle!$J$2*VLOOKUP(A47,Stammdaten!$A$17:$E$300,5,FALSE)),C47&gt;(Hilfstabelle!$J$2*VLOOKUP(A47,Stammdaten!$A$17:$E$300,5,FALSE))),"Achtung: Füllstand übersteigt die installierte Speicherkapazität.",IF(OR(NOT(ISNUMBER(B47)),NOT(ISNUMBER(C47))),"Fehler: Füllstände fehlen. Bitte ergänzen.",IF(COUNTIF($A$17:$A$299,A47)&gt;1,"Bitte nur eine Eintragung pro Anlagenschlüssel vornehmen",""))),"Fehler"))</f>
        <v/>
      </c>
    </row>
    <row r="48" spans="1:5" x14ac:dyDescent="0.2">
      <c r="A48" s="77"/>
      <c r="B48" s="4"/>
      <c r="C48" s="131"/>
      <c r="D48" s="10"/>
      <c r="E48" s="89" t="str">
        <f>IF(ISBLANK(A48),"",IFERROR(IF(OR(B48&gt;(Hilfstabelle!$J$2*VLOOKUP(A48,Stammdaten!$A$17:$E$300,5,FALSE)),C48&gt;(Hilfstabelle!$J$2*VLOOKUP(A48,Stammdaten!$A$17:$E$300,5,FALSE))),"Achtung: Füllstand übersteigt die installierte Speicherkapazität.",IF(OR(NOT(ISNUMBER(B48)),NOT(ISNUMBER(C48))),"Fehler: Füllstände fehlen. Bitte ergänzen.",IF(COUNTIF($A$17:$A$299,A48)&gt;1,"Bitte nur eine Eintragung pro Anlagenschlüssel vornehmen",""))),"Fehler"))</f>
        <v/>
      </c>
    </row>
    <row r="49" spans="1:5" x14ac:dyDescent="0.2">
      <c r="A49" s="77"/>
      <c r="B49" s="4"/>
      <c r="C49" s="131"/>
      <c r="D49" s="10"/>
      <c r="E49" s="89" t="str">
        <f>IF(ISBLANK(A49),"",IFERROR(IF(OR(B49&gt;(Hilfstabelle!$J$2*VLOOKUP(A49,Stammdaten!$A$17:$E$300,5,FALSE)),C49&gt;(Hilfstabelle!$J$2*VLOOKUP(A49,Stammdaten!$A$17:$E$300,5,FALSE))),"Achtung: Füllstand übersteigt die installierte Speicherkapazität.",IF(OR(NOT(ISNUMBER(B49)),NOT(ISNUMBER(C49))),"Fehler: Füllstände fehlen. Bitte ergänzen.",IF(COUNTIF($A$17:$A$299,A49)&gt;1,"Bitte nur eine Eintragung pro Anlagenschlüssel vornehmen",""))),"Fehler"))</f>
        <v/>
      </c>
    </row>
    <row r="50" spans="1:5" x14ac:dyDescent="0.2">
      <c r="A50" s="77"/>
      <c r="B50" s="4"/>
      <c r="C50" s="131"/>
      <c r="D50" s="10"/>
      <c r="E50" s="89" t="str">
        <f>IF(ISBLANK(A50),"",IFERROR(IF(OR(B50&gt;(Hilfstabelle!$J$2*VLOOKUP(A50,Stammdaten!$A$17:$E$300,5,FALSE)),C50&gt;(Hilfstabelle!$J$2*VLOOKUP(A50,Stammdaten!$A$17:$E$300,5,FALSE))),"Achtung: Füllstand übersteigt die installierte Speicherkapazität.",IF(OR(NOT(ISNUMBER(B50)),NOT(ISNUMBER(C50))),"Fehler: Füllstände fehlen. Bitte ergänzen.",IF(COUNTIF($A$17:$A$299,A50)&gt;1,"Bitte nur eine Eintragung pro Anlagenschlüssel vornehmen",""))),"Fehler"))</f>
        <v/>
      </c>
    </row>
    <row r="51" spans="1:5" x14ac:dyDescent="0.2">
      <c r="A51" s="77"/>
      <c r="B51" s="4"/>
      <c r="C51" s="131"/>
      <c r="D51" s="10"/>
      <c r="E51" s="89" t="str">
        <f>IF(ISBLANK(A51),"",IFERROR(IF(OR(B51&gt;(Hilfstabelle!$J$2*VLOOKUP(A51,Stammdaten!$A$17:$E$300,5,FALSE)),C51&gt;(Hilfstabelle!$J$2*VLOOKUP(A51,Stammdaten!$A$17:$E$300,5,FALSE))),"Achtung: Füllstand übersteigt die installierte Speicherkapazität.",IF(OR(NOT(ISNUMBER(B51)),NOT(ISNUMBER(C51))),"Fehler: Füllstände fehlen. Bitte ergänzen.",IF(COUNTIF($A$17:$A$299,A51)&gt;1,"Bitte nur eine Eintragung pro Anlagenschlüssel vornehmen",""))),"Fehler"))</f>
        <v/>
      </c>
    </row>
    <row r="52" spans="1:5" x14ac:dyDescent="0.2">
      <c r="A52" s="77"/>
      <c r="B52" s="4"/>
      <c r="C52" s="131"/>
      <c r="D52" s="10"/>
      <c r="E52" s="89" t="str">
        <f>IF(ISBLANK(A52),"",IFERROR(IF(OR(B52&gt;(Hilfstabelle!$J$2*VLOOKUP(A52,Stammdaten!$A$17:$E$300,5,FALSE)),C52&gt;(Hilfstabelle!$J$2*VLOOKUP(A52,Stammdaten!$A$17:$E$300,5,FALSE))),"Achtung: Füllstand übersteigt die installierte Speicherkapazität.",IF(OR(NOT(ISNUMBER(B52)),NOT(ISNUMBER(C52))),"Fehler: Füllstände fehlen. Bitte ergänzen.",IF(COUNTIF($A$17:$A$299,A52)&gt;1,"Bitte nur eine Eintragung pro Anlagenschlüssel vornehmen",""))),"Fehler"))</f>
        <v/>
      </c>
    </row>
    <row r="53" spans="1:5" x14ac:dyDescent="0.2">
      <c r="A53" s="77"/>
      <c r="B53" s="4"/>
      <c r="C53" s="131"/>
      <c r="D53" s="10"/>
      <c r="E53" s="89" t="str">
        <f>IF(ISBLANK(A53),"",IFERROR(IF(OR(B53&gt;(Hilfstabelle!$J$2*VLOOKUP(A53,Stammdaten!$A$17:$E$300,5,FALSE)),C53&gt;(Hilfstabelle!$J$2*VLOOKUP(A53,Stammdaten!$A$17:$E$300,5,FALSE))),"Achtung: Füllstand übersteigt die installierte Speicherkapazität.",IF(OR(NOT(ISNUMBER(B53)),NOT(ISNUMBER(C53))),"Fehler: Füllstände fehlen. Bitte ergänzen.",IF(COUNTIF($A$17:$A$299,A53)&gt;1,"Bitte nur eine Eintragung pro Anlagenschlüssel vornehmen",""))),"Fehler"))</f>
        <v/>
      </c>
    </row>
    <row r="54" spans="1:5" x14ac:dyDescent="0.2">
      <c r="A54" s="77"/>
      <c r="B54" s="4"/>
      <c r="C54" s="131"/>
      <c r="D54" s="10"/>
      <c r="E54" s="89" t="str">
        <f>IF(ISBLANK(A54),"",IFERROR(IF(OR(B54&gt;(Hilfstabelle!$J$2*VLOOKUP(A54,Stammdaten!$A$17:$E$300,5,FALSE)),C54&gt;(Hilfstabelle!$J$2*VLOOKUP(A54,Stammdaten!$A$17:$E$300,5,FALSE))),"Achtung: Füllstand übersteigt die installierte Speicherkapazität.",IF(OR(NOT(ISNUMBER(B54)),NOT(ISNUMBER(C54))),"Fehler: Füllstände fehlen. Bitte ergänzen.",IF(COUNTIF($A$17:$A$299,A54)&gt;1,"Bitte nur eine Eintragung pro Anlagenschlüssel vornehmen",""))),"Fehler"))</f>
        <v/>
      </c>
    </row>
    <row r="55" spans="1:5" x14ac:dyDescent="0.2">
      <c r="A55" s="77"/>
      <c r="B55" s="4"/>
      <c r="C55" s="131"/>
      <c r="D55" s="10"/>
      <c r="E55" s="89" t="str">
        <f>IF(ISBLANK(A55),"",IFERROR(IF(OR(B55&gt;(Hilfstabelle!$J$2*VLOOKUP(A55,Stammdaten!$A$17:$E$300,5,FALSE)),C55&gt;(Hilfstabelle!$J$2*VLOOKUP(A55,Stammdaten!$A$17:$E$300,5,FALSE))),"Achtung: Füllstand übersteigt die installierte Speicherkapazität.",IF(OR(NOT(ISNUMBER(B55)),NOT(ISNUMBER(C55))),"Fehler: Füllstände fehlen. Bitte ergänzen.",IF(COUNTIF($A$17:$A$299,A55)&gt;1,"Bitte nur eine Eintragung pro Anlagenschlüssel vornehmen",""))),"Fehler"))</f>
        <v/>
      </c>
    </row>
    <row r="56" spans="1:5" x14ac:dyDescent="0.2">
      <c r="A56" s="77"/>
      <c r="B56" s="4"/>
      <c r="C56" s="131"/>
      <c r="D56" s="10"/>
      <c r="E56" s="89" t="str">
        <f>IF(ISBLANK(A56),"",IFERROR(IF(OR(B56&gt;(Hilfstabelle!$J$2*VLOOKUP(A56,Stammdaten!$A$17:$E$300,5,FALSE)),C56&gt;(Hilfstabelle!$J$2*VLOOKUP(A56,Stammdaten!$A$17:$E$300,5,FALSE))),"Achtung: Füllstand übersteigt die installierte Speicherkapazität.",IF(OR(NOT(ISNUMBER(B56)),NOT(ISNUMBER(C56))),"Fehler: Füllstände fehlen. Bitte ergänzen.",IF(COUNTIF($A$17:$A$299,A56)&gt;1,"Bitte nur eine Eintragung pro Anlagenschlüssel vornehmen",""))),"Fehler"))</f>
        <v/>
      </c>
    </row>
    <row r="57" spans="1:5" x14ac:dyDescent="0.2">
      <c r="A57" s="77"/>
      <c r="B57" s="4"/>
      <c r="C57" s="131"/>
      <c r="D57" s="10"/>
      <c r="E57" s="89" t="str">
        <f>IF(ISBLANK(A57),"",IFERROR(IF(OR(B57&gt;(Hilfstabelle!$J$2*VLOOKUP(A57,Stammdaten!$A$17:$E$300,5,FALSE)),C57&gt;(Hilfstabelle!$J$2*VLOOKUP(A57,Stammdaten!$A$17:$E$300,5,FALSE))),"Achtung: Füllstand übersteigt die installierte Speicherkapazität.",IF(OR(NOT(ISNUMBER(B57)),NOT(ISNUMBER(C57))),"Fehler: Füllstände fehlen. Bitte ergänzen.",IF(COUNTIF($A$17:$A$299,A57)&gt;1,"Bitte nur eine Eintragung pro Anlagenschlüssel vornehmen",""))),"Fehler"))</f>
        <v/>
      </c>
    </row>
    <row r="58" spans="1:5" x14ac:dyDescent="0.2">
      <c r="A58" s="77"/>
      <c r="B58" s="4"/>
      <c r="C58" s="131"/>
      <c r="D58" s="10"/>
      <c r="E58" s="89" t="str">
        <f>IF(ISBLANK(A58),"",IFERROR(IF(OR(B58&gt;(Hilfstabelle!$J$2*VLOOKUP(A58,Stammdaten!$A$17:$E$300,5,FALSE)),C58&gt;(Hilfstabelle!$J$2*VLOOKUP(A58,Stammdaten!$A$17:$E$300,5,FALSE))),"Achtung: Füllstand übersteigt die installierte Speicherkapazität.",IF(OR(NOT(ISNUMBER(B58)),NOT(ISNUMBER(C58))),"Fehler: Füllstände fehlen. Bitte ergänzen.",IF(COUNTIF($A$17:$A$299,A58)&gt;1,"Bitte nur eine Eintragung pro Anlagenschlüssel vornehmen",""))),"Fehler"))</f>
        <v/>
      </c>
    </row>
    <row r="59" spans="1:5" x14ac:dyDescent="0.2">
      <c r="A59" s="77"/>
      <c r="B59" s="4"/>
      <c r="C59" s="131"/>
      <c r="D59" s="10"/>
      <c r="E59" s="89" t="str">
        <f>IF(ISBLANK(A59),"",IFERROR(IF(OR(B59&gt;(Hilfstabelle!$J$2*VLOOKUP(A59,Stammdaten!$A$17:$E$300,5,FALSE)),C59&gt;(Hilfstabelle!$J$2*VLOOKUP(A59,Stammdaten!$A$17:$E$300,5,FALSE))),"Achtung: Füllstand übersteigt die installierte Speicherkapazität.",IF(OR(NOT(ISNUMBER(B59)),NOT(ISNUMBER(C59))),"Fehler: Füllstände fehlen. Bitte ergänzen.",IF(COUNTIF($A$17:$A$299,A59)&gt;1,"Bitte nur eine Eintragung pro Anlagenschlüssel vornehmen",""))),"Fehler"))</f>
        <v/>
      </c>
    </row>
    <row r="60" spans="1:5" x14ac:dyDescent="0.2">
      <c r="A60" s="77"/>
      <c r="B60" s="4"/>
      <c r="C60" s="131"/>
      <c r="D60" s="10"/>
      <c r="E60" s="89" t="str">
        <f>IF(ISBLANK(A60),"",IFERROR(IF(OR(B60&gt;(Hilfstabelle!$J$2*VLOOKUP(A60,Stammdaten!$A$17:$E$300,5,FALSE)),C60&gt;(Hilfstabelle!$J$2*VLOOKUP(A60,Stammdaten!$A$17:$E$300,5,FALSE))),"Achtung: Füllstand übersteigt die installierte Speicherkapazität.",IF(OR(NOT(ISNUMBER(B60)),NOT(ISNUMBER(C60))),"Fehler: Füllstände fehlen. Bitte ergänzen.",IF(COUNTIF($A$17:$A$299,A60)&gt;1,"Bitte nur eine Eintragung pro Anlagenschlüssel vornehmen",""))),"Fehler"))</f>
        <v/>
      </c>
    </row>
    <row r="61" spans="1:5" x14ac:dyDescent="0.2">
      <c r="A61" s="77"/>
      <c r="B61" s="4"/>
      <c r="C61" s="131"/>
      <c r="D61" s="10"/>
      <c r="E61" s="89" t="str">
        <f>IF(ISBLANK(A61),"",IFERROR(IF(OR(B61&gt;(Hilfstabelle!$J$2*VLOOKUP(A61,Stammdaten!$A$17:$E$300,5,FALSE)),C61&gt;(Hilfstabelle!$J$2*VLOOKUP(A61,Stammdaten!$A$17:$E$300,5,FALSE))),"Achtung: Füllstand übersteigt die installierte Speicherkapazität.",IF(OR(NOT(ISNUMBER(B61)),NOT(ISNUMBER(C61))),"Fehler: Füllstände fehlen. Bitte ergänzen.",IF(COUNTIF($A$17:$A$299,A61)&gt;1,"Bitte nur eine Eintragung pro Anlagenschlüssel vornehmen",""))),"Fehler"))</f>
        <v/>
      </c>
    </row>
    <row r="62" spans="1:5" x14ac:dyDescent="0.2">
      <c r="A62" s="77"/>
      <c r="B62" s="4"/>
      <c r="C62" s="131"/>
      <c r="D62" s="10"/>
      <c r="E62" s="89" t="str">
        <f>IF(ISBLANK(A62),"",IFERROR(IF(OR(B62&gt;(Hilfstabelle!$J$2*VLOOKUP(A62,Stammdaten!$A$17:$E$300,5,FALSE)),C62&gt;(Hilfstabelle!$J$2*VLOOKUP(A62,Stammdaten!$A$17:$E$300,5,FALSE))),"Achtung: Füllstand übersteigt die installierte Speicherkapazität.",IF(OR(NOT(ISNUMBER(B62)),NOT(ISNUMBER(C62))),"Fehler: Füllstände fehlen. Bitte ergänzen.",IF(COUNTIF($A$17:$A$299,A62)&gt;1,"Bitte nur eine Eintragung pro Anlagenschlüssel vornehmen",""))),"Fehler"))</f>
        <v/>
      </c>
    </row>
    <row r="63" spans="1:5" x14ac:dyDescent="0.2">
      <c r="A63" s="77"/>
      <c r="B63" s="4"/>
      <c r="C63" s="131"/>
      <c r="D63" s="10"/>
      <c r="E63" s="89" t="str">
        <f>IF(ISBLANK(A63),"",IFERROR(IF(OR(B63&gt;(Hilfstabelle!$J$2*VLOOKUP(A63,Stammdaten!$A$17:$E$300,5,FALSE)),C63&gt;(Hilfstabelle!$J$2*VLOOKUP(A63,Stammdaten!$A$17:$E$300,5,FALSE))),"Achtung: Füllstand übersteigt die installierte Speicherkapazität.",IF(OR(NOT(ISNUMBER(B63)),NOT(ISNUMBER(C63))),"Fehler: Füllstände fehlen. Bitte ergänzen.",IF(COUNTIF($A$17:$A$299,A63)&gt;1,"Bitte nur eine Eintragung pro Anlagenschlüssel vornehmen",""))),"Fehler"))</f>
        <v/>
      </c>
    </row>
    <row r="64" spans="1:5" x14ac:dyDescent="0.2">
      <c r="A64" s="77"/>
      <c r="B64" s="4"/>
      <c r="C64" s="131"/>
      <c r="D64" s="10"/>
      <c r="E64" s="89" t="str">
        <f>IF(ISBLANK(A64),"",IFERROR(IF(OR(B64&gt;(Hilfstabelle!$J$2*VLOOKUP(A64,Stammdaten!$A$17:$E$300,5,FALSE)),C64&gt;(Hilfstabelle!$J$2*VLOOKUP(A64,Stammdaten!$A$17:$E$300,5,FALSE))),"Achtung: Füllstand übersteigt die installierte Speicherkapazität.",IF(OR(NOT(ISNUMBER(B64)),NOT(ISNUMBER(C64))),"Fehler: Füllstände fehlen. Bitte ergänzen.",IF(COUNTIF($A$17:$A$299,A64)&gt;1,"Bitte nur eine Eintragung pro Anlagenschlüssel vornehmen",""))),"Fehler"))</f>
        <v/>
      </c>
    </row>
    <row r="65" spans="1:5" x14ac:dyDescent="0.2">
      <c r="A65" s="77"/>
      <c r="B65" s="4"/>
      <c r="C65" s="131"/>
      <c r="D65" s="10"/>
      <c r="E65" s="89" t="str">
        <f>IF(ISBLANK(A65),"",IFERROR(IF(OR(B65&gt;(Hilfstabelle!$J$2*VLOOKUP(A65,Stammdaten!$A$17:$E$300,5,FALSE)),C65&gt;(Hilfstabelle!$J$2*VLOOKUP(A65,Stammdaten!$A$17:$E$300,5,FALSE))),"Achtung: Füllstand übersteigt die installierte Speicherkapazität.",IF(OR(NOT(ISNUMBER(B65)),NOT(ISNUMBER(C65))),"Fehler: Füllstände fehlen. Bitte ergänzen.",IF(COUNTIF($A$17:$A$299,A65)&gt;1,"Bitte nur eine Eintragung pro Anlagenschlüssel vornehmen",""))),"Fehler"))</f>
        <v/>
      </c>
    </row>
    <row r="66" spans="1:5" x14ac:dyDescent="0.2">
      <c r="A66" s="77"/>
      <c r="B66" s="4"/>
      <c r="C66" s="131"/>
      <c r="D66" s="10"/>
      <c r="E66" s="89" t="str">
        <f>IF(ISBLANK(A66),"",IFERROR(IF(OR(B66&gt;(Hilfstabelle!$J$2*VLOOKUP(A66,Stammdaten!$A$17:$E$300,5,FALSE)),C66&gt;(Hilfstabelle!$J$2*VLOOKUP(A66,Stammdaten!$A$17:$E$300,5,FALSE))),"Achtung: Füllstand übersteigt die installierte Speicherkapazität.",IF(OR(NOT(ISNUMBER(B66)),NOT(ISNUMBER(C66))),"Fehler: Füllstände fehlen. Bitte ergänzen.",IF(COUNTIF($A$17:$A$299,A66)&gt;1,"Bitte nur eine Eintragung pro Anlagenschlüssel vornehmen",""))),"Fehler"))</f>
        <v/>
      </c>
    </row>
    <row r="67" spans="1:5" x14ac:dyDescent="0.2">
      <c r="A67" s="77"/>
      <c r="B67" s="4"/>
      <c r="C67" s="131"/>
      <c r="D67" s="10"/>
      <c r="E67" s="89" t="str">
        <f>IF(ISBLANK(A67),"",IFERROR(IF(OR(B67&gt;(Hilfstabelle!$J$2*VLOOKUP(A67,Stammdaten!$A$17:$E$300,5,FALSE)),C67&gt;(Hilfstabelle!$J$2*VLOOKUP(A67,Stammdaten!$A$17:$E$300,5,FALSE))),"Achtung: Füllstand übersteigt die installierte Speicherkapazität.",IF(OR(NOT(ISNUMBER(B67)),NOT(ISNUMBER(C67))),"Fehler: Füllstände fehlen. Bitte ergänzen.",IF(COUNTIF($A$17:$A$299,A67)&gt;1,"Bitte nur eine Eintragung pro Anlagenschlüssel vornehmen",""))),"Fehler"))</f>
        <v/>
      </c>
    </row>
    <row r="68" spans="1:5" x14ac:dyDescent="0.2">
      <c r="A68" s="77"/>
      <c r="B68" s="4"/>
      <c r="C68" s="131"/>
      <c r="D68" s="10"/>
      <c r="E68" s="89" t="str">
        <f>IF(ISBLANK(A68),"",IFERROR(IF(OR(B68&gt;(Hilfstabelle!$J$2*VLOOKUP(A68,Stammdaten!$A$17:$E$300,5,FALSE)),C68&gt;(Hilfstabelle!$J$2*VLOOKUP(A68,Stammdaten!$A$17:$E$300,5,FALSE))),"Achtung: Füllstand übersteigt die installierte Speicherkapazität.",IF(OR(NOT(ISNUMBER(B68)),NOT(ISNUMBER(C68))),"Fehler: Füllstände fehlen. Bitte ergänzen.",IF(COUNTIF($A$17:$A$299,A68)&gt;1,"Bitte nur eine Eintragung pro Anlagenschlüssel vornehmen",""))),"Fehler"))</f>
        <v/>
      </c>
    </row>
    <row r="69" spans="1:5" x14ac:dyDescent="0.2">
      <c r="A69" s="77"/>
      <c r="B69" s="4"/>
      <c r="C69" s="131"/>
      <c r="D69" s="10"/>
      <c r="E69" s="89" t="str">
        <f>IF(ISBLANK(A69),"",IFERROR(IF(OR(B69&gt;(Hilfstabelle!$J$2*VLOOKUP(A69,Stammdaten!$A$17:$E$300,5,FALSE)),C69&gt;(Hilfstabelle!$J$2*VLOOKUP(A69,Stammdaten!$A$17:$E$300,5,FALSE))),"Achtung: Füllstand übersteigt die installierte Speicherkapazität.",IF(OR(NOT(ISNUMBER(B69)),NOT(ISNUMBER(C69))),"Fehler: Füllstände fehlen. Bitte ergänzen.",IF(COUNTIF($A$17:$A$299,A69)&gt;1,"Bitte nur eine Eintragung pro Anlagenschlüssel vornehmen",""))),"Fehler"))</f>
        <v/>
      </c>
    </row>
    <row r="70" spans="1:5" x14ac:dyDescent="0.2">
      <c r="A70" s="77"/>
      <c r="B70" s="4"/>
      <c r="C70" s="131"/>
      <c r="D70" s="10"/>
      <c r="E70" s="89" t="str">
        <f>IF(ISBLANK(A70),"",IFERROR(IF(OR(B70&gt;(Hilfstabelle!$J$2*VLOOKUP(A70,Stammdaten!$A$17:$E$300,5,FALSE)),C70&gt;(Hilfstabelle!$J$2*VLOOKUP(A70,Stammdaten!$A$17:$E$300,5,FALSE))),"Achtung: Füllstand übersteigt die installierte Speicherkapazität.",IF(OR(NOT(ISNUMBER(B70)),NOT(ISNUMBER(C70))),"Fehler: Füllstände fehlen. Bitte ergänzen.",IF(COUNTIF($A$17:$A$299,A70)&gt;1,"Bitte nur eine Eintragung pro Anlagenschlüssel vornehmen",""))),"Fehler"))</f>
        <v/>
      </c>
    </row>
    <row r="71" spans="1:5" x14ac:dyDescent="0.2">
      <c r="A71" s="77"/>
      <c r="B71" s="4"/>
      <c r="C71" s="131"/>
      <c r="D71" s="10"/>
      <c r="E71" s="89" t="str">
        <f>IF(ISBLANK(A71),"",IFERROR(IF(OR(B71&gt;(Hilfstabelle!$J$2*VLOOKUP(A71,Stammdaten!$A$17:$E$300,5,FALSE)),C71&gt;(Hilfstabelle!$J$2*VLOOKUP(A71,Stammdaten!$A$17:$E$300,5,FALSE))),"Achtung: Füllstand übersteigt die installierte Speicherkapazität.",IF(OR(NOT(ISNUMBER(B71)),NOT(ISNUMBER(C71))),"Fehler: Füllstände fehlen. Bitte ergänzen.",IF(COUNTIF($A$17:$A$299,A71)&gt;1,"Bitte nur eine Eintragung pro Anlagenschlüssel vornehmen",""))),"Fehler"))</f>
        <v/>
      </c>
    </row>
    <row r="72" spans="1:5" x14ac:dyDescent="0.2">
      <c r="A72" s="77"/>
      <c r="B72" s="4"/>
      <c r="C72" s="131"/>
      <c r="D72" s="10"/>
      <c r="E72" s="89" t="str">
        <f>IF(ISBLANK(A72),"",IFERROR(IF(OR(B72&gt;(Hilfstabelle!$J$2*VLOOKUP(A72,Stammdaten!$A$17:$E$300,5,FALSE)),C72&gt;(Hilfstabelle!$J$2*VLOOKUP(A72,Stammdaten!$A$17:$E$300,5,FALSE))),"Achtung: Füllstand übersteigt die installierte Speicherkapazität.",IF(OR(NOT(ISNUMBER(B72)),NOT(ISNUMBER(C72))),"Fehler: Füllstände fehlen. Bitte ergänzen.",IF(COUNTIF($A$17:$A$299,A72)&gt;1,"Bitte nur eine Eintragung pro Anlagenschlüssel vornehmen",""))),"Fehler"))</f>
        <v/>
      </c>
    </row>
    <row r="73" spans="1:5" x14ac:dyDescent="0.2">
      <c r="A73" s="77"/>
      <c r="B73" s="4"/>
      <c r="C73" s="131"/>
      <c r="D73" s="10"/>
      <c r="E73" s="89" t="str">
        <f>IF(ISBLANK(A73),"",IFERROR(IF(OR(B73&gt;(Hilfstabelle!$J$2*VLOOKUP(A73,Stammdaten!$A$17:$E$300,5,FALSE)),C73&gt;(Hilfstabelle!$J$2*VLOOKUP(A73,Stammdaten!$A$17:$E$300,5,FALSE))),"Achtung: Füllstand übersteigt die installierte Speicherkapazität.",IF(OR(NOT(ISNUMBER(B73)),NOT(ISNUMBER(C73))),"Fehler: Füllstände fehlen. Bitte ergänzen.",IF(COUNTIF($A$17:$A$299,A73)&gt;1,"Bitte nur eine Eintragung pro Anlagenschlüssel vornehmen",""))),"Fehler"))</f>
        <v/>
      </c>
    </row>
    <row r="74" spans="1:5" x14ac:dyDescent="0.2">
      <c r="A74" s="77"/>
      <c r="B74" s="4"/>
      <c r="C74" s="131"/>
      <c r="D74" s="10"/>
      <c r="E74" s="89" t="str">
        <f>IF(ISBLANK(A74),"",IFERROR(IF(OR(B74&gt;(Hilfstabelle!$J$2*VLOOKUP(A74,Stammdaten!$A$17:$E$300,5,FALSE)),C74&gt;(Hilfstabelle!$J$2*VLOOKUP(A74,Stammdaten!$A$17:$E$300,5,FALSE))),"Achtung: Füllstand übersteigt die installierte Speicherkapazität.",IF(OR(NOT(ISNUMBER(B74)),NOT(ISNUMBER(C74))),"Fehler: Füllstände fehlen. Bitte ergänzen.",IF(COUNTIF($A$17:$A$299,A74)&gt;1,"Bitte nur eine Eintragung pro Anlagenschlüssel vornehmen",""))),"Fehler"))</f>
        <v/>
      </c>
    </row>
    <row r="75" spans="1:5" x14ac:dyDescent="0.2">
      <c r="A75" s="77"/>
      <c r="B75" s="4"/>
      <c r="C75" s="131"/>
      <c r="D75" s="10"/>
      <c r="E75" s="89" t="str">
        <f>IF(ISBLANK(A75),"",IFERROR(IF(OR(B75&gt;(Hilfstabelle!$J$2*VLOOKUP(A75,Stammdaten!$A$17:$E$300,5,FALSE)),C75&gt;(Hilfstabelle!$J$2*VLOOKUP(A75,Stammdaten!$A$17:$E$300,5,FALSE))),"Achtung: Füllstand übersteigt die installierte Speicherkapazität.",IF(OR(NOT(ISNUMBER(B75)),NOT(ISNUMBER(C75))),"Fehler: Füllstände fehlen. Bitte ergänzen.",IF(COUNTIF($A$17:$A$299,A75)&gt;1,"Bitte nur eine Eintragung pro Anlagenschlüssel vornehmen",""))),"Fehler"))</f>
        <v/>
      </c>
    </row>
    <row r="76" spans="1:5" x14ac:dyDescent="0.2">
      <c r="A76" s="77"/>
      <c r="B76" s="4"/>
      <c r="C76" s="131"/>
      <c r="D76" s="10"/>
      <c r="E76" s="89" t="str">
        <f>IF(ISBLANK(A76),"",IFERROR(IF(OR(B76&gt;(Hilfstabelle!$J$2*VLOOKUP(A76,Stammdaten!$A$17:$E$300,5,FALSE)),C76&gt;(Hilfstabelle!$J$2*VLOOKUP(A76,Stammdaten!$A$17:$E$300,5,FALSE))),"Achtung: Füllstand übersteigt die installierte Speicherkapazität.",IF(OR(NOT(ISNUMBER(B76)),NOT(ISNUMBER(C76))),"Fehler: Füllstände fehlen. Bitte ergänzen.",IF(COUNTIF($A$17:$A$299,A76)&gt;1,"Bitte nur eine Eintragung pro Anlagenschlüssel vornehmen",""))),"Fehler"))</f>
        <v/>
      </c>
    </row>
    <row r="77" spans="1:5" x14ac:dyDescent="0.2">
      <c r="A77" s="77"/>
      <c r="B77" s="4"/>
      <c r="C77" s="131"/>
      <c r="D77" s="10"/>
      <c r="E77" s="89" t="str">
        <f>IF(ISBLANK(A77),"",IFERROR(IF(OR(B77&gt;(Hilfstabelle!$J$2*VLOOKUP(A77,Stammdaten!$A$17:$E$300,5,FALSE)),C77&gt;(Hilfstabelle!$J$2*VLOOKUP(A77,Stammdaten!$A$17:$E$300,5,FALSE))),"Achtung: Füllstand übersteigt die installierte Speicherkapazität.",IF(OR(NOT(ISNUMBER(B77)),NOT(ISNUMBER(C77))),"Fehler: Füllstände fehlen. Bitte ergänzen.",IF(COUNTIF($A$17:$A$299,A77)&gt;1,"Bitte nur eine Eintragung pro Anlagenschlüssel vornehmen",""))),"Fehler"))</f>
        <v/>
      </c>
    </row>
    <row r="78" spans="1:5" x14ac:dyDescent="0.2">
      <c r="A78" s="77"/>
      <c r="B78" s="4"/>
      <c r="C78" s="131"/>
      <c r="D78" s="10"/>
      <c r="E78" s="89" t="str">
        <f>IF(ISBLANK(A78),"",IFERROR(IF(OR(B78&gt;(Hilfstabelle!$J$2*VLOOKUP(A78,Stammdaten!$A$17:$E$300,5,FALSE)),C78&gt;(Hilfstabelle!$J$2*VLOOKUP(A78,Stammdaten!$A$17:$E$300,5,FALSE))),"Achtung: Füllstand übersteigt die installierte Speicherkapazität.",IF(OR(NOT(ISNUMBER(B78)),NOT(ISNUMBER(C78))),"Fehler: Füllstände fehlen. Bitte ergänzen.",IF(COUNTIF($A$17:$A$299,A78)&gt;1,"Bitte nur eine Eintragung pro Anlagenschlüssel vornehmen",""))),"Fehler"))</f>
        <v/>
      </c>
    </row>
    <row r="79" spans="1:5" x14ac:dyDescent="0.2">
      <c r="A79" s="77"/>
      <c r="B79" s="4"/>
      <c r="C79" s="131"/>
      <c r="D79" s="10"/>
      <c r="E79" s="89" t="str">
        <f>IF(ISBLANK(A79),"",IFERROR(IF(OR(B79&gt;(Hilfstabelle!$J$2*VLOOKUP(A79,Stammdaten!$A$17:$E$300,5,FALSE)),C79&gt;(Hilfstabelle!$J$2*VLOOKUP(A79,Stammdaten!$A$17:$E$300,5,FALSE))),"Achtung: Füllstand übersteigt die installierte Speicherkapazität.",IF(OR(NOT(ISNUMBER(B79)),NOT(ISNUMBER(C79))),"Fehler: Füllstände fehlen. Bitte ergänzen.",IF(COUNTIF($A$17:$A$299,A79)&gt;1,"Bitte nur eine Eintragung pro Anlagenschlüssel vornehmen",""))),"Fehler"))</f>
        <v/>
      </c>
    </row>
    <row r="80" spans="1:5" x14ac:dyDescent="0.2">
      <c r="A80" s="77"/>
      <c r="B80" s="4"/>
      <c r="C80" s="131"/>
      <c r="D80" s="10"/>
      <c r="E80" s="89" t="str">
        <f>IF(ISBLANK(A80),"",IFERROR(IF(OR(B80&gt;(Hilfstabelle!$J$2*VLOOKUP(A80,Stammdaten!$A$17:$E$300,5,FALSE)),C80&gt;(Hilfstabelle!$J$2*VLOOKUP(A80,Stammdaten!$A$17:$E$300,5,FALSE))),"Achtung: Füllstand übersteigt die installierte Speicherkapazität.",IF(OR(NOT(ISNUMBER(B80)),NOT(ISNUMBER(C80))),"Fehler: Füllstände fehlen. Bitte ergänzen.",IF(COUNTIF($A$17:$A$299,A80)&gt;1,"Bitte nur eine Eintragung pro Anlagenschlüssel vornehmen",""))),"Fehler"))</f>
        <v/>
      </c>
    </row>
    <row r="81" spans="1:5" x14ac:dyDescent="0.2">
      <c r="A81" s="77"/>
      <c r="B81" s="4"/>
      <c r="C81" s="131"/>
      <c r="D81" s="10"/>
      <c r="E81" s="89" t="str">
        <f>IF(ISBLANK(A81),"",IFERROR(IF(OR(B81&gt;(Hilfstabelle!$J$2*VLOOKUP(A81,Stammdaten!$A$17:$E$300,5,FALSE)),C81&gt;(Hilfstabelle!$J$2*VLOOKUP(A81,Stammdaten!$A$17:$E$300,5,FALSE))),"Achtung: Füllstand übersteigt die installierte Speicherkapazität.",IF(OR(NOT(ISNUMBER(B81)),NOT(ISNUMBER(C81))),"Fehler: Füllstände fehlen. Bitte ergänzen.",IF(COUNTIF($A$17:$A$299,A81)&gt;1,"Bitte nur eine Eintragung pro Anlagenschlüssel vornehmen",""))),"Fehler"))</f>
        <v/>
      </c>
    </row>
    <row r="82" spans="1:5" x14ac:dyDescent="0.2">
      <c r="A82" s="77"/>
      <c r="B82" s="4"/>
      <c r="C82" s="131"/>
      <c r="D82" s="10"/>
      <c r="E82" s="89" t="str">
        <f>IF(ISBLANK(A82),"",IFERROR(IF(OR(B82&gt;(Hilfstabelle!$J$2*VLOOKUP(A82,Stammdaten!$A$17:$E$300,5,FALSE)),C82&gt;(Hilfstabelle!$J$2*VLOOKUP(A82,Stammdaten!$A$17:$E$300,5,FALSE))),"Achtung: Füllstand übersteigt die installierte Speicherkapazität.",IF(OR(NOT(ISNUMBER(B82)),NOT(ISNUMBER(C82))),"Fehler: Füllstände fehlen. Bitte ergänzen.",IF(COUNTIF($A$17:$A$299,A82)&gt;1,"Bitte nur eine Eintragung pro Anlagenschlüssel vornehmen",""))),"Fehler"))</f>
        <v/>
      </c>
    </row>
    <row r="83" spans="1:5" x14ac:dyDescent="0.2">
      <c r="A83" s="77"/>
      <c r="B83" s="4"/>
      <c r="C83" s="131"/>
      <c r="D83" s="10"/>
      <c r="E83" s="89" t="str">
        <f>IF(ISBLANK(A83),"",IFERROR(IF(OR(B83&gt;(Hilfstabelle!$J$2*VLOOKUP(A83,Stammdaten!$A$17:$E$300,5,FALSE)),C83&gt;(Hilfstabelle!$J$2*VLOOKUP(A83,Stammdaten!$A$17:$E$300,5,FALSE))),"Achtung: Füllstand übersteigt die installierte Speicherkapazität.",IF(OR(NOT(ISNUMBER(B83)),NOT(ISNUMBER(C83))),"Fehler: Füllstände fehlen. Bitte ergänzen.",IF(COUNTIF($A$17:$A$299,A83)&gt;1,"Bitte nur eine Eintragung pro Anlagenschlüssel vornehmen",""))),"Fehler"))</f>
        <v/>
      </c>
    </row>
    <row r="84" spans="1:5" x14ac:dyDescent="0.2">
      <c r="A84" s="77"/>
      <c r="B84" s="4"/>
      <c r="C84" s="131"/>
      <c r="D84" s="10"/>
      <c r="E84" s="89" t="str">
        <f>IF(ISBLANK(A84),"",IFERROR(IF(OR(B84&gt;(Hilfstabelle!$J$2*VLOOKUP(A84,Stammdaten!$A$17:$E$300,5,FALSE)),C84&gt;(Hilfstabelle!$J$2*VLOOKUP(A84,Stammdaten!$A$17:$E$300,5,FALSE))),"Achtung: Füllstand übersteigt die installierte Speicherkapazität.",IF(OR(NOT(ISNUMBER(B84)),NOT(ISNUMBER(C84))),"Fehler: Füllstände fehlen. Bitte ergänzen.",IF(COUNTIF($A$17:$A$299,A84)&gt;1,"Bitte nur eine Eintragung pro Anlagenschlüssel vornehmen",""))),"Fehler"))</f>
        <v/>
      </c>
    </row>
    <row r="85" spans="1:5" x14ac:dyDescent="0.2">
      <c r="A85" s="77"/>
      <c r="B85" s="4"/>
      <c r="C85" s="131"/>
      <c r="D85" s="10"/>
      <c r="E85" s="89" t="str">
        <f>IF(ISBLANK(A85),"",IFERROR(IF(OR(B85&gt;(Hilfstabelle!$J$2*VLOOKUP(A85,Stammdaten!$A$17:$E$300,5,FALSE)),C85&gt;(Hilfstabelle!$J$2*VLOOKUP(A85,Stammdaten!$A$17:$E$300,5,FALSE))),"Achtung: Füllstand übersteigt die installierte Speicherkapazität.",IF(OR(NOT(ISNUMBER(B85)),NOT(ISNUMBER(C85))),"Fehler: Füllstände fehlen. Bitte ergänzen.",IF(COUNTIF($A$17:$A$299,A85)&gt;1,"Bitte nur eine Eintragung pro Anlagenschlüssel vornehmen",""))),"Fehler"))</f>
        <v/>
      </c>
    </row>
    <row r="86" spans="1:5" x14ac:dyDescent="0.2">
      <c r="A86" s="77"/>
      <c r="B86" s="4"/>
      <c r="C86" s="131"/>
      <c r="D86" s="10"/>
      <c r="E86" s="89" t="str">
        <f>IF(ISBLANK(A86),"",IFERROR(IF(OR(B86&gt;(Hilfstabelle!$J$2*VLOOKUP(A86,Stammdaten!$A$17:$E$300,5,FALSE)),C86&gt;(Hilfstabelle!$J$2*VLOOKUP(A86,Stammdaten!$A$17:$E$300,5,FALSE))),"Achtung: Füllstand übersteigt die installierte Speicherkapazität.",IF(OR(NOT(ISNUMBER(B86)),NOT(ISNUMBER(C86))),"Fehler: Füllstände fehlen. Bitte ergänzen.",IF(COUNTIF($A$17:$A$299,A86)&gt;1,"Bitte nur eine Eintragung pro Anlagenschlüssel vornehmen",""))),"Fehler"))</f>
        <v/>
      </c>
    </row>
    <row r="87" spans="1:5" x14ac:dyDescent="0.2">
      <c r="A87" s="77"/>
      <c r="B87" s="4"/>
      <c r="C87" s="131"/>
      <c r="D87" s="10"/>
      <c r="E87" s="89" t="str">
        <f>IF(ISBLANK(A87),"",IFERROR(IF(OR(B87&gt;(Hilfstabelle!$J$2*VLOOKUP(A87,Stammdaten!$A$17:$E$300,5,FALSE)),C87&gt;(Hilfstabelle!$J$2*VLOOKUP(A87,Stammdaten!$A$17:$E$300,5,FALSE))),"Achtung: Füllstand übersteigt die installierte Speicherkapazität.",IF(OR(NOT(ISNUMBER(B87)),NOT(ISNUMBER(C87))),"Fehler: Füllstände fehlen. Bitte ergänzen.",IF(COUNTIF($A$17:$A$299,A87)&gt;1,"Bitte nur eine Eintragung pro Anlagenschlüssel vornehmen",""))),"Fehler"))</f>
        <v/>
      </c>
    </row>
    <row r="88" spans="1:5" x14ac:dyDescent="0.2">
      <c r="A88" s="77"/>
      <c r="B88" s="4"/>
      <c r="C88" s="131"/>
      <c r="D88" s="10"/>
      <c r="E88" s="89" t="str">
        <f>IF(ISBLANK(A88),"",IFERROR(IF(OR(B88&gt;(Hilfstabelle!$J$2*VLOOKUP(A88,Stammdaten!$A$17:$E$300,5,FALSE)),C88&gt;(Hilfstabelle!$J$2*VLOOKUP(A88,Stammdaten!$A$17:$E$300,5,FALSE))),"Achtung: Füllstand übersteigt die installierte Speicherkapazität.",IF(OR(NOT(ISNUMBER(B88)),NOT(ISNUMBER(C88))),"Fehler: Füllstände fehlen. Bitte ergänzen.",IF(COUNTIF($A$17:$A$299,A88)&gt;1,"Bitte nur eine Eintragung pro Anlagenschlüssel vornehmen",""))),"Fehler"))</f>
        <v/>
      </c>
    </row>
    <row r="89" spans="1:5" x14ac:dyDescent="0.2">
      <c r="A89" s="77"/>
      <c r="B89" s="4"/>
      <c r="C89" s="131"/>
      <c r="D89" s="10"/>
      <c r="E89" s="89" t="str">
        <f>IF(ISBLANK(A89),"",IFERROR(IF(OR(B89&gt;(Hilfstabelle!$J$2*VLOOKUP(A89,Stammdaten!$A$17:$E$300,5,FALSE)),C89&gt;(Hilfstabelle!$J$2*VLOOKUP(A89,Stammdaten!$A$17:$E$300,5,FALSE))),"Achtung: Füllstand übersteigt die installierte Speicherkapazität.",IF(OR(NOT(ISNUMBER(B89)),NOT(ISNUMBER(C89))),"Fehler: Füllstände fehlen. Bitte ergänzen.",IF(COUNTIF($A$17:$A$299,A89)&gt;1,"Bitte nur eine Eintragung pro Anlagenschlüssel vornehmen",""))),"Fehler"))</f>
        <v/>
      </c>
    </row>
    <row r="90" spans="1:5" x14ac:dyDescent="0.2">
      <c r="A90" s="77"/>
      <c r="B90" s="4"/>
      <c r="C90" s="131"/>
      <c r="D90" s="10"/>
      <c r="E90" s="89" t="str">
        <f>IF(ISBLANK(A90),"",IFERROR(IF(OR(B90&gt;(Hilfstabelle!$J$2*VLOOKUP(A90,Stammdaten!$A$17:$E$300,5,FALSE)),C90&gt;(Hilfstabelle!$J$2*VLOOKUP(A90,Stammdaten!$A$17:$E$300,5,FALSE))),"Achtung: Füllstand übersteigt die installierte Speicherkapazität.",IF(OR(NOT(ISNUMBER(B90)),NOT(ISNUMBER(C90))),"Fehler: Füllstände fehlen. Bitte ergänzen.",IF(COUNTIF($A$17:$A$299,A90)&gt;1,"Bitte nur eine Eintragung pro Anlagenschlüssel vornehmen",""))),"Fehler"))</f>
        <v/>
      </c>
    </row>
    <row r="91" spans="1:5" x14ac:dyDescent="0.2">
      <c r="A91" s="77"/>
      <c r="B91" s="4"/>
      <c r="C91" s="131"/>
      <c r="D91" s="10"/>
      <c r="E91" s="89" t="str">
        <f>IF(ISBLANK(A91),"",IFERROR(IF(OR(B91&gt;(Hilfstabelle!$J$2*VLOOKUP(A91,Stammdaten!$A$17:$E$300,5,FALSE)),C91&gt;(Hilfstabelle!$J$2*VLOOKUP(A91,Stammdaten!$A$17:$E$300,5,FALSE))),"Achtung: Füllstand übersteigt die installierte Speicherkapazität.",IF(OR(NOT(ISNUMBER(B91)),NOT(ISNUMBER(C91))),"Fehler: Füllstände fehlen. Bitte ergänzen.",IF(COUNTIF($A$17:$A$299,A91)&gt;1,"Bitte nur eine Eintragung pro Anlagenschlüssel vornehmen",""))),"Fehler"))</f>
        <v/>
      </c>
    </row>
    <row r="92" spans="1:5" x14ac:dyDescent="0.2">
      <c r="A92" s="77"/>
      <c r="B92" s="4"/>
      <c r="C92" s="131"/>
      <c r="D92" s="10"/>
      <c r="E92" s="89" t="str">
        <f>IF(ISBLANK(A92),"",IFERROR(IF(OR(B92&gt;(Hilfstabelle!$J$2*VLOOKUP(A92,Stammdaten!$A$17:$E$300,5,FALSE)),C92&gt;(Hilfstabelle!$J$2*VLOOKUP(A92,Stammdaten!$A$17:$E$300,5,FALSE))),"Achtung: Füllstand übersteigt die installierte Speicherkapazität.",IF(OR(NOT(ISNUMBER(B92)),NOT(ISNUMBER(C92))),"Fehler: Füllstände fehlen. Bitte ergänzen.",IF(COUNTIF($A$17:$A$299,A92)&gt;1,"Bitte nur eine Eintragung pro Anlagenschlüssel vornehmen",""))),"Fehler"))</f>
        <v/>
      </c>
    </row>
    <row r="93" spans="1:5" x14ac:dyDescent="0.2">
      <c r="A93" s="77"/>
      <c r="B93" s="4"/>
      <c r="C93" s="131"/>
      <c r="D93" s="10"/>
      <c r="E93" s="89" t="str">
        <f>IF(ISBLANK(A93),"",IFERROR(IF(OR(B93&gt;(Hilfstabelle!$J$2*VLOOKUP(A93,Stammdaten!$A$17:$E$300,5,FALSE)),C93&gt;(Hilfstabelle!$J$2*VLOOKUP(A93,Stammdaten!$A$17:$E$300,5,FALSE))),"Achtung: Füllstand übersteigt die installierte Speicherkapazität.",IF(OR(NOT(ISNUMBER(B93)),NOT(ISNUMBER(C93))),"Fehler: Füllstände fehlen. Bitte ergänzen.",IF(COUNTIF($A$17:$A$299,A93)&gt;1,"Bitte nur eine Eintragung pro Anlagenschlüssel vornehmen",""))),"Fehler"))</f>
        <v/>
      </c>
    </row>
    <row r="94" spans="1:5" x14ac:dyDescent="0.2">
      <c r="A94" s="77"/>
      <c r="B94" s="4"/>
      <c r="C94" s="131"/>
      <c r="D94" s="10"/>
      <c r="E94" s="89" t="str">
        <f>IF(ISBLANK(A94),"",IFERROR(IF(OR(B94&gt;(Hilfstabelle!$J$2*VLOOKUP(A94,Stammdaten!$A$17:$E$300,5,FALSE)),C94&gt;(Hilfstabelle!$J$2*VLOOKUP(A94,Stammdaten!$A$17:$E$300,5,FALSE))),"Achtung: Füllstand übersteigt die installierte Speicherkapazität.",IF(OR(NOT(ISNUMBER(B94)),NOT(ISNUMBER(C94))),"Fehler: Füllstände fehlen. Bitte ergänzen.",IF(COUNTIF($A$17:$A$299,A94)&gt;1,"Bitte nur eine Eintragung pro Anlagenschlüssel vornehmen",""))),"Fehler"))</f>
        <v/>
      </c>
    </row>
    <row r="95" spans="1:5" x14ac:dyDescent="0.2">
      <c r="A95" s="77"/>
      <c r="B95" s="4"/>
      <c r="C95" s="131"/>
      <c r="D95" s="10"/>
      <c r="E95" s="89" t="str">
        <f>IF(ISBLANK(A95),"",IFERROR(IF(OR(B95&gt;(Hilfstabelle!$J$2*VLOOKUP(A95,Stammdaten!$A$17:$E$300,5,FALSE)),C95&gt;(Hilfstabelle!$J$2*VLOOKUP(A95,Stammdaten!$A$17:$E$300,5,FALSE))),"Achtung: Füllstand übersteigt die installierte Speicherkapazität.",IF(OR(NOT(ISNUMBER(B95)),NOT(ISNUMBER(C95))),"Fehler: Füllstände fehlen. Bitte ergänzen.",IF(COUNTIF($A$17:$A$299,A95)&gt;1,"Bitte nur eine Eintragung pro Anlagenschlüssel vornehmen",""))),"Fehler"))</f>
        <v/>
      </c>
    </row>
    <row r="96" spans="1:5" x14ac:dyDescent="0.2">
      <c r="A96" s="77"/>
      <c r="B96" s="4"/>
      <c r="C96" s="131"/>
      <c r="D96" s="10"/>
      <c r="E96" s="89" t="str">
        <f>IF(ISBLANK(A96),"",IFERROR(IF(OR(B96&gt;(Hilfstabelle!$J$2*VLOOKUP(A96,Stammdaten!$A$17:$E$300,5,FALSE)),C96&gt;(Hilfstabelle!$J$2*VLOOKUP(A96,Stammdaten!$A$17:$E$300,5,FALSE))),"Achtung: Füllstand übersteigt die installierte Speicherkapazität.",IF(OR(NOT(ISNUMBER(B96)),NOT(ISNUMBER(C96))),"Fehler: Füllstände fehlen. Bitte ergänzen.",IF(COUNTIF($A$17:$A$299,A96)&gt;1,"Bitte nur eine Eintragung pro Anlagenschlüssel vornehmen",""))),"Fehler"))</f>
        <v/>
      </c>
    </row>
    <row r="97" spans="1:5" x14ac:dyDescent="0.2">
      <c r="A97" s="77"/>
      <c r="B97" s="4"/>
      <c r="C97" s="131"/>
      <c r="D97" s="10"/>
      <c r="E97" s="89" t="str">
        <f>IF(ISBLANK(A97),"",IFERROR(IF(OR(B97&gt;(Hilfstabelle!$J$2*VLOOKUP(A97,Stammdaten!$A$17:$E$300,5,FALSE)),C97&gt;(Hilfstabelle!$J$2*VLOOKUP(A97,Stammdaten!$A$17:$E$300,5,FALSE))),"Achtung: Füllstand übersteigt die installierte Speicherkapazität.",IF(OR(NOT(ISNUMBER(B97)),NOT(ISNUMBER(C97))),"Fehler: Füllstände fehlen. Bitte ergänzen.",IF(COUNTIF($A$17:$A$299,A97)&gt;1,"Bitte nur eine Eintragung pro Anlagenschlüssel vornehmen",""))),"Fehler"))</f>
        <v/>
      </c>
    </row>
    <row r="98" spans="1:5" x14ac:dyDescent="0.2">
      <c r="A98" s="77"/>
      <c r="B98" s="4"/>
      <c r="C98" s="131"/>
      <c r="D98" s="10"/>
      <c r="E98" s="89" t="str">
        <f>IF(ISBLANK(A98),"",IFERROR(IF(OR(B98&gt;(Hilfstabelle!$J$2*VLOOKUP(A98,Stammdaten!$A$17:$E$300,5,FALSE)),C98&gt;(Hilfstabelle!$J$2*VLOOKUP(A98,Stammdaten!$A$17:$E$300,5,FALSE))),"Achtung: Füllstand übersteigt die installierte Speicherkapazität.",IF(OR(NOT(ISNUMBER(B98)),NOT(ISNUMBER(C98))),"Fehler: Füllstände fehlen. Bitte ergänzen.",IF(COUNTIF($A$17:$A$299,A98)&gt;1,"Bitte nur eine Eintragung pro Anlagenschlüssel vornehmen",""))),"Fehler"))</f>
        <v/>
      </c>
    </row>
    <row r="99" spans="1:5" x14ac:dyDescent="0.2">
      <c r="A99" s="77"/>
      <c r="B99" s="4"/>
      <c r="C99" s="131"/>
      <c r="D99" s="10"/>
      <c r="E99" s="89" t="str">
        <f>IF(ISBLANK(A99),"",IFERROR(IF(OR(B99&gt;(Hilfstabelle!$J$2*VLOOKUP(A99,Stammdaten!$A$17:$E$300,5,FALSE)),C99&gt;(Hilfstabelle!$J$2*VLOOKUP(A99,Stammdaten!$A$17:$E$300,5,FALSE))),"Achtung: Füllstand übersteigt die installierte Speicherkapazität.",IF(OR(NOT(ISNUMBER(B99)),NOT(ISNUMBER(C99))),"Fehler: Füllstände fehlen. Bitte ergänzen.",IF(COUNTIF($A$17:$A$299,A99)&gt;1,"Bitte nur eine Eintragung pro Anlagenschlüssel vornehmen",""))),"Fehler"))</f>
        <v/>
      </c>
    </row>
    <row r="100" spans="1:5" x14ac:dyDescent="0.2">
      <c r="A100" s="77"/>
      <c r="B100" s="4"/>
      <c r="C100" s="131"/>
      <c r="D100" s="10"/>
      <c r="E100" s="89" t="str">
        <f>IF(ISBLANK(A100),"",IFERROR(IF(OR(B100&gt;(Hilfstabelle!$J$2*VLOOKUP(A100,Stammdaten!$A$17:$E$300,5,FALSE)),C100&gt;(Hilfstabelle!$J$2*VLOOKUP(A100,Stammdaten!$A$17:$E$300,5,FALSE))),"Achtung: Füllstand übersteigt die installierte Speicherkapazität.",IF(OR(NOT(ISNUMBER(B100)),NOT(ISNUMBER(C100))),"Fehler: Füllstände fehlen. Bitte ergänzen.",IF(COUNTIF($A$17:$A$299,A100)&gt;1,"Bitte nur eine Eintragung pro Anlagenschlüssel vornehmen",""))),"Fehler"))</f>
        <v/>
      </c>
    </row>
    <row r="101" spans="1:5" x14ac:dyDescent="0.2">
      <c r="A101" s="77"/>
      <c r="B101" s="4"/>
      <c r="C101" s="131"/>
      <c r="D101" s="10"/>
      <c r="E101" s="89" t="str">
        <f>IF(ISBLANK(A101),"",IFERROR(IF(OR(B101&gt;(Hilfstabelle!$J$2*VLOOKUP(A101,Stammdaten!$A$17:$E$300,5,FALSE)),C101&gt;(Hilfstabelle!$J$2*VLOOKUP(A101,Stammdaten!$A$17:$E$300,5,FALSE))),"Achtung: Füllstand übersteigt die installierte Speicherkapazität.",IF(OR(NOT(ISNUMBER(B101)),NOT(ISNUMBER(C101))),"Fehler: Füllstände fehlen. Bitte ergänzen.",IF(COUNTIF($A$17:$A$299,A101)&gt;1,"Bitte nur eine Eintragung pro Anlagenschlüssel vornehmen",""))),"Fehler"))</f>
        <v/>
      </c>
    </row>
    <row r="102" spans="1:5" x14ac:dyDescent="0.2">
      <c r="A102" s="77"/>
      <c r="B102" s="4"/>
      <c r="C102" s="131"/>
      <c r="D102" s="10"/>
      <c r="E102" s="89" t="str">
        <f>IF(ISBLANK(A102),"",IFERROR(IF(OR(B102&gt;(Hilfstabelle!$J$2*VLOOKUP(A102,Stammdaten!$A$17:$E$300,5,FALSE)),C102&gt;(Hilfstabelle!$J$2*VLOOKUP(A102,Stammdaten!$A$17:$E$300,5,FALSE))),"Achtung: Füllstand übersteigt die installierte Speicherkapazität.",IF(OR(NOT(ISNUMBER(B102)),NOT(ISNUMBER(C102))),"Fehler: Füllstände fehlen. Bitte ergänzen.",IF(COUNTIF($A$17:$A$299,A102)&gt;1,"Bitte nur eine Eintragung pro Anlagenschlüssel vornehmen",""))),"Fehler"))</f>
        <v/>
      </c>
    </row>
    <row r="103" spans="1:5" x14ac:dyDescent="0.2">
      <c r="A103" s="77"/>
      <c r="B103" s="4"/>
      <c r="C103" s="131"/>
      <c r="D103" s="10"/>
      <c r="E103" s="89" t="str">
        <f>IF(ISBLANK(A103),"",IFERROR(IF(OR(B103&gt;(Hilfstabelle!$J$2*VLOOKUP(A103,Stammdaten!$A$17:$E$300,5,FALSE)),C103&gt;(Hilfstabelle!$J$2*VLOOKUP(A103,Stammdaten!$A$17:$E$300,5,FALSE))),"Achtung: Füllstand übersteigt die installierte Speicherkapazität.",IF(OR(NOT(ISNUMBER(B103)),NOT(ISNUMBER(C103))),"Fehler: Füllstände fehlen. Bitte ergänzen.",IF(COUNTIF($A$17:$A$299,A103)&gt;1,"Bitte nur eine Eintragung pro Anlagenschlüssel vornehmen",""))),"Fehler"))</f>
        <v/>
      </c>
    </row>
    <row r="104" spans="1:5" x14ac:dyDescent="0.2">
      <c r="A104" s="77"/>
      <c r="B104" s="4"/>
      <c r="C104" s="131"/>
      <c r="D104" s="10"/>
      <c r="E104" s="89" t="str">
        <f>IF(ISBLANK(A104),"",IFERROR(IF(OR(B104&gt;(Hilfstabelle!$J$2*VLOOKUP(A104,Stammdaten!$A$17:$E$300,5,FALSE)),C104&gt;(Hilfstabelle!$J$2*VLOOKUP(A104,Stammdaten!$A$17:$E$300,5,FALSE))),"Achtung: Füllstand übersteigt die installierte Speicherkapazität.",IF(OR(NOT(ISNUMBER(B104)),NOT(ISNUMBER(C104))),"Fehler: Füllstände fehlen. Bitte ergänzen.",IF(COUNTIF($A$17:$A$299,A104)&gt;1,"Bitte nur eine Eintragung pro Anlagenschlüssel vornehmen",""))),"Fehler"))</f>
        <v/>
      </c>
    </row>
    <row r="105" spans="1:5" x14ac:dyDescent="0.2">
      <c r="A105" s="77"/>
      <c r="B105" s="4"/>
      <c r="C105" s="131"/>
      <c r="D105" s="10"/>
      <c r="E105" s="89" t="str">
        <f>IF(ISBLANK(A105),"",IFERROR(IF(OR(B105&gt;(Hilfstabelle!$J$2*VLOOKUP(A105,Stammdaten!$A$17:$E$300,5,FALSE)),C105&gt;(Hilfstabelle!$J$2*VLOOKUP(A105,Stammdaten!$A$17:$E$300,5,FALSE))),"Achtung: Füllstand übersteigt die installierte Speicherkapazität.",IF(OR(NOT(ISNUMBER(B105)),NOT(ISNUMBER(C105))),"Fehler: Füllstände fehlen. Bitte ergänzen.",IF(COUNTIF($A$17:$A$299,A105)&gt;1,"Bitte nur eine Eintragung pro Anlagenschlüssel vornehmen",""))),"Fehler"))</f>
        <v/>
      </c>
    </row>
    <row r="106" spans="1:5" x14ac:dyDescent="0.2">
      <c r="A106" s="77"/>
      <c r="B106" s="4"/>
      <c r="C106" s="131"/>
      <c r="D106" s="10"/>
      <c r="E106" s="89" t="str">
        <f>IF(ISBLANK(A106),"",IFERROR(IF(OR(B106&gt;(Hilfstabelle!$J$2*VLOOKUP(A106,Stammdaten!$A$17:$E$300,5,FALSE)),C106&gt;(Hilfstabelle!$J$2*VLOOKUP(A106,Stammdaten!$A$17:$E$300,5,FALSE))),"Achtung: Füllstand übersteigt die installierte Speicherkapazität.",IF(OR(NOT(ISNUMBER(B106)),NOT(ISNUMBER(C106))),"Fehler: Füllstände fehlen. Bitte ergänzen.",IF(COUNTIF($A$17:$A$299,A106)&gt;1,"Bitte nur eine Eintragung pro Anlagenschlüssel vornehmen",""))),"Fehler"))</f>
        <v/>
      </c>
    </row>
    <row r="107" spans="1:5" x14ac:dyDescent="0.2">
      <c r="A107" s="77"/>
      <c r="B107" s="4"/>
      <c r="C107" s="131"/>
      <c r="D107" s="10"/>
      <c r="E107" s="89" t="str">
        <f>IF(ISBLANK(A107),"",IFERROR(IF(OR(B107&gt;(Hilfstabelle!$J$2*VLOOKUP(A107,Stammdaten!$A$17:$E$300,5,FALSE)),C107&gt;(Hilfstabelle!$J$2*VLOOKUP(A107,Stammdaten!$A$17:$E$300,5,FALSE))),"Achtung: Füllstand übersteigt die installierte Speicherkapazität.",IF(OR(NOT(ISNUMBER(B107)),NOT(ISNUMBER(C107))),"Fehler: Füllstände fehlen. Bitte ergänzen.",IF(COUNTIF($A$17:$A$299,A107)&gt;1,"Bitte nur eine Eintragung pro Anlagenschlüssel vornehmen",""))),"Fehler"))</f>
        <v/>
      </c>
    </row>
    <row r="108" spans="1:5" x14ac:dyDescent="0.2">
      <c r="A108" s="77"/>
      <c r="B108" s="4"/>
      <c r="C108" s="131"/>
      <c r="D108" s="10"/>
      <c r="E108" s="89" t="str">
        <f>IF(ISBLANK(A108),"",IFERROR(IF(OR(B108&gt;(Hilfstabelle!$J$2*VLOOKUP(A108,Stammdaten!$A$17:$E$300,5,FALSE)),C108&gt;(Hilfstabelle!$J$2*VLOOKUP(A108,Stammdaten!$A$17:$E$300,5,FALSE))),"Achtung: Füllstand übersteigt die installierte Speicherkapazität.",IF(OR(NOT(ISNUMBER(B108)),NOT(ISNUMBER(C108))),"Fehler: Füllstände fehlen. Bitte ergänzen.",IF(COUNTIF($A$17:$A$299,A108)&gt;1,"Bitte nur eine Eintragung pro Anlagenschlüssel vornehmen",""))),"Fehler"))</f>
        <v/>
      </c>
    </row>
    <row r="109" spans="1:5" x14ac:dyDescent="0.2">
      <c r="A109" s="77"/>
      <c r="B109" s="4"/>
      <c r="C109" s="131"/>
      <c r="D109" s="10"/>
      <c r="E109" s="89" t="str">
        <f>IF(ISBLANK(A109),"",IFERROR(IF(OR(B109&gt;(Hilfstabelle!$J$2*VLOOKUP(A109,Stammdaten!$A$17:$E$300,5,FALSE)),C109&gt;(Hilfstabelle!$J$2*VLOOKUP(A109,Stammdaten!$A$17:$E$300,5,FALSE))),"Achtung: Füllstand übersteigt die installierte Speicherkapazität.",IF(OR(NOT(ISNUMBER(B109)),NOT(ISNUMBER(C109))),"Fehler: Füllstände fehlen. Bitte ergänzen.",IF(COUNTIF($A$17:$A$299,A109)&gt;1,"Bitte nur eine Eintragung pro Anlagenschlüssel vornehmen",""))),"Fehler"))</f>
        <v/>
      </c>
    </row>
    <row r="110" spans="1:5" x14ac:dyDescent="0.2">
      <c r="A110" s="77"/>
      <c r="B110" s="4"/>
      <c r="C110" s="131"/>
      <c r="D110" s="10"/>
      <c r="E110" s="89" t="str">
        <f>IF(ISBLANK(A110),"",IFERROR(IF(OR(B110&gt;(Hilfstabelle!$J$2*VLOOKUP(A110,Stammdaten!$A$17:$E$300,5,FALSE)),C110&gt;(Hilfstabelle!$J$2*VLOOKUP(A110,Stammdaten!$A$17:$E$300,5,FALSE))),"Achtung: Füllstand übersteigt die installierte Speicherkapazität.",IF(OR(NOT(ISNUMBER(B110)),NOT(ISNUMBER(C110))),"Fehler: Füllstände fehlen. Bitte ergänzen.",IF(COUNTIF($A$17:$A$299,A110)&gt;1,"Bitte nur eine Eintragung pro Anlagenschlüssel vornehmen",""))),"Fehler"))</f>
        <v/>
      </c>
    </row>
    <row r="111" spans="1:5" x14ac:dyDescent="0.2">
      <c r="A111" s="77"/>
      <c r="B111" s="4"/>
      <c r="C111" s="131"/>
      <c r="D111" s="10"/>
      <c r="E111" s="89" t="str">
        <f>IF(ISBLANK(A111),"",IFERROR(IF(OR(B111&gt;(Hilfstabelle!$J$2*VLOOKUP(A111,Stammdaten!$A$17:$E$300,5,FALSE)),C111&gt;(Hilfstabelle!$J$2*VLOOKUP(A111,Stammdaten!$A$17:$E$300,5,FALSE))),"Achtung: Füllstand übersteigt die installierte Speicherkapazität.",IF(OR(NOT(ISNUMBER(B111)),NOT(ISNUMBER(C111))),"Fehler: Füllstände fehlen. Bitte ergänzen.",IF(COUNTIF($A$17:$A$299,A111)&gt;1,"Bitte nur eine Eintragung pro Anlagenschlüssel vornehmen",""))),"Fehler"))</f>
        <v/>
      </c>
    </row>
    <row r="112" spans="1:5" x14ac:dyDescent="0.2">
      <c r="A112" s="77"/>
      <c r="B112" s="4"/>
      <c r="C112" s="131"/>
      <c r="D112" s="10"/>
      <c r="E112" s="89" t="str">
        <f>IF(ISBLANK(A112),"",IFERROR(IF(OR(B112&gt;(Hilfstabelle!$J$2*VLOOKUP(A112,Stammdaten!$A$17:$E$300,5,FALSE)),C112&gt;(Hilfstabelle!$J$2*VLOOKUP(A112,Stammdaten!$A$17:$E$300,5,FALSE))),"Achtung: Füllstand übersteigt die installierte Speicherkapazität.",IF(OR(NOT(ISNUMBER(B112)),NOT(ISNUMBER(C112))),"Fehler: Füllstände fehlen. Bitte ergänzen.",IF(COUNTIF($A$17:$A$299,A112)&gt;1,"Bitte nur eine Eintragung pro Anlagenschlüssel vornehmen",""))),"Fehler"))</f>
        <v/>
      </c>
    </row>
    <row r="113" spans="1:5" x14ac:dyDescent="0.2">
      <c r="A113" s="77"/>
      <c r="B113" s="4"/>
      <c r="C113" s="131"/>
      <c r="D113" s="10"/>
      <c r="E113" s="89" t="str">
        <f>IF(ISBLANK(A113),"",IFERROR(IF(OR(B113&gt;(Hilfstabelle!$J$2*VLOOKUP(A113,Stammdaten!$A$17:$E$300,5,FALSE)),C113&gt;(Hilfstabelle!$J$2*VLOOKUP(A113,Stammdaten!$A$17:$E$300,5,FALSE))),"Achtung: Füllstand übersteigt die installierte Speicherkapazität.",IF(OR(NOT(ISNUMBER(B113)),NOT(ISNUMBER(C113))),"Fehler: Füllstände fehlen. Bitte ergänzen.",IF(COUNTIF($A$17:$A$299,A113)&gt;1,"Bitte nur eine Eintragung pro Anlagenschlüssel vornehmen",""))),"Fehler"))</f>
        <v/>
      </c>
    </row>
    <row r="114" spans="1:5" x14ac:dyDescent="0.2">
      <c r="A114" s="77"/>
      <c r="B114" s="4"/>
      <c r="C114" s="131"/>
      <c r="D114" s="10"/>
      <c r="E114" s="89" t="str">
        <f>IF(ISBLANK(A114),"",IFERROR(IF(OR(B114&gt;(Hilfstabelle!$J$2*VLOOKUP(A114,Stammdaten!$A$17:$E$300,5,FALSE)),C114&gt;(Hilfstabelle!$J$2*VLOOKUP(A114,Stammdaten!$A$17:$E$300,5,FALSE))),"Achtung: Füllstand übersteigt die installierte Speicherkapazität.",IF(OR(NOT(ISNUMBER(B114)),NOT(ISNUMBER(C114))),"Fehler: Füllstände fehlen. Bitte ergänzen.",IF(COUNTIF($A$17:$A$299,A114)&gt;1,"Bitte nur eine Eintragung pro Anlagenschlüssel vornehmen",""))),"Fehler"))</f>
        <v/>
      </c>
    </row>
    <row r="115" spans="1:5" x14ac:dyDescent="0.2">
      <c r="A115" s="77"/>
      <c r="B115" s="4"/>
      <c r="C115" s="131"/>
      <c r="D115" s="10"/>
      <c r="E115" s="89" t="str">
        <f>IF(ISBLANK(A115),"",IFERROR(IF(OR(B115&gt;(Hilfstabelle!$J$2*VLOOKUP(A115,Stammdaten!$A$17:$E$300,5,FALSE)),C115&gt;(Hilfstabelle!$J$2*VLOOKUP(A115,Stammdaten!$A$17:$E$300,5,FALSE))),"Achtung: Füllstand übersteigt die installierte Speicherkapazität.",IF(OR(NOT(ISNUMBER(B115)),NOT(ISNUMBER(C115))),"Fehler: Füllstände fehlen. Bitte ergänzen.",IF(COUNTIF($A$17:$A$299,A115)&gt;1,"Bitte nur eine Eintragung pro Anlagenschlüssel vornehmen",""))),"Fehler"))</f>
        <v/>
      </c>
    </row>
    <row r="116" spans="1:5" x14ac:dyDescent="0.2">
      <c r="A116" s="77"/>
      <c r="B116" s="4"/>
      <c r="C116" s="131"/>
      <c r="D116" s="10"/>
      <c r="E116" s="89" t="str">
        <f>IF(ISBLANK(A116),"",IFERROR(IF(OR(B116&gt;(Hilfstabelle!$J$2*VLOOKUP(A116,Stammdaten!$A$17:$E$300,5,FALSE)),C116&gt;(Hilfstabelle!$J$2*VLOOKUP(A116,Stammdaten!$A$17:$E$300,5,FALSE))),"Achtung: Füllstand übersteigt die installierte Speicherkapazität.",IF(OR(NOT(ISNUMBER(B116)),NOT(ISNUMBER(C116))),"Fehler: Füllstände fehlen. Bitte ergänzen.",IF(COUNTIF($A$17:$A$299,A116)&gt;1,"Bitte nur eine Eintragung pro Anlagenschlüssel vornehmen",""))),"Fehler"))</f>
        <v/>
      </c>
    </row>
    <row r="117" spans="1:5" x14ac:dyDescent="0.2">
      <c r="A117" s="77"/>
      <c r="B117" s="4"/>
      <c r="C117" s="131"/>
      <c r="D117" s="10"/>
      <c r="E117" s="89" t="str">
        <f>IF(ISBLANK(A117),"",IFERROR(IF(OR(B117&gt;(Hilfstabelle!$J$2*VLOOKUP(A117,Stammdaten!$A$17:$E$300,5,FALSE)),C117&gt;(Hilfstabelle!$J$2*VLOOKUP(A117,Stammdaten!$A$17:$E$300,5,FALSE))),"Achtung: Füllstand übersteigt die installierte Speicherkapazität.",IF(OR(NOT(ISNUMBER(B117)),NOT(ISNUMBER(C117))),"Fehler: Füllstände fehlen. Bitte ergänzen.",IF(COUNTIF($A$17:$A$299,A117)&gt;1,"Bitte nur eine Eintragung pro Anlagenschlüssel vornehmen",""))),"Fehler"))</f>
        <v/>
      </c>
    </row>
    <row r="118" spans="1:5" x14ac:dyDescent="0.2">
      <c r="A118" s="77"/>
      <c r="B118" s="4"/>
      <c r="C118" s="131"/>
      <c r="D118" s="10"/>
      <c r="E118" s="89" t="str">
        <f>IF(ISBLANK(A118),"",IFERROR(IF(OR(B118&gt;(Hilfstabelle!$J$2*VLOOKUP(A118,Stammdaten!$A$17:$E$300,5,FALSE)),C118&gt;(Hilfstabelle!$J$2*VLOOKUP(A118,Stammdaten!$A$17:$E$300,5,FALSE))),"Achtung: Füllstand übersteigt die installierte Speicherkapazität.",IF(OR(NOT(ISNUMBER(B118)),NOT(ISNUMBER(C118))),"Fehler: Füllstände fehlen. Bitte ergänzen.",IF(COUNTIF($A$17:$A$299,A118)&gt;1,"Bitte nur eine Eintragung pro Anlagenschlüssel vornehmen",""))),"Fehler"))</f>
        <v/>
      </c>
    </row>
    <row r="119" spans="1:5" x14ac:dyDescent="0.2">
      <c r="A119" s="77"/>
      <c r="B119" s="4"/>
      <c r="C119" s="131"/>
      <c r="D119" s="10"/>
      <c r="E119" s="89" t="str">
        <f>IF(ISBLANK(A119),"",IFERROR(IF(OR(B119&gt;(Hilfstabelle!$J$2*VLOOKUP(A119,Stammdaten!$A$17:$E$300,5,FALSE)),C119&gt;(Hilfstabelle!$J$2*VLOOKUP(A119,Stammdaten!$A$17:$E$300,5,FALSE))),"Achtung: Füllstand übersteigt die installierte Speicherkapazität.",IF(OR(NOT(ISNUMBER(B119)),NOT(ISNUMBER(C119))),"Fehler: Füllstände fehlen. Bitte ergänzen.",IF(COUNTIF($A$17:$A$299,A119)&gt;1,"Bitte nur eine Eintragung pro Anlagenschlüssel vornehmen",""))),"Fehler"))</f>
        <v/>
      </c>
    </row>
    <row r="120" spans="1:5" x14ac:dyDescent="0.2">
      <c r="A120" s="77"/>
      <c r="B120" s="4"/>
      <c r="C120" s="131"/>
      <c r="D120" s="10"/>
      <c r="E120" s="89" t="str">
        <f>IF(ISBLANK(A120),"",IFERROR(IF(OR(B120&gt;(Hilfstabelle!$J$2*VLOOKUP(A120,Stammdaten!$A$17:$E$300,5,FALSE)),C120&gt;(Hilfstabelle!$J$2*VLOOKUP(A120,Stammdaten!$A$17:$E$300,5,FALSE))),"Achtung: Füllstand übersteigt die installierte Speicherkapazität.",IF(OR(NOT(ISNUMBER(B120)),NOT(ISNUMBER(C120))),"Fehler: Füllstände fehlen. Bitte ergänzen.",IF(COUNTIF($A$17:$A$299,A120)&gt;1,"Bitte nur eine Eintragung pro Anlagenschlüssel vornehmen",""))),"Fehler"))</f>
        <v/>
      </c>
    </row>
    <row r="121" spans="1:5" x14ac:dyDescent="0.2">
      <c r="A121" s="77"/>
      <c r="B121" s="4"/>
      <c r="C121" s="131"/>
      <c r="D121" s="10"/>
      <c r="E121" s="89" t="str">
        <f>IF(ISBLANK(A121),"",IFERROR(IF(OR(B121&gt;(Hilfstabelle!$J$2*VLOOKUP(A121,Stammdaten!$A$17:$E$300,5,FALSE)),C121&gt;(Hilfstabelle!$J$2*VLOOKUP(A121,Stammdaten!$A$17:$E$300,5,FALSE))),"Achtung: Füllstand übersteigt die installierte Speicherkapazität.",IF(OR(NOT(ISNUMBER(B121)),NOT(ISNUMBER(C121))),"Fehler: Füllstände fehlen. Bitte ergänzen.",IF(COUNTIF($A$17:$A$299,A121)&gt;1,"Bitte nur eine Eintragung pro Anlagenschlüssel vornehmen",""))),"Fehler"))</f>
        <v/>
      </c>
    </row>
    <row r="122" spans="1:5" x14ac:dyDescent="0.2">
      <c r="A122" s="77"/>
      <c r="B122" s="4"/>
      <c r="C122" s="131"/>
      <c r="D122" s="10"/>
      <c r="E122" s="89" t="str">
        <f>IF(ISBLANK(A122),"",IFERROR(IF(OR(B122&gt;(Hilfstabelle!$J$2*VLOOKUP(A122,Stammdaten!$A$17:$E$300,5,FALSE)),C122&gt;(Hilfstabelle!$J$2*VLOOKUP(A122,Stammdaten!$A$17:$E$300,5,FALSE))),"Achtung: Füllstand übersteigt die installierte Speicherkapazität.",IF(OR(NOT(ISNUMBER(B122)),NOT(ISNUMBER(C122))),"Fehler: Füllstände fehlen. Bitte ergänzen.",IF(COUNTIF($A$17:$A$299,A122)&gt;1,"Bitte nur eine Eintragung pro Anlagenschlüssel vornehmen",""))),"Fehler"))</f>
        <v/>
      </c>
    </row>
    <row r="123" spans="1:5" x14ac:dyDescent="0.2">
      <c r="A123" s="77"/>
      <c r="B123" s="4"/>
      <c r="C123" s="131"/>
      <c r="D123" s="10"/>
      <c r="E123" s="89" t="str">
        <f>IF(ISBLANK(A123),"",IFERROR(IF(OR(B123&gt;(Hilfstabelle!$J$2*VLOOKUP(A123,Stammdaten!$A$17:$E$300,5,FALSE)),C123&gt;(Hilfstabelle!$J$2*VLOOKUP(A123,Stammdaten!$A$17:$E$300,5,FALSE))),"Achtung: Füllstand übersteigt die installierte Speicherkapazität.",IF(OR(NOT(ISNUMBER(B123)),NOT(ISNUMBER(C123))),"Fehler: Füllstände fehlen. Bitte ergänzen.",IF(COUNTIF($A$17:$A$299,A123)&gt;1,"Bitte nur eine Eintragung pro Anlagenschlüssel vornehmen",""))),"Fehler"))</f>
        <v/>
      </c>
    </row>
    <row r="124" spans="1:5" x14ac:dyDescent="0.2">
      <c r="A124" s="77"/>
      <c r="B124" s="4"/>
      <c r="C124" s="131"/>
      <c r="D124" s="10"/>
      <c r="E124" s="89" t="str">
        <f>IF(ISBLANK(A124),"",IFERROR(IF(OR(B124&gt;(Hilfstabelle!$J$2*VLOOKUP(A124,Stammdaten!$A$17:$E$300,5,FALSE)),C124&gt;(Hilfstabelle!$J$2*VLOOKUP(A124,Stammdaten!$A$17:$E$300,5,FALSE))),"Achtung: Füllstand übersteigt die installierte Speicherkapazität.",IF(OR(NOT(ISNUMBER(B124)),NOT(ISNUMBER(C124))),"Fehler: Füllstände fehlen. Bitte ergänzen.",IF(COUNTIF($A$17:$A$299,A124)&gt;1,"Bitte nur eine Eintragung pro Anlagenschlüssel vornehmen",""))),"Fehler"))</f>
        <v/>
      </c>
    </row>
    <row r="125" spans="1:5" x14ac:dyDescent="0.2">
      <c r="A125" s="77"/>
      <c r="B125" s="4"/>
      <c r="C125" s="131"/>
      <c r="D125" s="10"/>
      <c r="E125" s="89" t="str">
        <f>IF(ISBLANK(A125),"",IFERROR(IF(OR(B125&gt;(Hilfstabelle!$J$2*VLOOKUP(A125,Stammdaten!$A$17:$E$300,5,FALSE)),C125&gt;(Hilfstabelle!$J$2*VLOOKUP(A125,Stammdaten!$A$17:$E$300,5,FALSE))),"Achtung: Füllstand übersteigt die installierte Speicherkapazität.",IF(OR(NOT(ISNUMBER(B125)),NOT(ISNUMBER(C125))),"Fehler: Füllstände fehlen. Bitte ergänzen.",IF(COUNTIF($A$17:$A$299,A125)&gt;1,"Bitte nur eine Eintragung pro Anlagenschlüssel vornehmen",""))),"Fehler"))</f>
        <v/>
      </c>
    </row>
    <row r="126" spans="1:5" x14ac:dyDescent="0.2">
      <c r="A126" s="77"/>
      <c r="B126" s="4"/>
      <c r="C126" s="131"/>
      <c r="D126" s="10"/>
      <c r="E126" s="89" t="str">
        <f>IF(ISBLANK(A126),"",IFERROR(IF(OR(B126&gt;(Hilfstabelle!$J$2*VLOOKUP(A126,Stammdaten!$A$17:$E$300,5,FALSE)),C126&gt;(Hilfstabelle!$J$2*VLOOKUP(A126,Stammdaten!$A$17:$E$300,5,FALSE))),"Achtung: Füllstand übersteigt die installierte Speicherkapazität.",IF(OR(NOT(ISNUMBER(B126)),NOT(ISNUMBER(C126))),"Fehler: Füllstände fehlen. Bitte ergänzen.",IF(COUNTIF($A$17:$A$299,A126)&gt;1,"Bitte nur eine Eintragung pro Anlagenschlüssel vornehmen",""))),"Fehler"))</f>
        <v/>
      </c>
    </row>
    <row r="127" spans="1:5" x14ac:dyDescent="0.2">
      <c r="A127" s="77"/>
      <c r="B127" s="4"/>
      <c r="C127" s="131"/>
      <c r="D127" s="10"/>
      <c r="E127" s="89" t="str">
        <f>IF(ISBLANK(A127),"",IFERROR(IF(OR(B127&gt;(Hilfstabelle!$J$2*VLOOKUP(A127,Stammdaten!$A$17:$E$300,5,FALSE)),C127&gt;(Hilfstabelle!$J$2*VLOOKUP(A127,Stammdaten!$A$17:$E$300,5,FALSE))),"Achtung: Füllstand übersteigt die installierte Speicherkapazität.",IF(OR(NOT(ISNUMBER(B127)),NOT(ISNUMBER(C127))),"Fehler: Füllstände fehlen. Bitte ergänzen.",IF(COUNTIF($A$17:$A$299,A127)&gt;1,"Bitte nur eine Eintragung pro Anlagenschlüssel vornehmen",""))),"Fehler"))</f>
        <v/>
      </c>
    </row>
    <row r="128" spans="1:5" x14ac:dyDescent="0.2">
      <c r="A128" s="77"/>
      <c r="B128" s="4"/>
      <c r="C128" s="131"/>
      <c r="D128" s="10"/>
      <c r="E128" s="89" t="str">
        <f>IF(ISBLANK(A128),"",IFERROR(IF(OR(B128&gt;(Hilfstabelle!$J$2*VLOOKUP(A128,Stammdaten!$A$17:$E$300,5,FALSE)),C128&gt;(Hilfstabelle!$J$2*VLOOKUP(A128,Stammdaten!$A$17:$E$300,5,FALSE))),"Achtung: Füllstand übersteigt die installierte Speicherkapazität.",IF(OR(NOT(ISNUMBER(B128)),NOT(ISNUMBER(C128))),"Fehler: Füllstände fehlen. Bitte ergänzen.",IF(COUNTIF($A$17:$A$299,A128)&gt;1,"Bitte nur eine Eintragung pro Anlagenschlüssel vornehmen",""))),"Fehler"))</f>
        <v/>
      </c>
    </row>
    <row r="129" spans="1:5" x14ac:dyDescent="0.2">
      <c r="A129" s="77"/>
      <c r="B129" s="4"/>
      <c r="C129" s="131"/>
      <c r="D129" s="10"/>
      <c r="E129" s="89" t="str">
        <f>IF(ISBLANK(A129),"",IFERROR(IF(OR(B129&gt;(Hilfstabelle!$J$2*VLOOKUP(A129,Stammdaten!$A$17:$E$300,5,FALSE)),C129&gt;(Hilfstabelle!$J$2*VLOOKUP(A129,Stammdaten!$A$17:$E$300,5,FALSE))),"Achtung: Füllstand übersteigt die installierte Speicherkapazität.",IF(OR(NOT(ISNUMBER(B129)),NOT(ISNUMBER(C129))),"Fehler: Füllstände fehlen. Bitte ergänzen.",IF(COUNTIF($A$17:$A$299,A129)&gt;1,"Bitte nur eine Eintragung pro Anlagenschlüssel vornehmen",""))),"Fehler"))</f>
        <v/>
      </c>
    </row>
    <row r="130" spans="1:5" x14ac:dyDescent="0.2">
      <c r="A130" s="77"/>
      <c r="B130" s="4"/>
      <c r="C130" s="131"/>
      <c r="D130" s="10"/>
      <c r="E130" s="89" t="str">
        <f>IF(ISBLANK(A130),"",IFERROR(IF(OR(B130&gt;(Hilfstabelle!$J$2*VLOOKUP(A130,Stammdaten!$A$17:$E$300,5,FALSE)),C130&gt;(Hilfstabelle!$J$2*VLOOKUP(A130,Stammdaten!$A$17:$E$300,5,FALSE))),"Achtung: Füllstand übersteigt die installierte Speicherkapazität.",IF(OR(NOT(ISNUMBER(B130)),NOT(ISNUMBER(C130))),"Fehler: Füllstände fehlen. Bitte ergänzen.",IF(COUNTIF($A$17:$A$299,A130)&gt;1,"Bitte nur eine Eintragung pro Anlagenschlüssel vornehmen",""))),"Fehler"))</f>
        <v/>
      </c>
    </row>
    <row r="131" spans="1:5" x14ac:dyDescent="0.2">
      <c r="A131" s="77"/>
      <c r="B131" s="4"/>
      <c r="C131" s="131"/>
      <c r="D131" s="10"/>
      <c r="E131" s="89" t="str">
        <f>IF(ISBLANK(A131),"",IFERROR(IF(OR(B131&gt;(Hilfstabelle!$J$2*VLOOKUP(A131,Stammdaten!$A$17:$E$300,5,FALSE)),C131&gt;(Hilfstabelle!$J$2*VLOOKUP(A131,Stammdaten!$A$17:$E$300,5,FALSE))),"Achtung: Füllstand übersteigt die installierte Speicherkapazität.",IF(OR(NOT(ISNUMBER(B131)),NOT(ISNUMBER(C131))),"Fehler: Füllstände fehlen. Bitte ergänzen.",IF(COUNTIF($A$17:$A$299,A131)&gt;1,"Bitte nur eine Eintragung pro Anlagenschlüssel vornehmen",""))),"Fehler"))</f>
        <v/>
      </c>
    </row>
    <row r="132" spans="1:5" x14ac:dyDescent="0.2">
      <c r="A132" s="77"/>
      <c r="B132" s="4"/>
      <c r="C132" s="131"/>
      <c r="D132" s="10"/>
      <c r="E132" s="89" t="str">
        <f>IF(ISBLANK(A132),"",IFERROR(IF(OR(B132&gt;(Hilfstabelle!$J$2*VLOOKUP(A132,Stammdaten!$A$17:$E$300,5,FALSE)),C132&gt;(Hilfstabelle!$J$2*VLOOKUP(A132,Stammdaten!$A$17:$E$300,5,FALSE))),"Achtung: Füllstand übersteigt die installierte Speicherkapazität.",IF(OR(NOT(ISNUMBER(B132)),NOT(ISNUMBER(C132))),"Fehler: Füllstände fehlen. Bitte ergänzen.",IF(COUNTIF($A$17:$A$299,A132)&gt;1,"Bitte nur eine Eintragung pro Anlagenschlüssel vornehmen",""))),"Fehler"))</f>
        <v/>
      </c>
    </row>
    <row r="133" spans="1:5" x14ac:dyDescent="0.2">
      <c r="A133" s="77"/>
      <c r="B133" s="4"/>
      <c r="C133" s="131"/>
      <c r="D133" s="10"/>
      <c r="E133" s="89" t="str">
        <f>IF(ISBLANK(A133),"",IFERROR(IF(OR(B133&gt;(Hilfstabelle!$J$2*VLOOKUP(A133,Stammdaten!$A$17:$E$300,5,FALSE)),C133&gt;(Hilfstabelle!$J$2*VLOOKUP(A133,Stammdaten!$A$17:$E$300,5,FALSE))),"Achtung: Füllstand übersteigt die installierte Speicherkapazität.",IF(OR(NOT(ISNUMBER(B133)),NOT(ISNUMBER(C133))),"Fehler: Füllstände fehlen. Bitte ergänzen.",IF(COUNTIF($A$17:$A$299,A133)&gt;1,"Bitte nur eine Eintragung pro Anlagenschlüssel vornehmen",""))),"Fehler"))</f>
        <v/>
      </c>
    </row>
    <row r="134" spans="1:5" x14ac:dyDescent="0.2">
      <c r="A134" s="77"/>
      <c r="B134" s="4"/>
      <c r="C134" s="131"/>
      <c r="D134" s="10"/>
      <c r="E134" s="89" t="str">
        <f>IF(ISBLANK(A134),"",IFERROR(IF(OR(B134&gt;(Hilfstabelle!$J$2*VLOOKUP(A134,Stammdaten!$A$17:$E$300,5,FALSE)),C134&gt;(Hilfstabelle!$J$2*VLOOKUP(A134,Stammdaten!$A$17:$E$300,5,FALSE))),"Achtung: Füllstand übersteigt die installierte Speicherkapazität.",IF(OR(NOT(ISNUMBER(B134)),NOT(ISNUMBER(C134))),"Fehler: Füllstände fehlen. Bitte ergänzen.",IF(COUNTIF($A$17:$A$299,A134)&gt;1,"Bitte nur eine Eintragung pro Anlagenschlüssel vornehmen",""))),"Fehler"))</f>
        <v/>
      </c>
    </row>
    <row r="135" spans="1:5" x14ac:dyDescent="0.2">
      <c r="A135" s="77"/>
      <c r="B135" s="4"/>
      <c r="C135" s="131"/>
      <c r="D135" s="10"/>
      <c r="E135" s="89" t="str">
        <f>IF(ISBLANK(A135),"",IFERROR(IF(OR(B135&gt;(Hilfstabelle!$J$2*VLOOKUP(A135,Stammdaten!$A$17:$E$300,5,FALSE)),C135&gt;(Hilfstabelle!$J$2*VLOOKUP(A135,Stammdaten!$A$17:$E$300,5,FALSE))),"Achtung: Füllstand übersteigt die installierte Speicherkapazität.",IF(OR(NOT(ISNUMBER(B135)),NOT(ISNUMBER(C135))),"Fehler: Füllstände fehlen. Bitte ergänzen.",IF(COUNTIF($A$17:$A$299,A135)&gt;1,"Bitte nur eine Eintragung pro Anlagenschlüssel vornehmen",""))),"Fehler"))</f>
        <v/>
      </c>
    </row>
    <row r="136" spans="1:5" x14ac:dyDescent="0.2">
      <c r="A136" s="77"/>
      <c r="B136" s="4"/>
      <c r="C136" s="131"/>
      <c r="D136" s="10"/>
      <c r="E136" s="89" t="str">
        <f>IF(ISBLANK(A136),"",IFERROR(IF(OR(B136&gt;(Hilfstabelle!$J$2*VLOOKUP(A136,Stammdaten!$A$17:$E$300,5,FALSE)),C136&gt;(Hilfstabelle!$J$2*VLOOKUP(A136,Stammdaten!$A$17:$E$300,5,FALSE))),"Achtung: Füllstand übersteigt die installierte Speicherkapazität.",IF(OR(NOT(ISNUMBER(B136)),NOT(ISNUMBER(C136))),"Fehler: Füllstände fehlen. Bitte ergänzen.",IF(COUNTIF($A$17:$A$299,A136)&gt;1,"Bitte nur eine Eintragung pro Anlagenschlüssel vornehmen",""))),"Fehler"))</f>
        <v/>
      </c>
    </row>
    <row r="137" spans="1:5" x14ac:dyDescent="0.2">
      <c r="A137" s="77"/>
      <c r="B137" s="4"/>
      <c r="C137" s="131"/>
      <c r="D137" s="10"/>
      <c r="E137" s="89" t="str">
        <f>IF(ISBLANK(A137),"",IFERROR(IF(OR(B137&gt;(Hilfstabelle!$J$2*VLOOKUP(A137,Stammdaten!$A$17:$E$300,5,FALSE)),C137&gt;(Hilfstabelle!$J$2*VLOOKUP(A137,Stammdaten!$A$17:$E$300,5,FALSE))),"Achtung: Füllstand übersteigt die installierte Speicherkapazität.",IF(OR(NOT(ISNUMBER(B137)),NOT(ISNUMBER(C137))),"Fehler: Füllstände fehlen. Bitte ergänzen.",IF(COUNTIF($A$17:$A$299,A137)&gt;1,"Bitte nur eine Eintragung pro Anlagenschlüssel vornehmen",""))),"Fehler"))</f>
        <v/>
      </c>
    </row>
    <row r="138" spans="1:5" x14ac:dyDescent="0.2">
      <c r="A138" s="77"/>
      <c r="B138" s="4"/>
      <c r="C138" s="131"/>
      <c r="D138" s="10"/>
      <c r="E138" s="89" t="str">
        <f>IF(ISBLANK(A138),"",IFERROR(IF(OR(B138&gt;(Hilfstabelle!$J$2*VLOOKUP(A138,Stammdaten!$A$17:$E$300,5,FALSE)),C138&gt;(Hilfstabelle!$J$2*VLOOKUP(A138,Stammdaten!$A$17:$E$300,5,FALSE))),"Achtung: Füllstand übersteigt die installierte Speicherkapazität.",IF(OR(NOT(ISNUMBER(B138)),NOT(ISNUMBER(C138))),"Fehler: Füllstände fehlen. Bitte ergänzen.",IF(COUNTIF($A$17:$A$299,A138)&gt;1,"Bitte nur eine Eintragung pro Anlagenschlüssel vornehmen",""))),"Fehler"))</f>
        <v/>
      </c>
    </row>
    <row r="139" spans="1:5" x14ac:dyDescent="0.2">
      <c r="A139" s="77"/>
      <c r="B139" s="4"/>
      <c r="C139" s="131"/>
      <c r="D139" s="10"/>
      <c r="E139" s="89" t="str">
        <f>IF(ISBLANK(A139),"",IFERROR(IF(OR(B139&gt;(Hilfstabelle!$J$2*VLOOKUP(A139,Stammdaten!$A$17:$E$300,5,FALSE)),C139&gt;(Hilfstabelle!$J$2*VLOOKUP(A139,Stammdaten!$A$17:$E$300,5,FALSE))),"Achtung: Füllstand übersteigt die installierte Speicherkapazität.",IF(OR(NOT(ISNUMBER(B139)),NOT(ISNUMBER(C139))),"Fehler: Füllstände fehlen. Bitte ergänzen.",IF(COUNTIF($A$17:$A$299,A139)&gt;1,"Bitte nur eine Eintragung pro Anlagenschlüssel vornehmen",""))),"Fehler"))</f>
        <v/>
      </c>
    </row>
    <row r="140" spans="1:5" x14ac:dyDescent="0.2">
      <c r="A140" s="77"/>
      <c r="B140" s="4"/>
      <c r="C140" s="131"/>
      <c r="D140" s="10"/>
      <c r="E140" s="89" t="str">
        <f>IF(ISBLANK(A140),"",IFERROR(IF(OR(B140&gt;(Hilfstabelle!$J$2*VLOOKUP(A140,Stammdaten!$A$17:$E$300,5,FALSE)),C140&gt;(Hilfstabelle!$J$2*VLOOKUP(A140,Stammdaten!$A$17:$E$300,5,FALSE))),"Achtung: Füllstand übersteigt die installierte Speicherkapazität.",IF(OR(NOT(ISNUMBER(B140)),NOT(ISNUMBER(C140))),"Fehler: Füllstände fehlen. Bitte ergänzen.",IF(COUNTIF($A$17:$A$299,A140)&gt;1,"Bitte nur eine Eintragung pro Anlagenschlüssel vornehmen",""))),"Fehler"))</f>
        <v/>
      </c>
    </row>
    <row r="141" spans="1:5" x14ac:dyDescent="0.2">
      <c r="A141" s="77"/>
      <c r="B141" s="4"/>
      <c r="C141" s="131"/>
      <c r="D141" s="10"/>
      <c r="E141" s="89" t="str">
        <f>IF(ISBLANK(A141),"",IFERROR(IF(OR(B141&gt;(Hilfstabelle!$J$2*VLOOKUP(A141,Stammdaten!$A$17:$E$300,5,FALSE)),C141&gt;(Hilfstabelle!$J$2*VLOOKUP(A141,Stammdaten!$A$17:$E$300,5,FALSE))),"Achtung: Füllstand übersteigt die installierte Speicherkapazität.",IF(OR(NOT(ISNUMBER(B141)),NOT(ISNUMBER(C141))),"Fehler: Füllstände fehlen. Bitte ergänzen.",IF(COUNTIF($A$17:$A$299,A141)&gt;1,"Bitte nur eine Eintragung pro Anlagenschlüssel vornehmen",""))),"Fehler"))</f>
        <v/>
      </c>
    </row>
    <row r="142" spans="1:5" x14ac:dyDescent="0.2">
      <c r="A142" s="77"/>
      <c r="B142" s="4"/>
      <c r="C142" s="131"/>
      <c r="D142" s="10"/>
      <c r="E142" s="89" t="str">
        <f>IF(ISBLANK(A142),"",IFERROR(IF(OR(B142&gt;(Hilfstabelle!$J$2*VLOOKUP(A142,Stammdaten!$A$17:$E$300,5,FALSE)),C142&gt;(Hilfstabelle!$J$2*VLOOKUP(A142,Stammdaten!$A$17:$E$300,5,FALSE))),"Achtung: Füllstand übersteigt die installierte Speicherkapazität.",IF(OR(NOT(ISNUMBER(B142)),NOT(ISNUMBER(C142))),"Fehler: Füllstände fehlen. Bitte ergänzen.",IF(COUNTIF($A$17:$A$299,A142)&gt;1,"Bitte nur eine Eintragung pro Anlagenschlüssel vornehmen",""))),"Fehler"))</f>
        <v/>
      </c>
    </row>
    <row r="143" spans="1:5" x14ac:dyDescent="0.2">
      <c r="A143" s="77"/>
      <c r="B143" s="4"/>
      <c r="C143" s="131"/>
      <c r="D143" s="10"/>
      <c r="E143" s="89" t="str">
        <f>IF(ISBLANK(A143),"",IFERROR(IF(OR(B143&gt;(Hilfstabelle!$J$2*VLOOKUP(A143,Stammdaten!$A$17:$E$300,5,FALSE)),C143&gt;(Hilfstabelle!$J$2*VLOOKUP(A143,Stammdaten!$A$17:$E$300,5,FALSE))),"Achtung: Füllstand übersteigt die installierte Speicherkapazität.",IF(OR(NOT(ISNUMBER(B143)),NOT(ISNUMBER(C143))),"Fehler: Füllstände fehlen. Bitte ergänzen.",IF(COUNTIF($A$17:$A$299,A143)&gt;1,"Bitte nur eine Eintragung pro Anlagenschlüssel vornehmen",""))),"Fehler"))</f>
        <v/>
      </c>
    </row>
    <row r="144" spans="1:5" x14ac:dyDescent="0.2">
      <c r="A144" s="77"/>
      <c r="B144" s="4"/>
      <c r="C144" s="131"/>
      <c r="D144" s="10"/>
      <c r="E144" s="89" t="str">
        <f>IF(ISBLANK(A144),"",IFERROR(IF(OR(B144&gt;(Hilfstabelle!$J$2*VLOOKUP(A144,Stammdaten!$A$17:$E$300,5,FALSE)),C144&gt;(Hilfstabelle!$J$2*VLOOKUP(A144,Stammdaten!$A$17:$E$300,5,FALSE))),"Achtung: Füllstand übersteigt die installierte Speicherkapazität.",IF(OR(NOT(ISNUMBER(B144)),NOT(ISNUMBER(C144))),"Fehler: Füllstände fehlen. Bitte ergänzen.",IF(COUNTIF($A$17:$A$299,A144)&gt;1,"Bitte nur eine Eintragung pro Anlagenschlüssel vornehmen",""))),"Fehler"))</f>
        <v/>
      </c>
    </row>
    <row r="145" spans="1:5" x14ac:dyDescent="0.2">
      <c r="A145" s="77"/>
      <c r="B145" s="4"/>
      <c r="C145" s="131"/>
      <c r="D145" s="10"/>
      <c r="E145" s="89" t="str">
        <f>IF(ISBLANK(A145),"",IFERROR(IF(OR(B145&gt;(Hilfstabelle!$J$2*VLOOKUP(A145,Stammdaten!$A$17:$E$300,5,FALSE)),C145&gt;(Hilfstabelle!$J$2*VLOOKUP(A145,Stammdaten!$A$17:$E$300,5,FALSE))),"Achtung: Füllstand übersteigt die installierte Speicherkapazität.",IF(OR(NOT(ISNUMBER(B145)),NOT(ISNUMBER(C145))),"Fehler: Füllstände fehlen. Bitte ergänzen.",IF(COUNTIF($A$17:$A$299,A145)&gt;1,"Bitte nur eine Eintragung pro Anlagenschlüssel vornehmen",""))),"Fehler"))</f>
        <v/>
      </c>
    </row>
    <row r="146" spans="1:5" x14ac:dyDescent="0.2">
      <c r="A146" s="77"/>
      <c r="B146" s="4"/>
      <c r="C146" s="131"/>
      <c r="D146" s="10"/>
      <c r="E146" s="89" t="str">
        <f>IF(ISBLANK(A146),"",IFERROR(IF(OR(B146&gt;(Hilfstabelle!$J$2*VLOOKUP(A146,Stammdaten!$A$17:$E$300,5,FALSE)),C146&gt;(Hilfstabelle!$J$2*VLOOKUP(A146,Stammdaten!$A$17:$E$300,5,FALSE))),"Achtung: Füllstand übersteigt die installierte Speicherkapazität.",IF(OR(NOT(ISNUMBER(B146)),NOT(ISNUMBER(C146))),"Fehler: Füllstände fehlen. Bitte ergänzen.",IF(COUNTIF($A$17:$A$299,A146)&gt;1,"Bitte nur eine Eintragung pro Anlagenschlüssel vornehmen",""))),"Fehler"))</f>
        <v/>
      </c>
    </row>
    <row r="147" spans="1:5" x14ac:dyDescent="0.2">
      <c r="A147" s="77"/>
      <c r="B147" s="4"/>
      <c r="C147" s="131"/>
      <c r="D147" s="10"/>
      <c r="E147" s="89" t="str">
        <f>IF(ISBLANK(A147),"",IFERROR(IF(OR(B147&gt;(Hilfstabelle!$J$2*VLOOKUP(A147,Stammdaten!$A$17:$E$300,5,FALSE)),C147&gt;(Hilfstabelle!$J$2*VLOOKUP(A147,Stammdaten!$A$17:$E$300,5,FALSE))),"Achtung: Füllstand übersteigt die installierte Speicherkapazität.",IF(OR(NOT(ISNUMBER(B147)),NOT(ISNUMBER(C147))),"Fehler: Füllstände fehlen. Bitte ergänzen.",IF(COUNTIF($A$17:$A$299,A147)&gt;1,"Bitte nur eine Eintragung pro Anlagenschlüssel vornehmen",""))),"Fehler"))</f>
        <v/>
      </c>
    </row>
    <row r="148" spans="1:5" x14ac:dyDescent="0.2">
      <c r="A148" s="77"/>
      <c r="B148" s="4"/>
      <c r="C148" s="131"/>
      <c r="D148" s="10"/>
      <c r="E148" s="89" t="str">
        <f>IF(ISBLANK(A148),"",IFERROR(IF(OR(B148&gt;(Hilfstabelle!$J$2*VLOOKUP(A148,Stammdaten!$A$17:$E$300,5,FALSE)),C148&gt;(Hilfstabelle!$J$2*VLOOKUP(A148,Stammdaten!$A$17:$E$300,5,FALSE))),"Achtung: Füllstand übersteigt die installierte Speicherkapazität.",IF(OR(NOT(ISNUMBER(B148)),NOT(ISNUMBER(C148))),"Fehler: Füllstände fehlen. Bitte ergänzen.",IF(COUNTIF($A$17:$A$299,A148)&gt;1,"Bitte nur eine Eintragung pro Anlagenschlüssel vornehmen",""))),"Fehler"))</f>
        <v/>
      </c>
    </row>
    <row r="149" spans="1:5" x14ac:dyDescent="0.2">
      <c r="A149" s="77"/>
      <c r="B149" s="4"/>
      <c r="C149" s="131"/>
      <c r="D149" s="10"/>
      <c r="E149" s="89" t="str">
        <f>IF(ISBLANK(A149),"",IFERROR(IF(OR(B149&gt;(Hilfstabelle!$J$2*VLOOKUP(A149,Stammdaten!$A$17:$E$300,5,FALSE)),C149&gt;(Hilfstabelle!$J$2*VLOOKUP(A149,Stammdaten!$A$17:$E$300,5,FALSE))),"Achtung: Füllstand übersteigt die installierte Speicherkapazität.",IF(OR(NOT(ISNUMBER(B149)),NOT(ISNUMBER(C149))),"Fehler: Füllstände fehlen. Bitte ergänzen.",IF(COUNTIF($A$17:$A$299,A149)&gt;1,"Bitte nur eine Eintragung pro Anlagenschlüssel vornehmen",""))),"Fehler"))</f>
        <v/>
      </c>
    </row>
    <row r="150" spans="1:5" x14ac:dyDescent="0.2">
      <c r="A150" s="77"/>
      <c r="B150" s="4"/>
      <c r="C150" s="131"/>
      <c r="D150" s="10"/>
      <c r="E150" s="89" t="str">
        <f>IF(ISBLANK(A150),"",IFERROR(IF(OR(B150&gt;(Hilfstabelle!$J$2*VLOOKUP(A150,Stammdaten!$A$17:$E$300,5,FALSE)),C150&gt;(Hilfstabelle!$J$2*VLOOKUP(A150,Stammdaten!$A$17:$E$300,5,FALSE))),"Achtung: Füllstand übersteigt die installierte Speicherkapazität.",IF(OR(NOT(ISNUMBER(B150)),NOT(ISNUMBER(C150))),"Fehler: Füllstände fehlen. Bitte ergänzen.",IF(COUNTIF($A$17:$A$299,A150)&gt;1,"Bitte nur eine Eintragung pro Anlagenschlüssel vornehmen",""))),"Fehler"))</f>
        <v/>
      </c>
    </row>
    <row r="151" spans="1:5" x14ac:dyDescent="0.2">
      <c r="A151" s="77"/>
      <c r="B151" s="4"/>
      <c r="C151" s="131"/>
      <c r="D151" s="10"/>
      <c r="E151" s="89" t="str">
        <f>IF(ISBLANK(A151),"",IFERROR(IF(OR(B151&gt;(Hilfstabelle!$J$2*VLOOKUP(A151,Stammdaten!$A$17:$E$300,5,FALSE)),C151&gt;(Hilfstabelle!$J$2*VLOOKUP(A151,Stammdaten!$A$17:$E$300,5,FALSE))),"Achtung: Füllstand übersteigt die installierte Speicherkapazität.",IF(OR(NOT(ISNUMBER(B151)),NOT(ISNUMBER(C151))),"Fehler: Füllstände fehlen. Bitte ergänzen.",IF(COUNTIF($A$17:$A$299,A151)&gt;1,"Bitte nur eine Eintragung pro Anlagenschlüssel vornehmen",""))),"Fehler"))</f>
        <v/>
      </c>
    </row>
    <row r="152" spans="1:5" x14ac:dyDescent="0.2">
      <c r="A152" s="77"/>
      <c r="B152" s="4"/>
      <c r="C152" s="131"/>
      <c r="D152" s="10"/>
      <c r="E152" s="89" t="str">
        <f>IF(ISBLANK(A152),"",IFERROR(IF(OR(B152&gt;(Hilfstabelle!$J$2*VLOOKUP(A152,Stammdaten!$A$17:$E$300,5,FALSE)),C152&gt;(Hilfstabelle!$J$2*VLOOKUP(A152,Stammdaten!$A$17:$E$300,5,FALSE))),"Achtung: Füllstand übersteigt die installierte Speicherkapazität.",IF(OR(NOT(ISNUMBER(B152)),NOT(ISNUMBER(C152))),"Fehler: Füllstände fehlen. Bitte ergänzen.",IF(COUNTIF($A$17:$A$299,A152)&gt;1,"Bitte nur eine Eintragung pro Anlagenschlüssel vornehmen",""))),"Fehler"))</f>
        <v/>
      </c>
    </row>
    <row r="153" spans="1:5" x14ac:dyDescent="0.2">
      <c r="A153" s="77"/>
      <c r="B153" s="4"/>
      <c r="C153" s="131"/>
      <c r="D153" s="10"/>
      <c r="E153" s="89" t="str">
        <f>IF(ISBLANK(A153),"",IFERROR(IF(OR(B153&gt;(Hilfstabelle!$J$2*VLOOKUP(A153,Stammdaten!$A$17:$E$300,5,FALSE)),C153&gt;(Hilfstabelle!$J$2*VLOOKUP(A153,Stammdaten!$A$17:$E$300,5,FALSE))),"Achtung: Füllstand übersteigt die installierte Speicherkapazität.",IF(OR(NOT(ISNUMBER(B153)),NOT(ISNUMBER(C153))),"Fehler: Füllstände fehlen. Bitte ergänzen.",IF(COUNTIF($A$17:$A$299,A153)&gt;1,"Bitte nur eine Eintragung pro Anlagenschlüssel vornehmen",""))),"Fehler"))</f>
        <v/>
      </c>
    </row>
    <row r="154" spans="1:5" x14ac:dyDescent="0.2">
      <c r="A154" s="77"/>
      <c r="B154" s="4"/>
      <c r="C154" s="131"/>
      <c r="D154" s="10"/>
      <c r="E154" s="89" t="str">
        <f>IF(ISBLANK(A154),"",IFERROR(IF(OR(B154&gt;(Hilfstabelle!$J$2*VLOOKUP(A154,Stammdaten!$A$17:$E$300,5,FALSE)),C154&gt;(Hilfstabelle!$J$2*VLOOKUP(A154,Stammdaten!$A$17:$E$300,5,FALSE))),"Achtung: Füllstand übersteigt die installierte Speicherkapazität.",IF(OR(NOT(ISNUMBER(B154)),NOT(ISNUMBER(C154))),"Fehler: Füllstände fehlen. Bitte ergänzen.",IF(COUNTIF($A$17:$A$299,A154)&gt;1,"Bitte nur eine Eintragung pro Anlagenschlüssel vornehmen",""))),"Fehler"))</f>
        <v/>
      </c>
    </row>
    <row r="155" spans="1:5" x14ac:dyDescent="0.2">
      <c r="A155" s="77"/>
      <c r="B155" s="4"/>
      <c r="C155" s="131"/>
      <c r="D155" s="10"/>
      <c r="E155" s="89" t="str">
        <f>IF(ISBLANK(A155),"",IFERROR(IF(OR(B155&gt;(Hilfstabelle!$J$2*VLOOKUP(A155,Stammdaten!$A$17:$E$300,5,FALSE)),C155&gt;(Hilfstabelle!$J$2*VLOOKUP(A155,Stammdaten!$A$17:$E$300,5,FALSE))),"Achtung: Füllstand übersteigt die installierte Speicherkapazität.",IF(OR(NOT(ISNUMBER(B155)),NOT(ISNUMBER(C155))),"Fehler: Füllstände fehlen. Bitte ergänzen.",IF(COUNTIF($A$17:$A$299,A155)&gt;1,"Bitte nur eine Eintragung pro Anlagenschlüssel vornehmen",""))),"Fehler"))</f>
        <v/>
      </c>
    </row>
    <row r="156" spans="1:5" x14ac:dyDescent="0.2">
      <c r="A156" s="77"/>
      <c r="B156" s="4"/>
      <c r="C156" s="131"/>
      <c r="D156" s="10"/>
      <c r="E156" s="89" t="str">
        <f>IF(ISBLANK(A156),"",IFERROR(IF(OR(B156&gt;(Hilfstabelle!$J$2*VLOOKUP(A156,Stammdaten!$A$17:$E$300,5,FALSE)),C156&gt;(Hilfstabelle!$J$2*VLOOKUP(A156,Stammdaten!$A$17:$E$300,5,FALSE))),"Achtung: Füllstand übersteigt die installierte Speicherkapazität.",IF(OR(NOT(ISNUMBER(B156)),NOT(ISNUMBER(C156))),"Fehler: Füllstände fehlen. Bitte ergänzen.",IF(COUNTIF($A$17:$A$299,A156)&gt;1,"Bitte nur eine Eintragung pro Anlagenschlüssel vornehmen",""))),"Fehler"))</f>
        <v/>
      </c>
    </row>
    <row r="157" spans="1:5" x14ac:dyDescent="0.2">
      <c r="A157" s="77"/>
      <c r="B157" s="4"/>
      <c r="C157" s="131"/>
      <c r="D157" s="10"/>
      <c r="E157" s="89" t="str">
        <f>IF(ISBLANK(A157),"",IFERROR(IF(OR(B157&gt;(Hilfstabelle!$J$2*VLOOKUP(A157,Stammdaten!$A$17:$E$300,5,FALSE)),C157&gt;(Hilfstabelle!$J$2*VLOOKUP(A157,Stammdaten!$A$17:$E$300,5,FALSE))),"Achtung: Füllstand übersteigt die installierte Speicherkapazität.",IF(OR(NOT(ISNUMBER(B157)),NOT(ISNUMBER(C157))),"Fehler: Füllstände fehlen. Bitte ergänzen.",IF(COUNTIF($A$17:$A$299,A157)&gt;1,"Bitte nur eine Eintragung pro Anlagenschlüssel vornehmen",""))),"Fehler"))</f>
        <v/>
      </c>
    </row>
    <row r="158" spans="1:5" x14ac:dyDescent="0.2">
      <c r="A158" s="77"/>
      <c r="B158" s="4"/>
      <c r="C158" s="131"/>
      <c r="D158" s="10"/>
      <c r="E158" s="89" t="str">
        <f>IF(ISBLANK(A158),"",IFERROR(IF(OR(B158&gt;(Hilfstabelle!$J$2*VLOOKUP(A158,Stammdaten!$A$17:$E$300,5,FALSE)),C158&gt;(Hilfstabelle!$J$2*VLOOKUP(A158,Stammdaten!$A$17:$E$300,5,FALSE))),"Achtung: Füllstand übersteigt die installierte Speicherkapazität.",IF(OR(NOT(ISNUMBER(B158)),NOT(ISNUMBER(C158))),"Fehler: Füllstände fehlen. Bitte ergänzen.",IF(COUNTIF($A$17:$A$299,A158)&gt;1,"Bitte nur eine Eintragung pro Anlagenschlüssel vornehmen",""))),"Fehler"))</f>
        <v/>
      </c>
    </row>
    <row r="159" spans="1:5" x14ac:dyDescent="0.2">
      <c r="A159" s="77"/>
      <c r="B159" s="4"/>
      <c r="C159" s="131"/>
      <c r="D159" s="10"/>
      <c r="E159" s="89" t="str">
        <f>IF(ISBLANK(A159),"",IFERROR(IF(OR(B159&gt;(Hilfstabelle!$J$2*VLOOKUP(A159,Stammdaten!$A$17:$E$300,5,FALSE)),C159&gt;(Hilfstabelle!$J$2*VLOOKUP(A159,Stammdaten!$A$17:$E$300,5,FALSE))),"Achtung: Füllstand übersteigt die installierte Speicherkapazität.",IF(OR(NOT(ISNUMBER(B159)),NOT(ISNUMBER(C159))),"Fehler: Füllstände fehlen. Bitte ergänzen.",IF(COUNTIF($A$17:$A$299,A159)&gt;1,"Bitte nur eine Eintragung pro Anlagenschlüssel vornehmen",""))),"Fehler"))</f>
        <v/>
      </c>
    </row>
    <row r="160" spans="1:5" x14ac:dyDescent="0.2">
      <c r="A160" s="77"/>
      <c r="B160" s="4"/>
      <c r="C160" s="131"/>
      <c r="D160" s="10"/>
      <c r="E160" s="89" t="str">
        <f>IF(ISBLANK(A160),"",IFERROR(IF(OR(B160&gt;(Hilfstabelle!$J$2*VLOOKUP(A160,Stammdaten!$A$17:$E$300,5,FALSE)),C160&gt;(Hilfstabelle!$J$2*VLOOKUP(A160,Stammdaten!$A$17:$E$300,5,FALSE))),"Achtung: Füllstand übersteigt die installierte Speicherkapazität.",IF(OR(NOT(ISNUMBER(B160)),NOT(ISNUMBER(C160))),"Fehler: Füllstände fehlen. Bitte ergänzen.",IF(COUNTIF($A$17:$A$299,A160)&gt;1,"Bitte nur eine Eintragung pro Anlagenschlüssel vornehmen",""))),"Fehler"))</f>
        <v/>
      </c>
    </row>
    <row r="161" spans="1:5" x14ac:dyDescent="0.2">
      <c r="A161" s="77"/>
      <c r="B161" s="4"/>
      <c r="C161" s="131"/>
      <c r="D161" s="10"/>
      <c r="E161" s="89" t="str">
        <f>IF(ISBLANK(A161),"",IFERROR(IF(OR(B161&gt;(Hilfstabelle!$J$2*VLOOKUP(A161,Stammdaten!$A$17:$E$300,5,FALSE)),C161&gt;(Hilfstabelle!$J$2*VLOOKUP(A161,Stammdaten!$A$17:$E$300,5,FALSE))),"Achtung: Füllstand übersteigt die installierte Speicherkapazität.",IF(OR(NOT(ISNUMBER(B161)),NOT(ISNUMBER(C161))),"Fehler: Füllstände fehlen. Bitte ergänzen.",IF(COUNTIF($A$17:$A$299,A161)&gt;1,"Bitte nur eine Eintragung pro Anlagenschlüssel vornehmen",""))),"Fehler"))</f>
        <v/>
      </c>
    </row>
    <row r="162" spans="1:5" x14ac:dyDescent="0.2">
      <c r="A162" s="77"/>
      <c r="B162" s="4"/>
      <c r="C162" s="131"/>
      <c r="D162" s="10"/>
      <c r="E162" s="89" t="str">
        <f>IF(ISBLANK(A162),"",IFERROR(IF(OR(B162&gt;(Hilfstabelle!$J$2*VLOOKUP(A162,Stammdaten!$A$17:$E$300,5,FALSE)),C162&gt;(Hilfstabelle!$J$2*VLOOKUP(A162,Stammdaten!$A$17:$E$300,5,FALSE))),"Achtung: Füllstand übersteigt die installierte Speicherkapazität.",IF(OR(NOT(ISNUMBER(B162)),NOT(ISNUMBER(C162))),"Fehler: Füllstände fehlen. Bitte ergänzen.",IF(COUNTIF($A$17:$A$299,A162)&gt;1,"Bitte nur eine Eintragung pro Anlagenschlüssel vornehmen",""))),"Fehler"))</f>
        <v/>
      </c>
    </row>
    <row r="163" spans="1:5" x14ac:dyDescent="0.2">
      <c r="A163" s="77"/>
      <c r="B163" s="4"/>
      <c r="C163" s="131"/>
      <c r="D163" s="10"/>
      <c r="E163" s="89" t="str">
        <f>IF(ISBLANK(A163),"",IFERROR(IF(OR(B163&gt;(Hilfstabelle!$J$2*VLOOKUP(A163,Stammdaten!$A$17:$E$300,5,FALSE)),C163&gt;(Hilfstabelle!$J$2*VLOOKUP(A163,Stammdaten!$A$17:$E$300,5,FALSE))),"Achtung: Füllstand übersteigt die installierte Speicherkapazität.",IF(OR(NOT(ISNUMBER(B163)),NOT(ISNUMBER(C163))),"Fehler: Füllstände fehlen. Bitte ergänzen.",IF(COUNTIF($A$17:$A$299,A163)&gt;1,"Bitte nur eine Eintragung pro Anlagenschlüssel vornehmen",""))),"Fehler"))</f>
        <v/>
      </c>
    </row>
    <row r="164" spans="1:5" x14ac:dyDescent="0.2">
      <c r="A164" s="77"/>
      <c r="B164" s="4"/>
      <c r="C164" s="131"/>
      <c r="D164" s="10"/>
      <c r="E164" s="89" t="str">
        <f>IF(ISBLANK(A164),"",IFERROR(IF(OR(B164&gt;(Hilfstabelle!$J$2*VLOOKUP(A164,Stammdaten!$A$17:$E$300,5,FALSE)),C164&gt;(Hilfstabelle!$J$2*VLOOKUP(A164,Stammdaten!$A$17:$E$300,5,FALSE))),"Achtung: Füllstand übersteigt die installierte Speicherkapazität.",IF(OR(NOT(ISNUMBER(B164)),NOT(ISNUMBER(C164))),"Fehler: Füllstände fehlen. Bitte ergänzen.",IF(COUNTIF($A$17:$A$299,A164)&gt;1,"Bitte nur eine Eintragung pro Anlagenschlüssel vornehmen",""))),"Fehler"))</f>
        <v/>
      </c>
    </row>
    <row r="165" spans="1:5" x14ac:dyDescent="0.2">
      <c r="A165" s="77"/>
      <c r="B165" s="4"/>
      <c r="C165" s="131"/>
      <c r="D165" s="10"/>
      <c r="E165" s="89" t="str">
        <f>IF(ISBLANK(A165),"",IFERROR(IF(OR(B165&gt;(Hilfstabelle!$J$2*VLOOKUP(A165,Stammdaten!$A$17:$E$300,5,FALSE)),C165&gt;(Hilfstabelle!$J$2*VLOOKUP(A165,Stammdaten!$A$17:$E$300,5,FALSE))),"Achtung: Füllstand übersteigt die installierte Speicherkapazität.",IF(OR(NOT(ISNUMBER(B165)),NOT(ISNUMBER(C165))),"Fehler: Füllstände fehlen. Bitte ergänzen.",IF(COUNTIF($A$17:$A$299,A165)&gt;1,"Bitte nur eine Eintragung pro Anlagenschlüssel vornehmen",""))),"Fehler"))</f>
        <v/>
      </c>
    </row>
    <row r="166" spans="1:5" x14ac:dyDescent="0.2">
      <c r="A166" s="77"/>
      <c r="B166" s="4"/>
      <c r="C166" s="131"/>
      <c r="D166" s="10"/>
      <c r="E166" s="89" t="str">
        <f>IF(ISBLANK(A166),"",IFERROR(IF(OR(B166&gt;(Hilfstabelle!$J$2*VLOOKUP(A166,Stammdaten!$A$17:$E$300,5,FALSE)),C166&gt;(Hilfstabelle!$J$2*VLOOKUP(A166,Stammdaten!$A$17:$E$300,5,FALSE))),"Achtung: Füllstand übersteigt die installierte Speicherkapazität.",IF(OR(NOT(ISNUMBER(B166)),NOT(ISNUMBER(C166))),"Fehler: Füllstände fehlen. Bitte ergänzen.",IF(COUNTIF($A$17:$A$299,A166)&gt;1,"Bitte nur eine Eintragung pro Anlagenschlüssel vornehmen",""))),"Fehler"))</f>
        <v/>
      </c>
    </row>
    <row r="167" spans="1:5" x14ac:dyDescent="0.2">
      <c r="A167" s="77"/>
      <c r="B167" s="4"/>
      <c r="C167" s="131"/>
      <c r="D167" s="10"/>
      <c r="E167" s="89" t="str">
        <f>IF(ISBLANK(A167),"",IFERROR(IF(OR(B167&gt;(Hilfstabelle!$J$2*VLOOKUP(A167,Stammdaten!$A$17:$E$300,5,FALSE)),C167&gt;(Hilfstabelle!$J$2*VLOOKUP(A167,Stammdaten!$A$17:$E$300,5,FALSE))),"Achtung: Füllstand übersteigt die installierte Speicherkapazität.",IF(OR(NOT(ISNUMBER(B167)),NOT(ISNUMBER(C167))),"Fehler: Füllstände fehlen. Bitte ergänzen.",IF(COUNTIF($A$17:$A$299,A167)&gt;1,"Bitte nur eine Eintragung pro Anlagenschlüssel vornehmen",""))),"Fehler"))</f>
        <v/>
      </c>
    </row>
    <row r="168" spans="1:5" x14ac:dyDescent="0.2">
      <c r="A168" s="77"/>
      <c r="B168" s="4"/>
      <c r="C168" s="131"/>
      <c r="D168" s="10"/>
      <c r="E168" s="89" t="str">
        <f>IF(ISBLANK(A168),"",IFERROR(IF(OR(B168&gt;(Hilfstabelle!$J$2*VLOOKUP(A168,Stammdaten!$A$17:$E$300,5,FALSE)),C168&gt;(Hilfstabelle!$J$2*VLOOKUP(A168,Stammdaten!$A$17:$E$300,5,FALSE))),"Achtung: Füllstand übersteigt die installierte Speicherkapazität.",IF(OR(NOT(ISNUMBER(B168)),NOT(ISNUMBER(C168))),"Fehler: Füllstände fehlen. Bitte ergänzen.",IF(COUNTIF($A$17:$A$299,A168)&gt;1,"Bitte nur eine Eintragung pro Anlagenschlüssel vornehmen",""))),"Fehler"))</f>
        <v/>
      </c>
    </row>
    <row r="169" spans="1:5" x14ac:dyDescent="0.2">
      <c r="A169" s="77"/>
      <c r="B169" s="4"/>
      <c r="C169" s="131"/>
      <c r="D169" s="10"/>
      <c r="E169" s="89" t="str">
        <f>IF(ISBLANK(A169),"",IFERROR(IF(OR(B169&gt;(Hilfstabelle!$J$2*VLOOKUP(A169,Stammdaten!$A$17:$E$300,5,FALSE)),C169&gt;(Hilfstabelle!$J$2*VLOOKUP(A169,Stammdaten!$A$17:$E$300,5,FALSE))),"Achtung: Füllstand übersteigt die installierte Speicherkapazität.",IF(OR(NOT(ISNUMBER(B169)),NOT(ISNUMBER(C169))),"Fehler: Füllstände fehlen. Bitte ergänzen.",IF(COUNTIF($A$17:$A$299,A169)&gt;1,"Bitte nur eine Eintragung pro Anlagenschlüssel vornehmen",""))),"Fehler"))</f>
        <v/>
      </c>
    </row>
    <row r="170" spans="1:5" x14ac:dyDescent="0.2">
      <c r="A170" s="77"/>
      <c r="B170" s="4"/>
      <c r="C170" s="131"/>
      <c r="D170" s="10"/>
      <c r="E170" s="89" t="str">
        <f>IF(ISBLANK(A170),"",IFERROR(IF(OR(B170&gt;(Hilfstabelle!$J$2*VLOOKUP(A170,Stammdaten!$A$17:$E$300,5,FALSE)),C170&gt;(Hilfstabelle!$J$2*VLOOKUP(A170,Stammdaten!$A$17:$E$300,5,FALSE))),"Achtung: Füllstand übersteigt die installierte Speicherkapazität.",IF(OR(NOT(ISNUMBER(B170)),NOT(ISNUMBER(C170))),"Fehler: Füllstände fehlen. Bitte ergänzen.",IF(COUNTIF($A$17:$A$299,A170)&gt;1,"Bitte nur eine Eintragung pro Anlagenschlüssel vornehmen",""))),"Fehler"))</f>
        <v/>
      </c>
    </row>
    <row r="171" spans="1:5" x14ac:dyDescent="0.2">
      <c r="A171" s="77"/>
      <c r="B171" s="4"/>
      <c r="C171" s="131"/>
      <c r="D171" s="10"/>
      <c r="E171" s="89" t="str">
        <f>IF(ISBLANK(A171),"",IFERROR(IF(OR(B171&gt;(Hilfstabelle!$J$2*VLOOKUP(A171,Stammdaten!$A$17:$E$300,5,FALSE)),C171&gt;(Hilfstabelle!$J$2*VLOOKUP(A171,Stammdaten!$A$17:$E$300,5,FALSE))),"Achtung: Füllstand übersteigt die installierte Speicherkapazität.",IF(OR(NOT(ISNUMBER(B171)),NOT(ISNUMBER(C171))),"Fehler: Füllstände fehlen. Bitte ergänzen.",IF(COUNTIF($A$17:$A$299,A171)&gt;1,"Bitte nur eine Eintragung pro Anlagenschlüssel vornehmen",""))),"Fehler"))</f>
        <v/>
      </c>
    </row>
    <row r="172" spans="1:5" x14ac:dyDescent="0.2">
      <c r="A172" s="77"/>
      <c r="B172" s="4"/>
      <c r="C172" s="131"/>
      <c r="D172" s="10"/>
      <c r="E172" s="89" t="str">
        <f>IF(ISBLANK(A172),"",IFERROR(IF(OR(B172&gt;(Hilfstabelle!$J$2*VLOOKUP(A172,Stammdaten!$A$17:$E$300,5,FALSE)),C172&gt;(Hilfstabelle!$J$2*VLOOKUP(A172,Stammdaten!$A$17:$E$300,5,FALSE))),"Achtung: Füllstand übersteigt die installierte Speicherkapazität.",IF(OR(NOT(ISNUMBER(B172)),NOT(ISNUMBER(C172))),"Fehler: Füllstände fehlen. Bitte ergänzen.",IF(COUNTIF($A$17:$A$299,A172)&gt;1,"Bitte nur eine Eintragung pro Anlagenschlüssel vornehmen",""))),"Fehler"))</f>
        <v/>
      </c>
    </row>
    <row r="173" spans="1:5" x14ac:dyDescent="0.2">
      <c r="A173" s="77"/>
      <c r="B173" s="4"/>
      <c r="C173" s="131"/>
      <c r="D173" s="10"/>
      <c r="E173" s="89" t="str">
        <f>IF(ISBLANK(A173),"",IFERROR(IF(OR(B173&gt;(Hilfstabelle!$J$2*VLOOKUP(A173,Stammdaten!$A$17:$E$300,5,FALSE)),C173&gt;(Hilfstabelle!$J$2*VLOOKUP(A173,Stammdaten!$A$17:$E$300,5,FALSE))),"Achtung: Füllstand übersteigt die installierte Speicherkapazität.",IF(OR(NOT(ISNUMBER(B173)),NOT(ISNUMBER(C173))),"Fehler: Füllstände fehlen. Bitte ergänzen.",IF(COUNTIF($A$17:$A$299,A173)&gt;1,"Bitte nur eine Eintragung pro Anlagenschlüssel vornehmen",""))),"Fehler"))</f>
        <v/>
      </c>
    </row>
    <row r="174" spans="1:5" x14ac:dyDescent="0.2">
      <c r="A174" s="77"/>
      <c r="B174" s="4"/>
      <c r="C174" s="131"/>
      <c r="D174" s="10"/>
      <c r="E174" s="89" t="str">
        <f>IF(ISBLANK(A174),"",IFERROR(IF(OR(B174&gt;(Hilfstabelle!$J$2*VLOOKUP(A174,Stammdaten!$A$17:$E$300,5,FALSE)),C174&gt;(Hilfstabelle!$J$2*VLOOKUP(A174,Stammdaten!$A$17:$E$300,5,FALSE))),"Achtung: Füllstand übersteigt die installierte Speicherkapazität.",IF(OR(NOT(ISNUMBER(B174)),NOT(ISNUMBER(C174))),"Fehler: Füllstände fehlen. Bitte ergänzen.",IF(COUNTIF($A$17:$A$299,A174)&gt;1,"Bitte nur eine Eintragung pro Anlagenschlüssel vornehmen",""))),"Fehler"))</f>
        <v/>
      </c>
    </row>
    <row r="175" spans="1:5" x14ac:dyDescent="0.2">
      <c r="A175" s="77"/>
      <c r="B175" s="4"/>
      <c r="C175" s="131"/>
      <c r="D175" s="10"/>
      <c r="E175" s="89" t="str">
        <f>IF(ISBLANK(A175),"",IFERROR(IF(OR(B175&gt;(Hilfstabelle!$J$2*VLOOKUP(A175,Stammdaten!$A$17:$E$300,5,FALSE)),C175&gt;(Hilfstabelle!$J$2*VLOOKUP(A175,Stammdaten!$A$17:$E$300,5,FALSE))),"Achtung: Füllstand übersteigt die installierte Speicherkapazität.",IF(OR(NOT(ISNUMBER(B175)),NOT(ISNUMBER(C175))),"Fehler: Füllstände fehlen. Bitte ergänzen.",IF(COUNTIF($A$17:$A$299,A175)&gt;1,"Bitte nur eine Eintragung pro Anlagenschlüssel vornehmen",""))),"Fehler"))</f>
        <v/>
      </c>
    </row>
    <row r="176" spans="1:5" x14ac:dyDescent="0.2">
      <c r="A176" s="77"/>
      <c r="B176" s="4"/>
      <c r="C176" s="131"/>
      <c r="D176" s="10"/>
      <c r="E176" s="89" t="str">
        <f>IF(ISBLANK(A176),"",IFERROR(IF(OR(B176&gt;(Hilfstabelle!$J$2*VLOOKUP(A176,Stammdaten!$A$17:$E$300,5,FALSE)),C176&gt;(Hilfstabelle!$J$2*VLOOKUP(A176,Stammdaten!$A$17:$E$300,5,FALSE))),"Achtung: Füllstand übersteigt die installierte Speicherkapazität.",IF(OR(NOT(ISNUMBER(B176)),NOT(ISNUMBER(C176))),"Fehler: Füllstände fehlen. Bitte ergänzen.",IF(COUNTIF($A$17:$A$299,A176)&gt;1,"Bitte nur eine Eintragung pro Anlagenschlüssel vornehmen",""))),"Fehler"))</f>
        <v/>
      </c>
    </row>
    <row r="177" spans="1:5" x14ac:dyDescent="0.2">
      <c r="A177" s="77"/>
      <c r="B177" s="4"/>
      <c r="C177" s="131"/>
      <c r="D177" s="10"/>
      <c r="E177" s="89" t="str">
        <f>IF(ISBLANK(A177),"",IFERROR(IF(OR(B177&gt;(Hilfstabelle!$J$2*VLOOKUP(A177,Stammdaten!$A$17:$E$300,5,FALSE)),C177&gt;(Hilfstabelle!$J$2*VLOOKUP(A177,Stammdaten!$A$17:$E$300,5,FALSE))),"Achtung: Füllstand übersteigt die installierte Speicherkapazität.",IF(OR(NOT(ISNUMBER(B177)),NOT(ISNUMBER(C177))),"Fehler: Füllstände fehlen. Bitte ergänzen.",IF(COUNTIF($A$17:$A$299,A177)&gt;1,"Bitte nur eine Eintragung pro Anlagenschlüssel vornehmen",""))),"Fehler"))</f>
        <v/>
      </c>
    </row>
    <row r="178" spans="1:5" x14ac:dyDescent="0.2">
      <c r="A178" s="77"/>
      <c r="B178" s="4"/>
      <c r="C178" s="131"/>
      <c r="D178" s="10"/>
      <c r="E178" s="89" t="str">
        <f>IF(ISBLANK(A178),"",IFERROR(IF(OR(B178&gt;(Hilfstabelle!$J$2*VLOOKUP(A178,Stammdaten!$A$17:$E$300,5,FALSE)),C178&gt;(Hilfstabelle!$J$2*VLOOKUP(A178,Stammdaten!$A$17:$E$300,5,FALSE))),"Achtung: Füllstand übersteigt die installierte Speicherkapazität.",IF(OR(NOT(ISNUMBER(B178)),NOT(ISNUMBER(C178))),"Fehler: Füllstände fehlen. Bitte ergänzen.",IF(COUNTIF($A$17:$A$299,A178)&gt;1,"Bitte nur eine Eintragung pro Anlagenschlüssel vornehmen",""))),"Fehler"))</f>
        <v/>
      </c>
    </row>
    <row r="179" spans="1:5" x14ac:dyDescent="0.2">
      <c r="A179" s="77"/>
      <c r="B179" s="4"/>
      <c r="C179" s="131"/>
      <c r="D179" s="10"/>
      <c r="E179" s="89" t="str">
        <f>IF(ISBLANK(A179),"",IFERROR(IF(OR(B179&gt;(Hilfstabelle!$J$2*VLOOKUP(A179,Stammdaten!$A$17:$E$300,5,FALSE)),C179&gt;(Hilfstabelle!$J$2*VLOOKUP(A179,Stammdaten!$A$17:$E$300,5,FALSE))),"Achtung: Füllstand übersteigt die installierte Speicherkapazität.",IF(OR(NOT(ISNUMBER(B179)),NOT(ISNUMBER(C179))),"Fehler: Füllstände fehlen. Bitte ergänzen.",IF(COUNTIF($A$17:$A$299,A179)&gt;1,"Bitte nur eine Eintragung pro Anlagenschlüssel vornehmen",""))),"Fehler"))</f>
        <v/>
      </c>
    </row>
    <row r="180" spans="1:5" x14ac:dyDescent="0.2">
      <c r="A180" s="77"/>
      <c r="B180" s="4"/>
      <c r="C180" s="131"/>
      <c r="D180" s="10"/>
      <c r="E180" s="89" t="str">
        <f>IF(ISBLANK(A180),"",IFERROR(IF(OR(B180&gt;(Hilfstabelle!$J$2*VLOOKUP(A180,Stammdaten!$A$17:$E$300,5,FALSE)),C180&gt;(Hilfstabelle!$J$2*VLOOKUP(A180,Stammdaten!$A$17:$E$300,5,FALSE))),"Achtung: Füllstand übersteigt die installierte Speicherkapazität.",IF(OR(NOT(ISNUMBER(B180)),NOT(ISNUMBER(C180))),"Fehler: Füllstände fehlen. Bitte ergänzen.",IF(COUNTIF($A$17:$A$299,A180)&gt;1,"Bitte nur eine Eintragung pro Anlagenschlüssel vornehmen",""))),"Fehler"))</f>
        <v/>
      </c>
    </row>
    <row r="181" spans="1:5" x14ac:dyDescent="0.2">
      <c r="A181" s="77"/>
      <c r="B181" s="4"/>
      <c r="C181" s="131"/>
      <c r="D181" s="10"/>
      <c r="E181" s="89" t="str">
        <f>IF(ISBLANK(A181),"",IFERROR(IF(OR(B181&gt;(Hilfstabelle!$J$2*VLOOKUP(A181,Stammdaten!$A$17:$E$300,5,FALSE)),C181&gt;(Hilfstabelle!$J$2*VLOOKUP(A181,Stammdaten!$A$17:$E$300,5,FALSE))),"Achtung: Füllstand übersteigt die installierte Speicherkapazität.",IF(OR(NOT(ISNUMBER(B181)),NOT(ISNUMBER(C181))),"Fehler: Füllstände fehlen. Bitte ergänzen.",IF(COUNTIF($A$17:$A$299,A181)&gt;1,"Bitte nur eine Eintragung pro Anlagenschlüssel vornehmen",""))),"Fehler"))</f>
        <v/>
      </c>
    </row>
    <row r="182" spans="1:5" x14ac:dyDescent="0.2">
      <c r="A182" s="77"/>
      <c r="B182" s="4"/>
      <c r="C182" s="131"/>
      <c r="D182" s="10"/>
      <c r="E182" s="89" t="str">
        <f>IF(ISBLANK(A182),"",IFERROR(IF(OR(B182&gt;(Hilfstabelle!$J$2*VLOOKUP(A182,Stammdaten!$A$17:$E$300,5,FALSE)),C182&gt;(Hilfstabelle!$J$2*VLOOKUP(A182,Stammdaten!$A$17:$E$300,5,FALSE))),"Achtung: Füllstand übersteigt die installierte Speicherkapazität.",IF(OR(NOT(ISNUMBER(B182)),NOT(ISNUMBER(C182))),"Fehler: Füllstände fehlen. Bitte ergänzen.",IF(COUNTIF($A$17:$A$299,A182)&gt;1,"Bitte nur eine Eintragung pro Anlagenschlüssel vornehmen",""))),"Fehler"))</f>
        <v/>
      </c>
    </row>
    <row r="183" spans="1:5" x14ac:dyDescent="0.2">
      <c r="A183" s="77"/>
      <c r="B183" s="4"/>
      <c r="C183" s="131"/>
      <c r="D183" s="10"/>
      <c r="E183" s="89" t="str">
        <f>IF(ISBLANK(A183),"",IFERROR(IF(OR(B183&gt;(Hilfstabelle!$J$2*VLOOKUP(A183,Stammdaten!$A$17:$E$300,5,FALSE)),C183&gt;(Hilfstabelle!$J$2*VLOOKUP(A183,Stammdaten!$A$17:$E$300,5,FALSE))),"Achtung: Füllstand übersteigt die installierte Speicherkapazität.",IF(OR(NOT(ISNUMBER(B183)),NOT(ISNUMBER(C183))),"Fehler: Füllstände fehlen. Bitte ergänzen.",IF(COUNTIF($A$17:$A$299,A183)&gt;1,"Bitte nur eine Eintragung pro Anlagenschlüssel vornehmen",""))),"Fehler"))</f>
        <v/>
      </c>
    </row>
    <row r="184" spans="1:5" x14ac:dyDescent="0.2">
      <c r="A184" s="77"/>
      <c r="B184" s="4"/>
      <c r="C184" s="131"/>
      <c r="D184" s="10"/>
      <c r="E184" s="89" t="str">
        <f>IF(ISBLANK(A184),"",IFERROR(IF(OR(B184&gt;(Hilfstabelle!$J$2*VLOOKUP(A184,Stammdaten!$A$17:$E$300,5,FALSE)),C184&gt;(Hilfstabelle!$J$2*VLOOKUP(A184,Stammdaten!$A$17:$E$300,5,FALSE))),"Achtung: Füllstand übersteigt die installierte Speicherkapazität.",IF(OR(NOT(ISNUMBER(B184)),NOT(ISNUMBER(C184))),"Fehler: Füllstände fehlen. Bitte ergänzen.",IF(COUNTIF($A$17:$A$299,A184)&gt;1,"Bitte nur eine Eintragung pro Anlagenschlüssel vornehmen",""))),"Fehler"))</f>
        <v/>
      </c>
    </row>
    <row r="185" spans="1:5" x14ac:dyDescent="0.2">
      <c r="A185" s="77"/>
      <c r="B185" s="4"/>
      <c r="C185" s="131"/>
      <c r="D185" s="10"/>
      <c r="E185" s="89" t="str">
        <f>IF(ISBLANK(A185),"",IFERROR(IF(OR(B185&gt;(Hilfstabelle!$J$2*VLOOKUP(A185,Stammdaten!$A$17:$E$300,5,FALSE)),C185&gt;(Hilfstabelle!$J$2*VLOOKUP(A185,Stammdaten!$A$17:$E$300,5,FALSE))),"Achtung: Füllstand übersteigt die installierte Speicherkapazität.",IF(OR(NOT(ISNUMBER(B185)),NOT(ISNUMBER(C185))),"Fehler: Füllstände fehlen. Bitte ergänzen.",IF(COUNTIF($A$17:$A$299,A185)&gt;1,"Bitte nur eine Eintragung pro Anlagenschlüssel vornehmen",""))),"Fehler"))</f>
        <v/>
      </c>
    </row>
    <row r="186" spans="1:5" x14ac:dyDescent="0.2">
      <c r="A186" s="77"/>
      <c r="B186" s="4"/>
      <c r="C186" s="131"/>
      <c r="D186" s="10"/>
      <c r="E186" s="89" t="str">
        <f>IF(ISBLANK(A186),"",IFERROR(IF(OR(B186&gt;(Hilfstabelle!$J$2*VLOOKUP(A186,Stammdaten!$A$17:$E$300,5,FALSE)),C186&gt;(Hilfstabelle!$J$2*VLOOKUP(A186,Stammdaten!$A$17:$E$300,5,FALSE))),"Achtung: Füllstand übersteigt die installierte Speicherkapazität.",IF(OR(NOT(ISNUMBER(B186)),NOT(ISNUMBER(C186))),"Fehler: Füllstände fehlen. Bitte ergänzen.",IF(COUNTIF($A$17:$A$299,A186)&gt;1,"Bitte nur eine Eintragung pro Anlagenschlüssel vornehmen",""))),"Fehler"))</f>
        <v/>
      </c>
    </row>
    <row r="187" spans="1:5" x14ac:dyDescent="0.2">
      <c r="A187" s="77"/>
      <c r="B187" s="4"/>
      <c r="C187" s="131"/>
      <c r="D187" s="10"/>
      <c r="E187" s="89" t="str">
        <f>IF(ISBLANK(A187),"",IFERROR(IF(OR(B187&gt;(Hilfstabelle!$J$2*VLOOKUP(A187,Stammdaten!$A$17:$E$300,5,FALSE)),C187&gt;(Hilfstabelle!$J$2*VLOOKUP(A187,Stammdaten!$A$17:$E$300,5,FALSE))),"Achtung: Füllstand übersteigt die installierte Speicherkapazität.",IF(OR(NOT(ISNUMBER(B187)),NOT(ISNUMBER(C187))),"Fehler: Füllstände fehlen. Bitte ergänzen.",IF(COUNTIF($A$17:$A$299,A187)&gt;1,"Bitte nur eine Eintragung pro Anlagenschlüssel vornehmen",""))),"Fehler"))</f>
        <v/>
      </c>
    </row>
    <row r="188" spans="1:5" x14ac:dyDescent="0.2">
      <c r="A188" s="77"/>
      <c r="B188" s="4"/>
      <c r="C188" s="131"/>
      <c r="D188" s="10"/>
      <c r="E188" s="89" t="str">
        <f>IF(ISBLANK(A188),"",IFERROR(IF(OR(B188&gt;(Hilfstabelle!$J$2*VLOOKUP(A188,Stammdaten!$A$17:$E$300,5,FALSE)),C188&gt;(Hilfstabelle!$J$2*VLOOKUP(A188,Stammdaten!$A$17:$E$300,5,FALSE))),"Achtung: Füllstand übersteigt die installierte Speicherkapazität.",IF(OR(NOT(ISNUMBER(B188)),NOT(ISNUMBER(C188))),"Fehler: Füllstände fehlen. Bitte ergänzen.",IF(COUNTIF($A$17:$A$299,A188)&gt;1,"Bitte nur eine Eintragung pro Anlagenschlüssel vornehmen",""))),"Fehler"))</f>
        <v/>
      </c>
    </row>
    <row r="189" spans="1:5" x14ac:dyDescent="0.2">
      <c r="A189" s="77"/>
      <c r="B189" s="4"/>
      <c r="C189" s="131"/>
      <c r="D189" s="10"/>
      <c r="E189" s="89" t="str">
        <f>IF(ISBLANK(A189),"",IFERROR(IF(OR(B189&gt;(Hilfstabelle!$J$2*VLOOKUP(A189,Stammdaten!$A$17:$E$300,5,FALSE)),C189&gt;(Hilfstabelle!$J$2*VLOOKUP(A189,Stammdaten!$A$17:$E$300,5,FALSE))),"Achtung: Füllstand übersteigt die installierte Speicherkapazität.",IF(OR(NOT(ISNUMBER(B189)),NOT(ISNUMBER(C189))),"Fehler: Füllstände fehlen. Bitte ergänzen.",IF(COUNTIF($A$17:$A$299,A189)&gt;1,"Bitte nur eine Eintragung pro Anlagenschlüssel vornehmen",""))),"Fehler"))</f>
        <v/>
      </c>
    </row>
    <row r="190" spans="1:5" x14ac:dyDescent="0.2">
      <c r="A190" s="77"/>
      <c r="B190" s="4"/>
      <c r="C190" s="131"/>
      <c r="D190" s="10"/>
      <c r="E190" s="89" t="str">
        <f>IF(ISBLANK(A190),"",IFERROR(IF(OR(B190&gt;(Hilfstabelle!$J$2*VLOOKUP(A190,Stammdaten!$A$17:$E$300,5,FALSE)),C190&gt;(Hilfstabelle!$J$2*VLOOKUP(A190,Stammdaten!$A$17:$E$300,5,FALSE))),"Achtung: Füllstand übersteigt die installierte Speicherkapazität.",IF(OR(NOT(ISNUMBER(B190)),NOT(ISNUMBER(C190))),"Fehler: Füllstände fehlen. Bitte ergänzen.",IF(COUNTIF($A$17:$A$299,A190)&gt;1,"Bitte nur eine Eintragung pro Anlagenschlüssel vornehmen",""))),"Fehler"))</f>
        <v/>
      </c>
    </row>
    <row r="191" spans="1:5" x14ac:dyDescent="0.2">
      <c r="A191" s="77"/>
      <c r="B191" s="4"/>
      <c r="C191" s="131"/>
      <c r="D191" s="10"/>
      <c r="E191" s="89" t="str">
        <f>IF(ISBLANK(A191),"",IFERROR(IF(OR(B191&gt;(Hilfstabelle!$J$2*VLOOKUP(A191,Stammdaten!$A$17:$E$300,5,FALSE)),C191&gt;(Hilfstabelle!$J$2*VLOOKUP(A191,Stammdaten!$A$17:$E$300,5,FALSE))),"Achtung: Füllstand übersteigt die installierte Speicherkapazität.",IF(OR(NOT(ISNUMBER(B191)),NOT(ISNUMBER(C191))),"Fehler: Füllstände fehlen. Bitte ergänzen.",IF(COUNTIF($A$17:$A$299,A191)&gt;1,"Bitte nur eine Eintragung pro Anlagenschlüssel vornehmen",""))),"Fehler"))</f>
        <v/>
      </c>
    </row>
    <row r="192" spans="1:5" x14ac:dyDescent="0.2">
      <c r="A192" s="77"/>
      <c r="B192" s="4"/>
      <c r="C192" s="131"/>
      <c r="D192" s="10"/>
      <c r="E192" s="89" t="str">
        <f>IF(ISBLANK(A192),"",IFERROR(IF(OR(B192&gt;(Hilfstabelle!$J$2*VLOOKUP(A192,Stammdaten!$A$17:$E$300,5,FALSE)),C192&gt;(Hilfstabelle!$J$2*VLOOKUP(A192,Stammdaten!$A$17:$E$300,5,FALSE))),"Achtung: Füllstand übersteigt die installierte Speicherkapazität.",IF(OR(NOT(ISNUMBER(B192)),NOT(ISNUMBER(C192))),"Fehler: Füllstände fehlen. Bitte ergänzen.",IF(COUNTIF($A$17:$A$299,A192)&gt;1,"Bitte nur eine Eintragung pro Anlagenschlüssel vornehmen",""))),"Fehler"))</f>
        <v/>
      </c>
    </row>
    <row r="193" spans="1:5" x14ac:dyDescent="0.2">
      <c r="A193" s="77"/>
      <c r="B193" s="4"/>
      <c r="C193" s="131"/>
      <c r="D193" s="10"/>
      <c r="E193" s="89" t="str">
        <f>IF(ISBLANK(A193),"",IFERROR(IF(OR(B193&gt;(Hilfstabelle!$J$2*VLOOKUP(A193,Stammdaten!$A$17:$E$300,5,FALSE)),C193&gt;(Hilfstabelle!$J$2*VLOOKUP(A193,Stammdaten!$A$17:$E$300,5,FALSE))),"Achtung: Füllstand übersteigt die installierte Speicherkapazität.",IF(OR(NOT(ISNUMBER(B193)),NOT(ISNUMBER(C193))),"Fehler: Füllstände fehlen. Bitte ergänzen.",IF(COUNTIF($A$17:$A$299,A193)&gt;1,"Bitte nur eine Eintragung pro Anlagenschlüssel vornehmen",""))),"Fehler"))</f>
        <v/>
      </c>
    </row>
    <row r="194" spans="1:5" x14ac:dyDescent="0.2">
      <c r="A194" s="77"/>
      <c r="B194" s="4"/>
      <c r="C194" s="131"/>
      <c r="D194" s="10"/>
      <c r="E194" s="89" t="str">
        <f>IF(ISBLANK(A194),"",IFERROR(IF(OR(B194&gt;(Hilfstabelle!$J$2*VLOOKUP(A194,Stammdaten!$A$17:$E$300,5,FALSE)),C194&gt;(Hilfstabelle!$J$2*VLOOKUP(A194,Stammdaten!$A$17:$E$300,5,FALSE))),"Achtung: Füllstand übersteigt die installierte Speicherkapazität.",IF(OR(NOT(ISNUMBER(B194)),NOT(ISNUMBER(C194))),"Fehler: Füllstände fehlen. Bitte ergänzen.",IF(COUNTIF($A$17:$A$299,A194)&gt;1,"Bitte nur eine Eintragung pro Anlagenschlüssel vornehmen",""))),"Fehler"))</f>
        <v/>
      </c>
    </row>
    <row r="195" spans="1:5" x14ac:dyDescent="0.2">
      <c r="A195" s="77"/>
      <c r="B195" s="4"/>
      <c r="C195" s="131"/>
      <c r="D195" s="10"/>
      <c r="E195" s="89" t="str">
        <f>IF(ISBLANK(A195),"",IFERROR(IF(OR(B195&gt;(Hilfstabelle!$J$2*VLOOKUP(A195,Stammdaten!$A$17:$E$300,5,FALSE)),C195&gt;(Hilfstabelle!$J$2*VLOOKUP(A195,Stammdaten!$A$17:$E$300,5,FALSE))),"Achtung: Füllstand übersteigt die installierte Speicherkapazität.",IF(OR(NOT(ISNUMBER(B195)),NOT(ISNUMBER(C195))),"Fehler: Füllstände fehlen. Bitte ergänzen.",IF(COUNTIF($A$17:$A$299,A195)&gt;1,"Bitte nur eine Eintragung pro Anlagenschlüssel vornehmen",""))),"Fehler"))</f>
        <v/>
      </c>
    </row>
    <row r="196" spans="1:5" x14ac:dyDescent="0.2">
      <c r="A196" s="77"/>
      <c r="B196" s="4"/>
      <c r="C196" s="131"/>
      <c r="D196" s="10"/>
      <c r="E196" s="89" t="str">
        <f>IF(ISBLANK(A196),"",IFERROR(IF(OR(B196&gt;(Hilfstabelle!$J$2*VLOOKUP(A196,Stammdaten!$A$17:$E$300,5,FALSE)),C196&gt;(Hilfstabelle!$J$2*VLOOKUP(A196,Stammdaten!$A$17:$E$300,5,FALSE))),"Achtung: Füllstand übersteigt die installierte Speicherkapazität.",IF(OR(NOT(ISNUMBER(B196)),NOT(ISNUMBER(C196))),"Fehler: Füllstände fehlen. Bitte ergänzen.",IF(COUNTIF($A$17:$A$299,A196)&gt;1,"Bitte nur eine Eintragung pro Anlagenschlüssel vornehmen",""))),"Fehler"))</f>
        <v/>
      </c>
    </row>
    <row r="197" spans="1:5" x14ac:dyDescent="0.2">
      <c r="A197" s="77"/>
      <c r="B197" s="4"/>
      <c r="C197" s="131"/>
      <c r="D197" s="10"/>
      <c r="E197" s="89" t="str">
        <f>IF(ISBLANK(A197),"",IFERROR(IF(OR(B197&gt;(Hilfstabelle!$J$2*VLOOKUP(A197,Stammdaten!$A$17:$E$300,5,FALSE)),C197&gt;(Hilfstabelle!$J$2*VLOOKUP(A197,Stammdaten!$A$17:$E$300,5,FALSE))),"Achtung: Füllstand übersteigt die installierte Speicherkapazität.",IF(OR(NOT(ISNUMBER(B197)),NOT(ISNUMBER(C197))),"Fehler: Füllstände fehlen. Bitte ergänzen.",IF(COUNTIF($A$17:$A$299,A197)&gt;1,"Bitte nur eine Eintragung pro Anlagenschlüssel vornehmen",""))),"Fehler"))</f>
        <v/>
      </c>
    </row>
    <row r="198" spans="1:5" x14ac:dyDescent="0.2">
      <c r="A198" s="77"/>
      <c r="B198" s="4"/>
      <c r="C198" s="131"/>
      <c r="D198" s="10"/>
      <c r="E198" s="89" t="str">
        <f>IF(ISBLANK(A198),"",IFERROR(IF(OR(B198&gt;(Hilfstabelle!$J$2*VLOOKUP(A198,Stammdaten!$A$17:$E$300,5,FALSE)),C198&gt;(Hilfstabelle!$J$2*VLOOKUP(A198,Stammdaten!$A$17:$E$300,5,FALSE))),"Achtung: Füllstand übersteigt die installierte Speicherkapazität.",IF(OR(NOT(ISNUMBER(B198)),NOT(ISNUMBER(C198))),"Fehler: Füllstände fehlen. Bitte ergänzen.",IF(COUNTIF($A$17:$A$299,A198)&gt;1,"Bitte nur eine Eintragung pro Anlagenschlüssel vornehmen",""))),"Fehler"))</f>
        <v/>
      </c>
    </row>
    <row r="199" spans="1:5" x14ac:dyDescent="0.2">
      <c r="A199" s="77"/>
      <c r="B199" s="4"/>
      <c r="C199" s="131"/>
      <c r="D199" s="10"/>
      <c r="E199" s="89" t="str">
        <f>IF(ISBLANK(A199),"",IFERROR(IF(OR(B199&gt;(Hilfstabelle!$J$2*VLOOKUP(A199,Stammdaten!$A$17:$E$300,5,FALSE)),C199&gt;(Hilfstabelle!$J$2*VLOOKUP(A199,Stammdaten!$A$17:$E$300,5,FALSE))),"Achtung: Füllstand übersteigt die installierte Speicherkapazität.",IF(OR(NOT(ISNUMBER(B199)),NOT(ISNUMBER(C199))),"Fehler: Füllstände fehlen. Bitte ergänzen.",IF(COUNTIF($A$17:$A$299,A199)&gt;1,"Bitte nur eine Eintragung pro Anlagenschlüssel vornehmen",""))),"Fehler"))</f>
        <v/>
      </c>
    </row>
    <row r="200" spans="1:5" x14ac:dyDescent="0.2">
      <c r="A200" s="77"/>
      <c r="B200" s="4"/>
      <c r="C200" s="131"/>
      <c r="D200" s="10"/>
      <c r="E200" s="89" t="str">
        <f>IF(ISBLANK(A200),"",IFERROR(IF(OR(B200&gt;(Hilfstabelle!$J$2*VLOOKUP(A200,Stammdaten!$A$17:$E$300,5,FALSE)),C200&gt;(Hilfstabelle!$J$2*VLOOKUP(A200,Stammdaten!$A$17:$E$300,5,FALSE))),"Achtung: Füllstand übersteigt die installierte Speicherkapazität.",IF(OR(NOT(ISNUMBER(B200)),NOT(ISNUMBER(C200))),"Fehler: Füllstände fehlen. Bitte ergänzen.",IF(COUNTIF($A$17:$A$299,A200)&gt;1,"Bitte nur eine Eintragung pro Anlagenschlüssel vornehmen",""))),"Fehler"))</f>
        <v/>
      </c>
    </row>
    <row r="201" spans="1:5" x14ac:dyDescent="0.2">
      <c r="A201" s="77"/>
      <c r="B201" s="4"/>
      <c r="C201" s="131"/>
      <c r="D201" s="10"/>
      <c r="E201" s="89" t="str">
        <f>IF(ISBLANK(A201),"",IFERROR(IF(OR(B201&gt;(Hilfstabelle!$J$2*VLOOKUP(A201,Stammdaten!$A$17:$E$300,5,FALSE)),C201&gt;(Hilfstabelle!$J$2*VLOOKUP(A201,Stammdaten!$A$17:$E$300,5,FALSE))),"Achtung: Füllstand übersteigt die installierte Speicherkapazität.",IF(OR(NOT(ISNUMBER(B201)),NOT(ISNUMBER(C201))),"Fehler: Füllstände fehlen. Bitte ergänzen.",IF(COUNTIF($A$17:$A$299,A201)&gt;1,"Bitte nur eine Eintragung pro Anlagenschlüssel vornehmen",""))),"Fehler"))</f>
        <v/>
      </c>
    </row>
    <row r="202" spans="1:5" x14ac:dyDescent="0.2">
      <c r="A202" s="77"/>
      <c r="B202" s="4"/>
      <c r="C202" s="131"/>
      <c r="D202" s="10"/>
      <c r="E202" s="89" t="str">
        <f>IF(ISBLANK(A202),"",IFERROR(IF(OR(B202&gt;(Hilfstabelle!$J$2*VLOOKUP(A202,Stammdaten!$A$17:$E$300,5,FALSE)),C202&gt;(Hilfstabelle!$J$2*VLOOKUP(A202,Stammdaten!$A$17:$E$300,5,FALSE))),"Achtung: Füllstand übersteigt die installierte Speicherkapazität.",IF(OR(NOT(ISNUMBER(B202)),NOT(ISNUMBER(C202))),"Fehler: Füllstände fehlen. Bitte ergänzen.",IF(COUNTIF($A$17:$A$299,A202)&gt;1,"Bitte nur eine Eintragung pro Anlagenschlüssel vornehmen",""))),"Fehler"))</f>
        <v/>
      </c>
    </row>
    <row r="203" spans="1:5" x14ac:dyDescent="0.2">
      <c r="A203" s="77"/>
      <c r="B203" s="4"/>
      <c r="C203" s="131"/>
      <c r="D203" s="10"/>
      <c r="E203" s="89" t="str">
        <f>IF(ISBLANK(A203),"",IFERROR(IF(OR(B203&gt;(Hilfstabelle!$J$2*VLOOKUP(A203,Stammdaten!$A$17:$E$300,5,FALSE)),C203&gt;(Hilfstabelle!$J$2*VLOOKUP(A203,Stammdaten!$A$17:$E$300,5,FALSE))),"Achtung: Füllstand übersteigt die installierte Speicherkapazität.",IF(OR(NOT(ISNUMBER(B203)),NOT(ISNUMBER(C203))),"Fehler: Füllstände fehlen. Bitte ergänzen.",IF(COUNTIF($A$17:$A$299,A203)&gt;1,"Bitte nur eine Eintragung pro Anlagenschlüssel vornehmen",""))),"Fehler"))</f>
        <v/>
      </c>
    </row>
    <row r="204" spans="1:5" x14ac:dyDescent="0.2">
      <c r="A204" s="77"/>
      <c r="B204" s="4"/>
      <c r="C204" s="131"/>
      <c r="D204" s="10"/>
      <c r="E204" s="89" t="str">
        <f>IF(ISBLANK(A204),"",IFERROR(IF(OR(B204&gt;(Hilfstabelle!$J$2*VLOOKUP(A204,Stammdaten!$A$17:$E$300,5,FALSE)),C204&gt;(Hilfstabelle!$J$2*VLOOKUP(A204,Stammdaten!$A$17:$E$300,5,FALSE))),"Achtung: Füllstand übersteigt die installierte Speicherkapazität.",IF(OR(NOT(ISNUMBER(B204)),NOT(ISNUMBER(C204))),"Fehler: Füllstände fehlen. Bitte ergänzen.",IF(COUNTIF($A$17:$A$299,A204)&gt;1,"Bitte nur eine Eintragung pro Anlagenschlüssel vornehmen",""))),"Fehler"))</f>
        <v/>
      </c>
    </row>
    <row r="205" spans="1:5" x14ac:dyDescent="0.2">
      <c r="A205" s="77"/>
      <c r="B205" s="4"/>
      <c r="C205" s="131"/>
      <c r="D205" s="10"/>
      <c r="E205" s="89" t="str">
        <f>IF(ISBLANK(A205),"",IFERROR(IF(OR(B205&gt;(Hilfstabelle!$J$2*VLOOKUP(A205,Stammdaten!$A$17:$E$300,5,FALSE)),C205&gt;(Hilfstabelle!$J$2*VLOOKUP(A205,Stammdaten!$A$17:$E$300,5,FALSE))),"Achtung: Füllstand übersteigt die installierte Speicherkapazität.",IF(OR(NOT(ISNUMBER(B205)),NOT(ISNUMBER(C205))),"Fehler: Füllstände fehlen. Bitte ergänzen.",IF(COUNTIF($A$17:$A$299,A205)&gt;1,"Bitte nur eine Eintragung pro Anlagenschlüssel vornehmen",""))),"Fehler"))</f>
        <v/>
      </c>
    </row>
    <row r="206" spans="1:5" x14ac:dyDescent="0.2">
      <c r="A206" s="77"/>
      <c r="B206" s="4"/>
      <c r="C206" s="131"/>
      <c r="D206" s="10"/>
      <c r="E206" s="89" t="str">
        <f>IF(ISBLANK(A206),"",IFERROR(IF(OR(B206&gt;(Hilfstabelle!$J$2*VLOOKUP(A206,Stammdaten!$A$17:$E$300,5,FALSE)),C206&gt;(Hilfstabelle!$J$2*VLOOKUP(A206,Stammdaten!$A$17:$E$300,5,FALSE))),"Achtung: Füllstand übersteigt die installierte Speicherkapazität.",IF(OR(NOT(ISNUMBER(B206)),NOT(ISNUMBER(C206))),"Fehler: Füllstände fehlen. Bitte ergänzen.",IF(COUNTIF($A$17:$A$299,A206)&gt;1,"Bitte nur eine Eintragung pro Anlagenschlüssel vornehmen",""))),"Fehler"))</f>
        <v/>
      </c>
    </row>
    <row r="207" spans="1:5" x14ac:dyDescent="0.2">
      <c r="A207" s="77"/>
      <c r="B207" s="4"/>
      <c r="C207" s="131"/>
      <c r="D207" s="10"/>
      <c r="E207" s="89" t="str">
        <f>IF(ISBLANK(A207),"",IFERROR(IF(OR(B207&gt;(Hilfstabelle!$J$2*VLOOKUP(A207,Stammdaten!$A$17:$E$300,5,FALSE)),C207&gt;(Hilfstabelle!$J$2*VLOOKUP(A207,Stammdaten!$A$17:$E$300,5,FALSE))),"Achtung: Füllstand übersteigt die installierte Speicherkapazität.",IF(OR(NOT(ISNUMBER(B207)),NOT(ISNUMBER(C207))),"Fehler: Füllstände fehlen. Bitte ergänzen.",IF(COUNTIF($A$17:$A$299,A207)&gt;1,"Bitte nur eine Eintragung pro Anlagenschlüssel vornehmen",""))),"Fehler"))</f>
        <v/>
      </c>
    </row>
    <row r="208" spans="1:5" x14ac:dyDescent="0.2">
      <c r="A208" s="77"/>
      <c r="B208" s="4"/>
      <c r="C208" s="131"/>
      <c r="D208" s="10"/>
      <c r="E208" s="89" t="str">
        <f>IF(ISBLANK(A208),"",IFERROR(IF(OR(B208&gt;(Hilfstabelle!$J$2*VLOOKUP(A208,Stammdaten!$A$17:$E$300,5,FALSE)),C208&gt;(Hilfstabelle!$J$2*VLOOKUP(A208,Stammdaten!$A$17:$E$300,5,FALSE))),"Achtung: Füllstand übersteigt die installierte Speicherkapazität.",IF(OR(NOT(ISNUMBER(B208)),NOT(ISNUMBER(C208))),"Fehler: Füllstände fehlen. Bitte ergänzen.",IF(COUNTIF($A$17:$A$299,A208)&gt;1,"Bitte nur eine Eintragung pro Anlagenschlüssel vornehmen",""))),"Fehler"))</f>
        <v/>
      </c>
    </row>
    <row r="209" spans="1:5" x14ac:dyDescent="0.2">
      <c r="A209" s="77"/>
      <c r="B209" s="4"/>
      <c r="C209" s="131"/>
      <c r="D209" s="10"/>
      <c r="E209" s="89" t="str">
        <f>IF(ISBLANK(A209),"",IFERROR(IF(OR(B209&gt;(Hilfstabelle!$J$2*VLOOKUP(A209,Stammdaten!$A$17:$E$300,5,FALSE)),C209&gt;(Hilfstabelle!$J$2*VLOOKUP(A209,Stammdaten!$A$17:$E$300,5,FALSE))),"Achtung: Füllstand übersteigt die installierte Speicherkapazität.",IF(OR(NOT(ISNUMBER(B209)),NOT(ISNUMBER(C209))),"Fehler: Füllstände fehlen. Bitte ergänzen.",IF(COUNTIF($A$17:$A$299,A209)&gt;1,"Bitte nur eine Eintragung pro Anlagenschlüssel vornehmen",""))),"Fehler"))</f>
        <v/>
      </c>
    </row>
    <row r="210" spans="1:5" x14ac:dyDescent="0.2">
      <c r="A210" s="77"/>
      <c r="B210" s="4"/>
      <c r="C210" s="131"/>
      <c r="D210" s="10"/>
      <c r="E210" s="89" t="str">
        <f>IF(ISBLANK(A210),"",IFERROR(IF(OR(B210&gt;(Hilfstabelle!$J$2*VLOOKUP(A210,Stammdaten!$A$17:$E$300,5,FALSE)),C210&gt;(Hilfstabelle!$J$2*VLOOKUP(A210,Stammdaten!$A$17:$E$300,5,FALSE))),"Achtung: Füllstand übersteigt die installierte Speicherkapazität.",IF(OR(NOT(ISNUMBER(B210)),NOT(ISNUMBER(C210))),"Fehler: Füllstände fehlen. Bitte ergänzen.",IF(COUNTIF($A$17:$A$299,A210)&gt;1,"Bitte nur eine Eintragung pro Anlagenschlüssel vornehmen",""))),"Fehler"))</f>
        <v/>
      </c>
    </row>
    <row r="211" spans="1:5" x14ac:dyDescent="0.2">
      <c r="A211" s="77"/>
      <c r="B211" s="4"/>
      <c r="C211" s="131"/>
      <c r="D211" s="10"/>
      <c r="E211" s="89" t="str">
        <f>IF(ISBLANK(A211),"",IFERROR(IF(OR(B211&gt;(Hilfstabelle!$J$2*VLOOKUP(A211,Stammdaten!$A$17:$E$300,5,FALSE)),C211&gt;(Hilfstabelle!$J$2*VLOOKUP(A211,Stammdaten!$A$17:$E$300,5,FALSE))),"Achtung: Füllstand übersteigt die installierte Speicherkapazität.",IF(OR(NOT(ISNUMBER(B211)),NOT(ISNUMBER(C211))),"Fehler: Füllstände fehlen. Bitte ergänzen.",IF(COUNTIF($A$17:$A$299,A211)&gt;1,"Bitte nur eine Eintragung pro Anlagenschlüssel vornehmen",""))),"Fehler"))</f>
        <v/>
      </c>
    </row>
    <row r="212" spans="1:5" x14ac:dyDescent="0.2">
      <c r="A212" s="77"/>
      <c r="B212" s="4"/>
      <c r="C212" s="131"/>
      <c r="D212" s="10"/>
      <c r="E212" s="89" t="str">
        <f>IF(ISBLANK(A212),"",IFERROR(IF(OR(B212&gt;(Hilfstabelle!$J$2*VLOOKUP(A212,Stammdaten!$A$17:$E$300,5,FALSE)),C212&gt;(Hilfstabelle!$J$2*VLOOKUP(A212,Stammdaten!$A$17:$E$300,5,FALSE))),"Achtung: Füllstand übersteigt die installierte Speicherkapazität.",IF(OR(NOT(ISNUMBER(B212)),NOT(ISNUMBER(C212))),"Fehler: Füllstände fehlen. Bitte ergänzen.",IF(COUNTIF($A$17:$A$299,A212)&gt;1,"Bitte nur eine Eintragung pro Anlagenschlüssel vornehmen",""))),"Fehler"))</f>
        <v/>
      </c>
    </row>
    <row r="213" spans="1:5" x14ac:dyDescent="0.2">
      <c r="A213" s="77"/>
      <c r="B213" s="4"/>
      <c r="C213" s="131"/>
      <c r="D213" s="10"/>
      <c r="E213" s="89" t="str">
        <f>IF(ISBLANK(A213),"",IFERROR(IF(OR(B213&gt;(Hilfstabelle!$J$2*VLOOKUP(A213,Stammdaten!$A$17:$E$300,5,FALSE)),C213&gt;(Hilfstabelle!$J$2*VLOOKUP(A213,Stammdaten!$A$17:$E$300,5,FALSE))),"Achtung: Füllstand übersteigt die installierte Speicherkapazität.",IF(OR(NOT(ISNUMBER(B213)),NOT(ISNUMBER(C213))),"Fehler: Füllstände fehlen. Bitte ergänzen.",IF(COUNTIF($A$17:$A$299,A213)&gt;1,"Bitte nur eine Eintragung pro Anlagenschlüssel vornehmen",""))),"Fehler"))</f>
        <v/>
      </c>
    </row>
    <row r="214" spans="1:5" x14ac:dyDescent="0.2">
      <c r="A214" s="77"/>
      <c r="B214" s="4"/>
      <c r="C214" s="131"/>
      <c r="D214" s="10"/>
      <c r="E214" s="89" t="str">
        <f>IF(ISBLANK(A214),"",IFERROR(IF(OR(B214&gt;(Hilfstabelle!$J$2*VLOOKUP(A214,Stammdaten!$A$17:$E$300,5,FALSE)),C214&gt;(Hilfstabelle!$J$2*VLOOKUP(A214,Stammdaten!$A$17:$E$300,5,FALSE))),"Achtung: Füllstand übersteigt die installierte Speicherkapazität.",IF(OR(NOT(ISNUMBER(B214)),NOT(ISNUMBER(C214))),"Fehler: Füllstände fehlen. Bitte ergänzen.",IF(COUNTIF($A$17:$A$299,A214)&gt;1,"Bitte nur eine Eintragung pro Anlagenschlüssel vornehmen",""))),"Fehler"))</f>
        <v/>
      </c>
    </row>
    <row r="215" spans="1:5" x14ac:dyDescent="0.2">
      <c r="A215" s="77"/>
      <c r="B215" s="4"/>
      <c r="C215" s="131"/>
      <c r="D215" s="10"/>
      <c r="E215" s="89" t="str">
        <f>IF(ISBLANK(A215),"",IFERROR(IF(OR(B215&gt;(Hilfstabelle!$J$2*VLOOKUP(A215,Stammdaten!$A$17:$E$300,5,FALSE)),C215&gt;(Hilfstabelle!$J$2*VLOOKUP(A215,Stammdaten!$A$17:$E$300,5,FALSE))),"Achtung: Füllstand übersteigt die installierte Speicherkapazität.",IF(OR(NOT(ISNUMBER(B215)),NOT(ISNUMBER(C215))),"Fehler: Füllstände fehlen. Bitte ergänzen.",IF(COUNTIF($A$17:$A$299,A215)&gt;1,"Bitte nur eine Eintragung pro Anlagenschlüssel vornehmen",""))),"Fehler"))</f>
        <v/>
      </c>
    </row>
    <row r="216" spans="1:5" x14ac:dyDescent="0.2">
      <c r="A216" s="77"/>
      <c r="B216" s="4"/>
      <c r="C216" s="131"/>
      <c r="D216" s="10"/>
      <c r="E216" s="89" t="str">
        <f>IF(ISBLANK(A216),"",IFERROR(IF(OR(B216&gt;(Hilfstabelle!$J$2*VLOOKUP(A216,Stammdaten!$A$17:$E$300,5,FALSE)),C216&gt;(Hilfstabelle!$J$2*VLOOKUP(A216,Stammdaten!$A$17:$E$300,5,FALSE))),"Achtung: Füllstand übersteigt die installierte Speicherkapazität.",IF(OR(NOT(ISNUMBER(B216)),NOT(ISNUMBER(C216))),"Fehler: Füllstände fehlen. Bitte ergänzen.",IF(COUNTIF($A$17:$A$299,A216)&gt;1,"Bitte nur eine Eintragung pro Anlagenschlüssel vornehmen",""))),"Fehler"))</f>
        <v/>
      </c>
    </row>
    <row r="217" spans="1:5" x14ac:dyDescent="0.2">
      <c r="A217" s="77"/>
      <c r="B217" s="4"/>
      <c r="C217" s="131"/>
      <c r="D217" s="10"/>
      <c r="E217" s="89" t="str">
        <f>IF(ISBLANK(A217),"",IFERROR(IF(OR(B217&gt;(Hilfstabelle!$J$2*VLOOKUP(A217,Stammdaten!$A$17:$E$300,5,FALSE)),C217&gt;(Hilfstabelle!$J$2*VLOOKUP(A217,Stammdaten!$A$17:$E$300,5,FALSE))),"Achtung: Füllstand übersteigt die installierte Speicherkapazität.",IF(OR(NOT(ISNUMBER(B217)),NOT(ISNUMBER(C217))),"Fehler: Füllstände fehlen. Bitte ergänzen.",IF(COUNTIF($A$17:$A$299,A217)&gt;1,"Bitte nur eine Eintragung pro Anlagenschlüssel vornehmen",""))),"Fehler"))</f>
        <v/>
      </c>
    </row>
    <row r="218" spans="1:5" x14ac:dyDescent="0.2">
      <c r="A218" s="77"/>
      <c r="B218" s="4"/>
      <c r="C218" s="131"/>
      <c r="D218" s="10"/>
      <c r="E218" s="89" t="str">
        <f>IF(ISBLANK(A218),"",IFERROR(IF(OR(B218&gt;(Hilfstabelle!$J$2*VLOOKUP(A218,Stammdaten!$A$17:$E$300,5,FALSE)),C218&gt;(Hilfstabelle!$J$2*VLOOKUP(A218,Stammdaten!$A$17:$E$300,5,FALSE))),"Achtung: Füllstand übersteigt die installierte Speicherkapazität.",IF(OR(NOT(ISNUMBER(B218)),NOT(ISNUMBER(C218))),"Fehler: Füllstände fehlen. Bitte ergänzen.",IF(COUNTIF($A$17:$A$299,A218)&gt;1,"Bitte nur eine Eintragung pro Anlagenschlüssel vornehmen",""))),"Fehler"))</f>
        <v/>
      </c>
    </row>
    <row r="219" spans="1:5" x14ac:dyDescent="0.2">
      <c r="A219" s="77"/>
      <c r="B219" s="4"/>
      <c r="C219" s="131"/>
      <c r="D219" s="10"/>
      <c r="E219" s="89" t="str">
        <f>IF(ISBLANK(A219),"",IFERROR(IF(OR(B219&gt;(Hilfstabelle!$J$2*VLOOKUP(A219,Stammdaten!$A$17:$E$300,5,FALSE)),C219&gt;(Hilfstabelle!$J$2*VLOOKUP(A219,Stammdaten!$A$17:$E$300,5,FALSE))),"Achtung: Füllstand übersteigt die installierte Speicherkapazität.",IF(OR(NOT(ISNUMBER(B219)),NOT(ISNUMBER(C219))),"Fehler: Füllstände fehlen. Bitte ergänzen.",IF(COUNTIF($A$17:$A$299,A219)&gt;1,"Bitte nur eine Eintragung pro Anlagenschlüssel vornehmen",""))),"Fehler"))</f>
        <v/>
      </c>
    </row>
    <row r="220" spans="1:5" x14ac:dyDescent="0.2">
      <c r="A220" s="77"/>
      <c r="B220" s="4"/>
      <c r="C220" s="131"/>
      <c r="D220" s="10"/>
      <c r="E220" s="89" t="str">
        <f>IF(ISBLANK(A220),"",IFERROR(IF(OR(B220&gt;(Hilfstabelle!$J$2*VLOOKUP(A220,Stammdaten!$A$17:$E$300,5,FALSE)),C220&gt;(Hilfstabelle!$J$2*VLOOKUP(A220,Stammdaten!$A$17:$E$300,5,FALSE))),"Achtung: Füllstand übersteigt die installierte Speicherkapazität.",IF(OR(NOT(ISNUMBER(B220)),NOT(ISNUMBER(C220))),"Fehler: Füllstände fehlen. Bitte ergänzen.",IF(COUNTIF($A$17:$A$299,A220)&gt;1,"Bitte nur eine Eintragung pro Anlagenschlüssel vornehmen",""))),"Fehler"))</f>
        <v/>
      </c>
    </row>
    <row r="221" spans="1:5" x14ac:dyDescent="0.2">
      <c r="A221" s="77"/>
      <c r="B221" s="4"/>
      <c r="C221" s="131"/>
      <c r="D221" s="10"/>
      <c r="E221" s="89" t="str">
        <f>IF(ISBLANK(A221),"",IFERROR(IF(OR(B221&gt;(Hilfstabelle!$J$2*VLOOKUP(A221,Stammdaten!$A$17:$E$300,5,FALSE)),C221&gt;(Hilfstabelle!$J$2*VLOOKUP(A221,Stammdaten!$A$17:$E$300,5,FALSE))),"Achtung: Füllstand übersteigt die installierte Speicherkapazität.",IF(OR(NOT(ISNUMBER(B221)),NOT(ISNUMBER(C221))),"Fehler: Füllstände fehlen. Bitte ergänzen.",IF(COUNTIF($A$17:$A$299,A221)&gt;1,"Bitte nur eine Eintragung pro Anlagenschlüssel vornehmen",""))),"Fehler"))</f>
        <v/>
      </c>
    </row>
    <row r="222" spans="1:5" x14ac:dyDescent="0.2">
      <c r="A222" s="77"/>
      <c r="B222" s="4"/>
      <c r="C222" s="131"/>
      <c r="D222" s="10"/>
      <c r="E222" s="89" t="str">
        <f>IF(ISBLANK(A222),"",IFERROR(IF(OR(B222&gt;(Hilfstabelle!$J$2*VLOOKUP(A222,Stammdaten!$A$17:$E$300,5,FALSE)),C222&gt;(Hilfstabelle!$J$2*VLOOKUP(A222,Stammdaten!$A$17:$E$300,5,FALSE))),"Achtung: Füllstand übersteigt die installierte Speicherkapazität.",IF(OR(NOT(ISNUMBER(B222)),NOT(ISNUMBER(C222))),"Fehler: Füllstände fehlen. Bitte ergänzen.",IF(COUNTIF($A$17:$A$299,A222)&gt;1,"Bitte nur eine Eintragung pro Anlagenschlüssel vornehmen",""))),"Fehler"))</f>
        <v/>
      </c>
    </row>
    <row r="223" spans="1:5" x14ac:dyDescent="0.2">
      <c r="A223" s="77"/>
      <c r="B223" s="4"/>
      <c r="C223" s="131"/>
      <c r="D223" s="10"/>
      <c r="E223" s="89" t="str">
        <f>IF(ISBLANK(A223),"",IFERROR(IF(OR(B223&gt;(Hilfstabelle!$J$2*VLOOKUP(A223,Stammdaten!$A$17:$E$300,5,FALSE)),C223&gt;(Hilfstabelle!$J$2*VLOOKUP(A223,Stammdaten!$A$17:$E$300,5,FALSE))),"Achtung: Füllstand übersteigt die installierte Speicherkapazität.",IF(OR(NOT(ISNUMBER(B223)),NOT(ISNUMBER(C223))),"Fehler: Füllstände fehlen. Bitte ergänzen.",IF(COUNTIF($A$17:$A$299,A223)&gt;1,"Bitte nur eine Eintragung pro Anlagenschlüssel vornehmen",""))),"Fehler"))</f>
        <v/>
      </c>
    </row>
    <row r="224" spans="1:5" x14ac:dyDescent="0.2">
      <c r="A224" s="77"/>
      <c r="B224" s="4"/>
      <c r="C224" s="131"/>
      <c r="D224" s="10"/>
      <c r="E224" s="89" t="str">
        <f>IF(ISBLANK(A224),"",IFERROR(IF(OR(B224&gt;(Hilfstabelle!$J$2*VLOOKUP(A224,Stammdaten!$A$17:$E$300,5,FALSE)),C224&gt;(Hilfstabelle!$J$2*VLOOKUP(A224,Stammdaten!$A$17:$E$300,5,FALSE))),"Achtung: Füllstand übersteigt die installierte Speicherkapazität.",IF(OR(NOT(ISNUMBER(B224)),NOT(ISNUMBER(C224))),"Fehler: Füllstände fehlen. Bitte ergänzen.",IF(COUNTIF($A$17:$A$299,A224)&gt;1,"Bitte nur eine Eintragung pro Anlagenschlüssel vornehmen",""))),"Fehler"))</f>
        <v/>
      </c>
    </row>
    <row r="225" spans="1:5" x14ac:dyDescent="0.2">
      <c r="A225" s="77"/>
      <c r="B225" s="4"/>
      <c r="C225" s="131"/>
      <c r="D225" s="10"/>
      <c r="E225" s="89" t="str">
        <f>IF(ISBLANK(A225),"",IFERROR(IF(OR(B225&gt;(Hilfstabelle!$J$2*VLOOKUP(A225,Stammdaten!$A$17:$E$300,5,FALSE)),C225&gt;(Hilfstabelle!$J$2*VLOOKUP(A225,Stammdaten!$A$17:$E$300,5,FALSE))),"Achtung: Füllstand übersteigt die installierte Speicherkapazität.",IF(OR(NOT(ISNUMBER(B225)),NOT(ISNUMBER(C225))),"Fehler: Füllstände fehlen. Bitte ergänzen.",IF(COUNTIF($A$17:$A$299,A225)&gt;1,"Bitte nur eine Eintragung pro Anlagenschlüssel vornehmen",""))),"Fehler"))</f>
        <v/>
      </c>
    </row>
    <row r="226" spans="1:5" x14ac:dyDescent="0.2">
      <c r="A226" s="77"/>
      <c r="B226" s="4"/>
      <c r="C226" s="131"/>
      <c r="D226" s="10"/>
      <c r="E226" s="89" t="str">
        <f>IF(ISBLANK(A226),"",IFERROR(IF(OR(B226&gt;(Hilfstabelle!$J$2*VLOOKUP(A226,Stammdaten!$A$17:$E$300,5,FALSE)),C226&gt;(Hilfstabelle!$J$2*VLOOKUP(A226,Stammdaten!$A$17:$E$300,5,FALSE))),"Achtung: Füllstand übersteigt die installierte Speicherkapazität.",IF(OR(NOT(ISNUMBER(B226)),NOT(ISNUMBER(C226))),"Fehler: Füllstände fehlen. Bitte ergänzen.",IF(COUNTIF($A$17:$A$299,A226)&gt;1,"Bitte nur eine Eintragung pro Anlagenschlüssel vornehmen",""))),"Fehler"))</f>
        <v/>
      </c>
    </row>
    <row r="227" spans="1:5" x14ac:dyDescent="0.2">
      <c r="A227" s="77"/>
      <c r="B227" s="4"/>
      <c r="C227" s="131"/>
      <c r="D227" s="10"/>
      <c r="E227" s="89" t="str">
        <f>IF(ISBLANK(A227),"",IFERROR(IF(OR(B227&gt;(Hilfstabelle!$J$2*VLOOKUP(A227,Stammdaten!$A$17:$E$300,5,FALSE)),C227&gt;(Hilfstabelle!$J$2*VLOOKUP(A227,Stammdaten!$A$17:$E$300,5,FALSE))),"Achtung: Füllstand übersteigt die installierte Speicherkapazität.",IF(OR(NOT(ISNUMBER(B227)),NOT(ISNUMBER(C227))),"Fehler: Füllstände fehlen. Bitte ergänzen.",IF(COUNTIF($A$17:$A$299,A227)&gt;1,"Bitte nur eine Eintragung pro Anlagenschlüssel vornehmen",""))),"Fehler"))</f>
        <v/>
      </c>
    </row>
    <row r="228" spans="1:5" x14ac:dyDescent="0.2">
      <c r="A228" s="77"/>
      <c r="B228" s="4"/>
      <c r="C228" s="131"/>
      <c r="D228" s="10"/>
      <c r="E228" s="89" t="str">
        <f>IF(ISBLANK(A228),"",IFERROR(IF(OR(B228&gt;(Hilfstabelle!$J$2*VLOOKUP(A228,Stammdaten!$A$17:$E$300,5,FALSE)),C228&gt;(Hilfstabelle!$J$2*VLOOKUP(A228,Stammdaten!$A$17:$E$300,5,FALSE))),"Achtung: Füllstand übersteigt die installierte Speicherkapazität.",IF(OR(NOT(ISNUMBER(B228)),NOT(ISNUMBER(C228))),"Fehler: Füllstände fehlen. Bitte ergänzen.",IF(COUNTIF($A$17:$A$299,A228)&gt;1,"Bitte nur eine Eintragung pro Anlagenschlüssel vornehmen",""))),"Fehler"))</f>
        <v/>
      </c>
    </row>
    <row r="229" spans="1:5" x14ac:dyDescent="0.2">
      <c r="A229" s="77"/>
      <c r="B229" s="4"/>
      <c r="C229" s="131"/>
      <c r="D229" s="10"/>
      <c r="E229" s="89" t="str">
        <f>IF(ISBLANK(A229),"",IFERROR(IF(OR(B229&gt;(Hilfstabelle!$J$2*VLOOKUP(A229,Stammdaten!$A$17:$E$300,5,FALSE)),C229&gt;(Hilfstabelle!$J$2*VLOOKUP(A229,Stammdaten!$A$17:$E$300,5,FALSE))),"Achtung: Füllstand übersteigt die installierte Speicherkapazität.",IF(OR(NOT(ISNUMBER(B229)),NOT(ISNUMBER(C229))),"Fehler: Füllstände fehlen. Bitte ergänzen.",IF(COUNTIF($A$17:$A$299,A229)&gt;1,"Bitte nur eine Eintragung pro Anlagenschlüssel vornehmen",""))),"Fehler"))</f>
        <v/>
      </c>
    </row>
    <row r="230" spans="1:5" x14ac:dyDescent="0.2">
      <c r="A230" s="77"/>
      <c r="B230" s="4"/>
      <c r="C230" s="131"/>
      <c r="D230" s="10"/>
      <c r="E230" s="89" t="str">
        <f>IF(ISBLANK(A230),"",IFERROR(IF(OR(B230&gt;(Hilfstabelle!$J$2*VLOOKUP(A230,Stammdaten!$A$17:$E$300,5,FALSE)),C230&gt;(Hilfstabelle!$J$2*VLOOKUP(A230,Stammdaten!$A$17:$E$300,5,FALSE))),"Achtung: Füllstand übersteigt die installierte Speicherkapazität.",IF(OR(NOT(ISNUMBER(B230)),NOT(ISNUMBER(C230))),"Fehler: Füllstände fehlen. Bitte ergänzen.",IF(COUNTIF($A$17:$A$299,A230)&gt;1,"Bitte nur eine Eintragung pro Anlagenschlüssel vornehmen",""))),"Fehler"))</f>
        <v/>
      </c>
    </row>
    <row r="231" spans="1:5" x14ac:dyDescent="0.2">
      <c r="A231" s="77"/>
      <c r="B231" s="4"/>
      <c r="C231" s="131"/>
      <c r="D231" s="10"/>
      <c r="E231" s="89" t="str">
        <f>IF(ISBLANK(A231),"",IFERROR(IF(OR(B231&gt;(Hilfstabelle!$J$2*VLOOKUP(A231,Stammdaten!$A$17:$E$300,5,FALSE)),C231&gt;(Hilfstabelle!$J$2*VLOOKUP(A231,Stammdaten!$A$17:$E$300,5,FALSE))),"Achtung: Füllstand übersteigt die installierte Speicherkapazität.",IF(OR(NOT(ISNUMBER(B231)),NOT(ISNUMBER(C231))),"Fehler: Füllstände fehlen. Bitte ergänzen.",IF(COUNTIF($A$17:$A$299,A231)&gt;1,"Bitte nur eine Eintragung pro Anlagenschlüssel vornehmen",""))),"Fehler"))</f>
        <v/>
      </c>
    </row>
    <row r="232" spans="1:5" x14ac:dyDescent="0.2">
      <c r="A232" s="77"/>
      <c r="B232" s="4"/>
      <c r="C232" s="131"/>
      <c r="D232" s="10"/>
      <c r="E232" s="89" t="str">
        <f>IF(ISBLANK(A232),"",IFERROR(IF(OR(B232&gt;(Hilfstabelle!$J$2*VLOOKUP(A232,Stammdaten!$A$17:$E$300,5,FALSE)),C232&gt;(Hilfstabelle!$J$2*VLOOKUP(A232,Stammdaten!$A$17:$E$300,5,FALSE))),"Achtung: Füllstand übersteigt die installierte Speicherkapazität.",IF(OR(NOT(ISNUMBER(B232)),NOT(ISNUMBER(C232))),"Fehler: Füllstände fehlen. Bitte ergänzen.",IF(COUNTIF($A$17:$A$299,A232)&gt;1,"Bitte nur eine Eintragung pro Anlagenschlüssel vornehmen",""))),"Fehler"))</f>
        <v/>
      </c>
    </row>
    <row r="233" spans="1:5" x14ac:dyDescent="0.2">
      <c r="A233" s="77"/>
      <c r="B233" s="4"/>
      <c r="C233" s="131"/>
      <c r="D233" s="10"/>
      <c r="E233" s="89" t="str">
        <f>IF(ISBLANK(A233),"",IFERROR(IF(OR(B233&gt;(Hilfstabelle!$J$2*VLOOKUP(A233,Stammdaten!$A$17:$E$300,5,FALSE)),C233&gt;(Hilfstabelle!$J$2*VLOOKUP(A233,Stammdaten!$A$17:$E$300,5,FALSE))),"Achtung: Füllstand übersteigt die installierte Speicherkapazität.",IF(OR(NOT(ISNUMBER(B233)),NOT(ISNUMBER(C233))),"Fehler: Füllstände fehlen. Bitte ergänzen.",IF(COUNTIF($A$17:$A$299,A233)&gt;1,"Bitte nur eine Eintragung pro Anlagenschlüssel vornehmen",""))),"Fehler"))</f>
        <v/>
      </c>
    </row>
    <row r="234" spans="1:5" x14ac:dyDescent="0.2">
      <c r="A234" s="77"/>
      <c r="B234" s="4"/>
      <c r="C234" s="131"/>
      <c r="D234" s="10"/>
      <c r="E234" s="89" t="str">
        <f>IF(ISBLANK(A234),"",IFERROR(IF(OR(B234&gt;(Hilfstabelle!$J$2*VLOOKUP(A234,Stammdaten!$A$17:$E$300,5,FALSE)),C234&gt;(Hilfstabelle!$J$2*VLOOKUP(A234,Stammdaten!$A$17:$E$300,5,FALSE))),"Achtung: Füllstand übersteigt die installierte Speicherkapazität.",IF(OR(NOT(ISNUMBER(B234)),NOT(ISNUMBER(C234))),"Fehler: Füllstände fehlen. Bitte ergänzen.",IF(COUNTIF($A$17:$A$299,A234)&gt;1,"Bitte nur eine Eintragung pro Anlagenschlüssel vornehmen",""))),"Fehler"))</f>
        <v/>
      </c>
    </row>
    <row r="235" spans="1:5" x14ac:dyDescent="0.2">
      <c r="A235" s="77"/>
      <c r="B235" s="4"/>
      <c r="C235" s="131"/>
      <c r="D235" s="10"/>
      <c r="E235" s="89" t="str">
        <f>IF(ISBLANK(A235),"",IFERROR(IF(OR(B235&gt;(Hilfstabelle!$J$2*VLOOKUP(A235,Stammdaten!$A$17:$E$300,5,FALSE)),C235&gt;(Hilfstabelle!$J$2*VLOOKUP(A235,Stammdaten!$A$17:$E$300,5,FALSE))),"Achtung: Füllstand übersteigt die installierte Speicherkapazität.",IF(OR(NOT(ISNUMBER(B235)),NOT(ISNUMBER(C235))),"Fehler: Füllstände fehlen. Bitte ergänzen.",IF(COUNTIF($A$17:$A$299,A235)&gt;1,"Bitte nur eine Eintragung pro Anlagenschlüssel vornehmen",""))),"Fehler"))</f>
        <v/>
      </c>
    </row>
    <row r="236" spans="1:5" x14ac:dyDescent="0.2">
      <c r="A236" s="77"/>
      <c r="B236" s="4"/>
      <c r="C236" s="131"/>
      <c r="D236" s="10"/>
      <c r="E236" s="89" t="str">
        <f>IF(ISBLANK(A236),"",IFERROR(IF(OR(B236&gt;(Hilfstabelle!$J$2*VLOOKUP(A236,Stammdaten!$A$17:$E$300,5,FALSE)),C236&gt;(Hilfstabelle!$J$2*VLOOKUP(A236,Stammdaten!$A$17:$E$300,5,FALSE))),"Achtung: Füllstand übersteigt die installierte Speicherkapazität.",IF(OR(NOT(ISNUMBER(B236)),NOT(ISNUMBER(C236))),"Fehler: Füllstände fehlen. Bitte ergänzen.",IF(COUNTIF($A$17:$A$299,A236)&gt;1,"Bitte nur eine Eintragung pro Anlagenschlüssel vornehmen",""))),"Fehler"))</f>
        <v/>
      </c>
    </row>
    <row r="237" spans="1:5" x14ac:dyDescent="0.2">
      <c r="A237" s="77"/>
      <c r="B237" s="4"/>
      <c r="C237" s="131"/>
      <c r="D237" s="10"/>
      <c r="E237" s="89" t="str">
        <f>IF(ISBLANK(A237),"",IFERROR(IF(OR(B237&gt;(Hilfstabelle!$J$2*VLOOKUP(A237,Stammdaten!$A$17:$E$300,5,FALSE)),C237&gt;(Hilfstabelle!$J$2*VLOOKUP(A237,Stammdaten!$A$17:$E$300,5,FALSE))),"Achtung: Füllstand übersteigt die installierte Speicherkapazität.",IF(OR(NOT(ISNUMBER(B237)),NOT(ISNUMBER(C237))),"Fehler: Füllstände fehlen. Bitte ergänzen.",IF(COUNTIF($A$17:$A$299,A237)&gt;1,"Bitte nur eine Eintragung pro Anlagenschlüssel vornehmen",""))),"Fehler"))</f>
        <v/>
      </c>
    </row>
    <row r="238" spans="1:5" x14ac:dyDescent="0.2">
      <c r="A238" s="77"/>
      <c r="B238" s="4"/>
      <c r="C238" s="131"/>
      <c r="D238" s="10"/>
      <c r="E238" s="89" t="str">
        <f>IF(ISBLANK(A238),"",IFERROR(IF(OR(B238&gt;(Hilfstabelle!$J$2*VLOOKUP(A238,Stammdaten!$A$17:$E$300,5,FALSE)),C238&gt;(Hilfstabelle!$J$2*VLOOKUP(A238,Stammdaten!$A$17:$E$300,5,FALSE))),"Achtung: Füllstand übersteigt die installierte Speicherkapazität.",IF(OR(NOT(ISNUMBER(B238)),NOT(ISNUMBER(C238))),"Fehler: Füllstände fehlen. Bitte ergänzen.",IF(COUNTIF($A$17:$A$299,A238)&gt;1,"Bitte nur eine Eintragung pro Anlagenschlüssel vornehmen",""))),"Fehler"))</f>
        <v/>
      </c>
    </row>
    <row r="239" spans="1:5" x14ac:dyDescent="0.2">
      <c r="A239" s="77"/>
      <c r="B239" s="4"/>
      <c r="C239" s="131"/>
      <c r="D239" s="10"/>
      <c r="E239" s="89" t="str">
        <f>IF(ISBLANK(A239),"",IFERROR(IF(OR(B239&gt;(Hilfstabelle!$J$2*VLOOKUP(A239,Stammdaten!$A$17:$E$300,5,FALSE)),C239&gt;(Hilfstabelle!$J$2*VLOOKUP(A239,Stammdaten!$A$17:$E$300,5,FALSE))),"Achtung: Füllstand übersteigt die installierte Speicherkapazität.",IF(OR(NOT(ISNUMBER(B239)),NOT(ISNUMBER(C239))),"Fehler: Füllstände fehlen. Bitte ergänzen.",IF(COUNTIF($A$17:$A$299,A239)&gt;1,"Bitte nur eine Eintragung pro Anlagenschlüssel vornehmen",""))),"Fehler"))</f>
        <v/>
      </c>
    </row>
    <row r="240" spans="1:5" x14ac:dyDescent="0.2">
      <c r="A240" s="77"/>
      <c r="B240" s="4"/>
      <c r="C240" s="131"/>
      <c r="D240" s="10"/>
      <c r="E240" s="89" t="str">
        <f>IF(ISBLANK(A240),"",IFERROR(IF(OR(B240&gt;(Hilfstabelle!$J$2*VLOOKUP(A240,Stammdaten!$A$17:$E$300,5,FALSE)),C240&gt;(Hilfstabelle!$J$2*VLOOKUP(A240,Stammdaten!$A$17:$E$300,5,FALSE))),"Achtung: Füllstand übersteigt die installierte Speicherkapazität.",IF(OR(NOT(ISNUMBER(B240)),NOT(ISNUMBER(C240))),"Fehler: Füllstände fehlen. Bitte ergänzen.",IF(COUNTIF($A$17:$A$299,A240)&gt;1,"Bitte nur eine Eintragung pro Anlagenschlüssel vornehmen",""))),"Fehler"))</f>
        <v/>
      </c>
    </row>
    <row r="241" spans="1:5" x14ac:dyDescent="0.2">
      <c r="A241" s="77"/>
      <c r="B241" s="4"/>
      <c r="C241" s="131"/>
      <c r="D241" s="10"/>
      <c r="E241" s="89" t="str">
        <f>IF(ISBLANK(A241),"",IFERROR(IF(OR(B241&gt;(Hilfstabelle!$J$2*VLOOKUP(A241,Stammdaten!$A$17:$E$300,5,FALSE)),C241&gt;(Hilfstabelle!$J$2*VLOOKUP(A241,Stammdaten!$A$17:$E$300,5,FALSE))),"Achtung: Füllstand übersteigt die installierte Speicherkapazität.",IF(OR(NOT(ISNUMBER(B241)),NOT(ISNUMBER(C241))),"Fehler: Füllstände fehlen. Bitte ergänzen.",IF(COUNTIF($A$17:$A$299,A241)&gt;1,"Bitte nur eine Eintragung pro Anlagenschlüssel vornehmen",""))),"Fehler"))</f>
        <v/>
      </c>
    </row>
    <row r="242" spans="1:5" x14ac:dyDescent="0.2">
      <c r="A242" s="77"/>
      <c r="B242" s="4"/>
      <c r="C242" s="131"/>
      <c r="D242" s="10"/>
      <c r="E242" s="89" t="str">
        <f>IF(ISBLANK(A242),"",IFERROR(IF(OR(B242&gt;(Hilfstabelle!$J$2*VLOOKUP(A242,Stammdaten!$A$17:$E$300,5,FALSE)),C242&gt;(Hilfstabelle!$J$2*VLOOKUP(A242,Stammdaten!$A$17:$E$300,5,FALSE))),"Achtung: Füllstand übersteigt die installierte Speicherkapazität.",IF(OR(NOT(ISNUMBER(B242)),NOT(ISNUMBER(C242))),"Fehler: Füllstände fehlen. Bitte ergänzen.",IF(COUNTIF($A$17:$A$299,A242)&gt;1,"Bitte nur eine Eintragung pro Anlagenschlüssel vornehmen",""))),"Fehler"))</f>
        <v/>
      </c>
    </row>
    <row r="243" spans="1:5" x14ac:dyDescent="0.2">
      <c r="A243" s="77"/>
      <c r="B243" s="4"/>
      <c r="C243" s="131"/>
      <c r="D243" s="10"/>
      <c r="E243" s="89" t="str">
        <f>IF(ISBLANK(A243),"",IFERROR(IF(OR(B243&gt;(Hilfstabelle!$J$2*VLOOKUP(A243,Stammdaten!$A$17:$E$300,5,FALSE)),C243&gt;(Hilfstabelle!$J$2*VLOOKUP(A243,Stammdaten!$A$17:$E$300,5,FALSE))),"Achtung: Füllstand übersteigt die installierte Speicherkapazität.",IF(OR(NOT(ISNUMBER(B243)),NOT(ISNUMBER(C243))),"Fehler: Füllstände fehlen. Bitte ergänzen.",IF(COUNTIF($A$17:$A$299,A243)&gt;1,"Bitte nur eine Eintragung pro Anlagenschlüssel vornehmen",""))),"Fehler"))</f>
        <v/>
      </c>
    </row>
    <row r="244" spans="1:5" x14ac:dyDescent="0.2">
      <c r="A244" s="77"/>
      <c r="B244" s="4"/>
      <c r="C244" s="131"/>
      <c r="D244" s="10"/>
      <c r="E244" s="89" t="str">
        <f>IF(ISBLANK(A244),"",IFERROR(IF(OR(B244&gt;(Hilfstabelle!$J$2*VLOOKUP(A244,Stammdaten!$A$17:$E$300,5,FALSE)),C244&gt;(Hilfstabelle!$J$2*VLOOKUP(A244,Stammdaten!$A$17:$E$300,5,FALSE))),"Achtung: Füllstand übersteigt die installierte Speicherkapazität.",IF(OR(NOT(ISNUMBER(B244)),NOT(ISNUMBER(C244))),"Fehler: Füllstände fehlen. Bitte ergänzen.",IF(COUNTIF($A$17:$A$299,A244)&gt;1,"Bitte nur eine Eintragung pro Anlagenschlüssel vornehmen",""))),"Fehler"))</f>
        <v/>
      </c>
    </row>
    <row r="245" spans="1:5" x14ac:dyDescent="0.2">
      <c r="A245" s="77"/>
      <c r="B245" s="4"/>
      <c r="C245" s="131"/>
      <c r="D245" s="10"/>
      <c r="E245" s="89" t="str">
        <f>IF(ISBLANK(A245),"",IFERROR(IF(OR(B245&gt;(Hilfstabelle!$J$2*VLOOKUP(A245,Stammdaten!$A$17:$E$300,5,FALSE)),C245&gt;(Hilfstabelle!$J$2*VLOOKUP(A245,Stammdaten!$A$17:$E$300,5,FALSE))),"Achtung: Füllstand übersteigt die installierte Speicherkapazität.",IF(OR(NOT(ISNUMBER(B245)),NOT(ISNUMBER(C245))),"Fehler: Füllstände fehlen. Bitte ergänzen.",IF(COUNTIF($A$17:$A$299,A245)&gt;1,"Bitte nur eine Eintragung pro Anlagenschlüssel vornehmen",""))),"Fehler"))</f>
        <v/>
      </c>
    </row>
    <row r="246" spans="1:5" x14ac:dyDescent="0.2">
      <c r="A246" s="77"/>
      <c r="B246" s="4"/>
      <c r="C246" s="131"/>
      <c r="D246" s="10"/>
      <c r="E246" s="89" t="str">
        <f>IF(ISBLANK(A246),"",IFERROR(IF(OR(B246&gt;(Hilfstabelle!$J$2*VLOOKUP(A246,Stammdaten!$A$17:$E$300,5,FALSE)),C246&gt;(Hilfstabelle!$J$2*VLOOKUP(A246,Stammdaten!$A$17:$E$300,5,FALSE))),"Achtung: Füllstand übersteigt die installierte Speicherkapazität.",IF(OR(NOT(ISNUMBER(B246)),NOT(ISNUMBER(C246))),"Fehler: Füllstände fehlen. Bitte ergänzen.",IF(COUNTIF($A$17:$A$299,A246)&gt;1,"Bitte nur eine Eintragung pro Anlagenschlüssel vornehmen",""))),"Fehler"))</f>
        <v/>
      </c>
    </row>
    <row r="247" spans="1:5" x14ac:dyDescent="0.2">
      <c r="A247" s="77"/>
      <c r="B247" s="4"/>
      <c r="C247" s="131"/>
      <c r="D247" s="10"/>
      <c r="E247" s="89" t="str">
        <f>IF(ISBLANK(A247),"",IFERROR(IF(OR(B247&gt;(Hilfstabelle!$J$2*VLOOKUP(A247,Stammdaten!$A$17:$E$300,5,FALSE)),C247&gt;(Hilfstabelle!$J$2*VLOOKUP(A247,Stammdaten!$A$17:$E$300,5,FALSE))),"Achtung: Füllstand übersteigt die installierte Speicherkapazität.",IF(OR(NOT(ISNUMBER(B247)),NOT(ISNUMBER(C247))),"Fehler: Füllstände fehlen. Bitte ergänzen.",IF(COUNTIF($A$17:$A$299,A247)&gt;1,"Bitte nur eine Eintragung pro Anlagenschlüssel vornehmen",""))),"Fehler"))</f>
        <v/>
      </c>
    </row>
    <row r="248" spans="1:5" x14ac:dyDescent="0.2">
      <c r="A248" s="77"/>
      <c r="B248" s="4"/>
      <c r="C248" s="131"/>
      <c r="D248" s="10"/>
      <c r="E248" s="89" t="str">
        <f>IF(ISBLANK(A248),"",IFERROR(IF(OR(B248&gt;(Hilfstabelle!$J$2*VLOOKUP(A248,Stammdaten!$A$17:$E$300,5,FALSE)),C248&gt;(Hilfstabelle!$J$2*VLOOKUP(A248,Stammdaten!$A$17:$E$300,5,FALSE))),"Achtung: Füllstand übersteigt die installierte Speicherkapazität.",IF(OR(NOT(ISNUMBER(B248)),NOT(ISNUMBER(C248))),"Fehler: Füllstände fehlen. Bitte ergänzen.",IF(COUNTIF($A$17:$A$299,A248)&gt;1,"Bitte nur eine Eintragung pro Anlagenschlüssel vornehmen",""))),"Fehler"))</f>
        <v/>
      </c>
    </row>
    <row r="249" spans="1:5" x14ac:dyDescent="0.2">
      <c r="A249" s="77"/>
      <c r="B249" s="4"/>
      <c r="C249" s="131"/>
      <c r="D249" s="10"/>
      <c r="E249" s="89" t="str">
        <f>IF(ISBLANK(A249),"",IFERROR(IF(OR(B249&gt;(Hilfstabelle!$J$2*VLOOKUP(A249,Stammdaten!$A$17:$E$300,5,FALSE)),C249&gt;(Hilfstabelle!$J$2*VLOOKUP(A249,Stammdaten!$A$17:$E$300,5,FALSE))),"Achtung: Füllstand übersteigt die installierte Speicherkapazität.",IF(OR(NOT(ISNUMBER(B249)),NOT(ISNUMBER(C249))),"Fehler: Füllstände fehlen. Bitte ergänzen.",IF(COUNTIF($A$17:$A$299,A249)&gt;1,"Bitte nur eine Eintragung pro Anlagenschlüssel vornehmen",""))),"Fehler"))</f>
        <v/>
      </c>
    </row>
    <row r="250" spans="1:5" x14ac:dyDescent="0.2">
      <c r="A250" s="77"/>
      <c r="B250" s="4"/>
      <c r="C250" s="131"/>
      <c r="D250" s="10"/>
      <c r="E250" s="89" t="str">
        <f>IF(ISBLANK(A250),"",IFERROR(IF(OR(B250&gt;(Hilfstabelle!$J$2*VLOOKUP(A250,Stammdaten!$A$17:$E$300,5,FALSE)),C250&gt;(Hilfstabelle!$J$2*VLOOKUP(A250,Stammdaten!$A$17:$E$300,5,FALSE))),"Achtung: Füllstand übersteigt die installierte Speicherkapazität.",IF(OR(NOT(ISNUMBER(B250)),NOT(ISNUMBER(C250))),"Fehler: Füllstände fehlen. Bitte ergänzen.",IF(COUNTIF($A$17:$A$299,A250)&gt;1,"Bitte nur eine Eintragung pro Anlagenschlüssel vornehmen",""))),"Fehler"))</f>
        <v/>
      </c>
    </row>
    <row r="251" spans="1:5" x14ac:dyDescent="0.2">
      <c r="A251" s="77"/>
      <c r="B251" s="4"/>
      <c r="C251" s="131"/>
      <c r="D251" s="10"/>
      <c r="E251" s="89" t="str">
        <f>IF(ISBLANK(A251),"",IFERROR(IF(OR(B251&gt;(Hilfstabelle!$J$2*VLOOKUP(A251,Stammdaten!$A$17:$E$300,5,FALSE)),C251&gt;(Hilfstabelle!$J$2*VLOOKUP(A251,Stammdaten!$A$17:$E$300,5,FALSE))),"Achtung: Füllstand übersteigt die installierte Speicherkapazität.",IF(OR(NOT(ISNUMBER(B251)),NOT(ISNUMBER(C251))),"Fehler: Füllstände fehlen. Bitte ergänzen.",IF(COUNTIF($A$17:$A$299,A251)&gt;1,"Bitte nur eine Eintragung pro Anlagenschlüssel vornehmen",""))),"Fehler"))</f>
        <v/>
      </c>
    </row>
    <row r="252" spans="1:5" x14ac:dyDescent="0.2">
      <c r="A252" s="77"/>
      <c r="B252" s="4"/>
      <c r="C252" s="131"/>
      <c r="D252" s="10"/>
      <c r="E252" s="89" t="str">
        <f>IF(ISBLANK(A252),"",IFERROR(IF(OR(B252&gt;(Hilfstabelle!$J$2*VLOOKUP(A252,Stammdaten!$A$17:$E$300,5,FALSE)),C252&gt;(Hilfstabelle!$J$2*VLOOKUP(A252,Stammdaten!$A$17:$E$300,5,FALSE))),"Achtung: Füllstand übersteigt die installierte Speicherkapazität.",IF(OR(NOT(ISNUMBER(B252)),NOT(ISNUMBER(C252))),"Fehler: Füllstände fehlen. Bitte ergänzen.",IF(COUNTIF($A$17:$A$299,A252)&gt;1,"Bitte nur eine Eintragung pro Anlagenschlüssel vornehmen",""))),"Fehler"))</f>
        <v/>
      </c>
    </row>
    <row r="253" spans="1:5" x14ac:dyDescent="0.2">
      <c r="A253" s="77"/>
      <c r="B253" s="4"/>
      <c r="C253" s="131"/>
      <c r="D253" s="10"/>
      <c r="E253" s="89" t="str">
        <f>IF(ISBLANK(A253),"",IFERROR(IF(OR(B253&gt;(Hilfstabelle!$J$2*VLOOKUP(A253,Stammdaten!$A$17:$E$300,5,FALSE)),C253&gt;(Hilfstabelle!$J$2*VLOOKUP(A253,Stammdaten!$A$17:$E$300,5,FALSE))),"Achtung: Füllstand übersteigt die installierte Speicherkapazität.",IF(OR(NOT(ISNUMBER(B253)),NOT(ISNUMBER(C253))),"Fehler: Füllstände fehlen. Bitte ergänzen.",IF(COUNTIF($A$17:$A$299,A253)&gt;1,"Bitte nur eine Eintragung pro Anlagenschlüssel vornehmen",""))),"Fehler"))</f>
        <v/>
      </c>
    </row>
    <row r="254" spans="1:5" x14ac:dyDescent="0.2">
      <c r="A254" s="77"/>
      <c r="B254" s="4"/>
      <c r="C254" s="131"/>
      <c r="D254" s="10"/>
      <c r="E254" s="89" t="str">
        <f>IF(ISBLANK(A254),"",IFERROR(IF(OR(B254&gt;(Hilfstabelle!$J$2*VLOOKUP(A254,Stammdaten!$A$17:$E$300,5,FALSE)),C254&gt;(Hilfstabelle!$J$2*VLOOKUP(A254,Stammdaten!$A$17:$E$300,5,FALSE))),"Achtung: Füllstand übersteigt die installierte Speicherkapazität.",IF(OR(NOT(ISNUMBER(B254)),NOT(ISNUMBER(C254))),"Fehler: Füllstände fehlen. Bitte ergänzen.",IF(COUNTIF($A$17:$A$299,A254)&gt;1,"Bitte nur eine Eintragung pro Anlagenschlüssel vornehmen",""))),"Fehler"))</f>
        <v/>
      </c>
    </row>
    <row r="255" spans="1:5" x14ac:dyDescent="0.2">
      <c r="A255" s="77"/>
      <c r="B255" s="4"/>
      <c r="C255" s="131"/>
      <c r="D255" s="10"/>
      <c r="E255" s="89" t="str">
        <f>IF(ISBLANK(A255),"",IFERROR(IF(OR(B255&gt;(Hilfstabelle!$J$2*VLOOKUP(A255,Stammdaten!$A$17:$E$300,5,FALSE)),C255&gt;(Hilfstabelle!$J$2*VLOOKUP(A255,Stammdaten!$A$17:$E$300,5,FALSE))),"Achtung: Füllstand übersteigt die installierte Speicherkapazität.",IF(OR(NOT(ISNUMBER(B255)),NOT(ISNUMBER(C255))),"Fehler: Füllstände fehlen. Bitte ergänzen.",IF(COUNTIF($A$17:$A$299,A255)&gt;1,"Bitte nur eine Eintragung pro Anlagenschlüssel vornehmen",""))),"Fehler"))</f>
        <v/>
      </c>
    </row>
    <row r="256" spans="1:5" x14ac:dyDescent="0.2">
      <c r="A256" s="77"/>
      <c r="B256" s="4"/>
      <c r="C256" s="131"/>
      <c r="D256" s="10"/>
      <c r="E256" s="89" t="str">
        <f>IF(ISBLANK(A256),"",IFERROR(IF(OR(B256&gt;(Hilfstabelle!$J$2*VLOOKUP(A256,Stammdaten!$A$17:$E$300,5,FALSE)),C256&gt;(Hilfstabelle!$J$2*VLOOKUP(A256,Stammdaten!$A$17:$E$300,5,FALSE))),"Achtung: Füllstand übersteigt die installierte Speicherkapazität.",IF(OR(NOT(ISNUMBER(B256)),NOT(ISNUMBER(C256))),"Fehler: Füllstände fehlen. Bitte ergänzen.",IF(COUNTIF($A$17:$A$299,A256)&gt;1,"Bitte nur eine Eintragung pro Anlagenschlüssel vornehmen",""))),"Fehler"))</f>
        <v/>
      </c>
    </row>
    <row r="257" spans="1:5" x14ac:dyDescent="0.2">
      <c r="A257" s="77"/>
      <c r="B257" s="4"/>
      <c r="C257" s="131"/>
      <c r="D257" s="10"/>
      <c r="E257" s="89" t="str">
        <f>IF(ISBLANK(A257),"",IFERROR(IF(OR(B257&gt;(Hilfstabelle!$J$2*VLOOKUP(A257,Stammdaten!$A$17:$E$300,5,FALSE)),C257&gt;(Hilfstabelle!$J$2*VLOOKUP(A257,Stammdaten!$A$17:$E$300,5,FALSE))),"Achtung: Füllstand übersteigt die installierte Speicherkapazität.",IF(OR(NOT(ISNUMBER(B257)),NOT(ISNUMBER(C257))),"Fehler: Füllstände fehlen. Bitte ergänzen.",IF(COUNTIF($A$17:$A$299,A257)&gt;1,"Bitte nur eine Eintragung pro Anlagenschlüssel vornehmen",""))),"Fehler"))</f>
        <v/>
      </c>
    </row>
    <row r="258" spans="1:5" x14ac:dyDescent="0.2">
      <c r="A258" s="77"/>
      <c r="B258" s="4"/>
      <c r="C258" s="131"/>
      <c r="D258" s="10"/>
      <c r="E258" s="89" t="str">
        <f>IF(ISBLANK(A258),"",IFERROR(IF(OR(B258&gt;(Hilfstabelle!$J$2*VLOOKUP(A258,Stammdaten!$A$17:$E$300,5,FALSE)),C258&gt;(Hilfstabelle!$J$2*VLOOKUP(A258,Stammdaten!$A$17:$E$300,5,FALSE))),"Achtung: Füllstand übersteigt die installierte Speicherkapazität.",IF(OR(NOT(ISNUMBER(B258)),NOT(ISNUMBER(C258))),"Fehler: Füllstände fehlen. Bitte ergänzen.",IF(COUNTIF($A$17:$A$299,A258)&gt;1,"Bitte nur eine Eintragung pro Anlagenschlüssel vornehmen",""))),"Fehler"))</f>
        <v/>
      </c>
    </row>
    <row r="259" spans="1:5" x14ac:dyDescent="0.2">
      <c r="A259" s="77"/>
      <c r="B259" s="4"/>
      <c r="C259" s="131"/>
      <c r="D259" s="10"/>
      <c r="E259" s="89" t="str">
        <f>IF(ISBLANK(A259),"",IFERROR(IF(OR(B259&gt;(Hilfstabelle!$J$2*VLOOKUP(A259,Stammdaten!$A$17:$E$300,5,FALSE)),C259&gt;(Hilfstabelle!$J$2*VLOOKUP(A259,Stammdaten!$A$17:$E$300,5,FALSE))),"Achtung: Füllstand übersteigt die installierte Speicherkapazität.",IF(OR(NOT(ISNUMBER(B259)),NOT(ISNUMBER(C259))),"Fehler: Füllstände fehlen. Bitte ergänzen.",IF(COUNTIF($A$17:$A$299,A259)&gt;1,"Bitte nur eine Eintragung pro Anlagenschlüssel vornehmen",""))),"Fehler"))</f>
        <v/>
      </c>
    </row>
    <row r="260" spans="1:5" x14ac:dyDescent="0.2">
      <c r="A260" s="77"/>
      <c r="B260" s="4"/>
      <c r="C260" s="131"/>
      <c r="D260" s="10"/>
      <c r="E260" s="89" t="str">
        <f>IF(ISBLANK(A260),"",IFERROR(IF(OR(B260&gt;(Hilfstabelle!$J$2*VLOOKUP(A260,Stammdaten!$A$17:$E$300,5,FALSE)),C260&gt;(Hilfstabelle!$J$2*VLOOKUP(A260,Stammdaten!$A$17:$E$300,5,FALSE))),"Achtung: Füllstand übersteigt die installierte Speicherkapazität.",IF(OR(NOT(ISNUMBER(B260)),NOT(ISNUMBER(C260))),"Fehler: Füllstände fehlen. Bitte ergänzen.",IF(COUNTIF($A$17:$A$299,A260)&gt;1,"Bitte nur eine Eintragung pro Anlagenschlüssel vornehmen",""))),"Fehler"))</f>
        <v/>
      </c>
    </row>
    <row r="261" spans="1:5" x14ac:dyDescent="0.2">
      <c r="A261" s="77"/>
      <c r="B261" s="4"/>
      <c r="C261" s="131"/>
      <c r="D261" s="10"/>
      <c r="E261" s="89" t="str">
        <f>IF(ISBLANK(A261),"",IFERROR(IF(OR(B261&gt;(Hilfstabelle!$J$2*VLOOKUP(A261,Stammdaten!$A$17:$E$300,5,FALSE)),C261&gt;(Hilfstabelle!$J$2*VLOOKUP(A261,Stammdaten!$A$17:$E$300,5,FALSE))),"Achtung: Füllstand übersteigt die installierte Speicherkapazität.",IF(OR(NOT(ISNUMBER(B261)),NOT(ISNUMBER(C261))),"Fehler: Füllstände fehlen. Bitte ergänzen.",IF(COUNTIF($A$17:$A$299,A261)&gt;1,"Bitte nur eine Eintragung pro Anlagenschlüssel vornehmen",""))),"Fehler"))</f>
        <v/>
      </c>
    </row>
    <row r="262" spans="1:5" x14ac:dyDescent="0.2">
      <c r="A262" s="77"/>
      <c r="B262" s="4"/>
      <c r="C262" s="131"/>
      <c r="D262" s="10"/>
      <c r="E262" s="89" t="str">
        <f>IF(ISBLANK(A262),"",IFERROR(IF(OR(B262&gt;(Hilfstabelle!$J$2*VLOOKUP(A262,Stammdaten!$A$17:$E$300,5,FALSE)),C262&gt;(Hilfstabelle!$J$2*VLOOKUP(A262,Stammdaten!$A$17:$E$300,5,FALSE))),"Achtung: Füllstand übersteigt die installierte Speicherkapazität.",IF(OR(NOT(ISNUMBER(B262)),NOT(ISNUMBER(C262))),"Fehler: Füllstände fehlen. Bitte ergänzen.",IF(COUNTIF($A$17:$A$299,A262)&gt;1,"Bitte nur eine Eintragung pro Anlagenschlüssel vornehmen",""))),"Fehler"))</f>
        <v/>
      </c>
    </row>
    <row r="263" spans="1:5" x14ac:dyDescent="0.2">
      <c r="A263" s="77"/>
      <c r="B263" s="4"/>
      <c r="C263" s="131"/>
      <c r="D263" s="10"/>
      <c r="E263" s="89" t="str">
        <f>IF(ISBLANK(A263),"",IFERROR(IF(OR(B263&gt;(Hilfstabelle!$J$2*VLOOKUP(A263,Stammdaten!$A$17:$E$300,5,FALSE)),C263&gt;(Hilfstabelle!$J$2*VLOOKUP(A263,Stammdaten!$A$17:$E$300,5,FALSE))),"Achtung: Füllstand übersteigt die installierte Speicherkapazität.",IF(OR(NOT(ISNUMBER(B263)),NOT(ISNUMBER(C263))),"Fehler: Füllstände fehlen. Bitte ergänzen.",IF(COUNTIF($A$17:$A$299,A263)&gt;1,"Bitte nur eine Eintragung pro Anlagenschlüssel vornehmen",""))),"Fehler"))</f>
        <v/>
      </c>
    </row>
    <row r="264" spans="1:5" x14ac:dyDescent="0.2">
      <c r="A264" s="77"/>
      <c r="B264" s="4"/>
      <c r="C264" s="131"/>
      <c r="D264" s="10"/>
      <c r="E264" s="89" t="str">
        <f>IF(ISBLANK(A264),"",IFERROR(IF(OR(B264&gt;(Hilfstabelle!$J$2*VLOOKUP(A264,Stammdaten!$A$17:$E$300,5,FALSE)),C264&gt;(Hilfstabelle!$J$2*VLOOKUP(A264,Stammdaten!$A$17:$E$300,5,FALSE))),"Achtung: Füllstand übersteigt die installierte Speicherkapazität.",IF(OR(NOT(ISNUMBER(B264)),NOT(ISNUMBER(C264))),"Fehler: Füllstände fehlen. Bitte ergänzen.",IF(COUNTIF($A$17:$A$299,A264)&gt;1,"Bitte nur eine Eintragung pro Anlagenschlüssel vornehmen",""))),"Fehler"))</f>
        <v/>
      </c>
    </row>
    <row r="265" spans="1:5" x14ac:dyDescent="0.2">
      <c r="A265" s="77"/>
      <c r="B265" s="4"/>
      <c r="C265" s="131"/>
      <c r="D265" s="10"/>
      <c r="E265" s="89" t="str">
        <f>IF(ISBLANK(A265),"",IFERROR(IF(OR(B265&gt;(Hilfstabelle!$J$2*VLOOKUP(A265,Stammdaten!$A$17:$E$300,5,FALSE)),C265&gt;(Hilfstabelle!$J$2*VLOOKUP(A265,Stammdaten!$A$17:$E$300,5,FALSE))),"Achtung: Füllstand übersteigt die installierte Speicherkapazität.",IF(OR(NOT(ISNUMBER(B265)),NOT(ISNUMBER(C265))),"Fehler: Füllstände fehlen. Bitte ergänzen.",IF(COUNTIF($A$17:$A$299,A265)&gt;1,"Bitte nur eine Eintragung pro Anlagenschlüssel vornehmen",""))),"Fehler"))</f>
        <v/>
      </c>
    </row>
    <row r="266" spans="1:5" x14ac:dyDescent="0.2">
      <c r="A266" s="77"/>
      <c r="B266" s="4"/>
      <c r="C266" s="131"/>
      <c r="D266" s="10"/>
      <c r="E266" s="89" t="str">
        <f>IF(ISBLANK(A266),"",IFERROR(IF(OR(B266&gt;(Hilfstabelle!$J$2*VLOOKUP(A266,Stammdaten!$A$17:$E$300,5,FALSE)),C266&gt;(Hilfstabelle!$J$2*VLOOKUP(A266,Stammdaten!$A$17:$E$300,5,FALSE))),"Achtung: Füllstand übersteigt die installierte Speicherkapazität.",IF(OR(NOT(ISNUMBER(B266)),NOT(ISNUMBER(C266))),"Fehler: Füllstände fehlen. Bitte ergänzen.",IF(COUNTIF($A$17:$A$299,A266)&gt;1,"Bitte nur eine Eintragung pro Anlagenschlüssel vornehmen",""))),"Fehler"))</f>
        <v/>
      </c>
    </row>
    <row r="267" spans="1:5" x14ac:dyDescent="0.2">
      <c r="A267" s="77"/>
      <c r="B267" s="4"/>
      <c r="C267" s="131"/>
      <c r="D267" s="10"/>
      <c r="E267" s="89" t="str">
        <f>IF(ISBLANK(A267),"",IFERROR(IF(OR(B267&gt;(Hilfstabelle!$J$2*VLOOKUP(A267,Stammdaten!$A$17:$E$300,5,FALSE)),C267&gt;(Hilfstabelle!$J$2*VLOOKUP(A267,Stammdaten!$A$17:$E$300,5,FALSE))),"Achtung: Füllstand übersteigt die installierte Speicherkapazität.",IF(OR(NOT(ISNUMBER(B267)),NOT(ISNUMBER(C267))),"Fehler: Füllstände fehlen. Bitte ergänzen.",IF(COUNTIF($A$17:$A$299,A267)&gt;1,"Bitte nur eine Eintragung pro Anlagenschlüssel vornehmen",""))),"Fehler"))</f>
        <v/>
      </c>
    </row>
    <row r="268" spans="1:5" x14ac:dyDescent="0.2">
      <c r="A268" s="77"/>
      <c r="B268" s="4"/>
      <c r="C268" s="131"/>
      <c r="D268" s="10"/>
      <c r="E268" s="89" t="str">
        <f>IF(ISBLANK(A268),"",IFERROR(IF(OR(B268&gt;(Hilfstabelle!$J$2*VLOOKUP(A268,Stammdaten!$A$17:$E$300,5,FALSE)),C268&gt;(Hilfstabelle!$J$2*VLOOKUP(A268,Stammdaten!$A$17:$E$300,5,FALSE))),"Achtung: Füllstand übersteigt die installierte Speicherkapazität.",IF(OR(NOT(ISNUMBER(B268)),NOT(ISNUMBER(C268))),"Fehler: Füllstände fehlen. Bitte ergänzen.",IF(COUNTIF($A$17:$A$299,A268)&gt;1,"Bitte nur eine Eintragung pro Anlagenschlüssel vornehmen",""))),"Fehler"))</f>
        <v/>
      </c>
    </row>
    <row r="269" spans="1:5" x14ac:dyDescent="0.2">
      <c r="A269" s="77"/>
      <c r="B269" s="4"/>
      <c r="C269" s="131"/>
      <c r="D269" s="10"/>
      <c r="E269" s="89" t="str">
        <f>IF(ISBLANK(A269),"",IFERROR(IF(OR(B269&gt;(Hilfstabelle!$J$2*VLOOKUP(A269,Stammdaten!$A$17:$E$300,5,FALSE)),C269&gt;(Hilfstabelle!$J$2*VLOOKUP(A269,Stammdaten!$A$17:$E$300,5,FALSE))),"Achtung: Füllstand übersteigt die installierte Speicherkapazität.",IF(OR(NOT(ISNUMBER(B269)),NOT(ISNUMBER(C269))),"Fehler: Füllstände fehlen. Bitte ergänzen.",IF(COUNTIF($A$17:$A$299,A269)&gt;1,"Bitte nur eine Eintragung pro Anlagenschlüssel vornehmen",""))),"Fehler"))</f>
        <v/>
      </c>
    </row>
    <row r="270" spans="1:5" x14ac:dyDescent="0.2">
      <c r="A270" s="77"/>
      <c r="B270" s="4"/>
      <c r="C270" s="131"/>
      <c r="D270" s="10"/>
      <c r="E270" s="89" t="str">
        <f>IF(ISBLANK(A270),"",IFERROR(IF(OR(B270&gt;(Hilfstabelle!$J$2*VLOOKUP(A270,Stammdaten!$A$17:$E$300,5,FALSE)),C270&gt;(Hilfstabelle!$J$2*VLOOKUP(A270,Stammdaten!$A$17:$E$300,5,FALSE))),"Achtung: Füllstand übersteigt die installierte Speicherkapazität.",IF(OR(NOT(ISNUMBER(B270)),NOT(ISNUMBER(C270))),"Fehler: Füllstände fehlen. Bitte ergänzen.",IF(COUNTIF($A$17:$A$299,A270)&gt;1,"Bitte nur eine Eintragung pro Anlagenschlüssel vornehmen",""))),"Fehler"))</f>
        <v/>
      </c>
    </row>
    <row r="271" spans="1:5" x14ac:dyDescent="0.2">
      <c r="A271" s="77"/>
      <c r="B271" s="4"/>
      <c r="C271" s="131"/>
      <c r="D271" s="10"/>
      <c r="E271" s="89" t="str">
        <f>IF(ISBLANK(A271),"",IFERROR(IF(OR(B271&gt;(Hilfstabelle!$J$2*VLOOKUP(A271,Stammdaten!$A$17:$E$300,5,FALSE)),C271&gt;(Hilfstabelle!$J$2*VLOOKUP(A271,Stammdaten!$A$17:$E$300,5,FALSE))),"Achtung: Füllstand übersteigt die installierte Speicherkapazität.",IF(OR(NOT(ISNUMBER(B271)),NOT(ISNUMBER(C271))),"Fehler: Füllstände fehlen. Bitte ergänzen.",IF(COUNTIF($A$17:$A$299,A271)&gt;1,"Bitte nur eine Eintragung pro Anlagenschlüssel vornehmen",""))),"Fehler"))</f>
        <v/>
      </c>
    </row>
    <row r="272" spans="1:5" x14ac:dyDescent="0.2">
      <c r="A272" s="77"/>
      <c r="B272" s="4"/>
      <c r="C272" s="131"/>
      <c r="D272" s="10"/>
      <c r="E272" s="89" t="str">
        <f>IF(ISBLANK(A272),"",IFERROR(IF(OR(B272&gt;(Hilfstabelle!$J$2*VLOOKUP(A272,Stammdaten!$A$17:$E$300,5,FALSE)),C272&gt;(Hilfstabelle!$J$2*VLOOKUP(A272,Stammdaten!$A$17:$E$300,5,FALSE))),"Achtung: Füllstand übersteigt die installierte Speicherkapazität.",IF(OR(NOT(ISNUMBER(B272)),NOT(ISNUMBER(C272))),"Fehler: Füllstände fehlen. Bitte ergänzen.",IF(COUNTIF($A$17:$A$299,A272)&gt;1,"Bitte nur eine Eintragung pro Anlagenschlüssel vornehmen",""))),"Fehler"))</f>
        <v/>
      </c>
    </row>
    <row r="273" spans="1:5" x14ac:dyDescent="0.2">
      <c r="A273" s="77"/>
      <c r="B273" s="4"/>
      <c r="C273" s="131"/>
      <c r="D273" s="10"/>
      <c r="E273" s="89" t="str">
        <f>IF(ISBLANK(A273),"",IFERROR(IF(OR(B273&gt;(Hilfstabelle!$J$2*VLOOKUP(A273,Stammdaten!$A$17:$E$300,5,FALSE)),C273&gt;(Hilfstabelle!$J$2*VLOOKUP(A273,Stammdaten!$A$17:$E$300,5,FALSE))),"Achtung: Füllstand übersteigt die installierte Speicherkapazität.",IF(OR(NOT(ISNUMBER(B273)),NOT(ISNUMBER(C273))),"Fehler: Füllstände fehlen. Bitte ergänzen.",IF(COUNTIF($A$17:$A$299,A273)&gt;1,"Bitte nur eine Eintragung pro Anlagenschlüssel vornehmen",""))),"Fehler"))</f>
        <v/>
      </c>
    </row>
    <row r="274" spans="1:5" x14ac:dyDescent="0.2">
      <c r="A274" s="77"/>
      <c r="B274" s="4"/>
      <c r="C274" s="131"/>
      <c r="D274" s="10"/>
      <c r="E274" s="89" t="str">
        <f>IF(ISBLANK(A274),"",IFERROR(IF(OR(B274&gt;(Hilfstabelle!$J$2*VLOOKUP(A274,Stammdaten!$A$17:$E$300,5,FALSE)),C274&gt;(Hilfstabelle!$J$2*VLOOKUP(A274,Stammdaten!$A$17:$E$300,5,FALSE))),"Achtung: Füllstand übersteigt die installierte Speicherkapazität.",IF(OR(NOT(ISNUMBER(B274)),NOT(ISNUMBER(C274))),"Fehler: Füllstände fehlen. Bitte ergänzen.",IF(COUNTIF($A$17:$A$299,A274)&gt;1,"Bitte nur eine Eintragung pro Anlagenschlüssel vornehmen",""))),"Fehler"))</f>
        <v/>
      </c>
    </row>
    <row r="275" spans="1:5" x14ac:dyDescent="0.2">
      <c r="A275" s="77"/>
      <c r="B275" s="4"/>
      <c r="C275" s="131"/>
      <c r="D275" s="10"/>
      <c r="E275" s="89" t="str">
        <f>IF(ISBLANK(A275),"",IFERROR(IF(OR(B275&gt;(Hilfstabelle!$J$2*VLOOKUP(A275,Stammdaten!$A$17:$E$300,5,FALSE)),C275&gt;(Hilfstabelle!$J$2*VLOOKUP(A275,Stammdaten!$A$17:$E$300,5,FALSE))),"Achtung: Füllstand übersteigt die installierte Speicherkapazität.",IF(OR(NOT(ISNUMBER(B275)),NOT(ISNUMBER(C275))),"Fehler: Füllstände fehlen. Bitte ergänzen.",IF(COUNTIF($A$17:$A$299,A275)&gt;1,"Bitte nur eine Eintragung pro Anlagenschlüssel vornehmen",""))),"Fehler"))</f>
        <v/>
      </c>
    </row>
    <row r="276" spans="1:5" x14ac:dyDescent="0.2">
      <c r="A276" s="77"/>
      <c r="B276" s="4"/>
      <c r="C276" s="131"/>
      <c r="D276" s="10"/>
      <c r="E276" s="89" t="str">
        <f>IF(ISBLANK(A276),"",IFERROR(IF(OR(B276&gt;(Hilfstabelle!$J$2*VLOOKUP(A276,Stammdaten!$A$17:$E$300,5,FALSE)),C276&gt;(Hilfstabelle!$J$2*VLOOKUP(A276,Stammdaten!$A$17:$E$300,5,FALSE))),"Achtung: Füllstand übersteigt die installierte Speicherkapazität.",IF(OR(NOT(ISNUMBER(B276)),NOT(ISNUMBER(C276))),"Fehler: Füllstände fehlen. Bitte ergänzen.",IF(COUNTIF($A$17:$A$299,A276)&gt;1,"Bitte nur eine Eintragung pro Anlagenschlüssel vornehmen",""))),"Fehler"))</f>
        <v/>
      </c>
    </row>
    <row r="277" spans="1:5" x14ac:dyDescent="0.2">
      <c r="A277" s="77"/>
      <c r="B277" s="4"/>
      <c r="C277" s="131"/>
      <c r="D277" s="10"/>
      <c r="E277" s="89" t="str">
        <f>IF(ISBLANK(A277),"",IFERROR(IF(OR(B277&gt;(Hilfstabelle!$J$2*VLOOKUP(A277,Stammdaten!$A$17:$E$300,5,FALSE)),C277&gt;(Hilfstabelle!$J$2*VLOOKUP(A277,Stammdaten!$A$17:$E$300,5,FALSE))),"Achtung: Füllstand übersteigt die installierte Speicherkapazität.",IF(OR(NOT(ISNUMBER(B277)),NOT(ISNUMBER(C277))),"Fehler: Füllstände fehlen. Bitte ergänzen.",IF(COUNTIF($A$17:$A$299,A277)&gt;1,"Bitte nur eine Eintragung pro Anlagenschlüssel vornehmen",""))),"Fehler"))</f>
        <v/>
      </c>
    </row>
    <row r="278" spans="1:5" x14ac:dyDescent="0.2">
      <c r="A278" s="77"/>
      <c r="B278" s="4"/>
      <c r="C278" s="131"/>
      <c r="D278" s="10"/>
      <c r="E278" s="89" t="str">
        <f>IF(ISBLANK(A278),"",IFERROR(IF(OR(B278&gt;(Hilfstabelle!$J$2*VLOOKUP(A278,Stammdaten!$A$17:$E$300,5,FALSE)),C278&gt;(Hilfstabelle!$J$2*VLOOKUP(A278,Stammdaten!$A$17:$E$300,5,FALSE))),"Achtung: Füllstand übersteigt die installierte Speicherkapazität.",IF(OR(NOT(ISNUMBER(B278)),NOT(ISNUMBER(C278))),"Fehler: Füllstände fehlen. Bitte ergänzen.",IF(COUNTIF($A$17:$A$299,A278)&gt;1,"Bitte nur eine Eintragung pro Anlagenschlüssel vornehmen",""))),"Fehler"))</f>
        <v/>
      </c>
    </row>
    <row r="279" spans="1:5" x14ac:dyDescent="0.2">
      <c r="A279" s="77"/>
      <c r="B279" s="4"/>
      <c r="C279" s="131"/>
      <c r="D279" s="10"/>
      <c r="E279" s="89" t="str">
        <f>IF(ISBLANK(A279),"",IFERROR(IF(OR(B279&gt;(Hilfstabelle!$J$2*VLOOKUP(A279,Stammdaten!$A$17:$E$300,5,FALSE)),C279&gt;(Hilfstabelle!$J$2*VLOOKUP(A279,Stammdaten!$A$17:$E$300,5,FALSE))),"Achtung: Füllstand übersteigt die installierte Speicherkapazität.",IF(OR(NOT(ISNUMBER(B279)),NOT(ISNUMBER(C279))),"Fehler: Füllstände fehlen. Bitte ergänzen.",IF(COUNTIF($A$17:$A$299,A279)&gt;1,"Bitte nur eine Eintragung pro Anlagenschlüssel vornehmen",""))),"Fehler"))</f>
        <v/>
      </c>
    </row>
    <row r="280" spans="1:5" x14ac:dyDescent="0.2">
      <c r="A280" s="77"/>
      <c r="B280" s="4"/>
      <c r="C280" s="131"/>
      <c r="D280" s="10"/>
      <c r="E280" s="89" t="str">
        <f>IF(ISBLANK(A280),"",IFERROR(IF(OR(B280&gt;(Hilfstabelle!$J$2*VLOOKUP(A280,Stammdaten!$A$17:$E$300,5,FALSE)),C280&gt;(Hilfstabelle!$J$2*VLOOKUP(A280,Stammdaten!$A$17:$E$300,5,FALSE))),"Achtung: Füllstand übersteigt die installierte Speicherkapazität.",IF(OR(NOT(ISNUMBER(B280)),NOT(ISNUMBER(C280))),"Fehler: Füllstände fehlen. Bitte ergänzen.",IF(COUNTIF($A$17:$A$299,A280)&gt;1,"Bitte nur eine Eintragung pro Anlagenschlüssel vornehmen",""))),"Fehler"))</f>
        <v/>
      </c>
    </row>
    <row r="281" spans="1:5" x14ac:dyDescent="0.2">
      <c r="A281" s="77"/>
      <c r="B281" s="4"/>
      <c r="C281" s="131"/>
      <c r="D281" s="10"/>
      <c r="E281" s="89" t="str">
        <f>IF(ISBLANK(A281),"",IFERROR(IF(OR(B281&gt;(Hilfstabelle!$J$2*VLOOKUP(A281,Stammdaten!$A$17:$E$300,5,FALSE)),C281&gt;(Hilfstabelle!$J$2*VLOOKUP(A281,Stammdaten!$A$17:$E$300,5,FALSE))),"Achtung: Füllstand übersteigt die installierte Speicherkapazität.",IF(OR(NOT(ISNUMBER(B281)),NOT(ISNUMBER(C281))),"Fehler: Füllstände fehlen. Bitte ergänzen.",IF(COUNTIF($A$17:$A$299,A281)&gt;1,"Bitte nur eine Eintragung pro Anlagenschlüssel vornehmen",""))),"Fehler"))</f>
        <v/>
      </c>
    </row>
    <row r="282" spans="1:5" x14ac:dyDescent="0.2">
      <c r="A282" s="77"/>
      <c r="B282" s="4"/>
      <c r="C282" s="131"/>
      <c r="D282" s="10"/>
      <c r="E282" s="89" t="str">
        <f>IF(ISBLANK(A282),"",IFERROR(IF(OR(B282&gt;(Hilfstabelle!$J$2*VLOOKUP(A282,Stammdaten!$A$17:$E$300,5,FALSE)),C282&gt;(Hilfstabelle!$J$2*VLOOKUP(A282,Stammdaten!$A$17:$E$300,5,FALSE))),"Achtung: Füllstand übersteigt die installierte Speicherkapazität.",IF(OR(NOT(ISNUMBER(B282)),NOT(ISNUMBER(C282))),"Fehler: Füllstände fehlen. Bitte ergänzen.",IF(COUNTIF($A$17:$A$299,A282)&gt;1,"Bitte nur eine Eintragung pro Anlagenschlüssel vornehmen",""))),"Fehler"))</f>
        <v/>
      </c>
    </row>
    <row r="283" spans="1:5" x14ac:dyDescent="0.2">
      <c r="A283" s="77"/>
      <c r="B283" s="4"/>
      <c r="C283" s="131"/>
      <c r="D283" s="10"/>
      <c r="E283" s="89" t="str">
        <f>IF(ISBLANK(A283),"",IFERROR(IF(OR(B283&gt;(Hilfstabelle!$J$2*VLOOKUP(A283,Stammdaten!$A$17:$E$300,5,FALSE)),C283&gt;(Hilfstabelle!$J$2*VLOOKUP(A283,Stammdaten!$A$17:$E$300,5,FALSE))),"Achtung: Füllstand übersteigt die installierte Speicherkapazität.",IF(OR(NOT(ISNUMBER(B283)),NOT(ISNUMBER(C283))),"Fehler: Füllstände fehlen. Bitte ergänzen.",IF(COUNTIF($A$17:$A$299,A283)&gt;1,"Bitte nur eine Eintragung pro Anlagenschlüssel vornehmen",""))),"Fehler"))</f>
        <v/>
      </c>
    </row>
    <row r="284" spans="1:5" x14ac:dyDescent="0.2">
      <c r="A284" s="77"/>
      <c r="B284" s="4"/>
      <c r="C284" s="131"/>
      <c r="D284" s="10"/>
      <c r="E284" s="89" t="str">
        <f>IF(ISBLANK(A284),"",IFERROR(IF(OR(B284&gt;(Hilfstabelle!$J$2*VLOOKUP(A284,Stammdaten!$A$17:$E$300,5,FALSE)),C284&gt;(Hilfstabelle!$J$2*VLOOKUP(A284,Stammdaten!$A$17:$E$300,5,FALSE))),"Achtung: Füllstand übersteigt die installierte Speicherkapazität.",IF(OR(NOT(ISNUMBER(B284)),NOT(ISNUMBER(C284))),"Fehler: Füllstände fehlen. Bitte ergänzen.",IF(COUNTIF($A$17:$A$299,A284)&gt;1,"Bitte nur eine Eintragung pro Anlagenschlüssel vornehmen",""))),"Fehler"))</f>
        <v/>
      </c>
    </row>
    <row r="285" spans="1:5" x14ac:dyDescent="0.2">
      <c r="A285" s="77"/>
      <c r="B285" s="4"/>
      <c r="C285" s="131"/>
      <c r="D285" s="10"/>
      <c r="E285" s="89" t="str">
        <f>IF(ISBLANK(A285),"",IFERROR(IF(OR(B285&gt;(Hilfstabelle!$J$2*VLOOKUP(A285,Stammdaten!$A$17:$E$300,5,FALSE)),C285&gt;(Hilfstabelle!$J$2*VLOOKUP(A285,Stammdaten!$A$17:$E$300,5,FALSE))),"Achtung: Füllstand übersteigt die installierte Speicherkapazität.",IF(OR(NOT(ISNUMBER(B285)),NOT(ISNUMBER(C285))),"Fehler: Füllstände fehlen. Bitte ergänzen.",IF(COUNTIF($A$17:$A$299,A285)&gt;1,"Bitte nur eine Eintragung pro Anlagenschlüssel vornehmen",""))),"Fehler"))</f>
        <v/>
      </c>
    </row>
    <row r="286" spans="1:5" x14ac:dyDescent="0.2">
      <c r="A286" s="77"/>
      <c r="B286" s="4"/>
      <c r="C286" s="131"/>
      <c r="D286" s="10"/>
      <c r="E286" s="89" t="str">
        <f>IF(ISBLANK(A286),"",IFERROR(IF(OR(B286&gt;(Hilfstabelle!$J$2*VLOOKUP(A286,Stammdaten!$A$17:$E$300,5,FALSE)),C286&gt;(Hilfstabelle!$J$2*VLOOKUP(A286,Stammdaten!$A$17:$E$300,5,FALSE))),"Achtung: Füllstand übersteigt die installierte Speicherkapazität.",IF(OR(NOT(ISNUMBER(B286)),NOT(ISNUMBER(C286))),"Fehler: Füllstände fehlen. Bitte ergänzen.",IF(COUNTIF($A$17:$A$299,A286)&gt;1,"Bitte nur eine Eintragung pro Anlagenschlüssel vornehmen",""))),"Fehler"))</f>
        <v/>
      </c>
    </row>
    <row r="287" spans="1:5" x14ac:dyDescent="0.2">
      <c r="A287" s="77"/>
      <c r="B287" s="4"/>
      <c r="C287" s="131"/>
      <c r="D287" s="10"/>
      <c r="E287" s="89" t="str">
        <f>IF(ISBLANK(A287),"",IFERROR(IF(OR(B287&gt;(Hilfstabelle!$J$2*VLOOKUP(A287,Stammdaten!$A$17:$E$300,5,FALSE)),C287&gt;(Hilfstabelle!$J$2*VLOOKUP(A287,Stammdaten!$A$17:$E$300,5,FALSE))),"Achtung: Füllstand übersteigt die installierte Speicherkapazität.",IF(OR(NOT(ISNUMBER(B287)),NOT(ISNUMBER(C287))),"Fehler: Füllstände fehlen. Bitte ergänzen.",IF(COUNTIF($A$17:$A$299,A287)&gt;1,"Bitte nur eine Eintragung pro Anlagenschlüssel vornehmen",""))),"Fehler"))</f>
        <v/>
      </c>
    </row>
    <row r="288" spans="1:5" x14ac:dyDescent="0.2">
      <c r="A288" s="77"/>
      <c r="B288" s="4"/>
      <c r="C288" s="131"/>
      <c r="D288" s="10"/>
      <c r="E288" s="89" t="str">
        <f>IF(ISBLANK(A288),"",IFERROR(IF(OR(B288&gt;(Hilfstabelle!$J$2*VLOOKUP(A288,Stammdaten!$A$17:$E$300,5,FALSE)),C288&gt;(Hilfstabelle!$J$2*VLOOKUP(A288,Stammdaten!$A$17:$E$300,5,FALSE))),"Achtung: Füllstand übersteigt die installierte Speicherkapazität.",IF(OR(NOT(ISNUMBER(B288)),NOT(ISNUMBER(C288))),"Fehler: Füllstände fehlen. Bitte ergänzen.",IF(COUNTIF($A$17:$A$299,A288)&gt;1,"Bitte nur eine Eintragung pro Anlagenschlüssel vornehmen",""))),"Fehler"))</f>
        <v/>
      </c>
    </row>
    <row r="289" spans="1:5" x14ac:dyDescent="0.2">
      <c r="A289" s="77"/>
      <c r="B289" s="4"/>
      <c r="C289" s="131"/>
      <c r="D289" s="10"/>
      <c r="E289" s="89" t="str">
        <f>IF(ISBLANK(A289),"",IFERROR(IF(OR(B289&gt;(Hilfstabelle!$J$2*VLOOKUP(A289,Stammdaten!$A$17:$E$300,5,FALSE)),C289&gt;(Hilfstabelle!$J$2*VLOOKUP(A289,Stammdaten!$A$17:$E$300,5,FALSE))),"Achtung: Füllstand übersteigt die installierte Speicherkapazität.",IF(OR(NOT(ISNUMBER(B289)),NOT(ISNUMBER(C289))),"Fehler: Füllstände fehlen. Bitte ergänzen.",IF(COUNTIF($A$17:$A$299,A289)&gt;1,"Bitte nur eine Eintragung pro Anlagenschlüssel vornehmen",""))),"Fehler"))</f>
        <v/>
      </c>
    </row>
    <row r="290" spans="1:5" x14ac:dyDescent="0.2">
      <c r="A290" s="77"/>
      <c r="B290" s="4"/>
      <c r="C290" s="131"/>
      <c r="D290" s="10"/>
      <c r="E290" s="89" t="str">
        <f>IF(ISBLANK(A290),"",IFERROR(IF(OR(B290&gt;(Hilfstabelle!$J$2*VLOOKUP(A290,Stammdaten!$A$17:$E$300,5,FALSE)),C290&gt;(Hilfstabelle!$J$2*VLOOKUP(A290,Stammdaten!$A$17:$E$300,5,FALSE))),"Achtung: Füllstand übersteigt die installierte Speicherkapazität.",IF(OR(NOT(ISNUMBER(B290)),NOT(ISNUMBER(C290))),"Fehler: Füllstände fehlen. Bitte ergänzen.",IF(COUNTIF($A$17:$A$299,A290)&gt;1,"Bitte nur eine Eintragung pro Anlagenschlüssel vornehmen",""))),"Fehler"))</f>
        <v/>
      </c>
    </row>
    <row r="291" spans="1:5" x14ac:dyDescent="0.2">
      <c r="A291" s="77"/>
      <c r="B291" s="4"/>
      <c r="C291" s="131"/>
      <c r="D291" s="10"/>
      <c r="E291" s="89" t="str">
        <f>IF(ISBLANK(A291),"",IFERROR(IF(OR(B291&gt;(Hilfstabelle!$J$2*VLOOKUP(A291,Stammdaten!$A$17:$E$300,5,FALSE)),C291&gt;(Hilfstabelle!$J$2*VLOOKUP(A291,Stammdaten!$A$17:$E$300,5,FALSE))),"Achtung: Füllstand übersteigt die installierte Speicherkapazität.",IF(OR(NOT(ISNUMBER(B291)),NOT(ISNUMBER(C291))),"Fehler: Füllstände fehlen. Bitte ergänzen.",IF(COUNTIF($A$17:$A$299,A291)&gt;1,"Bitte nur eine Eintragung pro Anlagenschlüssel vornehmen",""))),"Fehler"))</f>
        <v/>
      </c>
    </row>
    <row r="292" spans="1:5" x14ac:dyDescent="0.2">
      <c r="A292" s="77"/>
      <c r="B292" s="4"/>
      <c r="C292" s="131"/>
      <c r="D292" s="10"/>
      <c r="E292" s="89" t="str">
        <f>IF(ISBLANK(A292),"",IFERROR(IF(OR(B292&gt;(Hilfstabelle!$J$2*VLOOKUP(A292,Stammdaten!$A$17:$E$300,5,FALSE)),C292&gt;(Hilfstabelle!$J$2*VLOOKUP(A292,Stammdaten!$A$17:$E$300,5,FALSE))),"Achtung: Füllstand übersteigt die installierte Speicherkapazität.",IF(OR(NOT(ISNUMBER(B292)),NOT(ISNUMBER(C292))),"Fehler: Füllstände fehlen. Bitte ergänzen.",IF(COUNTIF($A$17:$A$299,A292)&gt;1,"Bitte nur eine Eintragung pro Anlagenschlüssel vornehmen",""))),"Fehler"))</f>
        <v/>
      </c>
    </row>
    <row r="293" spans="1:5" x14ac:dyDescent="0.2">
      <c r="A293" s="77"/>
      <c r="B293" s="4"/>
      <c r="C293" s="131"/>
      <c r="D293" s="10"/>
      <c r="E293" s="89" t="str">
        <f>IF(ISBLANK(A293),"",IFERROR(IF(OR(B293&gt;(Hilfstabelle!$J$2*VLOOKUP(A293,Stammdaten!$A$17:$E$300,5,FALSE)),C293&gt;(Hilfstabelle!$J$2*VLOOKUP(A293,Stammdaten!$A$17:$E$300,5,FALSE))),"Achtung: Füllstand übersteigt die installierte Speicherkapazität.",IF(OR(NOT(ISNUMBER(B293)),NOT(ISNUMBER(C293))),"Fehler: Füllstände fehlen. Bitte ergänzen.",IF(COUNTIF($A$17:$A$299,A293)&gt;1,"Bitte nur eine Eintragung pro Anlagenschlüssel vornehmen",""))),"Fehler"))</f>
        <v/>
      </c>
    </row>
    <row r="294" spans="1:5" x14ac:dyDescent="0.2">
      <c r="A294" s="77"/>
      <c r="B294" s="4"/>
      <c r="C294" s="131"/>
      <c r="D294" s="10"/>
      <c r="E294" s="89" t="str">
        <f>IF(ISBLANK(A294),"",IFERROR(IF(OR(B294&gt;(Hilfstabelle!$J$2*VLOOKUP(A294,Stammdaten!$A$17:$E$300,5,FALSE)),C294&gt;(Hilfstabelle!$J$2*VLOOKUP(A294,Stammdaten!$A$17:$E$300,5,FALSE))),"Achtung: Füllstand übersteigt die installierte Speicherkapazität.",IF(OR(NOT(ISNUMBER(B294)),NOT(ISNUMBER(C294))),"Fehler: Füllstände fehlen. Bitte ergänzen.",IF(COUNTIF($A$17:$A$299,A294)&gt;1,"Bitte nur eine Eintragung pro Anlagenschlüssel vornehmen",""))),"Fehler"))</f>
        <v/>
      </c>
    </row>
    <row r="295" spans="1:5" x14ac:dyDescent="0.2">
      <c r="A295" s="77"/>
      <c r="B295" s="4"/>
      <c r="C295" s="131"/>
      <c r="D295" s="10"/>
      <c r="E295" s="89" t="str">
        <f>IF(ISBLANK(A295),"",IFERROR(IF(OR(B295&gt;(Hilfstabelle!$J$2*VLOOKUP(A295,Stammdaten!$A$17:$E$300,5,FALSE)),C295&gt;(Hilfstabelle!$J$2*VLOOKUP(A295,Stammdaten!$A$17:$E$300,5,FALSE))),"Achtung: Füllstand übersteigt die installierte Speicherkapazität.",IF(OR(NOT(ISNUMBER(B295)),NOT(ISNUMBER(C295))),"Fehler: Füllstände fehlen. Bitte ergänzen.",IF(COUNTIF($A$17:$A$299,A295)&gt;1,"Bitte nur eine Eintragung pro Anlagenschlüssel vornehmen",""))),"Fehler"))</f>
        <v/>
      </c>
    </row>
    <row r="296" spans="1:5" x14ac:dyDescent="0.2">
      <c r="A296" s="77"/>
      <c r="B296" s="4"/>
      <c r="C296" s="131"/>
      <c r="D296" s="10"/>
      <c r="E296" s="89" t="str">
        <f>IF(ISBLANK(A296),"",IFERROR(IF(OR(B296&gt;(Hilfstabelle!$J$2*VLOOKUP(A296,Stammdaten!$A$17:$E$300,5,FALSE)),C296&gt;(Hilfstabelle!$J$2*VLOOKUP(A296,Stammdaten!$A$17:$E$300,5,FALSE))),"Achtung: Füllstand übersteigt die installierte Speicherkapazität.",IF(OR(NOT(ISNUMBER(B296)),NOT(ISNUMBER(C296))),"Fehler: Füllstände fehlen. Bitte ergänzen.",IF(COUNTIF($A$17:$A$299,A296)&gt;1,"Bitte nur eine Eintragung pro Anlagenschlüssel vornehmen",""))),"Fehler"))</f>
        <v/>
      </c>
    </row>
    <row r="297" spans="1:5" x14ac:dyDescent="0.2">
      <c r="A297" s="77"/>
      <c r="B297" s="4"/>
      <c r="C297" s="131"/>
      <c r="D297" s="10"/>
      <c r="E297" s="89" t="str">
        <f>IF(ISBLANK(A297),"",IFERROR(IF(OR(B297&gt;(Hilfstabelle!$J$2*VLOOKUP(A297,Stammdaten!$A$17:$E$300,5,FALSE)),C297&gt;(Hilfstabelle!$J$2*VLOOKUP(A297,Stammdaten!$A$17:$E$300,5,FALSE))),"Achtung: Füllstand übersteigt die installierte Speicherkapazität.",IF(OR(NOT(ISNUMBER(B297)),NOT(ISNUMBER(C297))),"Fehler: Füllstände fehlen. Bitte ergänzen.",IF(COUNTIF($A$17:$A$299,A297)&gt;1,"Bitte nur eine Eintragung pro Anlagenschlüssel vornehmen",""))),"Fehler"))</f>
        <v/>
      </c>
    </row>
    <row r="298" spans="1:5" x14ac:dyDescent="0.2">
      <c r="A298" s="77"/>
      <c r="B298" s="4"/>
      <c r="C298" s="131"/>
      <c r="D298" s="10"/>
      <c r="E298" s="89" t="str">
        <f>IF(ISBLANK(A298),"",IFERROR(IF(OR(B298&gt;(Hilfstabelle!$J$2*VLOOKUP(A298,Stammdaten!$A$17:$E$300,5,FALSE)),C298&gt;(Hilfstabelle!$J$2*VLOOKUP(A298,Stammdaten!$A$17:$E$300,5,FALSE))),"Achtung: Füllstand übersteigt die installierte Speicherkapazität.",IF(OR(NOT(ISNUMBER(B298)),NOT(ISNUMBER(C298))),"Fehler: Füllstände fehlen. Bitte ergänzen.",IF(COUNTIF($A$17:$A$299,A298)&gt;1,"Bitte nur eine Eintragung pro Anlagenschlüssel vornehmen",""))),"Fehler"))</f>
        <v/>
      </c>
    </row>
    <row r="299" spans="1:5" ht="15" thickBot="1" x14ac:dyDescent="0.25">
      <c r="A299" s="21"/>
      <c r="B299" s="132"/>
      <c r="C299" s="133"/>
      <c r="D299" s="103"/>
      <c r="E299" s="89" t="str">
        <f>IF(ISBLANK(A299),"",IFERROR(IF(OR(B299&gt;(Hilfstabelle!$J$2*VLOOKUP(A299,Stammdaten!$A$17:$E$300,5,FALSE)),C299&gt;(Hilfstabelle!$J$2*VLOOKUP(A299,Stammdaten!$A$17:$E$300,5,FALSE))),"Achtung: Füllstand übersteigt die installierte Speicherkapazität.",IF(OR(NOT(ISNUMBER(B299)),NOT(ISNUMBER(C299))),"Fehler: Füllstände fehlen. Bitte ergänzen.",IF(COUNTIF($A$17:$A$299,A299)&gt;1,"Bitte nur eine Eintragung pro Anlagenschlüssel vornehmen",""))),"Fehler"))</f>
        <v/>
      </c>
    </row>
  </sheetData>
  <sheetProtection algorithmName="SHA-512" hashValue="yiSkTsIo8aVljA/TFRzdGcxwoh1lLAhyqM0WKhiHQbboHP6Xj1XqPLChVziWlbpSl8l8Y4gR60Ogh2j7w9uJdA==" saltValue="AAsRES2c/YMhtfA/RUImBg==" spinCount="100000" sheet="1" selectLockedCells="1"/>
  <mergeCells count="2">
    <mergeCell ref="B14:C14"/>
    <mergeCell ref="E14:E16"/>
  </mergeCells>
  <conditionalFormatting sqref="E17:E299">
    <cfRule type="beginsWith" dxfId="5" priority="1" operator="beginsWith" text="Achtung">
      <formula>LEFT(E17,LEN("Achtung"))="Achtung"</formula>
    </cfRule>
  </conditionalFormatting>
  <dataValidations count="1">
    <dataValidation type="list" allowBlank="1" showInputMessage="1" showErrorMessage="1" sqref="A22:A28" xr:uid="{00000000-0002-0000-0400-000000000000}">
      <formula1>$A$17:$A$4310</formula1>
    </dataValidation>
  </dataValidations>
  <pageMargins left="0.7" right="0.7" top="0.78740157499999996" bottom="0.78740157499999996" header="0.3" footer="0.3"/>
  <pageSetup paperSize="9" orientation="portrait" verticalDpi="0" r:id="rId1"/>
  <customProperties>
    <customPr name="EpmWorksheetKeyString_GUID" r:id="rId2"/>
  </customProperties>
  <extLst>
    <ext xmlns:x14="http://schemas.microsoft.com/office/spreadsheetml/2009/9/main" uri="{78C0D931-6437-407d-A8EE-F0AAD7539E65}">
      <x14:conditionalFormattings>
        <x14:conditionalFormatting xmlns:xm="http://schemas.microsoft.com/office/excel/2006/main">
          <x14:cfRule type="beginsWith" priority="2" operator="beginsWith" id="{FE8643F0-78F0-4F15-B2C5-2BE073E3263A}">
            <xm:f>LEFT(E17,LEN("Fehler"))="Fehler"</xm:f>
            <xm:f>"Fehler"</xm:f>
            <x14:dxf>
              <font>
                <color rgb="FF9C0006"/>
              </font>
              <fill>
                <patternFill>
                  <bgColor rgb="FFFFC7CE"/>
                </patternFill>
              </fill>
            </x14:dxf>
          </x14:cfRule>
          <xm:sqref>E17:E299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Stammdaten!$A$17:$A$5252</xm:f>
          </x14:formula1>
          <xm:sqref>A29:A299 A17:A21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tabColor rgb="FF92D050"/>
  </sheetPr>
  <dimension ref="A2:J300"/>
  <sheetViews>
    <sheetView showGridLines="0" zoomScale="80" zoomScaleNormal="80" workbookViewId="0">
      <selection activeCell="C10" sqref="C10"/>
    </sheetView>
  </sheetViews>
  <sheetFormatPr baseColWidth="10" defaultColWidth="11" defaultRowHeight="14.25" x14ac:dyDescent="0.2"/>
  <cols>
    <col min="1" max="1" width="32.75" bestFit="1" customWidth="1"/>
    <col min="2" max="2" width="28.75" customWidth="1"/>
    <col min="3" max="3" width="51.625" customWidth="1"/>
    <col min="4" max="4" width="13.875" customWidth="1"/>
    <col min="5" max="6" width="14.625" customWidth="1"/>
    <col min="7" max="7" width="15.5" customWidth="1"/>
    <col min="8" max="9" width="20.375" customWidth="1"/>
    <col min="10" max="10" width="68.75" bestFit="1" customWidth="1"/>
  </cols>
  <sheetData>
    <row r="2" spans="1:10" ht="15" thickBot="1" x14ac:dyDescent="0.25"/>
    <row r="3" spans="1:10" ht="15" customHeight="1" thickBot="1" x14ac:dyDescent="0.25">
      <c r="A3" s="171" t="s">
        <v>0</v>
      </c>
      <c r="B3" s="172"/>
      <c r="E3" s="171" t="s">
        <v>82</v>
      </c>
      <c r="F3" s="174"/>
      <c r="G3" s="174"/>
      <c r="H3" s="172"/>
    </row>
    <row r="4" spans="1:10" ht="15" customHeight="1" x14ac:dyDescent="0.25">
      <c r="A4" s="42" t="s">
        <v>45</v>
      </c>
      <c r="B4" s="168" t="str">
        <f>IF(Stammdaten!B4="","",Stammdaten!B4)</f>
        <v/>
      </c>
      <c r="E4" s="134" t="s">
        <v>83</v>
      </c>
      <c r="F4" s="135"/>
      <c r="G4" s="136" t="s">
        <v>84</v>
      </c>
      <c r="H4" s="136" t="s">
        <v>85</v>
      </c>
    </row>
    <row r="5" spans="1:10" ht="15" customHeight="1" thickBot="1" x14ac:dyDescent="0.3">
      <c r="A5" s="19" t="s">
        <v>1</v>
      </c>
      <c r="B5" s="167" t="str">
        <f>IF(Stammdaten!B5="","",Stammdaten!B5)</f>
        <v/>
      </c>
      <c r="E5" s="137" t="s">
        <v>86</v>
      </c>
      <c r="F5" s="138"/>
      <c r="G5" s="139" t="s">
        <v>11</v>
      </c>
      <c r="H5" s="140" t="s">
        <v>14</v>
      </c>
    </row>
    <row r="6" spans="1:10" x14ac:dyDescent="0.2">
      <c r="A6" s="19" t="s">
        <v>5</v>
      </c>
      <c r="B6" s="167" t="str">
        <f>IF(Stammdaten!B6="","",Stammdaten!B6)</f>
        <v/>
      </c>
      <c r="E6" s="192" t="s">
        <v>20</v>
      </c>
      <c r="F6" s="193"/>
      <c r="G6" s="141">
        <f>SUMIF($B$17:$B$300,E6,$E$17:$E$300)</f>
        <v>0</v>
      </c>
      <c r="H6" s="142">
        <f>SUMIF($B$17:$B$300,E6,$I$17:$I$300)</f>
        <v>0</v>
      </c>
    </row>
    <row r="7" spans="1:10" ht="15" customHeight="1" x14ac:dyDescent="0.2">
      <c r="A7" s="19" t="s">
        <v>2</v>
      </c>
      <c r="B7" s="127" t="str">
        <f>IF(Stammdaten!B7="","",Stammdaten!B7)</f>
        <v/>
      </c>
      <c r="E7" s="194" t="s">
        <v>21</v>
      </c>
      <c r="F7" s="195"/>
      <c r="G7" s="143">
        <f t="shared" ref="G7:G9" si="0">SUMIF($B$17:$B$300,E7,$E$17:$E$300)</f>
        <v>0</v>
      </c>
      <c r="H7" s="163">
        <f t="shared" ref="H7:H9" si="1">SUMIF($B$17:$B$300,E7,$I$17:$I$300)</f>
        <v>0</v>
      </c>
    </row>
    <row r="8" spans="1:10" ht="15" customHeight="1" x14ac:dyDescent="0.2">
      <c r="A8" s="19" t="s">
        <v>3</v>
      </c>
      <c r="B8" s="170" t="str">
        <f>IF(Stammdaten!B8="","",Stammdaten!B8)</f>
        <v/>
      </c>
      <c r="E8" s="194" t="s">
        <v>22</v>
      </c>
      <c r="F8" s="195"/>
      <c r="G8" s="143">
        <f t="shared" si="0"/>
        <v>0</v>
      </c>
      <c r="H8" s="163">
        <f t="shared" si="1"/>
        <v>0</v>
      </c>
    </row>
    <row r="9" spans="1:10" ht="15" thickBot="1" x14ac:dyDescent="0.25">
      <c r="A9" s="20" t="s">
        <v>6</v>
      </c>
      <c r="B9" s="128" t="str">
        <f>IF(Stammdaten!B9="","",Stammdaten!B9)</f>
        <v/>
      </c>
      <c r="E9" s="196" t="s">
        <v>23</v>
      </c>
      <c r="F9" s="197"/>
      <c r="G9" s="144">
        <f t="shared" si="0"/>
        <v>0</v>
      </c>
      <c r="H9" s="164">
        <f t="shared" si="1"/>
        <v>0</v>
      </c>
    </row>
    <row r="10" spans="1:10" ht="15" thickBot="1" x14ac:dyDescent="0.25">
      <c r="A10" s="41"/>
      <c r="B10" s="88"/>
    </row>
    <row r="11" spans="1:10" ht="15" thickBot="1" x14ac:dyDescent="0.25">
      <c r="A11" s="52" t="s">
        <v>51</v>
      </c>
      <c r="B11" s="91">
        <f>IF(Stammdaten!B11="","",Stammdaten!B11)</f>
        <v>2023</v>
      </c>
      <c r="E11" s="188" t="s">
        <v>73</v>
      </c>
      <c r="F11" s="189"/>
      <c r="G11" s="189"/>
      <c r="H11" s="190" t="str">
        <f>IF(NOT(ISERROR(MATCH("Fehler*",J17:J3000,0))),"Fehler in diesem Reiter, s. unten",IF(NOT(ISERROR(MATCH("Fehler*",Stammdaten!I17:I3000,0))),"Fehler in Reiter 'Stammdaten' enthalten",IF(NOT(ISERROR(MATCH("Fehler*",'Entladung des Speichers'!F17:F3000,0))),"Fehler in Reiter 'Entladung des Speichers' enthalten",IF(NOT(ISERROR(MATCH("Fehler*",Füllstände!E17:E3000,0))),"Fehler in Reiter 'Füllstände' enthalten",IF(NOT(ISERROR(MATCH("Achtung*",Füllstände!E17:E3000,0))),"Bitte Speicherfüllstände im Reiter 'Füllstände' überprüfen!","Nein, alle Angaben erscheinen plausibel")))))</f>
        <v>Nein, alle Angaben erscheinen plausibel</v>
      </c>
      <c r="I11" s="191"/>
    </row>
    <row r="12" spans="1:10" ht="15" thickBot="1" x14ac:dyDescent="0.25">
      <c r="A12" s="53" t="str">
        <f>Stammdaten!A12</f>
        <v>StromNEV-Umlage [ct/kWh]</v>
      </c>
      <c r="B12" s="121">
        <f>IF(Stammdaten!B12="","",Stammdaten!B12)</f>
        <v>0.41699999999999998</v>
      </c>
    </row>
    <row r="13" spans="1:10" ht="15" thickBot="1" x14ac:dyDescent="0.25">
      <c r="A13" s="51"/>
      <c r="B13" s="93"/>
      <c r="C13" s="93"/>
    </row>
    <row r="14" spans="1:10" x14ac:dyDescent="0.2">
      <c r="A14" s="182" t="s">
        <v>55</v>
      </c>
      <c r="B14" s="183"/>
      <c r="C14" s="183"/>
      <c r="D14" s="183"/>
      <c r="E14" s="182" t="s">
        <v>48</v>
      </c>
      <c r="F14" s="184"/>
      <c r="G14" s="183" t="s">
        <v>49</v>
      </c>
      <c r="H14" s="183"/>
      <c r="I14" s="123"/>
      <c r="J14" s="175" t="s">
        <v>74</v>
      </c>
    </row>
    <row r="15" spans="1:10" ht="38.25" x14ac:dyDescent="0.2">
      <c r="A15" s="46" t="s">
        <v>7</v>
      </c>
      <c r="B15" s="29" t="s">
        <v>19</v>
      </c>
      <c r="C15" s="29" t="s">
        <v>78</v>
      </c>
      <c r="D15" s="83" t="s">
        <v>61</v>
      </c>
      <c r="E15" s="46" t="s">
        <v>75</v>
      </c>
      <c r="F15" s="47" t="s">
        <v>90</v>
      </c>
      <c r="G15" s="84" t="s">
        <v>75</v>
      </c>
      <c r="H15" s="83" t="s">
        <v>90</v>
      </c>
      <c r="I15" s="47" t="s">
        <v>56</v>
      </c>
      <c r="J15" s="176"/>
    </row>
    <row r="16" spans="1:10" ht="15" thickBot="1" x14ac:dyDescent="0.25">
      <c r="A16" s="24"/>
      <c r="B16" s="114"/>
      <c r="C16" s="114"/>
      <c r="D16" s="60" t="s">
        <v>57</v>
      </c>
      <c r="E16" s="23" t="s">
        <v>11</v>
      </c>
      <c r="F16" s="58" t="s">
        <v>14</v>
      </c>
      <c r="G16" s="50" t="s">
        <v>11</v>
      </c>
      <c r="H16" s="60" t="s">
        <v>14</v>
      </c>
      <c r="I16" s="58" t="s">
        <v>14</v>
      </c>
      <c r="J16" s="177"/>
    </row>
    <row r="17" spans="1:10" x14ac:dyDescent="0.2">
      <c r="A17" s="105" t="str">
        <f>IF(Stammdaten!A17="","",Stammdaten!A17)</f>
        <v/>
      </c>
      <c r="B17" s="105" t="str">
        <f>IF(A17="","",VLOOKUP(A17,Stammdaten!A17:H300,6,FALSE))</f>
        <v/>
      </c>
      <c r="C17" s="169" t="str">
        <f>IF(A17="","",IF(OR('Beladung des Speichers'!B17="Beladung aus dem Netz eines anderen Netzbetreibers",'Beladung des Speichers'!B17="Beladung ohne Netznutzung"),'Beladung des Speichers'!B17,"Beladung aus dem Netz der "&amp;Stammdaten!$F$3))</f>
        <v/>
      </c>
      <c r="D17" s="106" t="str">
        <f t="shared" ref="D17:D80" si="2">IF(A17="","",$B$11)</f>
        <v/>
      </c>
      <c r="E17" s="107" t="str">
        <f>IF(OR(C17="Beladung aus dem Netz eines anderen Netzbetreibers",C17="Beladung ohne Netznutzung"), "",IF(A17="","",SUMIFS('Ergebnis (detailliert)'!$H$17:$H$300,'Ergebnis (detailliert)'!$A$17:$A$300,'Ergebnis (aggregiert)'!$A17,'Ergebnis (detailliert)'!$B$17:$B$300,'Ergebnis (aggregiert)'!$C17)))</f>
        <v/>
      </c>
      <c r="F17" s="108" t="str">
        <f>IF(OR(C17="Beladung aus dem Netz eines anderen Netzbetreibers",C17="Beladung ohne Netznutzung"),  "",IF($A17="","",SUMIFS('Ergebnis (detailliert)'!$I$17:$I$300,'Ergebnis (detailliert)'!$A$17:$A$300,'Ergebnis (aggregiert)'!$A17,'Ergebnis (detailliert)'!$B$17:$B$300,'Ergebnis (aggregiert)'!$C17)))</f>
        <v/>
      </c>
      <c r="G17" s="107" t="str">
        <f>IF(OR(C17="Beladung aus dem Netz eines anderen Netzbetreibers",C17="Beladung ohne Netznutzung"), "",IF($A17="","",SUMIFS('Ergebnis (detailliert)'!$M$17:$M$1001,'Ergebnis (detailliert)'!$A$17:$A$1001,'Ergebnis (aggregiert)'!$A17,'Ergebnis (detailliert)'!$B$17:$B$1001,'Ergebnis (aggregiert)'!$C17)))</f>
        <v/>
      </c>
      <c r="H17" s="108" t="str">
        <f>IF(OR(C17="Beladung aus dem Netz eines anderen Netzbetreibers",C17="Beladung ohne Netznutzung"), "",IF($A17="","",SUMIFS('Ergebnis (detailliert)'!$P$17:$P$1001,'Ergebnis (detailliert)'!$A$17:$A$1001,'Ergebnis (aggregiert)'!$A17,'Ergebnis (detailliert)'!$B$17:$B$1001,'Ergebnis (aggregiert)'!$C17)))</f>
        <v/>
      </c>
      <c r="I17" s="109" t="str">
        <f>IF(OR(C17="Beladung aus dem Netz eines anderen Netzbetreibers",C17="Beladung ohne Netznutzung"), "",IF($A17="","",SUMIFS('Ergebnis (detailliert)'!$S$17:$S$1001,'Ergebnis (detailliert)'!$A$17:$A$1001,'Ergebnis (aggregiert)'!$A17,'Ergebnis (detailliert)'!$B$17:$B$1001,'Ergebnis (aggregiert)'!$C17)))</f>
        <v/>
      </c>
      <c r="J17" s="89" t="str">
        <f>IFERROR(IF(ISBLANK(A17),"",IF(COUNTIF('Beladung des Speichers'!$A$17:$A$300,'Ergebnis (aggregiert)'!A17)=0,"Fehler: Reiter 'Beladung des Speichers' wurde für diesen Speicher nicht ausgefüllt",IF(COUNTIF('Entladung des Speichers'!$A$17:$A$300,'Ergebnis (aggregiert)'!A17)=0,"Fehler: Reiter 'Entladung des Speichers' wurde für diesen Speicher nicht ausgefüllt",IF(COUNTIF(Füllstände!$A$17:$A$300,'Ergebnis (aggregiert)'!A17)=0,"Fehler: Reiter 'Füllstände' wurde für diesen Speicher nicht ausgefüllt","")))),"Fehler: nicht alle Datenblätter für diesen Speicher wurden vollständig befüllt")</f>
        <v/>
      </c>
    </row>
    <row r="18" spans="1:10" x14ac:dyDescent="0.2">
      <c r="A18" s="105" t="str">
        <f>IF(Stammdaten!A18="","",Stammdaten!A18)</f>
        <v/>
      </c>
      <c r="B18" s="105" t="str">
        <f>IF(A18="","",VLOOKUP(A18,Stammdaten!A18:H301,6,FALSE))</f>
        <v/>
      </c>
      <c r="C18" s="169" t="str">
        <f>IF(A18="","",IF(OR('Beladung des Speichers'!B18="Beladung aus dem Netz eines anderen Netzbetreibers",'Beladung des Speichers'!B18="Beladung ohne Netznutzung"),'Beladung des Speichers'!B18,"Beladung aus dem Netz der "&amp;Stammdaten!$F$3))</f>
        <v/>
      </c>
      <c r="D18" s="106" t="str">
        <f t="shared" si="2"/>
        <v/>
      </c>
      <c r="E18" s="107" t="str">
        <f>IF(OR(C18="Beladung aus dem Netz eines anderen Netzbetreibers",C18="Beladung ohne Netznutzung"), "",IF(A18="","",SUMIFS('Ergebnis (detailliert)'!$H$17:$H$300,'Ergebnis (detailliert)'!$A$17:$A$300,'Ergebnis (aggregiert)'!$A18,'Ergebnis (detailliert)'!$B$17:$B$300,'Ergebnis (aggregiert)'!$C18)))</f>
        <v/>
      </c>
      <c r="F18" s="108" t="str">
        <f>IF(OR(C18="Beladung aus dem Netz eines anderen Netzbetreibers",C18="Beladung ohne Netznutzung"),  "",IF($A18="","",SUMIFS('Ergebnis (detailliert)'!$I$17:$I$300,'Ergebnis (detailliert)'!$A$17:$A$300,'Ergebnis (aggregiert)'!$A18,'Ergebnis (detailliert)'!$B$17:$B$300,'Ergebnis (aggregiert)'!$C18)))</f>
        <v/>
      </c>
      <c r="G18" s="107" t="str">
        <f>IF(OR(C18="Beladung aus dem Netz eines anderen Netzbetreibers",C18="Beladung ohne Netznutzung"), "",IF($A18="","",SUMIFS('Ergebnis (detailliert)'!$M$17:$M$1001,'Ergebnis (detailliert)'!$A$17:$A$1001,'Ergebnis (aggregiert)'!$A18,'Ergebnis (detailliert)'!$B$17:$B$1001,'Ergebnis (aggregiert)'!$C18)))</f>
        <v/>
      </c>
      <c r="H18" s="108" t="str">
        <f>IF(OR(C18="Beladung aus dem Netz eines anderen Netzbetreibers",C18="Beladung ohne Netznutzung"), "",IF($A18="","",SUMIFS('Ergebnis (detailliert)'!$P$17:$P$1001,'Ergebnis (detailliert)'!$A$17:$A$1001,'Ergebnis (aggregiert)'!$A18,'Ergebnis (detailliert)'!$B$17:$B$1001,'Ergebnis (aggregiert)'!$C18)))</f>
        <v/>
      </c>
      <c r="I18" s="109" t="str">
        <f>IF(OR(C18="Beladung aus dem Netz eines anderen Netzbetreibers",C18="Beladung ohne Netznutzung"), "",IF($A18="","",SUMIFS('Ergebnis (detailliert)'!$S$17:$S$1001,'Ergebnis (detailliert)'!$A$17:$A$1001,'Ergebnis (aggregiert)'!$A18,'Ergebnis (detailliert)'!$B$17:$B$1001,'Ergebnis (aggregiert)'!$C18)))</f>
        <v/>
      </c>
      <c r="J18" s="89" t="str">
        <f>IFERROR(IF(ISBLANK(A18),"",IF(COUNTIF('Beladung des Speichers'!$A$17:$A$300,'Ergebnis (aggregiert)'!A18)=0,"Fehler: Reiter 'Beladung des Speichers' wurde für diesen Speicher nicht ausgefüllt",IF(COUNTIF('Entladung des Speichers'!$A$17:$A$300,'Ergebnis (aggregiert)'!A18)=0,"Fehler: Reiter 'Entladung des Speichers' wurde für diesen Speicher nicht ausgefüllt",IF(COUNTIF(Füllstände!$A$17:$A$300,'Ergebnis (aggregiert)'!A18)=0,"Fehler: Reiter 'Füllstände' wurde für diesen Speicher nicht ausgefüllt","")))),"Fehler: nicht alle Datenblätter für diesen Speicher wurden vollständig befüllt")</f>
        <v/>
      </c>
    </row>
    <row r="19" spans="1:10" x14ac:dyDescent="0.2">
      <c r="A19" s="105" t="str">
        <f>IF(Stammdaten!A19="","",Stammdaten!A19)</f>
        <v/>
      </c>
      <c r="B19" s="105" t="str">
        <f>IF(A19="","",VLOOKUP(A19,Stammdaten!A19:H302,6,FALSE))</f>
        <v/>
      </c>
      <c r="C19" s="169" t="str">
        <f>IF(A19="","",IF(OR('Beladung des Speichers'!B19="Beladung aus dem Netz eines anderen Netzbetreibers",'Beladung des Speichers'!B19="Beladung ohne Netznutzung"),'Beladung des Speichers'!B19,"Beladung aus dem Netz der "&amp;Stammdaten!$F$3))</f>
        <v/>
      </c>
      <c r="D19" s="106" t="str">
        <f t="shared" si="2"/>
        <v/>
      </c>
      <c r="E19" s="107" t="str">
        <f>IF(OR(C19="Beladung aus dem Netz eines anderen Netzbetreibers",C19="Beladung ohne Netznutzung"), "",IF(A19="","",SUMIFS('Ergebnis (detailliert)'!$H$17:$H$300,'Ergebnis (detailliert)'!$A$17:$A$300,'Ergebnis (aggregiert)'!$A19,'Ergebnis (detailliert)'!$B$17:$B$300,'Ergebnis (aggregiert)'!$C19)))</f>
        <v/>
      </c>
      <c r="F19" s="108" t="str">
        <f>IF(OR(C19="Beladung aus dem Netz eines anderen Netzbetreibers",C19="Beladung ohne Netznutzung"),  "",IF($A19="","",SUMIFS('Ergebnis (detailliert)'!$I$17:$I$300,'Ergebnis (detailliert)'!$A$17:$A$300,'Ergebnis (aggregiert)'!$A19,'Ergebnis (detailliert)'!$B$17:$B$300,'Ergebnis (aggregiert)'!$C19)))</f>
        <v/>
      </c>
      <c r="G19" s="107" t="str">
        <f>IF(OR(C19="Beladung aus dem Netz eines anderen Netzbetreibers",C19="Beladung ohne Netznutzung"), "",IF($A19="","",SUMIFS('Ergebnis (detailliert)'!$M$17:$M$1001,'Ergebnis (detailliert)'!$A$17:$A$1001,'Ergebnis (aggregiert)'!$A19,'Ergebnis (detailliert)'!$B$17:$B$1001,'Ergebnis (aggregiert)'!$C19)))</f>
        <v/>
      </c>
      <c r="H19" s="108" t="str">
        <f>IF(OR(C19="Beladung aus dem Netz eines anderen Netzbetreibers",C19="Beladung ohne Netznutzung"), "",IF($A19="","",SUMIFS('Ergebnis (detailliert)'!$P$17:$P$1001,'Ergebnis (detailliert)'!$A$17:$A$1001,'Ergebnis (aggregiert)'!$A19,'Ergebnis (detailliert)'!$B$17:$B$1001,'Ergebnis (aggregiert)'!$C19)))</f>
        <v/>
      </c>
      <c r="I19" s="109" t="str">
        <f>IF(OR(C19="Beladung aus dem Netz eines anderen Netzbetreibers",C19="Beladung ohne Netznutzung"), "",IF($A19="","",SUMIFS('Ergebnis (detailliert)'!$S$17:$S$1001,'Ergebnis (detailliert)'!$A$17:$A$1001,'Ergebnis (aggregiert)'!$A19,'Ergebnis (detailliert)'!$B$17:$B$1001,'Ergebnis (aggregiert)'!$C19)))</f>
        <v/>
      </c>
      <c r="J19" s="89" t="str">
        <f>IFERROR(IF(ISBLANK(A19),"",IF(COUNTIF('Beladung des Speichers'!$A$17:$A$300,'Ergebnis (aggregiert)'!A19)=0,"Fehler: Reiter 'Beladung des Speichers' wurde für diesen Speicher nicht ausgefüllt",IF(COUNTIF('Entladung des Speichers'!$A$17:$A$300,'Ergebnis (aggregiert)'!A19)=0,"Fehler: Reiter 'Entladung des Speichers' wurde für diesen Speicher nicht ausgefüllt",IF(COUNTIF(Füllstände!$A$17:$A$300,'Ergebnis (aggregiert)'!A19)=0,"Fehler: Reiter 'Füllstände' wurde für diesen Speicher nicht ausgefüllt","")))),"Fehler: nicht alle Datenblätter für diesen Speicher wurden vollständig befüllt")</f>
        <v/>
      </c>
    </row>
    <row r="20" spans="1:10" x14ac:dyDescent="0.2">
      <c r="A20" s="105" t="str">
        <f>IF(Stammdaten!A20="","",Stammdaten!A20)</f>
        <v/>
      </c>
      <c r="B20" s="105" t="str">
        <f>IF(A20="","",VLOOKUP(A20,Stammdaten!A20:H303,6,FALSE))</f>
        <v/>
      </c>
      <c r="C20" s="169" t="str">
        <f>IF(A20="","",IF(OR('Beladung des Speichers'!B20="Beladung aus dem Netz eines anderen Netzbetreibers",'Beladung des Speichers'!B20="Beladung ohne Netznutzung"),'Beladung des Speichers'!B20,"Beladung aus dem Netz der "&amp;Stammdaten!$F$3))</f>
        <v/>
      </c>
      <c r="D20" s="106" t="str">
        <f t="shared" si="2"/>
        <v/>
      </c>
      <c r="E20" s="107" t="str">
        <f>IF(OR(C20="Beladung aus dem Netz eines anderen Netzbetreibers",C20="Beladung ohne Netznutzung"), "",IF(A20="","",SUMIFS('Ergebnis (detailliert)'!$H$17:$H$300,'Ergebnis (detailliert)'!$A$17:$A$300,'Ergebnis (aggregiert)'!$A20,'Ergebnis (detailliert)'!$B$17:$B$300,'Ergebnis (aggregiert)'!$C20)))</f>
        <v/>
      </c>
      <c r="F20" s="108" t="str">
        <f>IF(OR(C20="Beladung aus dem Netz eines anderen Netzbetreibers",C20="Beladung ohne Netznutzung"),  "",IF($A20="","",SUMIFS('Ergebnis (detailliert)'!$I$17:$I$300,'Ergebnis (detailliert)'!$A$17:$A$300,'Ergebnis (aggregiert)'!$A20,'Ergebnis (detailliert)'!$B$17:$B$300,'Ergebnis (aggregiert)'!$C20)))</f>
        <v/>
      </c>
      <c r="G20" s="107" t="str">
        <f>IF(OR(C20="Beladung aus dem Netz eines anderen Netzbetreibers",C20="Beladung ohne Netznutzung"), "",IF($A20="","",SUMIFS('Ergebnis (detailliert)'!$M$17:$M$1001,'Ergebnis (detailliert)'!$A$17:$A$1001,'Ergebnis (aggregiert)'!$A20,'Ergebnis (detailliert)'!$B$17:$B$1001,'Ergebnis (aggregiert)'!$C20)))</f>
        <v/>
      </c>
      <c r="H20" s="108" t="str">
        <f>IF(OR(C20="Beladung aus dem Netz eines anderen Netzbetreibers",C20="Beladung ohne Netznutzung"), "",IF($A20="","",SUMIFS('Ergebnis (detailliert)'!$P$17:$P$1001,'Ergebnis (detailliert)'!$A$17:$A$1001,'Ergebnis (aggregiert)'!$A20,'Ergebnis (detailliert)'!$B$17:$B$1001,'Ergebnis (aggregiert)'!$C20)))</f>
        <v/>
      </c>
      <c r="I20" s="109" t="str">
        <f>IF(OR(C20="Beladung aus dem Netz eines anderen Netzbetreibers",C20="Beladung ohne Netznutzung"), "",IF($A20="","",SUMIFS('Ergebnis (detailliert)'!$S$17:$S$1001,'Ergebnis (detailliert)'!$A$17:$A$1001,'Ergebnis (aggregiert)'!$A20,'Ergebnis (detailliert)'!$B$17:$B$1001,'Ergebnis (aggregiert)'!$C20)))</f>
        <v/>
      </c>
      <c r="J20" s="89" t="str">
        <f>IFERROR(IF(ISBLANK(A20),"",IF(COUNTIF('Beladung des Speichers'!$A$17:$A$300,'Ergebnis (aggregiert)'!A20)=0,"Fehler: Reiter 'Beladung des Speichers' wurde für diesen Speicher nicht ausgefüllt",IF(COUNTIF('Entladung des Speichers'!$A$17:$A$300,'Ergebnis (aggregiert)'!A20)=0,"Fehler: Reiter 'Entladung des Speichers' wurde für diesen Speicher nicht ausgefüllt",IF(COUNTIF(Füllstände!$A$17:$A$300,'Ergebnis (aggregiert)'!A20)=0,"Fehler: Reiter 'Füllstände' wurde für diesen Speicher nicht ausgefüllt","")))),"Fehler: nicht alle Datenblätter für diesen Speicher wurden vollständig befüllt")</f>
        <v/>
      </c>
    </row>
    <row r="21" spans="1:10" x14ac:dyDescent="0.2">
      <c r="A21" s="105" t="str">
        <f>IF(Stammdaten!A21="","",Stammdaten!A21)</f>
        <v/>
      </c>
      <c r="B21" s="105" t="str">
        <f>IF(A21="","",VLOOKUP(A21,Stammdaten!A21:H304,6,FALSE))</f>
        <v/>
      </c>
      <c r="C21" s="169" t="str">
        <f>IF(A21="","",IF(OR('Beladung des Speichers'!B21="Beladung aus dem Netz eines anderen Netzbetreibers",'Beladung des Speichers'!B21="Beladung ohne Netznutzung"),'Beladung des Speichers'!B21,"Beladung aus dem Netz der "&amp;Stammdaten!$F$3))</f>
        <v/>
      </c>
      <c r="D21" s="106" t="str">
        <f t="shared" si="2"/>
        <v/>
      </c>
      <c r="E21" s="107" t="str">
        <f>IF(OR(C21="Beladung aus dem Netz eines anderen Netzbetreibers",C21="Beladung ohne Netznutzung"), "",IF(A21="","",SUMIFS('Ergebnis (detailliert)'!$H$17:$H$300,'Ergebnis (detailliert)'!$A$17:$A$300,'Ergebnis (aggregiert)'!$A21,'Ergebnis (detailliert)'!$B$17:$B$300,'Ergebnis (aggregiert)'!$C21)))</f>
        <v/>
      </c>
      <c r="F21" s="108" t="str">
        <f>IF(OR(C21="Beladung aus dem Netz eines anderen Netzbetreibers",C21="Beladung ohne Netznutzung"),  "",IF($A21="","",SUMIFS('Ergebnis (detailliert)'!$I$17:$I$300,'Ergebnis (detailliert)'!$A$17:$A$300,'Ergebnis (aggregiert)'!$A21,'Ergebnis (detailliert)'!$B$17:$B$300,'Ergebnis (aggregiert)'!$C21)))</f>
        <v/>
      </c>
      <c r="G21" s="107" t="str">
        <f>IF(OR(C21="Beladung aus dem Netz eines anderen Netzbetreibers",C21="Beladung ohne Netznutzung"), "",IF($A21="","",SUMIFS('Ergebnis (detailliert)'!$M$17:$M$1001,'Ergebnis (detailliert)'!$A$17:$A$1001,'Ergebnis (aggregiert)'!$A21,'Ergebnis (detailliert)'!$B$17:$B$1001,'Ergebnis (aggregiert)'!$C21)))</f>
        <v/>
      </c>
      <c r="H21" s="108" t="str">
        <f>IF(OR(C21="Beladung aus dem Netz eines anderen Netzbetreibers",C21="Beladung ohne Netznutzung"), "",IF($A21="","",SUMIFS('Ergebnis (detailliert)'!$P$17:$P$1001,'Ergebnis (detailliert)'!$A$17:$A$1001,'Ergebnis (aggregiert)'!$A21,'Ergebnis (detailliert)'!$B$17:$B$1001,'Ergebnis (aggregiert)'!$C21)))</f>
        <v/>
      </c>
      <c r="I21" s="109" t="str">
        <f>IF(OR(C21="Beladung aus dem Netz eines anderen Netzbetreibers",C21="Beladung ohne Netznutzung"), "",IF($A21="","",SUMIFS('Ergebnis (detailliert)'!$S$17:$S$1001,'Ergebnis (detailliert)'!$A$17:$A$1001,'Ergebnis (aggregiert)'!$A21,'Ergebnis (detailliert)'!$B$17:$B$1001,'Ergebnis (aggregiert)'!$C21)))</f>
        <v/>
      </c>
      <c r="J21" s="89" t="str">
        <f>IFERROR(IF(ISBLANK(A21),"",IF(COUNTIF('Beladung des Speichers'!$A$17:$A$300,'Ergebnis (aggregiert)'!A21)=0,"Fehler: Reiter 'Beladung des Speichers' wurde für diesen Speicher nicht ausgefüllt",IF(COUNTIF('Entladung des Speichers'!$A$17:$A$300,'Ergebnis (aggregiert)'!A21)=0,"Fehler: Reiter 'Entladung des Speichers' wurde für diesen Speicher nicht ausgefüllt",IF(COUNTIF(Füllstände!$A$17:$A$300,'Ergebnis (aggregiert)'!A21)=0,"Fehler: Reiter 'Füllstände' wurde für diesen Speicher nicht ausgefüllt","")))),"Fehler: nicht alle Datenblätter für diesen Speicher wurden vollständig befüllt")</f>
        <v/>
      </c>
    </row>
    <row r="22" spans="1:10" x14ac:dyDescent="0.2">
      <c r="A22" s="105" t="str">
        <f>IF(Stammdaten!A22="","",Stammdaten!A22)</f>
        <v/>
      </c>
      <c r="B22" s="105" t="str">
        <f>IF(A22="","",VLOOKUP(A22,Stammdaten!A22:H305,6,FALSE))</f>
        <v/>
      </c>
      <c r="C22" s="169" t="str">
        <f>IF(A22="","",IF(OR('Beladung des Speichers'!B22="Beladung aus dem Netz eines anderen Netzbetreibers",'Beladung des Speichers'!B22="Beladung ohne Netznutzung"),'Beladung des Speichers'!B22,"Beladung aus dem Netz der "&amp;Stammdaten!$F$3))</f>
        <v/>
      </c>
      <c r="D22" s="106" t="str">
        <f t="shared" si="2"/>
        <v/>
      </c>
      <c r="E22" s="107" t="str">
        <f>IF(OR(C22="Beladung aus dem Netz eines anderen Netzbetreibers",C22="Beladung ohne Netznutzung"), "",IF(A22="","",SUMIFS('Ergebnis (detailliert)'!$H$17:$H$300,'Ergebnis (detailliert)'!$A$17:$A$300,'Ergebnis (aggregiert)'!$A22,'Ergebnis (detailliert)'!$B$17:$B$300,'Ergebnis (aggregiert)'!$C22)))</f>
        <v/>
      </c>
      <c r="F22" s="108" t="str">
        <f>IF(OR(C22="Beladung aus dem Netz eines anderen Netzbetreibers",C22="Beladung ohne Netznutzung"),  "",IF($A22="","",SUMIFS('Ergebnis (detailliert)'!$I$17:$I$300,'Ergebnis (detailliert)'!$A$17:$A$300,'Ergebnis (aggregiert)'!$A22,'Ergebnis (detailliert)'!$B$17:$B$300,'Ergebnis (aggregiert)'!$C22)))</f>
        <v/>
      </c>
      <c r="G22" s="107" t="str">
        <f>IF(OR(C22="Beladung aus dem Netz eines anderen Netzbetreibers",C22="Beladung ohne Netznutzung"), "",IF($A22="","",SUMIFS('Ergebnis (detailliert)'!$M$17:$M$1001,'Ergebnis (detailliert)'!$A$17:$A$1001,'Ergebnis (aggregiert)'!$A22,'Ergebnis (detailliert)'!$B$17:$B$1001,'Ergebnis (aggregiert)'!$C22)))</f>
        <v/>
      </c>
      <c r="H22" s="108" t="str">
        <f>IF(OR(C22="Beladung aus dem Netz eines anderen Netzbetreibers",C22="Beladung ohne Netznutzung"), "",IF($A22="","",SUMIFS('Ergebnis (detailliert)'!$P$17:$P$1001,'Ergebnis (detailliert)'!$A$17:$A$1001,'Ergebnis (aggregiert)'!$A22,'Ergebnis (detailliert)'!$B$17:$B$1001,'Ergebnis (aggregiert)'!$C22)))</f>
        <v/>
      </c>
      <c r="I22" s="109" t="str">
        <f>IF(OR(C22="Beladung aus dem Netz eines anderen Netzbetreibers",C22="Beladung ohne Netznutzung"), "",IF($A22="","",SUMIFS('Ergebnis (detailliert)'!$S$17:$S$1001,'Ergebnis (detailliert)'!$A$17:$A$1001,'Ergebnis (aggregiert)'!$A22,'Ergebnis (detailliert)'!$B$17:$B$1001,'Ergebnis (aggregiert)'!$C22)))</f>
        <v/>
      </c>
      <c r="J22" s="89" t="str">
        <f>IFERROR(IF(ISBLANK(A22),"",IF(COUNTIF('Beladung des Speichers'!$A$17:$A$300,'Ergebnis (aggregiert)'!A22)=0,"Fehler: Reiter 'Beladung des Speichers' wurde für diesen Speicher nicht ausgefüllt",IF(COUNTIF('Entladung des Speichers'!$A$17:$A$300,'Ergebnis (aggregiert)'!A22)=0,"Fehler: Reiter 'Entladung des Speichers' wurde für diesen Speicher nicht ausgefüllt",IF(COUNTIF(Füllstände!$A$17:$A$300,'Ergebnis (aggregiert)'!A22)=0,"Fehler: Reiter 'Füllstände' wurde für diesen Speicher nicht ausgefüllt","")))),"Fehler: nicht alle Datenblätter für diesen Speicher wurden vollständig befüllt")</f>
        <v/>
      </c>
    </row>
    <row r="23" spans="1:10" x14ac:dyDescent="0.2">
      <c r="A23" s="105" t="str">
        <f>IF(Stammdaten!A23="","",Stammdaten!A23)</f>
        <v/>
      </c>
      <c r="B23" s="105" t="str">
        <f>IF(A23="","",VLOOKUP(A23,Stammdaten!A23:H306,6,FALSE))</f>
        <v/>
      </c>
      <c r="C23" s="169" t="str">
        <f>IF(A23="","",IF(OR('Beladung des Speichers'!B23="Beladung aus dem Netz eines anderen Netzbetreibers",'Beladung des Speichers'!B23="Beladung ohne Netznutzung"),'Beladung des Speichers'!B23,"Beladung aus dem Netz der "&amp;Stammdaten!$F$3))</f>
        <v/>
      </c>
      <c r="D23" s="106" t="str">
        <f t="shared" si="2"/>
        <v/>
      </c>
      <c r="E23" s="107" t="str">
        <f>IF(OR(C23="Beladung aus dem Netz eines anderen Netzbetreibers",C23="Beladung ohne Netznutzung"), "",IF(A23="","",SUMIFS('Ergebnis (detailliert)'!$H$17:$H$300,'Ergebnis (detailliert)'!$A$17:$A$300,'Ergebnis (aggregiert)'!$A23,'Ergebnis (detailliert)'!$B$17:$B$300,'Ergebnis (aggregiert)'!$C23)))</f>
        <v/>
      </c>
      <c r="F23" s="108" t="str">
        <f>IF(OR(C23="Beladung aus dem Netz eines anderen Netzbetreibers",C23="Beladung ohne Netznutzung"),  "",IF($A23="","",SUMIFS('Ergebnis (detailliert)'!$I$17:$I$300,'Ergebnis (detailliert)'!$A$17:$A$300,'Ergebnis (aggregiert)'!$A23,'Ergebnis (detailliert)'!$B$17:$B$300,'Ergebnis (aggregiert)'!$C23)))</f>
        <v/>
      </c>
      <c r="G23" s="107" t="str">
        <f>IF(OR(C23="Beladung aus dem Netz eines anderen Netzbetreibers",C23="Beladung ohne Netznutzung"), "",IF($A23="","",SUMIFS('Ergebnis (detailliert)'!$M$17:$M$1001,'Ergebnis (detailliert)'!$A$17:$A$1001,'Ergebnis (aggregiert)'!$A23,'Ergebnis (detailliert)'!$B$17:$B$1001,'Ergebnis (aggregiert)'!$C23)))</f>
        <v/>
      </c>
      <c r="H23" s="108" t="str">
        <f>IF(OR(C23="Beladung aus dem Netz eines anderen Netzbetreibers",C23="Beladung ohne Netznutzung"), "",IF($A23="","",SUMIFS('Ergebnis (detailliert)'!$P$17:$P$1001,'Ergebnis (detailliert)'!$A$17:$A$1001,'Ergebnis (aggregiert)'!$A23,'Ergebnis (detailliert)'!$B$17:$B$1001,'Ergebnis (aggregiert)'!$C23)))</f>
        <v/>
      </c>
      <c r="I23" s="109" t="str">
        <f>IF(OR(C23="Beladung aus dem Netz eines anderen Netzbetreibers",C23="Beladung ohne Netznutzung"), "",IF($A23="","",SUMIFS('Ergebnis (detailliert)'!$S$17:$S$1001,'Ergebnis (detailliert)'!$A$17:$A$1001,'Ergebnis (aggregiert)'!$A23,'Ergebnis (detailliert)'!$B$17:$B$1001,'Ergebnis (aggregiert)'!$C23)))</f>
        <v/>
      </c>
      <c r="J23" s="89" t="str">
        <f>IFERROR(IF(ISBLANK(A23),"",IF(COUNTIF('Beladung des Speichers'!$A$17:$A$300,'Ergebnis (aggregiert)'!A23)=0,"Fehler: Reiter 'Beladung des Speichers' wurde für diesen Speicher nicht ausgefüllt",IF(COUNTIF('Entladung des Speichers'!$A$17:$A$300,'Ergebnis (aggregiert)'!A23)=0,"Fehler: Reiter 'Entladung des Speichers' wurde für diesen Speicher nicht ausgefüllt",IF(COUNTIF(Füllstände!$A$17:$A$300,'Ergebnis (aggregiert)'!A23)=0,"Fehler: Reiter 'Füllstände' wurde für diesen Speicher nicht ausgefüllt","")))),"Fehler: nicht alle Datenblätter für diesen Speicher wurden vollständig befüllt")</f>
        <v/>
      </c>
    </row>
    <row r="24" spans="1:10" x14ac:dyDescent="0.2">
      <c r="A24" s="105" t="str">
        <f>IF(Stammdaten!A24="","",Stammdaten!A24)</f>
        <v/>
      </c>
      <c r="B24" s="105" t="str">
        <f>IF(A24="","",VLOOKUP(A24,Stammdaten!A24:H307,6,FALSE))</f>
        <v/>
      </c>
      <c r="C24" s="169" t="str">
        <f>IF(A24="","",IF(OR('Beladung des Speichers'!B24="Beladung aus dem Netz eines anderen Netzbetreibers",'Beladung des Speichers'!B24="Beladung ohne Netznutzung"),'Beladung des Speichers'!B24,"Beladung aus dem Netz der "&amp;Stammdaten!$F$3))</f>
        <v/>
      </c>
      <c r="D24" s="106" t="str">
        <f t="shared" si="2"/>
        <v/>
      </c>
      <c r="E24" s="107" t="str">
        <f>IF(OR(C24="Beladung aus dem Netz eines anderen Netzbetreibers",C24="Beladung ohne Netznutzung"), "",IF(A24="","",SUMIFS('Ergebnis (detailliert)'!$H$17:$H$300,'Ergebnis (detailliert)'!$A$17:$A$300,'Ergebnis (aggregiert)'!$A24,'Ergebnis (detailliert)'!$B$17:$B$300,'Ergebnis (aggregiert)'!$C24)))</f>
        <v/>
      </c>
      <c r="F24" s="108" t="str">
        <f>IF(OR(C24="Beladung aus dem Netz eines anderen Netzbetreibers",C24="Beladung ohne Netznutzung"),  "",IF($A24="","",SUMIFS('Ergebnis (detailliert)'!$I$17:$I$300,'Ergebnis (detailliert)'!$A$17:$A$300,'Ergebnis (aggregiert)'!$A24,'Ergebnis (detailliert)'!$B$17:$B$300,'Ergebnis (aggregiert)'!$C24)))</f>
        <v/>
      </c>
      <c r="G24" s="107" t="str">
        <f>IF(OR(C24="Beladung aus dem Netz eines anderen Netzbetreibers",C24="Beladung ohne Netznutzung"), "",IF($A24="","",SUMIFS('Ergebnis (detailliert)'!$M$17:$M$1001,'Ergebnis (detailliert)'!$A$17:$A$1001,'Ergebnis (aggregiert)'!$A24,'Ergebnis (detailliert)'!$B$17:$B$1001,'Ergebnis (aggregiert)'!$C24)))</f>
        <v/>
      </c>
      <c r="H24" s="108" t="str">
        <f>IF(OR(C24="Beladung aus dem Netz eines anderen Netzbetreibers",C24="Beladung ohne Netznutzung"), "",IF($A24="","",SUMIFS('Ergebnis (detailliert)'!$P$17:$P$1001,'Ergebnis (detailliert)'!$A$17:$A$1001,'Ergebnis (aggregiert)'!$A24,'Ergebnis (detailliert)'!$B$17:$B$1001,'Ergebnis (aggregiert)'!$C24)))</f>
        <v/>
      </c>
      <c r="I24" s="109" t="str">
        <f>IF(OR(C24="Beladung aus dem Netz eines anderen Netzbetreibers",C24="Beladung ohne Netznutzung"), "",IF($A24="","",SUMIFS('Ergebnis (detailliert)'!$S$17:$S$1001,'Ergebnis (detailliert)'!$A$17:$A$1001,'Ergebnis (aggregiert)'!$A24,'Ergebnis (detailliert)'!$B$17:$B$1001,'Ergebnis (aggregiert)'!$C24)))</f>
        <v/>
      </c>
      <c r="J24" s="89" t="str">
        <f>IFERROR(IF(ISBLANK(A24),"",IF(COUNTIF('Beladung des Speichers'!$A$17:$A$300,'Ergebnis (aggregiert)'!A24)=0,"Fehler: Reiter 'Beladung des Speichers' wurde für diesen Speicher nicht ausgefüllt",IF(COUNTIF('Entladung des Speichers'!$A$17:$A$300,'Ergebnis (aggregiert)'!A24)=0,"Fehler: Reiter 'Entladung des Speichers' wurde für diesen Speicher nicht ausgefüllt",IF(COUNTIF(Füllstände!$A$17:$A$300,'Ergebnis (aggregiert)'!A24)=0,"Fehler: Reiter 'Füllstände' wurde für diesen Speicher nicht ausgefüllt","")))),"Fehler: nicht alle Datenblätter für diesen Speicher wurden vollständig befüllt")</f>
        <v/>
      </c>
    </row>
    <row r="25" spans="1:10" x14ac:dyDescent="0.2">
      <c r="A25" s="105" t="str">
        <f>IF(Stammdaten!A25="","",Stammdaten!A25)</f>
        <v/>
      </c>
      <c r="B25" s="105" t="str">
        <f>IF(A25="","",VLOOKUP(A25,Stammdaten!A25:H308,6,FALSE))</f>
        <v/>
      </c>
      <c r="C25" s="169" t="str">
        <f>IF(A25="","",IF(OR('Beladung des Speichers'!B25="Beladung aus dem Netz eines anderen Netzbetreibers",'Beladung des Speichers'!B25="Beladung ohne Netznutzung"),'Beladung des Speichers'!B25,"Beladung aus dem Netz der "&amp;Stammdaten!$F$3))</f>
        <v/>
      </c>
      <c r="D25" s="106" t="str">
        <f t="shared" si="2"/>
        <v/>
      </c>
      <c r="E25" s="107" t="str">
        <f>IF(OR(C25="Beladung aus dem Netz eines anderen Netzbetreibers",C25="Beladung ohne Netznutzung"), "",IF(A25="","",SUMIFS('Ergebnis (detailliert)'!$H$17:$H$300,'Ergebnis (detailliert)'!$A$17:$A$300,'Ergebnis (aggregiert)'!$A25,'Ergebnis (detailliert)'!$B$17:$B$300,'Ergebnis (aggregiert)'!$C25)))</f>
        <v/>
      </c>
      <c r="F25" s="108" t="str">
        <f>IF(OR(C25="Beladung aus dem Netz eines anderen Netzbetreibers",C25="Beladung ohne Netznutzung"),  "",IF($A25="","",SUMIFS('Ergebnis (detailliert)'!$I$17:$I$300,'Ergebnis (detailliert)'!$A$17:$A$300,'Ergebnis (aggregiert)'!$A25,'Ergebnis (detailliert)'!$B$17:$B$300,'Ergebnis (aggregiert)'!$C25)))</f>
        <v/>
      </c>
      <c r="G25" s="107" t="str">
        <f>IF(OR(C25="Beladung aus dem Netz eines anderen Netzbetreibers",C25="Beladung ohne Netznutzung"), "",IF($A25="","",SUMIFS('Ergebnis (detailliert)'!$M$17:$M$1001,'Ergebnis (detailliert)'!$A$17:$A$1001,'Ergebnis (aggregiert)'!$A25,'Ergebnis (detailliert)'!$B$17:$B$1001,'Ergebnis (aggregiert)'!$C25)))</f>
        <v/>
      </c>
      <c r="H25" s="108" t="str">
        <f>IF(OR(C25="Beladung aus dem Netz eines anderen Netzbetreibers",C25="Beladung ohne Netznutzung"), "",IF($A25="","",SUMIFS('Ergebnis (detailliert)'!$P$17:$P$1001,'Ergebnis (detailliert)'!$A$17:$A$1001,'Ergebnis (aggregiert)'!$A25,'Ergebnis (detailliert)'!$B$17:$B$1001,'Ergebnis (aggregiert)'!$C25)))</f>
        <v/>
      </c>
      <c r="I25" s="109" t="str">
        <f>IF(OR(C25="Beladung aus dem Netz eines anderen Netzbetreibers",C25="Beladung ohne Netznutzung"), "",IF($A25="","",SUMIFS('Ergebnis (detailliert)'!$S$17:$S$1001,'Ergebnis (detailliert)'!$A$17:$A$1001,'Ergebnis (aggregiert)'!$A25,'Ergebnis (detailliert)'!$B$17:$B$1001,'Ergebnis (aggregiert)'!$C25)))</f>
        <v/>
      </c>
      <c r="J25" s="89" t="str">
        <f>IFERROR(IF(ISBLANK(A25),"",IF(COUNTIF('Beladung des Speichers'!$A$17:$A$300,'Ergebnis (aggregiert)'!A25)=0,"Fehler: Reiter 'Beladung des Speichers' wurde für diesen Speicher nicht ausgefüllt",IF(COUNTIF('Entladung des Speichers'!$A$17:$A$300,'Ergebnis (aggregiert)'!A25)=0,"Fehler: Reiter 'Entladung des Speichers' wurde für diesen Speicher nicht ausgefüllt",IF(COUNTIF(Füllstände!$A$17:$A$300,'Ergebnis (aggregiert)'!A25)=0,"Fehler: Reiter 'Füllstände' wurde für diesen Speicher nicht ausgefüllt","")))),"Fehler: nicht alle Datenblätter für diesen Speicher wurden vollständig befüllt")</f>
        <v/>
      </c>
    </row>
    <row r="26" spans="1:10" x14ac:dyDescent="0.2">
      <c r="A26" s="105" t="str">
        <f>IF(Stammdaten!A26="","",Stammdaten!A26)</f>
        <v/>
      </c>
      <c r="B26" s="105" t="str">
        <f>IF(A26="","",VLOOKUP(A26,Stammdaten!A26:H309,6,FALSE))</f>
        <v/>
      </c>
      <c r="C26" s="169" t="str">
        <f>IF(A26="","",IF(OR('Beladung des Speichers'!B26="Beladung aus dem Netz eines anderen Netzbetreibers",'Beladung des Speichers'!B26="Beladung ohne Netznutzung"),'Beladung des Speichers'!B26,"Beladung aus dem Netz der "&amp;Stammdaten!$F$3))</f>
        <v/>
      </c>
      <c r="D26" s="106" t="str">
        <f t="shared" si="2"/>
        <v/>
      </c>
      <c r="E26" s="107" t="str">
        <f>IF(OR(C26="Beladung aus dem Netz eines anderen Netzbetreibers",C26="Beladung ohne Netznutzung"), "",IF(A26="","",SUMIFS('Ergebnis (detailliert)'!$H$17:$H$300,'Ergebnis (detailliert)'!$A$17:$A$300,'Ergebnis (aggregiert)'!$A26,'Ergebnis (detailliert)'!$B$17:$B$300,'Ergebnis (aggregiert)'!$C26)))</f>
        <v/>
      </c>
      <c r="F26" s="108" t="str">
        <f>IF(OR(C26="Beladung aus dem Netz eines anderen Netzbetreibers",C26="Beladung ohne Netznutzung"),  "",IF($A26="","",SUMIFS('Ergebnis (detailliert)'!$I$17:$I$300,'Ergebnis (detailliert)'!$A$17:$A$300,'Ergebnis (aggregiert)'!$A26,'Ergebnis (detailliert)'!$B$17:$B$300,'Ergebnis (aggregiert)'!$C26)))</f>
        <v/>
      </c>
      <c r="G26" s="107" t="str">
        <f>IF(OR(C26="Beladung aus dem Netz eines anderen Netzbetreibers",C26="Beladung ohne Netznutzung"), "",IF($A26="","",SUMIFS('Ergebnis (detailliert)'!$M$17:$M$1001,'Ergebnis (detailliert)'!$A$17:$A$1001,'Ergebnis (aggregiert)'!$A26,'Ergebnis (detailliert)'!$B$17:$B$1001,'Ergebnis (aggregiert)'!$C26)))</f>
        <v/>
      </c>
      <c r="H26" s="108" t="str">
        <f>IF(OR(C26="Beladung aus dem Netz eines anderen Netzbetreibers",C26="Beladung ohne Netznutzung"), "",IF($A26="","",SUMIFS('Ergebnis (detailliert)'!$P$17:$P$1001,'Ergebnis (detailliert)'!$A$17:$A$1001,'Ergebnis (aggregiert)'!$A26,'Ergebnis (detailliert)'!$B$17:$B$1001,'Ergebnis (aggregiert)'!$C26)))</f>
        <v/>
      </c>
      <c r="I26" s="109" t="str">
        <f>IF(OR(C26="Beladung aus dem Netz eines anderen Netzbetreibers",C26="Beladung ohne Netznutzung"), "",IF($A26="","",SUMIFS('Ergebnis (detailliert)'!$S$17:$S$1001,'Ergebnis (detailliert)'!$A$17:$A$1001,'Ergebnis (aggregiert)'!$A26,'Ergebnis (detailliert)'!$B$17:$B$1001,'Ergebnis (aggregiert)'!$C26)))</f>
        <v/>
      </c>
      <c r="J26" s="89" t="str">
        <f>IFERROR(IF(ISBLANK(A26),"",IF(COUNTIF('Beladung des Speichers'!$A$17:$A$300,'Ergebnis (aggregiert)'!A26)=0,"Fehler: Reiter 'Beladung des Speichers' wurde für diesen Speicher nicht ausgefüllt",IF(COUNTIF('Entladung des Speichers'!$A$17:$A$300,'Ergebnis (aggregiert)'!A26)=0,"Fehler: Reiter 'Entladung des Speichers' wurde für diesen Speicher nicht ausgefüllt",IF(COUNTIF(Füllstände!$A$17:$A$300,'Ergebnis (aggregiert)'!A26)=0,"Fehler: Reiter 'Füllstände' wurde für diesen Speicher nicht ausgefüllt","")))),"Fehler: nicht alle Datenblätter für diesen Speicher wurden vollständig befüllt")</f>
        <v/>
      </c>
    </row>
    <row r="27" spans="1:10" x14ac:dyDescent="0.2">
      <c r="A27" s="105" t="str">
        <f>IF(Stammdaten!A27="","",Stammdaten!A27)</f>
        <v/>
      </c>
      <c r="B27" s="105" t="str">
        <f>IF(A27="","",VLOOKUP(A27,Stammdaten!A27:H310,6,FALSE))</f>
        <v/>
      </c>
      <c r="C27" s="169" t="str">
        <f>IF(A27="","",IF(OR('Beladung des Speichers'!B27="Beladung aus dem Netz eines anderen Netzbetreibers",'Beladung des Speichers'!B27="Beladung ohne Netznutzung"),'Beladung des Speichers'!B27,"Beladung aus dem Netz der "&amp;Stammdaten!$F$3))</f>
        <v/>
      </c>
      <c r="D27" s="106" t="str">
        <f t="shared" si="2"/>
        <v/>
      </c>
      <c r="E27" s="107" t="str">
        <f>IF(OR(C27="Beladung aus dem Netz eines anderen Netzbetreibers",C27="Beladung ohne Netznutzung"), "",IF(A27="","",SUMIFS('Ergebnis (detailliert)'!$H$17:$H$300,'Ergebnis (detailliert)'!$A$17:$A$300,'Ergebnis (aggregiert)'!$A27,'Ergebnis (detailliert)'!$B$17:$B$300,'Ergebnis (aggregiert)'!$C27)))</f>
        <v/>
      </c>
      <c r="F27" s="108" t="str">
        <f>IF(OR(C27="Beladung aus dem Netz eines anderen Netzbetreibers",C27="Beladung ohne Netznutzung"),  "",IF($A27="","",SUMIFS('Ergebnis (detailliert)'!$I$17:$I$300,'Ergebnis (detailliert)'!$A$17:$A$300,'Ergebnis (aggregiert)'!$A27,'Ergebnis (detailliert)'!$B$17:$B$300,'Ergebnis (aggregiert)'!$C27)))</f>
        <v/>
      </c>
      <c r="G27" s="107" t="str">
        <f>IF(OR(C27="Beladung aus dem Netz eines anderen Netzbetreibers",C27="Beladung ohne Netznutzung"), "",IF($A27="","",SUMIFS('Ergebnis (detailliert)'!$M$17:$M$1001,'Ergebnis (detailliert)'!$A$17:$A$1001,'Ergebnis (aggregiert)'!$A27,'Ergebnis (detailliert)'!$B$17:$B$1001,'Ergebnis (aggregiert)'!$C27)))</f>
        <v/>
      </c>
      <c r="H27" s="108" t="str">
        <f>IF(OR(C27="Beladung aus dem Netz eines anderen Netzbetreibers",C27="Beladung ohne Netznutzung"), "",IF($A27="","",SUMIFS('Ergebnis (detailliert)'!$P$17:$P$1001,'Ergebnis (detailliert)'!$A$17:$A$1001,'Ergebnis (aggregiert)'!$A27,'Ergebnis (detailliert)'!$B$17:$B$1001,'Ergebnis (aggregiert)'!$C27)))</f>
        <v/>
      </c>
      <c r="I27" s="109" t="str">
        <f>IF(OR(C27="Beladung aus dem Netz eines anderen Netzbetreibers",C27="Beladung ohne Netznutzung"), "",IF($A27="","",SUMIFS('Ergebnis (detailliert)'!$S$17:$S$1001,'Ergebnis (detailliert)'!$A$17:$A$1001,'Ergebnis (aggregiert)'!$A27,'Ergebnis (detailliert)'!$B$17:$B$1001,'Ergebnis (aggregiert)'!$C27)))</f>
        <v/>
      </c>
      <c r="J27" s="89" t="str">
        <f>IFERROR(IF(ISBLANK(A27),"",IF(COUNTIF('Beladung des Speichers'!$A$17:$A$300,'Ergebnis (aggregiert)'!A27)=0,"Fehler: Reiter 'Beladung des Speichers' wurde für diesen Speicher nicht ausgefüllt",IF(COUNTIF('Entladung des Speichers'!$A$17:$A$300,'Ergebnis (aggregiert)'!A27)=0,"Fehler: Reiter 'Entladung des Speichers' wurde für diesen Speicher nicht ausgefüllt",IF(COUNTIF(Füllstände!$A$17:$A$300,'Ergebnis (aggregiert)'!A27)=0,"Fehler: Reiter 'Füllstände' wurde für diesen Speicher nicht ausgefüllt","")))),"Fehler: nicht alle Datenblätter für diesen Speicher wurden vollständig befüllt")</f>
        <v/>
      </c>
    </row>
    <row r="28" spans="1:10" x14ac:dyDescent="0.2">
      <c r="A28" s="105" t="str">
        <f>IF(Stammdaten!A28="","",Stammdaten!A28)</f>
        <v/>
      </c>
      <c r="B28" s="105" t="str">
        <f>IF(A28="","",VLOOKUP(A28,Stammdaten!A28:H311,6,FALSE))</f>
        <v/>
      </c>
      <c r="C28" s="169" t="str">
        <f>IF(A28="","",IF(OR('Beladung des Speichers'!B28="Beladung aus dem Netz eines anderen Netzbetreibers",'Beladung des Speichers'!B28="Beladung ohne Netznutzung"),'Beladung des Speichers'!B28,"Beladung aus dem Netz der "&amp;Stammdaten!$F$3))</f>
        <v/>
      </c>
      <c r="D28" s="106" t="str">
        <f t="shared" si="2"/>
        <v/>
      </c>
      <c r="E28" s="107" t="str">
        <f>IF(OR(C28="Beladung aus dem Netz eines anderen Netzbetreibers",C28="Beladung ohne Netznutzung"), "",IF(A28="","",SUMIFS('Ergebnis (detailliert)'!$H$17:$H$300,'Ergebnis (detailliert)'!$A$17:$A$300,'Ergebnis (aggregiert)'!$A28,'Ergebnis (detailliert)'!$B$17:$B$300,'Ergebnis (aggregiert)'!$C28)))</f>
        <v/>
      </c>
      <c r="F28" s="108" t="str">
        <f>IF(OR(C28="Beladung aus dem Netz eines anderen Netzbetreibers",C28="Beladung ohne Netznutzung"),  "",IF($A28="","",SUMIFS('Ergebnis (detailliert)'!$I$17:$I$300,'Ergebnis (detailliert)'!$A$17:$A$300,'Ergebnis (aggregiert)'!$A28,'Ergebnis (detailliert)'!$B$17:$B$300,'Ergebnis (aggregiert)'!$C28)))</f>
        <v/>
      </c>
      <c r="G28" s="107" t="str">
        <f>IF(OR(C28="Beladung aus dem Netz eines anderen Netzbetreibers",C28="Beladung ohne Netznutzung"), "",IF($A28="","",SUMIFS('Ergebnis (detailliert)'!$M$17:$M$1001,'Ergebnis (detailliert)'!$A$17:$A$1001,'Ergebnis (aggregiert)'!$A28,'Ergebnis (detailliert)'!$B$17:$B$1001,'Ergebnis (aggregiert)'!$C28)))</f>
        <v/>
      </c>
      <c r="H28" s="108" t="str">
        <f>IF(OR(C28="Beladung aus dem Netz eines anderen Netzbetreibers",C28="Beladung ohne Netznutzung"), "",IF($A28="","",SUMIFS('Ergebnis (detailliert)'!$P$17:$P$1001,'Ergebnis (detailliert)'!$A$17:$A$1001,'Ergebnis (aggregiert)'!$A28,'Ergebnis (detailliert)'!$B$17:$B$1001,'Ergebnis (aggregiert)'!$C28)))</f>
        <v/>
      </c>
      <c r="I28" s="109" t="str">
        <f>IF(OR(C28="Beladung aus dem Netz eines anderen Netzbetreibers",C28="Beladung ohne Netznutzung"), "",IF($A28="","",SUMIFS('Ergebnis (detailliert)'!$S$17:$S$1001,'Ergebnis (detailliert)'!$A$17:$A$1001,'Ergebnis (aggregiert)'!$A28,'Ergebnis (detailliert)'!$B$17:$B$1001,'Ergebnis (aggregiert)'!$C28)))</f>
        <v/>
      </c>
      <c r="J28" s="89" t="str">
        <f>IFERROR(IF(ISBLANK(A28),"",IF(COUNTIF('Beladung des Speichers'!$A$17:$A$300,'Ergebnis (aggregiert)'!A28)=0,"Fehler: Reiter 'Beladung des Speichers' wurde für diesen Speicher nicht ausgefüllt",IF(COUNTIF('Entladung des Speichers'!$A$17:$A$300,'Ergebnis (aggregiert)'!A28)=0,"Fehler: Reiter 'Entladung des Speichers' wurde für diesen Speicher nicht ausgefüllt",IF(COUNTIF(Füllstände!$A$17:$A$300,'Ergebnis (aggregiert)'!A28)=0,"Fehler: Reiter 'Füllstände' wurde für diesen Speicher nicht ausgefüllt","")))),"Fehler: nicht alle Datenblätter für diesen Speicher wurden vollständig befüllt")</f>
        <v/>
      </c>
    </row>
    <row r="29" spans="1:10" x14ac:dyDescent="0.2">
      <c r="A29" s="105" t="str">
        <f>IF(Stammdaten!A29="","",Stammdaten!A29)</f>
        <v/>
      </c>
      <c r="B29" s="105" t="str">
        <f>IF(A29="","",VLOOKUP(A29,Stammdaten!A29:H312,6,FALSE))</f>
        <v/>
      </c>
      <c r="C29" s="169" t="str">
        <f>IF(A29="","",IF(OR('Beladung des Speichers'!B29="Beladung aus dem Netz eines anderen Netzbetreibers",'Beladung des Speichers'!B29="Beladung ohne Netznutzung"),'Beladung des Speichers'!B29,"Beladung aus dem Netz der "&amp;Stammdaten!$F$3))</f>
        <v/>
      </c>
      <c r="D29" s="106" t="str">
        <f t="shared" si="2"/>
        <v/>
      </c>
      <c r="E29" s="107" t="str">
        <f>IF(OR(C29="Beladung aus dem Netz eines anderen Netzbetreibers",C29="Beladung ohne Netznutzung"), "",IF(A29="","",SUMIFS('Ergebnis (detailliert)'!$H$17:$H$300,'Ergebnis (detailliert)'!$A$17:$A$300,'Ergebnis (aggregiert)'!$A29,'Ergebnis (detailliert)'!$B$17:$B$300,'Ergebnis (aggregiert)'!$C29)))</f>
        <v/>
      </c>
      <c r="F29" s="108" t="str">
        <f>IF(OR(C29="Beladung aus dem Netz eines anderen Netzbetreibers",C29="Beladung ohne Netznutzung"),  "",IF($A29="","",SUMIFS('Ergebnis (detailliert)'!$I$17:$I$300,'Ergebnis (detailliert)'!$A$17:$A$300,'Ergebnis (aggregiert)'!$A29,'Ergebnis (detailliert)'!$B$17:$B$300,'Ergebnis (aggregiert)'!$C29)))</f>
        <v/>
      </c>
      <c r="G29" s="107" t="str">
        <f>IF(OR(C29="Beladung aus dem Netz eines anderen Netzbetreibers",C29="Beladung ohne Netznutzung"), "",IF($A29="","",SUMIFS('Ergebnis (detailliert)'!$M$17:$M$1001,'Ergebnis (detailliert)'!$A$17:$A$1001,'Ergebnis (aggregiert)'!$A29,'Ergebnis (detailliert)'!$B$17:$B$1001,'Ergebnis (aggregiert)'!$C29)))</f>
        <v/>
      </c>
      <c r="H29" s="108" t="str">
        <f>IF(OR(C29="Beladung aus dem Netz eines anderen Netzbetreibers",C29="Beladung ohne Netznutzung"), "",IF($A29="","",SUMIFS('Ergebnis (detailliert)'!$P$17:$P$1001,'Ergebnis (detailliert)'!$A$17:$A$1001,'Ergebnis (aggregiert)'!$A29,'Ergebnis (detailliert)'!$B$17:$B$1001,'Ergebnis (aggregiert)'!$C29)))</f>
        <v/>
      </c>
      <c r="I29" s="109" t="str">
        <f>IF(OR(C29="Beladung aus dem Netz eines anderen Netzbetreibers",C29="Beladung ohne Netznutzung"), "",IF($A29="","",SUMIFS('Ergebnis (detailliert)'!$S$17:$S$1001,'Ergebnis (detailliert)'!$A$17:$A$1001,'Ergebnis (aggregiert)'!$A29,'Ergebnis (detailliert)'!$B$17:$B$1001,'Ergebnis (aggregiert)'!$C29)))</f>
        <v/>
      </c>
      <c r="J29" s="89" t="str">
        <f>IFERROR(IF(ISBLANK(A29),"",IF(COUNTIF('Beladung des Speichers'!$A$17:$A$300,'Ergebnis (aggregiert)'!A29)=0,"Fehler: Reiter 'Beladung des Speichers' wurde für diesen Speicher nicht ausgefüllt",IF(COUNTIF('Entladung des Speichers'!$A$17:$A$300,'Ergebnis (aggregiert)'!A29)=0,"Fehler: Reiter 'Entladung des Speichers' wurde für diesen Speicher nicht ausgefüllt",IF(COUNTIF(Füllstände!$A$17:$A$300,'Ergebnis (aggregiert)'!A29)=0,"Fehler: Reiter 'Füllstände' wurde für diesen Speicher nicht ausgefüllt","")))),"Fehler: nicht alle Datenblätter für diesen Speicher wurden vollständig befüllt")</f>
        <v/>
      </c>
    </row>
    <row r="30" spans="1:10" x14ac:dyDescent="0.2">
      <c r="A30" s="105" t="str">
        <f>IF(Stammdaten!A30="","",Stammdaten!A30)</f>
        <v/>
      </c>
      <c r="B30" s="105" t="str">
        <f>IF(A30="","",VLOOKUP(A30,Stammdaten!A30:H313,6,FALSE))</f>
        <v/>
      </c>
      <c r="C30" s="169" t="str">
        <f>IF(A30="","",IF(OR('Beladung des Speichers'!B30="Beladung aus dem Netz eines anderen Netzbetreibers",'Beladung des Speichers'!B30="Beladung ohne Netznutzung"),'Beladung des Speichers'!B30,"Beladung aus dem Netz der "&amp;Stammdaten!$F$3))</f>
        <v/>
      </c>
      <c r="D30" s="106" t="str">
        <f t="shared" si="2"/>
        <v/>
      </c>
      <c r="E30" s="107" t="str">
        <f>IF(OR(C30="Beladung aus dem Netz eines anderen Netzbetreibers",C30="Beladung ohne Netznutzung"), "",IF(A30="","",SUMIFS('Ergebnis (detailliert)'!$H$17:$H$300,'Ergebnis (detailliert)'!$A$17:$A$300,'Ergebnis (aggregiert)'!$A30,'Ergebnis (detailliert)'!$B$17:$B$300,'Ergebnis (aggregiert)'!$C30)))</f>
        <v/>
      </c>
      <c r="F30" s="108" t="str">
        <f>IF(OR(C30="Beladung aus dem Netz eines anderen Netzbetreibers",C30="Beladung ohne Netznutzung"),  "",IF($A30="","",SUMIFS('Ergebnis (detailliert)'!$I$17:$I$300,'Ergebnis (detailliert)'!$A$17:$A$300,'Ergebnis (aggregiert)'!$A30,'Ergebnis (detailliert)'!$B$17:$B$300,'Ergebnis (aggregiert)'!$C30)))</f>
        <v/>
      </c>
      <c r="G30" s="107" t="str">
        <f>IF(OR(C30="Beladung aus dem Netz eines anderen Netzbetreibers",C30="Beladung ohne Netznutzung"), "",IF($A30="","",SUMIFS('Ergebnis (detailliert)'!$M$17:$M$1001,'Ergebnis (detailliert)'!$A$17:$A$1001,'Ergebnis (aggregiert)'!$A30,'Ergebnis (detailliert)'!$B$17:$B$1001,'Ergebnis (aggregiert)'!$C30)))</f>
        <v/>
      </c>
      <c r="H30" s="108" t="str">
        <f>IF(OR(C30="Beladung aus dem Netz eines anderen Netzbetreibers",C30="Beladung ohne Netznutzung"), "",IF($A30="","",SUMIFS('Ergebnis (detailliert)'!$P$17:$P$1001,'Ergebnis (detailliert)'!$A$17:$A$1001,'Ergebnis (aggregiert)'!$A30,'Ergebnis (detailliert)'!$B$17:$B$1001,'Ergebnis (aggregiert)'!$C30)))</f>
        <v/>
      </c>
      <c r="I30" s="109" t="str">
        <f>IF(OR(C30="Beladung aus dem Netz eines anderen Netzbetreibers",C30="Beladung ohne Netznutzung"), "",IF($A30="","",SUMIFS('Ergebnis (detailliert)'!$S$17:$S$1001,'Ergebnis (detailliert)'!$A$17:$A$1001,'Ergebnis (aggregiert)'!$A30,'Ergebnis (detailliert)'!$B$17:$B$1001,'Ergebnis (aggregiert)'!$C30)))</f>
        <v/>
      </c>
      <c r="J30" s="89" t="str">
        <f>IFERROR(IF(ISBLANK(A30),"",IF(COUNTIF('Beladung des Speichers'!$A$17:$A$300,'Ergebnis (aggregiert)'!A30)=0,"Fehler: Reiter 'Beladung des Speichers' wurde für diesen Speicher nicht ausgefüllt",IF(COUNTIF('Entladung des Speichers'!$A$17:$A$300,'Ergebnis (aggregiert)'!A30)=0,"Fehler: Reiter 'Entladung des Speichers' wurde für diesen Speicher nicht ausgefüllt",IF(COUNTIF(Füllstände!$A$17:$A$300,'Ergebnis (aggregiert)'!A30)=0,"Fehler: Reiter 'Füllstände' wurde für diesen Speicher nicht ausgefüllt","")))),"Fehler: nicht alle Datenblätter für diesen Speicher wurden vollständig befüllt")</f>
        <v/>
      </c>
    </row>
    <row r="31" spans="1:10" x14ac:dyDescent="0.2">
      <c r="A31" s="105" t="str">
        <f>IF(Stammdaten!A31="","",Stammdaten!A31)</f>
        <v/>
      </c>
      <c r="B31" s="105" t="str">
        <f>IF(A31="","",VLOOKUP(A31,Stammdaten!A31:H314,6,FALSE))</f>
        <v/>
      </c>
      <c r="C31" s="169" t="str">
        <f>IF(A31="","",IF(OR('Beladung des Speichers'!B31="Beladung aus dem Netz eines anderen Netzbetreibers",'Beladung des Speichers'!B31="Beladung ohne Netznutzung"),'Beladung des Speichers'!B31,"Beladung aus dem Netz der "&amp;Stammdaten!$F$3))</f>
        <v/>
      </c>
      <c r="D31" s="106" t="str">
        <f t="shared" si="2"/>
        <v/>
      </c>
      <c r="E31" s="107" t="str">
        <f>IF(OR(C31="Beladung aus dem Netz eines anderen Netzbetreibers",C31="Beladung ohne Netznutzung"), "",IF(A31="","",SUMIFS('Ergebnis (detailliert)'!$H$17:$H$300,'Ergebnis (detailliert)'!$A$17:$A$300,'Ergebnis (aggregiert)'!$A31,'Ergebnis (detailliert)'!$B$17:$B$300,'Ergebnis (aggregiert)'!$C31)))</f>
        <v/>
      </c>
      <c r="F31" s="108" t="str">
        <f>IF(OR(C31="Beladung aus dem Netz eines anderen Netzbetreibers",C31="Beladung ohne Netznutzung"),  "",IF($A31="","",SUMIFS('Ergebnis (detailliert)'!$I$17:$I$300,'Ergebnis (detailliert)'!$A$17:$A$300,'Ergebnis (aggregiert)'!$A31,'Ergebnis (detailliert)'!$B$17:$B$300,'Ergebnis (aggregiert)'!$C31)))</f>
        <v/>
      </c>
      <c r="G31" s="107" t="str">
        <f>IF(OR(C31="Beladung aus dem Netz eines anderen Netzbetreibers",C31="Beladung ohne Netznutzung"), "",IF($A31="","",SUMIFS('Ergebnis (detailliert)'!$M$17:$M$1001,'Ergebnis (detailliert)'!$A$17:$A$1001,'Ergebnis (aggregiert)'!$A31,'Ergebnis (detailliert)'!$B$17:$B$1001,'Ergebnis (aggregiert)'!$C31)))</f>
        <v/>
      </c>
      <c r="H31" s="108" t="str">
        <f>IF(OR(C31="Beladung aus dem Netz eines anderen Netzbetreibers",C31="Beladung ohne Netznutzung"), "",IF($A31="","",SUMIFS('Ergebnis (detailliert)'!$P$17:$P$1001,'Ergebnis (detailliert)'!$A$17:$A$1001,'Ergebnis (aggregiert)'!$A31,'Ergebnis (detailliert)'!$B$17:$B$1001,'Ergebnis (aggregiert)'!$C31)))</f>
        <v/>
      </c>
      <c r="I31" s="109" t="str">
        <f>IF(OR(C31="Beladung aus dem Netz eines anderen Netzbetreibers",C31="Beladung ohne Netznutzung"), "",IF($A31="","",SUMIFS('Ergebnis (detailliert)'!$S$17:$S$1001,'Ergebnis (detailliert)'!$A$17:$A$1001,'Ergebnis (aggregiert)'!$A31,'Ergebnis (detailliert)'!$B$17:$B$1001,'Ergebnis (aggregiert)'!$C31)))</f>
        <v/>
      </c>
      <c r="J31" s="89" t="str">
        <f>IFERROR(IF(ISBLANK(A31),"",IF(COUNTIF('Beladung des Speichers'!$A$17:$A$300,'Ergebnis (aggregiert)'!A31)=0,"Fehler: Reiter 'Beladung des Speichers' wurde für diesen Speicher nicht ausgefüllt",IF(COUNTIF('Entladung des Speichers'!$A$17:$A$300,'Ergebnis (aggregiert)'!A31)=0,"Fehler: Reiter 'Entladung des Speichers' wurde für diesen Speicher nicht ausgefüllt",IF(COUNTIF(Füllstände!$A$17:$A$300,'Ergebnis (aggregiert)'!A31)=0,"Fehler: Reiter 'Füllstände' wurde für diesen Speicher nicht ausgefüllt","")))),"Fehler: nicht alle Datenblätter für diesen Speicher wurden vollständig befüllt")</f>
        <v/>
      </c>
    </row>
    <row r="32" spans="1:10" x14ac:dyDescent="0.2">
      <c r="A32" s="105" t="str">
        <f>IF(Stammdaten!A32="","",Stammdaten!A32)</f>
        <v/>
      </c>
      <c r="B32" s="105" t="str">
        <f>IF(A32="","",VLOOKUP(A32,Stammdaten!A32:H315,6,FALSE))</f>
        <v/>
      </c>
      <c r="C32" s="169" t="str">
        <f>IF(A32="","",IF(OR('Beladung des Speichers'!B32="Beladung aus dem Netz eines anderen Netzbetreibers",'Beladung des Speichers'!B32="Beladung ohne Netznutzung"),'Beladung des Speichers'!B32,"Beladung aus dem Netz der "&amp;Stammdaten!$F$3))</f>
        <v/>
      </c>
      <c r="D32" s="106" t="str">
        <f t="shared" si="2"/>
        <v/>
      </c>
      <c r="E32" s="107" t="str">
        <f>IF(OR(C32="Beladung aus dem Netz eines anderen Netzbetreibers",C32="Beladung ohne Netznutzung"), "",IF(A32="","",SUMIFS('Ergebnis (detailliert)'!$H$17:$H$300,'Ergebnis (detailliert)'!$A$17:$A$300,'Ergebnis (aggregiert)'!$A32,'Ergebnis (detailliert)'!$B$17:$B$300,'Ergebnis (aggregiert)'!$C32)))</f>
        <v/>
      </c>
      <c r="F32" s="108" t="str">
        <f>IF(OR(C32="Beladung aus dem Netz eines anderen Netzbetreibers",C32="Beladung ohne Netznutzung"),  "",IF($A32="","",SUMIFS('Ergebnis (detailliert)'!$I$17:$I$300,'Ergebnis (detailliert)'!$A$17:$A$300,'Ergebnis (aggregiert)'!$A32,'Ergebnis (detailliert)'!$B$17:$B$300,'Ergebnis (aggregiert)'!$C32)))</f>
        <v/>
      </c>
      <c r="G32" s="107" t="str">
        <f>IF(OR(C32="Beladung aus dem Netz eines anderen Netzbetreibers",C32="Beladung ohne Netznutzung"), "",IF($A32="","",SUMIFS('Ergebnis (detailliert)'!$M$17:$M$1001,'Ergebnis (detailliert)'!$A$17:$A$1001,'Ergebnis (aggregiert)'!$A32,'Ergebnis (detailliert)'!$B$17:$B$1001,'Ergebnis (aggregiert)'!$C32)))</f>
        <v/>
      </c>
      <c r="H32" s="108" t="str">
        <f>IF(OR(C32="Beladung aus dem Netz eines anderen Netzbetreibers",C32="Beladung ohne Netznutzung"), "",IF($A32="","",SUMIFS('Ergebnis (detailliert)'!$P$17:$P$1001,'Ergebnis (detailliert)'!$A$17:$A$1001,'Ergebnis (aggregiert)'!$A32,'Ergebnis (detailliert)'!$B$17:$B$1001,'Ergebnis (aggregiert)'!$C32)))</f>
        <v/>
      </c>
      <c r="I32" s="109" t="str">
        <f>IF(OR(C32="Beladung aus dem Netz eines anderen Netzbetreibers",C32="Beladung ohne Netznutzung"), "",IF($A32="","",SUMIFS('Ergebnis (detailliert)'!$S$17:$S$1001,'Ergebnis (detailliert)'!$A$17:$A$1001,'Ergebnis (aggregiert)'!$A32,'Ergebnis (detailliert)'!$B$17:$B$1001,'Ergebnis (aggregiert)'!$C32)))</f>
        <v/>
      </c>
      <c r="J32" s="89" t="str">
        <f>IFERROR(IF(ISBLANK(A32),"",IF(COUNTIF('Beladung des Speichers'!$A$17:$A$300,'Ergebnis (aggregiert)'!A32)=0,"Fehler: Reiter 'Beladung des Speichers' wurde für diesen Speicher nicht ausgefüllt",IF(COUNTIF('Entladung des Speichers'!$A$17:$A$300,'Ergebnis (aggregiert)'!A32)=0,"Fehler: Reiter 'Entladung des Speichers' wurde für diesen Speicher nicht ausgefüllt",IF(COUNTIF(Füllstände!$A$17:$A$300,'Ergebnis (aggregiert)'!A32)=0,"Fehler: Reiter 'Füllstände' wurde für diesen Speicher nicht ausgefüllt","")))),"Fehler: nicht alle Datenblätter für diesen Speicher wurden vollständig befüllt")</f>
        <v/>
      </c>
    </row>
    <row r="33" spans="1:10" x14ac:dyDescent="0.2">
      <c r="A33" s="105" t="str">
        <f>IF(Stammdaten!A33="","",Stammdaten!A33)</f>
        <v/>
      </c>
      <c r="B33" s="105" t="str">
        <f>IF(A33="","",VLOOKUP(A33,Stammdaten!A33:H316,6,FALSE))</f>
        <v/>
      </c>
      <c r="C33" s="169" t="str">
        <f>IF(A33="","",IF(OR('Beladung des Speichers'!B33="Beladung aus dem Netz eines anderen Netzbetreibers",'Beladung des Speichers'!B33="Beladung ohne Netznutzung"),'Beladung des Speichers'!B33,"Beladung aus dem Netz der "&amp;Stammdaten!$F$3))</f>
        <v/>
      </c>
      <c r="D33" s="106" t="str">
        <f t="shared" si="2"/>
        <v/>
      </c>
      <c r="E33" s="107" t="str">
        <f>IF(OR(C33="Beladung aus dem Netz eines anderen Netzbetreibers",C33="Beladung ohne Netznutzung"), "",IF(A33="","",SUMIFS('Ergebnis (detailliert)'!$H$17:$H$300,'Ergebnis (detailliert)'!$A$17:$A$300,'Ergebnis (aggregiert)'!$A33,'Ergebnis (detailliert)'!$B$17:$B$300,'Ergebnis (aggregiert)'!$C33)))</f>
        <v/>
      </c>
      <c r="F33" s="108" t="str">
        <f>IF(OR(C33="Beladung aus dem Netz eines anderen Netzbetreibers",C33="Beladung ohne Netznutzung"),  "",IF($A33="","",SUMIFS('Ergebnis (detailliert)'!$I$17:$I$300,'Ergebnis (detailliert)'!$A$17:$A$300,'Ergebnis (aggregiert)'!$A33,'Ergebnis (detailliert)'!$B$17:$B$300,'Ergebnis (aggregiert)'!$C33)))</f>
        <v/>
      </c>
      <c r="G33" s="107" t="str">
        <f>IF(OR(C33="Beladung aus dem Netz eines anderen Netzbetreibers",C33="Beladung ohne Netznutzung"), "",IF($A33="","",SUMIFS('Ergebnis (detailliert)'!$M$17:$M$1001,'Ergebnis (detailliert)'!$A$17:$A$1001,'Ergebnis (aggregiert)'!$A33,'Ergebnis (detailliert)'!$B$17:$B$1001,'Ergebnis (aggregiert)'!$C33)))</f>
        <v/>
      </c>
      <c r="H33" s="108" t="str">
        <f>IF(OR(C33="Beladung aus dem Netz eines anderen Netzbetreibers",C33="Beladung ohne Netznutzung"), "",IF($A33="","",SUMIFS('Ergebnis (detailliert)'!$P$17:$P$1001,'Ergebnis (detailliert)'!$A$17:$A$1001,'Ergebnis (aggregiert)'!$A33,'Ergebnis (detailliert)'!$B$17:$B$1001,'Ergebnis (aggregiert)'!$C33)))</f>
        <v/>
      </c>
      <c r="I33" s="109" t="str">
        <f>IF(OR(C33="Beladung aus dem Netz eines anderen Netzbetreibers",C33="Beladung ohne Netznutzung"), "",IF($A33="","",SUMIFS('Ergebnis (detailliert)'!$S$17:$S$1001,'Ergebnis (detailliert)'!$A$17:$A$1001,'Ergebnis (aggregiert)'!$A33,'Ergebnis (detailliert)'!$B$17:$B$1001,'Ergebnis (aggregiert)'!$C33)))</f>
        <v/>
      </c>
      <c r="J33" s="89" t="str">
        <f>IFERROR(IF(ISBLANK(A33),"",IF(COUNTIF('Beladung des Speichers'!$A$17:$A$300,'Ergebnis (aggregiert)'!A33)=0,"Fehler: Reiter 'Beladung des Speichers' wurde für diesen Speicher nicht ausgefüllt",IF(COUNTIF('Entladung des Speichers'!$A$17:$A$300,'Ergebnis (aggregiert)'!A33)=0,"Fehler: Reiter 'Entladung des Speichers' wurde für diesen Speicher nicht ausgefüllt",IF(COUNTIF(Füllstände!$A$17:$A$300,'Ergebnis (aggregiert)'!A33)=0,"Fehler: Reiter 'Füllstände' wurde für diesen Speicher nicht ausgefüllt","")))),"Fehler: nicht alle Datenblätter für diesen Speicher wurden vollständig befüllt")</f>
        <v/>
      </c>
    </row>
    <row r="34" spans="1:10" x14ac:dyDescent="0.2">
      <c r="A34" s="105" t="str">
        <f>IF(Stammdaten!A34="","",Stammdaten!A34)</f>
        <v/>
      </c>
      <c r="B34" s="105" t="str">
        <f>IF(A34="","",VLOOKUP(A34,Stammdaten!A34:H317,6,FALSE))</f>
        <v/>
      </c>
      <c r="C34" s="169" t="str">
        <f>IF(A34="","",IF(OR('Beladung des Speichers'!B34="Beladung aus dem Netz eines anderen Netzbetreibers",'Beladung des Speichers'!B34="Beladung ohne Netznutzung"),'Beladung des Speichers'!B34,"Beladung aus dem Netz der "&amp;Stammdaten!$F$3))</f>
        <v/>
      </c>
      <c r="D34" s="106" t="str">
        <f t="shared" si="2"/>
        <v/>
      </c>
      <c r="E34" s="107" t="str">
        <f>IF(OR(C34="Beladung aus dem Netz eines anderen Netzbetreibers",C34="Beladung ohne Netznutzung"), "",IF(A34="","",SUMIFS('Ergebnis (detailliert)'!$H$17:$H$300,'Ergebnis (detailliert)'!$A$17:$A$300,'Ergebnis (aggregiert)'!$A34,'Ergebnis (detailliert)'!$B$17:$B$300,'Ergebnis (aggregiert)'!$C34)))</f>
        <v/>
      </c>
      <c r="F34" s="108" t="str">
        <f>IF(OR(C34="Beladung aus dem Netz eines anderen Netzbetreibers",C34="Beladung ohne Netznutzung"),  "",IF($A34="","",SUMIFS('Ergebnis (detailliert)'!$I$17:$I$300,'Ergebnis (detailliert)'!$A$17:$A$300,'Ergebnis (aggregiert)'!$A34,'Ergebnis (detailliert)'!$B$17:$B$300,'Ergebnis (aggregiert)'!$C34)))</f>
        <v/>
      </c>
      <c r="G34" s="107" t="str">
        <f>IF(OR(C34="Beladung aus dem Netz eines anderen Netzbetreibers",C34="Beladung ohne Netznutzung"), "",IF($A34="","",SUMIFS('Ergebnis (detailliert)'!$M$17:$M$1001,'Ergebnis (detailliert)'!$A$17:$A$1001,'Ergebnis (aggregiert)'!$A34,'Ergebnis (detailliert)'!$B$17:$B$1001,'Ergebnis (aggregiert)'!$C34)))</f>
        <v/>
      </c>
      <c r="H34" s="108" t="str">
        <f>IF(OR(C34="Beladung aus dem Netz eines anderen Netzbetreibers",C34="Beladung ohne Netznutzung"), "",IF($A34="","",SUMIFS('Ergebnis (detailliert)'!$P$17:$P$1001,'Ergebnis (detailliert)'!$A$17:$A$1001,'Ergebnis (aggregiert)'!$A34,'Ergebnis (detailliert)'!$B$17:$B$1001,'Ergebnis (aggregiert)'!$C34)))</f>
        <v/>
      </c>
      <c r="I34" s="109" t="str">
        <f>IF(OR(C34="Beladung aus dem Netz eines anderen Netzbetreibers",C34="Beladung ohne Netznutzung"), "",IF($A34="","",SUMIFS('Ergebnis (detailliert)'!$S$17:$S$1001,'Ergebnis (detailliert)'!$A$17:$A$1001,'Ergebnis (aggregiert)'!$A34,'Ergebnis (detailliert)'!$B$17:$B$1001,'Ergebnis (aggregiert)'!$C34)))</f>
        <v/>
      </c>
      <c r="J34" s="89" t="str">
        <f>IFERROR(IF(ISBLANK(A34),"",IF(COUNTIF('Beladung des Speichers'!$A$17:$A$300,'Ergebnis (aggregiert)'!A34)=0,"Fehler: Reiter 'Beladung des Speichers' wurde für diesen Speicher nicht ausgefüllt",IF(COUNTIF('Entladung des Speichers'!$A$17:$A$300,'Ergebnis (aggregiert)'!A34)=0,"Fehler: Reiter 'Entladung des Speichers' wurde für diesen Speicher nicht ausgefüllt",IF(COUNTIF(Füllstände!$A$17:$A$300,'Ergebnis (aggregiert)'!A34)=0,"Fehler: Reiter 'Füllstände' wurde für diesen Speicher nicht ausgefüllt","")))),"Fehler: nicht alle Datenblätter für diesen Speicher wurden vollständig befüllt")</f>
        <v/>
      </c>
    </row>
    <row r="35" spans="1:10" x14ac:dyDescent="0.2">
      <c r="A35" s="105" t="str">
        <f>IF(Stammdaten!A35="","",Stammdaten!A35)</f>
        <v/>
      </c>
      <c r="B35" s="105" t="str">
        <f>IF(A35="","",VLOOKUP(A35,Stammdaten!A35:H318,6,FALSE))</f>
        <v/>
      </c>
      <c r="C35" s="169" t="str">
        <f>IF(A35="","",IF(OR('Beladung des Speichers'!B35="Beladung aus dem Netz eines anderen Netzbetreibers",'Beladung des Speichers'!B35="Beladung ohne Netznutzung"),'Beladung des Speichers'!B35,"Beladung aus dem Netz der "&amp;Stammdaten!$F$3))</f>
        <v/>
      </c>
      <c r="D35" s="106" t="str">
        <f t="shared" si="2"/>
        <v/>
      </c>
      <c r="E35" s="107" t="str">
        <f>IF(OR(C35="Beladung aus dem Netz eines anderen Netzbetreibers",C35="Beladung ohne Netznutzung"), "",IF(A35="","",SUMIFS('Ergebnis (detailliert)'!$H$17:$H$300,'Ergebnis (detailliert)'!$A$17:$A$300,'Ergebnis (aggregiert)'!$A35,'Ergebnis (detailliert)'!$B$17:$B$300,'Ergebnis (aggregiert)'!$C35)))</f>
        <v/>
      </c>
      <c r="F35" s="108" t="str">
        <f>IF(OR(C35="Beladung aus dem Netz eines anderen Netzbetreibers",C35="Beladung ohne Netznutzung"),  "",IF($A35="","",SUMIFS('Ergebnis (detailliert)'!$I$17:$I$300,'Ergebnis (detailliert)'!$A$17:$A$300,'Ergebnis (aggregiert)'!$A35,'Ergebnis (detailliert)'!$B$17:$B$300,'Ergebnis (aggregiert)'!$C35)))</f>
        <v/>
      </c>
      <c r="G35" s="107" t="str">
        <f>IF(OR(C35="Beladung aus dem Netz eines anderen Netzbetreibers",C35="Beladung ohne Netznutzung"), "",IF($A35="","",SUMIFS('Ergebnis (detailliert)'!$M$17:$M$1001,'Ergebnis (detailliert)'!$A$17:$A$1001,'Ergebnis (aggregiert)'!$A35,'Ergebnis (detailliert)'!$B$17:$B$1001,'Ergebnis (aggregiert)'!$C35)))</f>
        <v/>
      </c>
      <c r="H35" s="108" t="str">
        <f>IF(OR(C35="Beladung aus dem Netz eines anderen Netzbetreibers",C35="Beladung ohne Netznutzung"), "",IF($A35="","",SUMIFS('Ergebnis (detailliert)'!$P$17:$P$1001,'Ergebnis (detailliert)'!$A$17:$A$1001,'Ergebnis (aggregiert)'!$A35,'Ergebnis (detailliert)'!$B$17:$B$1001,'Ergebnis (aggregiert)'!$C35)))</f>
        <v/>
      </c>
      <c r="I35" s="109" t="str">
        <f>IF(OR(C35="Beladung aus dem Netz eines anderen Netzbetreibers",C35="Beladung ohne Netznutzung"), "",IF($A35="","",SUMIFS('Ergebnis (detailliert)'!$S$17:$S$1001,'Ergebnis (detailliert)'!$A$17:$A$1001,'Ergebnis (aggregiert)'!$A35,'Ergebnis (detailliert)'!$B$17:$B$1001,'Ergebnis (aggregiert)'!$C35)))</f>
        <v/>
      </c>
      <c r="J35" s="89" t="str">
        <f>IFERROR(IF(ISBLANK(A35),"",IF(COUNTIF('Beladung des Speichers'!$A$17:$A$300,'Ergebnis (aggregiert)'!A35)=0,"Fehler: Reiter 'Beladung des Speichers' wurde für diesen Speicher nicht ausgefüllt",IF(COUNTIF('Entladung des Speichers'!$A$17:$A$300,'Ergebnis (aggregiert)'!A35)=0,"Fehler: Reiter 'Entladung des Speichers' wurde für diesen Speicher nicht ausgefüllt",IF(COUNTIF(Füllstände!$A$17:$A$300,'Ergebnis (aggregiert)'!A35)=0,"Fehler: Reiter 'Füllstände' wurde für diesen Speicher nicht ausgefüllt","")))),"Fehler: nicht alle Datenblätter für diesen Speicher wurden vollständig befüllt")</f>
        <v/>
      </c>
    </row>
    <row r="36" spans="1:10" x14ac:dyDescent="0.2">
      <c r="A36" s="105" t="str">
        <f>IF(Stammdaten!A36="","",Stammdaten!A36)</f>
        <v/>
      </c>
      <c r="B36" s="105" t="str">
        <f>IF(A36="","",VLOOKUP(A36,Stammdaten!A36:H319,6,FALSE))</f>
        <v/>
      </c>
      <c r="C36" s="169" t="str">
        <f>IF(A36="","",IF(OR('Beladung des Speichers'!B36="Beladung aus dem Netz eines anderen Netzbetreibers",'Beladung des Speichers'!B36="Beladung ohne Netznutzung"),'Beladung des Speichers'!B36,"Beladung aus dem Netz der "&amp;Stammdaten!$F$3))</f>
        <v/>
      </c>
      <c r="D36" s="106" t="str">
        <f t="shared" si="2"/>
        <v/>
      </c>
      <c r="E36" s="107" t="str">
        <f>IF(OR(C36="Beladung aus dem Netz eines anderen Netzbetreibers",C36="Beladung ohne Netznutzung"), "",IF(A36="","",SUMIFS('Ergebnis (detailliert)'!$H$17:$H$300,'Ergebnis (detailliert)'!$A$17:$A$300,'Ergebnis (aggregiert)'!$A36,'Ergebnis (detailliert)'!$B$17:$B$300,'Ergebnis (aggregiert)'!$C36)))</f>
        <v/>
      </c>
      <c r="F36" s="108" t="str">
        <f>IF(OR(C36="Beladung aus dem Netz eines anderen Netzbetreibers",C36="Beladung ohne Netznutzung"),  "",IF($A36="","",SUMIFS('Ergebnis (detailliert)'!$I$17:$I$300,'Ergebnis (detailliert)'!$A$17:$A$300,'Ergebnis (aggregiert)'!$A36,'Ergebnis (detailliert)'!$B$17:$B$300,'Ergebnis (aggregiert)'!$C36)))</f>
        <v/>
      </c>
      <c r="G36" s="107" t="str">
        <f>IF(OR(C36="Beladung aus dem Netz eines anderen Netzbetreibers",C36="Beladung ohne Netznutzung"), "",IF($A36="","",SUMIFS('Ergebnis (detailliert)'!$M$17:$M$1001,'Ergebnis (detailliert)'!$A$17:$A$1001,'Ergebnis (aggregiert)'!$A36,'Ergebnis (detailliert)'!$B$17:$B$1001,'Ergebnis (aggregiert)'!$C36)))</f>
        <v/>
      </c>
      <c r="H36" s="108" t="str">
        <f>IF(OR(C36="Beladung aus dem Netz eines anderen Netzbetreibers",C36="Beladung ohne Netznutzung"), "",IF($A36="","",SUMIFS('Ergebnis (detailliert)'!$P$17:$P$1001,'Ergebnis (detailliert)'!$A$17:$A$1001,'Ergebnis (aggregiert)'!$A36,'Ergebnis (detailliert)'!$B$17:$B$1001,'Ergebnis (aggregiert)'!$C36)))</f>
        <v/>
      </c>
      <c r="I36" s="109" t="str">
        <f>IF(OR(C36="Beladung aus dem Netz eines anderen Netzbetreibers",C36="Beladung ohne Netznutzung"), "",IF($A36="","",SUMIFS('Ergebnis (detailliert)'!$S$17:$S$1001,'Ergebnis (detailliert)'!$A$17:$A$1001,'Ergebnis (aggregiert)'!$A36,'Ergebnis (detailliert)'!$B$17:$B$1001,'Ergebnis (aggregiert)'!$C36)))</f>
        <v/>
      </c>
      <c r="J36" s="89" t="str">
        <f>IFERROR(IF(ISBLANK(A36),"",IF(COUNTIF('Beladung des Speichers'!$A$17:$A$300,'Ergebnis (aggregiert)'!A36)=0,"Fehler: Reiter 'Beladung des Speichers' wurde für diesen Speicher nicht ausgefüllt",IF(COUNTIF('Entladung des Speichers'!$A$17:$A$300,'Ergebnis (aggregiert)'!A36)=0,"Fehler: Reiter 'Entladung des Speichers' wurde für diesen Speicher nicht ausgefüllt",IF(COUNTIF(Füllstände!$A$17:$A$300,'Ergebnis (aggregiert)'!A36)=0,"Fehler: Reiter 'Füllstände' wurde für diesen Speicher nicht ausgefüllt","")))),"Fehler: nicht alle Datenblätter für diesen Speicher wurden vollständig befüllt")</f>
        <v/>
      </c>
    </row>
    <row r="37" spans="1:10" x14ac:dyDescent="0.2">
      <c r="A37" s="105" t="str">
        <f>IF(Stammdaten!A37="","",Stammdaten!A37)</f>
        <v/>
      </c>
      <c r="B37" s="105" t="str">
        <f>IF(A37="","",VLOOKUP(A37,Stammdaten!A37:H320,6,FALSE))</f>
        <v/>
      </c>
      <c r="C37" s="169" t="str">
        <f>IF(A37="","",IF(OR('Beladung des Speichers'!B37="Beladung aus dem Netz eines anderen Netzbetreibers",'Beladung des Speichers'!B37="Beladung ohne Netznutzung"),'Beladung des Speichers'!B37,"Beladung aus dem Netz der "&amp;Stammdaten!$F$3))</f>
        <v/>
      </c>
      <c r="D37" s="106" t="str">
        <f t="shared" si="2"/>
        <v/>
      </c>
      <c r="E37" s="107" t="str">
        <f>IF(OR(C37="Beladung aus dem Netz eines anderen Netzbetreibers",C37="Beladung ohne Netznutzung"), "",IF(A37="","",SUMIFS('Ergebnis (detailliert)'!$H$17:$H$300,'Ergebnis (detailliert)'!$A$17:$A$300,'Ergebnis (aggregiert)'!$A37,'Ergebnis (detailliert)'!$B$17:$B$300,'Ergebnis (aggregiert)'!$C37)))</f>
        <v/>
      </c>
      <c r="F37" s="108" t="str">
        <f>IF(OR(C37="Beladung aus dem Netz eines anderen Netzbetreibers",C37="Beladung ohne Netznutzung"),  "",IF($A37="","",SUMIFS('Ergebnis (detailliert)'!$I$17:$I$300,'Ergebnis (detailliert)'!$A$17:$A$300,'Ergebnis (aggregiert)'!$A37,'Ergebnis (detailliert)'!$B$17:$B$300,'Ergebnis (aggregiert)'!$C37)))</f>
        <v/>
      </c>
      <c r="G37" s="107" t="str">
        <f>IF(OR(C37="Beladung aus dem Netz eines anderen Netzbetreibers",C37="Beladung ohne Netznutzung"), "",IF($A37="","",SUMIFS('Ergebnis (detailliert)'!$M$17:$M$1001,'Ergebnis (detailliert)'!$A$17:$A$1001,'Ergebnis (aggregiert)'!$A37,'Ergebnis (detailliert)'!$B$17:$B$1001,'Ergebnis (aggregiert)'!$C37)))</f>
        <v/>
      </c>
      <c r="H37" s="108" t="str">
        <f>IF(OR(C37="Beladung aus dem Netz eines anderen Netzbetreibers",C37="Beladung ohne Netznutzung"), "",IF($A37="","",SUMIFS('Ergebnis (detailliert)'!$P$17:$P$1001,'Ergebnis (detailliert)'!$A$17:$A$1001,'Ergebnis (aggregiert)'!$A37,'Ergebnis (detailliert)'!$B$17:$B$1001,'Ergebnis (aggregiert)'!$C37)))</f>
        <v/>
      </c>
      <c r="I37" s="109" t="str">
        <f>IF(OR(C37="Beladung aus dem Netz eines anderen Netzbetreibers",C37="Beladung ohne Netznutzung"), "",IF($A37="","",SUMIFS('Ergebnis (detailliert)'!$S$17:$S$1001,'Ergebnis (detailliert)'!$A$17:$A$1001,'Ergebnis (aggregiert)'!$A37,'Ergebnis (detailliert)'!$B$17:$B$1001,'Ergebnis (aggregiert)'!$C37)))</f>
        <v/>
      </c>
      <c r="J37" s="89" t="str">
        <f>IFERROR(IF(ISBLANK(A37),"",IF(COUNTIF('Beladung des Speichers'!$A$17:$A$300,'Ergebnis (aggregiert)'!A37)=0,"Fehler: Reiter 'Beladung des Speichers' wurde für diesen Speicher nicht ausgefüllt",IF(COUNTIF('Entladung des Speichers'!$A$17:$A$300,'Ergebnis (aggregiert)'!A37)=0,"Fehler: Reiter 'Entladung des Speichers' wurde für diesen Speicher nicht ausgefüllt",IF(COUNTIF(Füllstände!$A$17:$A$300,'Ergebnis (aggregiert)'!A37)=0,"Fehler: Reiter 'Füllstände' wurde für diesen Speicher nicht ausgefüllt","")))),"Fehler: nicht alle Datenblätter für diesen Speicher wurden vollständig befüllt")</f>
        <v/>
      </c>
    </row>
    <row r="38" spans="1:10" x14ac:dyDescent="0.2">
      <c r="A38" s="105" t="str">
        <f>IF(Stammdaten!A38="","",Stammdaten!A38)</f>
        <v/>
      </c>
      <c r="B38" s="105" t="str">
        <f>IF(A38="","",VLOOKUP(A38,Stammdaten!A38:H321,6,FALSE))</f>
        <v/>
      </c>
      <c r="C38" s="169" t="str">
        <f>IF(A38="","",IF(OR('Beladung des Speichers'!B38="Beladung aus dem Netz eines anderen Netzbetreibers",'Beladung des Speichers'!B38="Beladung ohne Netznutzung"),'Beladung des Speichers'!B38,"Beladung aus dem Netz der "&amp;Stammdaten!$F$3))</f>
        <v/>
      </c>
      <c r="D38" s="106" t="str">
        <f t="shared" si="2"/>
        <v/>
      </c>
      <c r="E38" s="107" t="str">
        <f>IF(OR(C38="Beladung aus dem Netz eines anderen Netzbetreibers",C38="Beladung ohne Netznutzung"), "",IF(A38="","",SUMIFS('Ergebnis (detailliert)'!$H$17:$H$300,'Ergebnis (detailliert)'!$A$17:$A$300,'Ergebnis (aggregiert)'!$A38,'Ergebnis (detailliert)'!$B$17:$B$300,'Ergebnis (aggregiert)'!$C38)))</f>
        <v/>
      </c>
      <c r="F38" s="108" t="str">
        <f>IF(OR(C38="Beladung aus dem Netz eines anderen Netzbetreibers",C38="Beladung ohne Netznutzung"),  "",IF($A38="","",SUMIFS('Ergebnis (detailliert)'!$I$17:$I$300,'Ergebnis (detailliert)'!$A$17:$A$300,'Ergebnis (aggregiert)'!$A38,'Ergebnis (detailliert)'!$B$17:$B$300,'Ergebnis (aggregiert)'!$C38)))</f>
        <v/>
      </c>
      <c r="G38" s="107" t="str">
        <f>IF(OR(C38="Beladung aus dem Netz eines anderen Netzbetreibers",C38="Beladung ohne Netznutzung"), "",IF($A38="","",SUMIFS('Ergebnis (detailliert)'!$M$17:$M$1001,'Ergebnis (detailliert)'!$A$17:$A$1001,'Ergebnis (aggregiert)'!$A38,'Ergebnis (detailliert)'!$B$17:$B$1001,'Ergebnis (aggregiert)'!$C38)))</f>
        <v/>
      </c>
      <c r="H38" s="108" t="str">
        <f>IF(OR(C38="Beladung aus dem Netz eines anderen Netzbetreibers",C38="Beladung ohne Netznutzung"), "",IF($A38="","",SUMIFS('Ergebnis (detailliert)'!$P$17:$P$1001,'Ergebnis (detailliert)'!$A$17:$A$1001,'Ergebnis (aggregiert)'!$A38,'Ergebnis (detailliert)'!$B$17:$B$1001,'Ergebnis (aggregiert)'!$C38)))</f>
        <v/>
      </c>
      <c r="I38" s="109" t="str">
        <f>IF(OR(C38="Beladung aus dem Netz eines anderen Netzbetreibers",C38="Beladung ohne Netznutzung"), "",IF($A38="","",SUMIFS('Ergebnis (detailliert)'!$S$17:$S$1001,'Ergebnis (detailliert)'!$A$17:$A$1001,'Ergebnis (aggregiert)'!$A38,'Ergebnis (detailliert)'!$B$17:$B$1001,'Ergebnis (aggregiert)'!$C38)))</f>
        <v/>
      </c>
      <c r="J38" s="89" t="str">
        <f>IFERROR(IF(ISBLANK(A38),"",IF(COUNTIF('Beladung des Speichers'!$A$17:$A$300,'Ergebnis (aggregiert)'!A38)=0,"Fehler: Reiter 'Beladung des Speichers' wurde für diesen Speicher nicht ausgefüllt",IF(COUNTIF('Entladung des Speichers'!$A$17:$A$300,'Ergebnis (aggregiert)'!A38)=0,"Fehler: Reiter 'Entladung des Speichers' wurde für diesen Speicher nicht ausgefüllt",IF(COUNTIF(Füllstände!$A$17:$A$300,'Ergebnis (aggregiert)'!A38)=0,"Fehler: Reiter 'Füllstände' wurde für diesen Speicher nicht ausgefüllt","")))),"Fehler: nicht alle Datenblätter für diesen Speicher wurden vollständig befüllt")</f>
        <v/>
      </c>
    </row>
    <row r="39" spans="1:10" x14ac:dyDescent="0.2">
      <c r="A39" s="105" t="str">
        <f>IF(Stammdaten!A39="","",Stammdaten!A39)</f>
        <v/>
      </c>
      <c r="B39" s="105" t="str">
        <f>IF(A39="","",VLOOKUP(A39,Stammdaten!A39:H322,6,FALSE))</f>
        <v/>
      </c>
      <c r="C39" s="169" t="str">
        <f>IF(A39="","",IF(OR('Beladung des Speichers'!B39="Beladung aus dem Netz eines anderen Netzbetreibers",'Beladung des Speichers'!B39="Beladung ohne Netznutzung"),'Beladung des Speichers'!B39,"Beladung aus dem Netz der "&amp;Stammdaten!$F$3))</f>
        <v/>
      </c>
      <c r="D39" s="106" t="str">
        <f t="shared" si="2"/>
        <v/>
      </c>
      <c r="E39" s="107" t="str">
        <f>IF(OR(C39="Beladung aus dem Netz eines anderen Netzbetreibers",C39="Beladung ohne Netznutzung"), "",IF(A39="","",SUMIFS('Ergebnis (detailliert)'!$H$17:$H$300,'Ergebnis (detailliert)'!$A$17:$A$300,'Ergebnis (aggregiert)'!$A39,'Ergebnis (detailliert)'!$B$17:$B$300,'Ergebnis (aggregiert)'!$C39)))</f>
        <v/>
      </c>
      <c r="F39" s="108" t="str">
        <f>IF(OR(C39="Beladung aus dem Netz eines anderen Netzbetreibers",C39="Beladung ohne Netznutzung"),  "",IF($A39="","",SUMIFS('Ergebnis (detailliert)'!$I$17:$I$300,'Ergebnis (detailliert)'!$A$17:$A$300,'Ergebnis (aggregiert)'!$A39,'Ergebnis (detailliert)'!$B$17:$B$300,'Ergebnis (aggregiert)'!$C39)))</f>
        <v/>
      </c>
      <c r="G39" s="107" t="str">
        <f>IF(OR(C39="Beladung aus dem Netz eines anderen Netzbetreibers",C39="Beladung ohne Netznutzung"), "",IF($A39="","",SUMIFS('Ergebnis (detailliert)'!$M$17:$M$1001,'Ergebnis (detailliert)'!$A$17:$A$1001,'Ergebnis (aggregiert)'!$A39,'Ergebnis (detailliert)'!$B$17:$B$1001,'Ergebnis (aggregiert)'!$C39)))</f>
        <v/>
      </c>
      <c r="H39" s="108" t="str">
        <f>IF(OR(C39="Beladung aus dem Netz eines anderen Netzbetreibers",C39="Beladung ohne Netznutzung"), "",IF($A39="","",SUMIFS('Ergebnis (detailliert)'!$P$17:$P$1001,'Ergebnis (detailliert)'!$A$17:$A$1001,'Ergebnis (aggregiert)'!$A39,'Ergebnis (detailliert)'!$B$17:$B$1001,'Ergebnis (aggregiert)'!$C39)))</f>
        <v/>
      </c>
      <c r="I39" s="109" t="str">
        <f>IF(OR(C39="Beladung aus dem Netz eines anderen Netzbetreibers",C39="Beladung ohne Netznutzung"), "",IF($A39="","",SUMIFS('Ergebnis (detailliert)'!$S$17:$S$1001,'Ergebnis (detailliert)'!$A$17:$A$1001,'Ergebnis (aggregiert)'!$A39,'Ergebnis (detailliert)'!$B$17:$B$1001,'Ergebnis (aggregiert)'!$C39)))</f>
        <v/>
      </c>
      <c r="J39" s="89" t="str">
        <f>IFERROR(IF(ISBLANK(A39),"",IF(COUNTIF('Beladung des Speichers'!$A$17:$A$300,'Ergebnis (aggregiert)'!A39)=0,"Fehler: Reiter 'Beladung des Speichers' wurde für diesen Speicher nicht ausgefüllt",IF(COUNTIF('Entladung des Speichers'!$A$17:$A$300,'Ergebnis (aggregiert)'!A39)=0,"Fehler: Reiter 'Entladung des Speichers' wurde für diesen Speicher nicht ausgefüllt",IF(COUNTIF(Füllstände!$A$17:$A$300,'Ergebnis (aggregiert)'!A39)=0,"Fehler: Reiter 'Füllstände' wurde für diesen Speicher nicht ausgefüllt","")))),"Fehler: nicht alle Datenblätter für diesen Speicher wurden vollständig befüllt")</f>
        <v/>
      </c>
    </row>
    <row r="40" spans="1:10" x14ac:dyDescent="0.2">
      <c r="A40" s="105" t="str">
        <f>IF(Stammdaten!A40="","",Stammdaten!A40)</f>
        <v/>
      </c>
      <c r="B40" s="105" t="str">
        <f>IF(A40="","",VLOOKUP(A40,Stammdaten!A40:H323,6,FALSE))</f>
        <v/>
      </c>
      <c r="C40" s="169" t="str">
        <f>IF(A40="","",IF(OR('Beladung des Speichers'!B40="Beladung aus dem Netz eines anderen Netzbetreibers",'Beladung des Speichers'!B40="Beladung ohne Netznutzung"),'Beladung des Speichers'!B40,"Beladung aus dem Netz der "&amp;Stammdaten!$F$3))</f>
        <v/>
      </c>
      <c r="D40" s="106" t="str">
        <f t="shared" si="2"/>
        <v/>
      </c>
      <c r="E40" s="107" t="str">
        <f>IF(OR(C40="Beladung aus dem Netz eines anderen Netzbetreibers",C40="Beladung ohne Netznutzung"), "",IF(A40="","",SUMIFS('Ergebnis (detailliert)'!$H$17:$H$300,'Ergebnis (detailliert)'!$A$17:$A$300,'Ergebnis (aggregiert)'!$A40,'Ergebnis (detailliert)'!$B$17:$B$300,'Ergebnis (aggregiert)'!$C40)))</f>
        <v/>
      </c>
      <c r="F40" s="108" t="str">
        <f>IF(OR(C40="Beladung aus dem Netz eines anderen Netzbetreibers",C40="Beladung ohne Netznutzung"),  "",IF($A40="","",SUMIFS('Ergebnis (detailliert)'!$I$17:$I$300,'Ergebnis (detailliert)'!$A$17:$A$300,'Ergebnis (aggregiert)'!$A40,'Ergebnis (detailliert)'!$B$17:$B$300,'Ergebnis (aggregiert)'!$C40)))</f>
        <v/>
      </c>
      <c r="G40" s="107" t="str">
        <f>IF(OR(C40="Beladung aus dem Netz eines anderen Netzbetreibers",C40="Beladung ohne Netznutzung"), "",IF($A40="","",SUMIFS('Ergebnis (detailliert)'!$M$17:$M$1001,'Ergebnis (detailliert)'!$A$17:$A$1001,'Ergebnis (aggregiert)'!$A40,'Ergebnis (detailliert)'!$B$17:$B$1001,'Ergebnis (aggregiert)'!$C40)))</f>
        <v/>
      </c>
      <c r="H40" s="108" t="str">
        <f>IF(OR(C40="Beladung aus dem Netz eines anderen Netzbetreibers",C40="Beladung ohne Netznutzung"), "",IF($A40="","",SUMIFS('Ergebnis (detailliert)'!$P$17:$P$1001,'Ergebnis (detailliert)'!$A$17:$A$1001,'Ergebnis (aggregiert)'!$A40,'Ergebnis (detailliert)'!$B$17:$B$1001,'Ergebnis (aggregiert)'!$C40)))</f>
        <v/>
      </c>
      <c r="I40" s="109" t="str">
        <f>IF(OR(C40="Beladung aus dem Netz eines anderen Netzbetreibers",C40="Beladung ohne Netznutzung"), "",IF($A40="","",SUMIFS('Ergebnis (detailliert)'!$S$17:$S$1001,'Ergebnis (detailliert)'!$A$17:$A$1001,'Ergebnis (aggregiert)'!$A40,'Ergebnis (detailliert)'!$B$17:$B$1001,'Ergebnis (aggregiert)'!$C40)))</f>
        <v/>
      </c>
      <c r="J40" s="89" t="str">
        <f>IFERROR(IF(ISBLANK(A40),"",IF(COUNTIF('Beladung des Speichers'!$A$17:$A$300,'Ergebnis (aggregiert)'!A40)=0,"Fehler: Reiter 'Beladung des Speichers' wurde für diesen Speicher nicht ausgefüllt",IF(COUNTIF('Entladung des Speichers'!$A$17:$A$300,'Ergebnis (aggregiert)'!A40)=0,"Fehler: Reiter 'Entladung des Speichers' wurde für diesen Speicher nicht ausgefüllt",IF(COUNTIF(Füllstände!$A$17:$A$300,'Ergebnis (aggregiert)'!A40)=0,"Fehler: Reiter 'Füllstände' wurde für diesen Speicher nicht ausgefüllt","")))),"Fehler: nicht alle Datenblätter für diesen Speicher wurden vollständig befüllt")</f>
        <v/>
      </c>
    </row>
    <row r="41" spans="1:10" x14ac:dyDescent="0.2">
      <c r="A41" s="105" t="str">
        <f>IF(Stammdaten!A41="","",Stammdaten!A41)</f>
        <v/>
      </c>
      <c r="B41" s="105" t="str">
        <f>IF(A41="","",VLOOKUP(A41,Stammdaten!A41:H324,6,FALSE))</f>
        <v/>
      </c>
      <c r="C41" s="169" t="str">
        <f>IF(A41="","",IF(OR('Beladung des Speichers'!B41="Beladung aus dem Netz eines anderen Netzbetreibers",'Beladung des Speichers'!B41="Beladung ohne Netznutzung"),'Beladung des Speichers'!B41,"Beladung aus dem Netz der "&amp;Stammdaten!$F$3))</f>
        <v/>
      </c>
      <c r="D41" s="106" t="str">
        <f t="shared" si="2"/>
        <v/>
      </c>
      <c r="E41" s="107" t="str">
        <f>IF(OR(C41="Beladung aus dem Netz eines anderen Netzbetreibers",C41="Beladung ohne Netznutzung"), "",IF(A41="","",SUMIFS('Ergebnis (detailliert)'!$H$17:$H$300,'Ergebnis (detailliert)'!$A$17:$A$300,'Ergebnis (aggregiert)'!$A41,'Ergebnis (detailliert)'!$B$17:$B$300,'Ergebnis (aggregiert)'!$C41)))</f>
        <v/>
      </c>
      <c r="F41" s="108" t="str">
        <f>IF(OR(C41="Beladung aus dem Netz eines anderen Netzbetreibers",C41="Beladung ohne Netznutzung"),  "",IF($A41="","",SUMIFS('Ergebnis (detailliert)'!$I$17:$I$300,'Ergebnis (detailliert)'!$A$17:$A$300,'Ergebnis (aggregiert)'!$A41,'Ergebnis (detailliert)'!$B$17:$B$300,'Ergebnis (aggregiert)'!$C41)))</f>
        <v/>
      </c>
      <c r="G41" s="107" t="str">
        <f>IF(OR(C41="Beladung aus dem Netz eines anderen Netzbetreibers",C41="Beladung ohne Netznutzung"), "",IF($A41="","",SUMIFS('Ergebnis (detailliert)'!$M$17:$M$1001,'Ergebnis (detailliert)'!$A$17:$A$1001,'Ergebnis (aggregiert)'!$A41,'Ergebnis (detailliert)'!$B$17:$B$1001,'Ergebnis (aggregiert)'!$C41)))</f>
        <v/>
      </c>
      <c r="H41" s="108" t="str">
        <f>IF(OR(C41="Beladung aus dem Netz eines anderen Netzbetreibers",C41="Beladung ohne Netznutzung"), "",IF($A41="","",SUMIFS('Ergebnis (detailliert)'!$P$17:$P$1001,'Ergebnis (detailliert)'!$A$17:$A$1001,'Ergebnis (aggregiert)'!$A41,'Ergebnis (detailliert)'!$B$17:$B$1001,'Ergebnis (aggregiert)'!$C41)))</f>
        <v/>
      </c>
      <c r="I41" s="109" t="str">
        <f>IF(OR(C41="Beladung aus dem Netz eines anderen Netzbetreibers",C41="Beladung ohne Netznutzung"), "",IF($A41="","",SUMIFS('Ergebnis (detailliert)'!$S$17:$S$1001,'Ergebnis (detailliert)'!$A$17:$A$1001,'Ergebnis (aggregiert)'!$A41,'Ergebnis (detailliert)'!$B$17:$B$1001,'Ergebnis (aggregiert)'!$C41)))</f>
        <v/>
      </c>
      <c r="J41" s="89" t="str">
        <f>IFERROR(IF(ISBLANK(A41),"",IF(COUNTIF('Beladung des Speichers'!$A$17:$A$300,'Ergebnis (aggregiert)'!A41)=0,"Fehler: Reiter 'Beladung des Speichers' wurde für diesen Speicher nicht ausgefüllt",IF(COUNTIF('Entladung des Speichers'!$A$17:$A$300,'Ergebnis (aggregiert)'!A41)=0,"Fehler: Reiter 'Entladung des Speichers' wurde für diesen Speicher nicht ausgefüllt",IF(COUNTIF(Füllstände!$A$17:$A$300,'Ergebnis (aggregiert)'!A41)=0,"Fehler: Reiter 'Füllstände' wurde für diesen Speicher nicht ausgefüllt","")))),"Fehler: nicht alle Datenblätter für diesen Speicher wurden vollständig befüllt")</f>
        <v/>
      </c>
    </row>
    <row r="42" spans="1:10" x14ac:dyDescent="0.2">
      <c r="A42" s="105" t="str">
        <f>IF(Stammdaten!A42="","",Stammdaten!A42)</f>
        <v/>
      </c>
      <c r="B42" s="105" t="str">
        <f>IF(A42="","",VLOOKUP(A42,Stammdaten!A42:H325,6,FALSE))</f>
        <v/>
      </c>
      <c r="C42" s="169" t="str">
        <f>IF(A42="","",IF(OR('Beladung des Speichers'!B42="Beladung aus dem Netz eines anderen Netzbetreibers",'Beladung des Speichers'!B42="Beladung ohne Netznutzung"),'Beladung des Speichers'!B42,"Beladung aus dem Netz der "&amp;Stammdaten!$F$3))</f>
        <v/>
      </c>
      <c r="D42" s="106" t="str">
        <f t="shared" si="2"/>
        <v/>
      </c>
      <c r="E42" s="107" t="str">
        <f>IF(OR(C42="Beladung aus dem Netz eines anderen Netzbetreibers",C42="Beladung ohne Netznutzung"), "",IF(A42="","",SUMIFS('Ergebnis (detailliert)'!$H$17:$H$300,'Ergebnis (detailliert)'!$A$17:$A$300,'Ergebnis (aggregiert)'!$A42,'Ergebnis (detailliert)'!$B$17:$B$300,'Ergebnis (aggregiert)'!$C42)))</f>
        <v/>
      </c>
      <c r="F42" s="108" t="str">
        <f>IF(OR(C42="Beladung aus dem Netz eines anderen Netzbetreibers",C42="Beladung ohne Netznutzung"),  "",IF($A42="","",SUMIFS('Ergebnis (detailliert)'!$I$17:$I$300,'Ergebnis (detailliert)'!$A$17:$A$300,'Ergebnis (aggregiert)'!$A42,'Ergebnis (detailliert)'!$B$17:$B$300,'Ergebnis (aggregiert)'!$C42)))</f>
        <v/>
      </c>
      <c r="G42" s="107" t="str">
        <f>IF(OR(C42="Beladung aus dem Netz eines anderen Netzbetreibers",C42="Beladung ohne Netznutzung"), "",IF($A42="","",SUMIFS('Ergebnis (detailliert)'!$M$17:$M$1001,'Ergebnis (detailliert)'!$A$17:$A$1001,'Ergebnis (aggregiert)'!$A42,'Ergebnis (detailliert)'!$B$17:$B$1001,'Ergebnis (aggregiert)'!$C42)))</f>
        <v/>
      </c>
      <c r="H42" s="108" t="str">
        <f>IF(OR(C42="Beladung aus dem Netz eines anderen Netzbetreibers",C42="Beladung ohne Netznutzung"), "",IF($A42="","",SUMIFS('Ergebnis (detailliert)'!$P$17:$P$1001,'Ergebnis (detailliert)'!$A$17:$A$1001,'Ergebnis (aggregiert)'!$A42,'Ergebnis (detailliert)'!$B$17:$B$1001,'Ergebnis (aggregiert)'!$C42)))</f>
        <v/>
      </c>
      <c r="I42" s="109" t="str">
        <f>IF(OR(C42="Beladung aus dem Netz eines anderen Netzbetreibers",C42="Beladung ohne Netznutzung"), "",IF($A42="","",SUMIFS('Ergebnis (detailliert)'!$S$17:$S$1001,'Ergebnis (detailliert)'!$A$17:$A$1001,'Ergebnis (aggregiert)'!$A42,'Ergebnis (detailliert)'!$B$17:$B$1001,'Ergebnis (aggregiert)'!$C42)))</f>
        <v/>
      </c>
      <c r="J42" s="89" t="str">
        <f>IFERROR(IF(ISBLANK(A42),"",IF(COUNTIF('Beladung des Speichers'!$A$17:$A$300,'Ergebnis (aggregiert)'!A42)=0,"Fehler: Reiter 'Beladung des Speichers' wurde für diesen Speicher nicht ausgefüllt",IF(COUNTIF('Entladung des Speichers'!$A$17:$A$300,'Ergebnis (aggregiert)'!A42)=0,"Fehler: Reiter 'Entladung des Speichers' wurde für diesen Speicher nicht ausgefüllt",IF(COUNTIF(Füllstände!$A$17:$A$300,'Ergebnis (aggregiert)'!A42)=0,"Fehler: Reiter 'Füllstände' wurde für diesen Speicher nicht ausgefüllt","")))),"Fehler: nicht alle Datenblätter für diesen Speicher wurden vollständig befüllt")</f>
        <v/>
      </c>
    </row>
    <row r="43" spans="1:10" x14ac:dyDescent="0.2">
      <c r="A43" s="105" t="str">
        <f>IF(Stammdaten!A43="","",Stammdaten!A43)</f>
        <v/>
      </c>
      <c r="B43" s="105" t="str">
        <f>IF(A43="","",VLOOKUP(A43,Stammdaten!A43:H326,6,FALSE))</f>
        <v/>
      </c>
      <c r="C43" s="169" t="str">
        <f>IF(A43="","",IF(OR('Beladung des Speichers'!B43="Beladung aus dem Netz eines anderen Netzbetreibers",'Beladung des Speichers'!B43="Beladung ohne Netznutzung"),'Beladung des Speichers'!B43,"Beladung aus dem Netz der "&amp;Stammdaten!$F$3))</f>
        <v/>
      </c>
      <c r="D43" s="106" t="str">
        <f t="shared" si="2"/>
        <v/>
      </c>
      <c r="E43" s="107" t="str">
        <f>IF(OR(C43="Beladung aus dem Netz eines anderen Netzbetreibers",C43="Beladung ohne Netznutzung"), "",IF(A43="","",SUMIFS('Ergebnis (detailliert)'!$H$17:$H$300,'Ergebnis (detailliert)'!$A$17:$A$300,'Ergebnis (aggregiert)'!$A43,'Ergebnis (detailliert)'!$B$17:$B$300,'Ergebnis (aggregiert)'!$C43)))</f>
        <v/>
      </c>
      <c r="F43" s="108" t="str">
        <f>IF(OR(C43="Beladung aus dem Netz eines anderen Netzbetreibers",C43="Beladung ohne Netznutzung"),  "",IF($A43="","",SUMIFS('Ergebnis (detailliert)'!$I$17:$I$300,'Ergebnis (detailliert)'!$A$17:$A$300,'Ergebnis (aggregiert)'!$A43,'Ergebnis (detailliert)'!$B$17:$B$300,'Ergebnis (aggregiert)'!$C43)))</f>
        <v/>
      </c>
      <c r="G43" s="107" t="str">
        <f>IF(OR(C43="Beladung aus dem Netz eines anderen Netzbetreibers",C43="Beladung ohne Netznutzung"), "",IF($A43="","",SUMIFS('Ergebnis (detailliert)'!$M$17:$M$1001,'Ergebnis (detailliert)'!$A$17:$A$1001,'Ergebnis (aggregiert)'!$A43,'Ergebnis (detailliert)'!$B$17:$B$1001,'Ergebnis (aggregiert)'!$C43)))</f>
        <v/>
      </c>
      <c r="H43" s="108" t="str">
        <f>IF(OR(C43="Beladung aus dem Netz eines anderen Netzbetreibers",C43="Beladung ohne Netznutzung"), "",IF($A43="","",SUMIFS('Ergebnis (detailliert)'!$P$17:$P$1001,'Ergebnis (detailliert)'!$A$17:$A$1001,'Ergebnis (aggregiert)'!$A43,'Ergebnis (detailliert)'!$B$17:$B$1001,'Ergebnis (aggregiert)'!$C43)))</f>
        <v/>
      </c>
      <c r="I43" s="109" t="str">
        <f>IF(OR(C43="Beladung aus dem Netz eines anderen Netzbetreibers",C43="Beladung ohne Netznutzung"), "",IF($A43="","",SUMIFS('Ergebnis (detailliert)'!$S$17:$S$1001,'Ergebnis (detailliert)'!$A$17:$A$1001,'Ergebnis (aggregiert)'!$A43,'Ergebnis (detailliert)'!$B$17:$B$1001,'Ergebnis (aggregiert)'!$C43)))</f>
        <v/>
      </c>
      <c r="J43" s="89" t="str">
        <f>IFERROR(IF(ISBLANK(A43),"",IF(COUNTIF('Beladung des Speichers'!$A$17:$A$300,'Ergebnis (aggregiert)'!A43)=0,"Fehler: Reiter 'Beladung des Speichers' wurde für diesen Speicher nicht ausgefüllt",IF(COUNTIF('Entladung des Speichers'!$A$17:$A$300,'Ergebnis (aggregiert)'!A43)=0,"Fehler: Reiter 'Entladung des Speichers' wurde für diesen Speicher nicht ausgefüllt",IF(COUNTIF(Füllstände!$A$17:$A$300,'Ergebnis (aggregiert)'!A43)=0,"Fehler: Reiter 'Füllstände' wurde für diesen Speicher nicht ausgefüllt","")))),"Fehler: nicht alle Datenblätter für diesen Speicher wurden vollständig befüllt")</f>
        <v/>
      </c>
    </row>
    <row r="44" spans="1:10" x14ac:dyDescent="0.2">
      <c r="A44" s="105" t="str">
        <f>IF(Stammdaten!A44="","",Stammdaten!A44)</f>
        <v/>
      </c>
      <c r="B44" s="105" t="str">
        <f>IF(A44="","",VLOOKUP(A44,Stammdaten!A44:H327,6,FALSE))</f>
        <v/>
      </c>
      <c r="C44" s="169" t="str">
        <f>IF(A44="","",IF(OR('Beladung des Speichers'!B44="Beladung aus dem Netz eines anderen Netzbetreibers",'Beladung des Speichers'!B44="Beladung ohne Netznutzung"),'Beladung des Speichers'!B44,"Beladung aus dem Netz der "&amp;Stammdaten!$F$3))</f>
        <v/>
      </c>
      <c r="D44" s="106" t="str">
        <f t="shared" si="2"/>
        <v/>
      </c>
      <c r="E44" s="107" t="str">
        <f>IF(OR(C44="Beladung aus dem Netz eines anderen Netzbetreibers",C44="Beladung ohne Netznutzung"), "",IF(A44="","",SUMIFS('Ergebnis (detailliert)'!$H$17:$H$300,'Ergebnis (detailliert)'!$A$17:$A$300,'Ergebnis (aggregiert)'!$A44,'Ergebnis (detailliert)'!$B$17:$B$300,'Ergebnis (aggregiert)'!$C44)))</f>
        <v/>
      </c>
      <c r="F44" s="108" t="str">
        <f>IF(OR(C44="Beladung aus dem Netz eines anderen Netzbetreibers",C44="Beladung ohne Netznutzung"),  "",IF($A44="","",SUMIFS('Ergebnis (detailliert)'!$I$17:$I$300,'Ergebnis (detailliert)'!$A$17:$A$300,'Ergebnis (aggregiert)'!$A44,'Ergebnis (detailliert)'!$B$17:$B$300,'Ergebnis (aggregiert)'!$C44)))</f>
        <v/>
      </c>
      <c r="G44" s="107" t="str">
        <f>IF(OR(C44="Beladung aus dem Netz eines anderen Netzbetreibers",C44="Beladung ohne Netznutzung"), "",IF($A44="","",SUMIFS('Ergebnis (detailliert)'!$M$17:$M$1001,'Ergebnis (detailliert)'!$A$17:$A$1001,'Ergebnis (aggregiert)'!$A44,'Ergebnis (detailliert)'!$B$17:$B$1001,'Ergebnis (aggregiert)'!$C44)))</f>
        <v/>
      </c>
      <c r="H44" s="108" t="str">
        <f>IF(OR(C44="Beladung aus dem Netz eines anderen Netzbetreibers",C44="Beladung ohne Netznutzung"), "",IF($A44="","",SUMIFS('Ergebnis (detailliert)'!$P$17:$P$1001,'Ergebnis (detailliert)'!$A$17:$A$1001,'Ergebnis (aggregiert)'!$A44,'Ergebnis (detailliert)'!$B$17:$B$1001,'Ergebnis (aggregiert)'!$C44)))</f>
        <v/>
      </c>
      <c r="I44" s="109" t="str">
        <f>IF(OR(C44="Beladung aus dem Netz eines anderen Netzbetreibers",C44="Beladung ohne Netznutzung"), "",IF($A44="","",SUMIFS('Ergebnis (detailliert)'!$S$17:$S$1001,'Ergebnis (detailliert)'!$A$17:$A$1001,'Ergebnis (aggregiert)'!$A44,'Ergebnis (detailliert)'!$B$17:$B$1001,'Ergebnis (aggregiert)'!$C44)))</f>
        <v/>
      </c>
      <c r="J44" s="89" t="str">
        <f>IFERROR(IF(ISBLANK(A44),"",IF(COUNTIF('Beladung des Speichers'!$A$17:$A$300,'Ergebnis (aggregiert)'!A44)=0,"Fehler: Reiter 'Beladung des Speichers' wurde für diesen Speicher nicht ausgefüllt",IF(COUNTIF('Entladung des Speichers'!$A$17:$A$300,'Ergebnis (aggregiert)'!A44)=0,"Fehler: Reiter 'Entladung des Speichers' wurde für diesen Speicher nicht ausgefüllt",IF(COUNTIF(Füllstände!$A$17:$A$300,'Ergebnis (aggregiert)'!A44)=0,"Fehler: Reiter 'Füllstände' wurde für diesen Speicher nicht ausgefüllt","")))),"Fehler: nicht alle Datenblätter für diesen Speicher wurden vollständig befüllt")</f>
        <v/>
      </c>
    </row>
    <row r="45" spans="1:10" x14ac:dyDescent="0.2">
      <c r="A45" s="105" t="str">
        <f>IF(Stammdaten!A45="","",Stammdaten!A45)</f>
        <v/>
      </c>
      <c r="B45" s="105" t="str">
        <f>IF(A45="","",VLOOKUP(A45,Stammdaten!A45:H328,6,FALSE))</f>
        <v/>
      </c>
      <c r="C45" s="169" t="str">
        <f>IF(A45="","",IF(OR('Beladung des Speichers'!B45="Beladung aus dem Netz eines anderen Netzbetreibers",'Beladung des Speichers'!B45="Beladung ohne Netznutzung"),'Beladung des Speichers'!B45,"Beladung aus dem Netz der "&amp;Stammdaten!$F$3))</f>
        <v/>
      </c>
      <c r="D45" s="106" t="str">
        <f t="shared" si="2"/>
        <v/>
      </c>
      <c r="E45" s="107" t="str">
        <f>IF(OR(C45="Beladung aus dem Netz eines anderen Netzbetreibers",C45="Beladung ohne Netznutzung"), "",IF(A45="","",SUMIFS('Ergebnis (detailliert)'!$H$17:$H$300,'Ergebnis (detailliert)'!$A$17:$A$300,'Ergebnis (aggregiert)'!$A45,'Ergebnis (detailliert)'!$B$17:$B$300,'Ergebnis (aggregiert)'!$C45)))</f>
        <v/>
      </c>
      <c r="F45" s="108" t="str">
        <f>IF(OR(C45="Beladung aus dem Netz eines anderen Netzbetreibers",C45="Beladung ohne Netznutzung"),  "",IF($A45="","",SUMIFS('Ergebnis (detailliert)'!$I$17:$I$300,'Ergebnis (detailliert)'!$A$17:$A$300,'Ergebnis (aggregiert)'!$A45,'Ergebnis (detailliert)'!$B$17:$B$300,'Ergebnis (aggregiert)'!$C45)))</f>
        <v/>
      </c>
      <c r="G45" s="107" t="str">
        <f>IF(OR(C45="Beladung aus dem Netz eines anderen Netzbetreibers",C45="Beladung ohne Netznutzung"), "",IF($A45="","",SUMIFS('Ergebnis (detailliert)'!$M$17:$M$1001,'Ergebnis (detailliert)'!$A$17:$A$1001,'Ergebnis (aggregiert)'!$A45,'Ergebnis (detailliert)'!$B$17:$B$1001,'Ergebnis (aggregiert)'!$C45)))</f>
        <v/>
      </c>
      <c r="H45" s="108" t="str">
        <f>IF(OR(C45="Beladung aus dem Netz eines anderen Netzbetreibers",C45="Beladung ohne Netznutzung"), "",IF($A45="","",SUMIFS('Ergebnis (detailliert)'!$P$17:$P$1001,'Ergebnis (detailliert)'!$A$17:$A$1001,'Ergebnis (aggregiert)'!$A45,'Ergebnis (detailliert)'!$B$17:$B$1001,'Ergebnis (aggregiert)'!$C45)))</f>
        <v/>
      </c>
      <c r="I45" s="109" t="str">
        <f>IF(OR(C45="Beladung aus dem Netz eines anderen Netzbetreibers",C45="Beladung ohne Netznutzung"), "",IF($A45="","",SUMIFS('Ergebnis (detailliert)'!$S$17:$S$1001,'Ergebnis (detailliert)'!$A$17:$A$1001,'Ergebnis (aggregiert)'!$A45,'Ergebnis (detailliert)'!$B$17:$B$1001,'Ergebnis (aggregiert)'!$C45)))</f>
        <v/>
      </c>
      <c r="J45" s="89" t="str">
        <f>IFERROR(IF(ISBLANK(A45),"",IF(COUNTIF('Beladung des Speichers'!$A$17:$A$300,'Ergebnis (aggregiert)'!A45)=0,"Fehler: Reiter 'Beladung des Speichers' wurde für diesen Speicher nicht ausgefüllt",IF(COUNTIF('Entladung des Speichers'!$A$17:$A$300,'Ergebnis (aggregiert)'!A45)=0,"Fehler: Reiter 'Entladung des Speichers' wurde für diesen Speicher nicht ausgefüllt",IF(COUNTIF(Füllstände!$A$17:$A$300,'Ergebnis (aggregiert)'!A45)=0,"Fehler: Reiter 'Füllstände' wurde für diesen Speicher nicht ausgefüllt","")))),"Fehler: nicht alle Datenblätter für diesen Speicher wurden vollständig befüllt")</f>
        <v/>
      </c>
    </row>
    <row r="46" spans="1:10" x14ac:dyDescent="0.2">
      <c r="A46" s="105" t="str">
        <f>IF(Stammdaten!A46="","",Stammdaten!A46)</f>
        <v/>
      </c>
      <c r="B46" s="105" t="str">
        <f>IF(A46="","",VLOOKUP(A46,Stammdaten!A46:H329,6,FALSE))</f>
        <v/>
      </c>
      <c r="C46" s="169" t="str">
        <f>IF(A46="","",IF(OR('Beladung des Speichers'!B46="Beladung aus dem Netz eines anderen Netzbetreibers",'Beladung des Speichers'!B46="Beladung ohne Netznutzung"),'Beladung des Speichers'!B46,"Beladung aus dem Netz der "&amp;Stammdaten!$F$3))</f>
        <v/>
      </c>
      <c r="D46" s="106" t="str">
        <f t="shared" si="2"/>
        <v/>
      </c>
      <c r="E46" s="107" t="str">
        <f>IF(OR(C46="Beladung aus dem Netz eines anderen Netzbetreibers",C46="Beladung ohne Netznutzung"), "",IF(A46="","",SUMIFS('Ergebnis (detailliert)'!$H$17:$H$300,'Ergebnis (detailliert)'!$A$17:$A$300,'Ergebnis (aggregiert)'!$A46,'Ergebnis (detailliert)'!$B$17:$B$300,'Ergebnis (aggregiert)'!$C46)))</f>
        <v/>
      </c>
      <c r="F46" s="108" t="str">
        <f>IF(OR(C46="Beladung aus dem Netz eines anderen Netzbetreibers",C46="Beladung ohne Netznutzung"),  "",IF($A46="","",SUMIFS('Ergebnis (detailliert)'!$I$17:$I$300,'Ergebnis (detailliert)'!$A$17:$A$300,'Ergebnis (aggregiert)'!$A46,'Ergebnis (detailliert)'!$B$17:$B$300,'Ergebnis (aggregiert)'!$C46)))</f>
        <v/>
      </c>
      <c r="G46" s="107" t="str">
        <f>IF(OR(C46="Beladung aus dem Netz eines anderen Netzbetreibers",C46="Beladung ohne Netznutzung"), "",IF($A46="","",SUMIFS('Ergebnis (detailliert)'!$M$17:$M$1001,'Ergebnis (detailliert)'!$A$17:$A$1001,'Ergebnis (aggregiert)'!$A46,'Ergebnis (detailliert)'!$B$17:$B$1001,'Ergebnis (aggregiert)'!$C46)))</f>
        <v/>
      </c>
      <c r="H46" s="108" t="str">
        <f>IF(OR(C46="Beladung aus dem Netz eines anderen Netzbetreibers",C46="Beladung ohne Netznutzung"), "",IF($A46="","",SUMIFS('Ergebnis (detailliert)'!$P$17:$P$1001,'Ergebnis (detailliert)'!$A$17:$A$1001,'Ergebnis (aggregiert)'!$A46,'Ergebnis (detailliert)'!$B$17:$B$1001,'Ergebnis (aggregiert)'!$C46)))</f>
        <v/>
      </c>
      <c r="I46" s="109" t="str">
        <f>IF(OR(C46="Beladung aus dem Netz eines anderen Netzbetreibers",C46="Beladung ohne Netznutzung"), "",IF($A46="","",SUMIFS('Ergebnis (detailliert)'!$S$17:$S$1001,'Ergebnis (detailliert)'!$A$17:$A$1001,'Ergebnis (aggregiert)'!$A46,'Ergebnis (detailliert)'!$B$17:$B$1001,'Ergebnis (aggregiert)'!$C46)))</f>
        <v/>
      </c>
      <c r="J46" s="89" t="str">
        <f>IFERROR(IF(ISBLANK(A46),"",IF(COUNTIF('Beladung des Speichers'!$A$17:$A$300,'Ergebnis (aggregiert)'!A46)=0,"Fehler: Reiter 'Beladung des Speichers' wurde für diesen Speicher nicht ausgefüllt",IF(COUNTIF('Entladung des Speichers'!$A$17:$A$300,'Ergebnis (aggregiert)'!A46)=0,"Fehler: Reiter 'Entladung des Speichers' wurde für diesen Speicher nicht ausgefüllt",IF(COUNTIF(Füllstände!$A$17:$A$300,'Ergebnis (aggregiert)'!A46)=0,"Fehler: Reiter 'Füllstände' wurde für diesen Speicher nicht ausgefüllt","")))),"Fehler: nicht alle Datenblätter für diesen Speicher wurden vollständig befüllt")</f>
        <v/>
      </c>
    </row>
    <row r="47" spans="1:10" x14ac:dyDescent="0.2">
      <c r="A47" s="105" t="str">
        <f>IF(Stammdaten!A47="","",Stammdaten!A47)</f>
        <v/>
      </c>
      <c r="B47" s="105" t="str">
        <f>IF(A47="","",VLOOKUP(A47,Stammdaten!A47:H330,6,FALSE))</f>
        <v/>
      </c>
      <c r="C47" s="169" t="str">
        <f>IF(A47="","",IF(OR('Beladung des Speichers'!B47="Beladung aus dem Netz eines anderen Netzbetreibers",'Beladung des Speichers'!B47="Beladung ohne Netznutzung"),'Beladung des Speichers'!B47,"Beladung aus dem Netz der "&amp;Stammdaten!$F$3))</f>
        <v/>
      </c>
      <c r="D47" s="106" t="str">
        <f t="shared" si="2"/>
        <v/>
      </c>
      <c r="E47" s="107" t="str">
        <f>IF(OR(C47="Beladung aus dem Netz eines anderen Netzbetreibers",C47="Beladung ohne Netznutzung"), "",IF(A47="","",SUMIFS('Ergebnis (detailliert)'!$H$17:$H$300,'Ergebnis (detailliert)'!$A$17:$A$300,'Ergebnis (aggregiert)'!$A47,'Ergebnis (detailliert)'!$B$17:$B$300,'Ergebnis (aggregiert)'!$C47)))</f>
        <v/>
      </c>
      <c r="F47" s="108" t="str">
        <f>IF(OR(C47="Beladung aus dem Netz eines anderen Netzbetreibers",C47="Beladung ohne Netznutzung"),  "",IF($A47="","",SUMIFS('Ergebnis (detailliert)'!$I$17:$I$300,'Ergebnis (detailliert)'!$A$17:$A$300,'Ergebnis (aggregiert)'!$A47,'Ergebnis (detailliert)'!$B$17:$B$300,'Ergebnis (aggregiert)'!$C47)))</f>
        <v/>
      </c>
      <c r="G47" s="107" t="str">
        <f>IF(OR(C47="Beladung aus dem Netz eines anderen Netzbetreibers",C47="Beladung ohne Netznutzung"), "",IF($A47="","",SUMIFS('Ergebnis (detailliert)'!$M$17:$M$1001,'Ergebnis (detailliert)'!$A$17:$A$1001,'Ergebnis (aggregiert)'!$A47,'Ergebnis (detailliert)'!$B$17:$B$1001,'Ergebnis (aggregiert)'!$C47)))</f>
        <v/>
      </c>
      <c r="H47" s="108" t="str">
        <f>IF(OR(C47="Beladung aus dem Netz eines anderen Netzbetreibers",C47="Beladung ohne Netznutzung"), "",IF($A47="","",SUMIFS('Ergebnis (detailliert)'!$P$17:$P$1001,'Ergebnis (detailliert)'!$A$17:$A$1001,'Ergebnis (aggregiert)'!$A47,'Ergebnis (detailliert)'!$B$17:$B$1001,'Ergebnis (aggregiert)'!$C47)))</f>
        <v/>
      </c>
      <c r="I47" s="109" t="str">
        <f>IF(OR(C47="Beladung aus dem Netz eines anderen Netzbetreibers",C47="Beladung ohne Netznutzung"), "",IF($A47="","",SUMIFS('Ergebnis (detailliert)'!$S$17:$S$1001,'Ergebnis (detailliert)'!$A$17:$A$1001,'Ergebnis (aggregiert)'!$A47,'Ergebnis (detailliert)'!$B$17:$B$1001,'Ergebnis (aggregiert)'!$C47)))</f>
        <v/>
      </c>
      <c r="J47" s="89" t="str">
        <f>IFERROR(IF(ISBLANK(A47),"",IF(COUNTIF('Beladung des Speichers'!$A$17:$A$300,'Ergebnis (aggregiert)'!A47)=0,"Fehler: Reiter 'Beladung des Speichers' wurde für diesen Speicher nicht ausgefüllt",IF(COUNTIF('Entladung des Speichers'!$A$17:$A$300,'Ergebnis (aggregiert)'!A47)=0,"Fehler: Reiter 'Entladung des Speichers' wurde für diesen Speicher nicht ausgefüllt",IF(COUNTIF(Füllstände!$A$17:$A$300,'Ergebnis (aggregiert)'!A47)=0,"Fehler: Reiter 'Füllstände' wurde für diesen Speicher nicht ausgefüllt","")))),"Fehler: nicht alle Datenblätter für diesen Speicher wurden vollständig befüllt")</f>
        <v/>
      </c>
    </row>
    <row r="48" spans="1:10" x14ac:dyDescent="0.2">
      <c r="A48" s="105" t="str">
        <f>IF(Stammdaten!A48="","",Stammdaten!A48)</f>
        <v/>
      </c>
      <c r="B48" s="105" t="str">
        <f>IF(A48="","",VLOOKUP(A48,Stammdaten!A48:H331,6,FALSE))</f>
        <v/>
      </c>
      <c r="C48" s="169" t="str">
        <f>IF(A48="","",IF(OR('Beladung des Speichers'!B48="Beladung aus dem Netz eines anderen Netzbetreibers",'Beladung des Speichers'!B48="Beladung ohne Netznutzung"),'Beladung des Speichers'!B48,"Beladung aus dem Netz der "&amp;Stammdaten!$F$3))</f>
        <v/>
      </c>
      <c r="D48" s="106" t="str">
        <f t="shared" si="2"/>
        <v/>
      </c>
      <c r="E48" s="107" t="str">
        <f>IF(OR(C48="Beladung aus dem Netz eines anderen Netzbetreibers",C48="Beladung ohne Netznutzung"), "",IF(A48="","",SUMIFS('Ergebnis (detailliert)'!$H$17:$H$300,'Ergebnis (detailliert)'!$A$17:$A$300,'Ergebnis (aggregiert)'!$A48,'Ergebnis (detailliert)'!$B$17:$B$300,'Ergebnis (aggregiert)'!$C48)))</f>
        <v/>
      </c>
      <c r="F48" s="108" t="str">
        <f>IF(OR(C48="Beladung aus dem Netz eines anderen Netzbetreibers",C48="Beladung ohne Netznutzung"),  "",IF($A48="","",SUMIFS('Ergebnis (detailliert)'!$I$17:$I$300,'Ergebnis (detailliert)'!$A$17:$A$300,'Ergebnis (aggregiert)'!$A48,'Ergebnis (detailliert)'!$B$17:$B$300,'Ergebnis (aggregiert)'!$C48)))</f>
        <v/>
      </c>
      <c r="G48" s="107" t="str">
        <f>IF(OR(C48="Beladung aus dem Netz eines anderen Netzbetreibers",C48="Beladung ohne Netznutzung"), "",IF($A48="","",SUMIFS('Ergebnis (detailliert)'!$M$17:$M$1001,'Ergebnis (detailliert)'!$A$17:$A$1001,'Ergebnis (aggregiert)'!$A48,'Ergebnis (detailliert)'!$B$17:$B$1001,'Ergebnis (aggregiert)'!$C48)))</f>
        <v/>
      </c>
      <c r="H48" s="108" t="str">
        <f>IF(OR(C48="Beladung aus dem Netz eines anderen Netzbetreibers",C48="Beladung ohne Netznutzung"), "",IF($A48="","",SUMIFS('Ergebnis (detailliert)'!$P$17:$P$1001,'Ergebnis (detailliert)'!$A$17:$A$1001,'Ergebnis (aggregiert)'!$A48,'Ergebnis (detailliert)'!$B$17:$B$1001,'Ergebnis (aggregiert)'!$C48)))</f>
        <v/>
      </c>
      <c r="I48" s="109" t="str">
        <f>IF(OR(C48="Beladung aus dem Netz eines anderen Netzbetreibers",C48="Beladung ohne Netznutzung"), "",IF($A48="","",SUMIFS('Ergebnis (detailliert)'!$S$17:$S$1001,'Ergebnis (detailliert)'!$A$17:$A$1001,'Ergebnis (aggregiert)'!$A48,'Ergebnis (detailliert)'!$B$17:$B$1001,'Ergebnis (aggregiert)'!$C48)))</f>
        <v/>
      </c>
      <c r="J48" s="89" t="str">
        <f>IFERROR(IF(ISBLANK(A48),"",IF(COUNTIF('Beladung des Speichers'!$A$17:$A$300,'Ergebnis (aggregiert)'!A48)=0,"Fehler: Reiter 'Beladung des Speichers' wurde für diesen Speicher nicht ausgefüllt",IF(COUNTIF('Entladung des Speichers'!$A$17:$A$300,'Ergebnis (aggregiert)'!A48)=0,"Fehler: Reiter 'Entladung des Speichers' wurde für diesen Speicher nicht ausgefüllt",IF(COUNTIF(Füllstände!$A$17:$A$300,'Ergebnis (aggregiert)'!A48)=0,"Fehler: Reiter 'Füllstände' wurde für diesen Speicher nicht ausgefüllt","")))),"Fehler: nicht alle Datenblätter für diesen Speicher wurden vollständig befüllt")</f>
        <v/>
      </c>
    </row>
    <row r="49" spans="1:10" x14ac:dyDescent="0.2">
      <c r="A49" s="105" t="str">
        <f>IF(Stammdaten!A49="","",Stammdaten!A49)</f>
        <v/>
      </c>
      <c r="B49" s="105" t="str">
        <f>IF(A49="","",VLOOKUP(A49,Stammdaten!A49:H332,6,FALSE))</f>
        <v/>
      </c>
      <c r="C49" s="169" t="str">
        <f>IF(A49="","",IF(OR('Beladung des Speichers'!B49="Beladung aus dem Netz eines anderen Netzbetreibers",'Beladung des Speichers'!B49="Beladung ohne Netznutzung"),'Beladung des Speichers'!B49,"Beladung aus dem Netz der "&amp;Stammdaten!$F$3))</f>
        <v/>
      </c>
      <c r="D49" s="106" t="str">
        <f t="shared" si="2"/>
        <v/>
      </c>
      <c r="E49" s="107" t="str">
        <f>IF(OR(C49="Beladung aus dem Netz eines anderen Netzbetreibers",C49="Beladung ohne Netznutzung"), "",IF(A49="","",SUMIFS('Ergebnis (detailliert)'!$H$17:$H$300,'Ergebnis (detailliert)'!$A$17:$A$300,'Ergebnis (aggregiert)'!$A49,'Ergebnis (detailliert)'!$B$17:$B$300,'Ergebnis (aggregiert)'!$C49)))</f>
        <v/>
      </c>
      <c r="F49" s="108" t="str">
        <f>IF(OR(C49="Beladung aus dem Netz eines anderen Netzbetreibers",C49="Beladung ohne Netznutzung"),  "",IF($A49="","",SUMIFS('Ergebnis (detailliert)'!$I$17:$I$300,'Ergebnis (detailliert)'!$A$17:$A$300,'Ergebnis (aggregiert)'!$A49,'Ergebnis (detailliert)'!$B$17:$B$300,'Ergebnis (aggregiert)'!$C49)))</f>
        <v/>
      </c>
      <c r="G49" s="107" t="str">
        <f>IF(OR(C49="Beladung aus dem Netz eines anderen Netzbetreibers",C49="Beladung ohne Netznutzung"), "",IF($A49="","",SUMIFS('Ergebnis (detailliert)'!$M$17:$M$1001,'Ergebnis (detailliert)'!$A$17:$A$1001,'Ergebnis (aggregiert)'!$A49,'Ergebnis (detailliert)'!$B$17:$B$1001,'Ergebnis (aggregiert)'!$C49)))</f>
        <v/>
      </c>
      <c r="H49" s="108" t="str">
        <f>IF(OR(C49="Beladung aus dem Netz eines anderen Netzbetreibers",C49="Beladung ohne Netznutzung"), "",IF($A49="","",SUMIFS('Ergebnis (detailliert)'!$P$17:$P$1001,'Ergebnis (detailliert)'!$A$17:$A$1001,'Ergebnis (aggregiert)'!$A49,'Ergebnis (detailliert)'!$B$17:$B$1001,'Ergebnis (aggregiert)'!$C49)))</f>
        <v/>
      </c>
      <c r="I49" s="109" t="str">
        <f>IF(OR(C49="Beladung aus dem Netz eines anderen Netzbetreibers",C49="Beladung ohne Netznutzung"), "",IF($A49="","",SUMIFS('Ergebnis (detailliert)'!$S$17:$S$1001,'Ergebnis (detailliert)'!$A$17:$A$1001,'Ergebnis (aggregiert)'!$A49,'Ergebnis (detailliert)'!$B$17:$B$1001,'Ergebnis (aggregiert)'!$C49)))</f>
        <v/>
      </c>
      <c r="J49" s="89" t="str">
        <f>IFERROR(IF(ISBLANK(A49),"",IF(COUNTIF('Beladung des Speichers'!$A$17:$A$300,'Ergebnis (aggregiert)'!A49)=0,"Fehler: Reiter 'Beladung des Speichers' wurde für diesen Speicher nicht ausgefüllt",IF(COUNTIF('Entladung des Speichers'!$A$17:$A$300,'Ergebnis (aggregiert)'!A49)=0,"Fehler: Reiter 'Entladung des Speichers' wurde für diesen Speicher nicht ausgefüllt",IF(COUNTIF(Füllstände!$A$17:$A$300,'Ergebnis (aggregiert)'!A49)=0,"Fehler: Reiter 'Füllstände' wurde für diesen Speicher nicht ausgefüllt","")))),"Fehler: nicht alle Datenblätter für diesen Speicher wurden vollständig befüllt")</f>
        <v/>
      </c>
    </row>
    <row r="50" spans="1:10" x14ac:dyDescent="0.2">
      <c r="A50" s="105" t="str">
        <f>IF(Stammdaten!A50="","",Stammdaten!A50)</f>
        <v/>
      </c>
      <c r="B50" s="105" t="str">
        <f>IF(A50="","",VLOOKUP(A50,Stammdaten!A50:H333,6,FALSE))</f>
        <v/>
      </c>
      <c r="C50" s="169" t="str">
        <f>IF(A50="","",IF(OR('Beladung des Speichers'!B50="Beladung aus dem Netz eines anderen Netzbetreibers",'Beladung des Speichers'!B50="Beladung ohne Netznutzung"),'Beladung des Speichers'!B50,"Beladung aus dem Netz der "&amp;Stammdaten!$F$3))</f>
        <v/>
      </c>
      <c r="D50" s="106" t="str">
        <f t="shared" si="2"/>
        <v/>
      </c>
      <c r="E50" s="107" t="str">
        <f>IF(OR(C50="Beladung aus dem Netz eines anderen Netzbetreibers",C50="Beladung ohne Netznutzung"), "",IF(A50="","",SUMIFS('Ergebnis (detailliert)'!$H$17:$H$300,'Ergebnis (detailliert)'!$A$17:$A$300,'Ergebnis (aggregiert)'!$A50,'Ergebnis (detailliert)'!$B$17:$B$300,'Ergebnis (aggregiert)'!$C50)))</f>
        <v/>
      </c>
      <c r="F50" s="108" t="str">
        <f>IF(OR(C50="Beladung aus dem Netz eines anderen Netzbetreibers",C50="Beladung ohne Netznutzung"),  "",IF($A50="","",SUMIFS('Ergebnis (detailliert)'!$I$17:$I$300,'Ergebnis (detailliert)'!$A$17:$A$300,'Ergebnis (aggregiert)'!$A50,'Ergebnis (detailliert)'!$B$17:$B$300,'Ergebnis (aggregiert)'!$C50)))</f>
        <v/>
      </c>
      <c r="G50" s="107" t="str">
        <f>IF(OR(C50="Beladung aus dem Netz eines anderen Netzbetreibers",C50="Beladung ohne Netznutzung"), "",IF($A50="","",SUMIFS('Ergebnis (detailliert)'!$M$17:$M$1001,'Ergebnis (detailliert)'!$A$17:$A$1001,'Ergebnis (aggregiert)'!$A50,'Ergebnis (detailliert)'!$B$17:$B$1001,'Ergebnis (aggregiert)'!$C50)))</f>
        <v/>
      </c>
      <c r="H50" s="108" t="str">
        <f>IF(OR(C50="Beladung aus dem Netz eines anderen Netzbetreibers",C50="Beladung ohne Netznutzung"), "",IF($A50="","",SUMIFS('Ergebnis (detailliert)'!$P$17:$P$1001,'Ergebnis (detailliert)'!$A$17:$A$1001,'Ergebnis (aggregiert)'!$A50,'Ergebnis (detailliert)'!$B$17:$B$1001,'Ergebnis (aggregiert)'!$C50)))</f>
        <v/>
      </c>
      <c r="I50" s="109" t="str">
        <f>IF(OR(C50="Beladung aus dem Netz eines anderen Netzbetreibers",C50="Beladung ohne Netznutzung"), "",IF($A50="","",SUMIFS('Ergebnis (detailliert)'!$S$17:$S$1001,'Ergebnis (detailliert)'!$A$17:$A$1001,'Ergebnis (aggregiert)'!$A50,'Ergebnis (detailliert)'!$B$17:$B$1001,'Ergebnis (aggregiert)'!$C50)))</f>
        <v/>
      </c>
      <c r="J50" s="89" t="str">
        <f>IFERROR(IF(ISBLANK(A50),"",IF(COUNTIF('Beladung des Speichers'!$A$17:$A$300,'Ergebnis (aggregiert)'!A50)=0,"Fehler: Reiter 'Beladung des Speichers' wurde für diesen Speicher nicht ausgefüllt",IF(COUNTIF('Entladung des Speichers'!$A$17:$A$300,'Ergebnis (aggregiert)'!A50)=0,"Fehler: Reiter 'Entladung des Speichers' wurde für diesen Speicher nicht ausgefüllt",IF(COUNTIF(Füllstände!$A$17:$A$300,'Ergebnis (aggregiert)'!A50)=0,"Fehler: Reiter 'Füllstände' wurde für diesen Speicher nicht ausgefüllt","")))),"Fehler: nicht alle Datenblätter für diesen Speicher wurden vollständig befüllt")</f>
        <v/>
      </c>
    </row>
    <row r="51" spans="1:10" x14ac:dyDescent="0.2">
      <c r="A51" s="105" t="str">
        <f>IF(Stammdaten!A51="","",Stammdaten!A51)</f>
        <v/>
      </c>
      <c r="B51" s="105" t="str">
        <f>IF(A51="","",VLOOKUP(A51,Stammdaten!A51:H334,6,FALSE))</f>
        <v/>
      </c>
      <c r="C51" s="169" t="str">
        <f>IF(A51="","",IF(OR('Beladung des Speichers'!B51="Beladung aus dem Netz eines anderen Netzbetreibers",'Beladung des Speichers'!B51="Beladung ohne Netznutzung"),'Beladung des Speichers'!B51,"Beladung aus dem Netz der "&amp;Stammdaten!$F$3))</f>
        <v/>
      </c>
      <c r="D51" s="106" t="str">
        <f t="shared" si="2"/>
        <v/>
      </c>
      <c r="E51" s="107" t="str">
        <f>IF(OR(C51="Beladung aus dem Netz eines anderen Netzbetreibers",C51="Beladung ohne Netznutzung"), "",IF(A51="","",SUMIFS('Ergebnis (detailliert)'!$H$17:$H$300,'Ergebnis (detailliert)'!$A$17:$A$300,'Ergebnis (aggregiert)'!$A51,'Ergebnis (detailliert)'!$B$17:$B$300,'Ergebnis (aggregiert)'!$C51)))</f>
        <v/>
      </c>
      <c r="F51" s="108" t="str">
        <f>IF(OR(C51="Beladung aus dem Netz eines anderen Netzbetreibers",C51="Beladung ohne Netznutzung"),  "",IF($A51="","",SUMIFS('Ergebnis (detailliert)'!$I$17:$I$300,'Ergebnis (detailliert)'!$A$17:$A$300,'Ergebnis (aggregiert)'!$A51,'Ergebnis (detailliert)'!$B$17:$B$300,'Ergebnis (aggregiert)'!$C51)))</f>
        <v/>
      </c>
      <c r="G51" s="107" t="str">
        <f>IF(OR(C51="Beladung aus dem Netz eines anderen Netzbetreibers",C51="Beladung ohne Netznutzung"), "",IF($A51="","",SUMIFS('Ergebnis (detailliert)'!$M$17:$M$1001,'Ergebnis (detailliert)'!$A$17:$A$1001,'Ergebnis (aggregiert)'!$A51,'Ergebnis (detailliert)'!$B$17:$B$1001,'Ergebnis (aggregiert)'!$C51)))</f>
        <v/>
      </c>
      <c r="H51" s="108" t="str">
        <f>IF(OR(C51="Beladung aus dem Netz eines anderen Netzbetreibers",C51="Beladung ohne Netznutzung"), "",IF($A51="","",SUMIFS('Ergebnis (detailliert)'!$P$17:$P$1001,'Ergebnis (detailliert)'!$A$17:$A$1001,'Ergebnis (aggregiert)'!$A51,'Ergebnis (detailliert)'!$B$17:$B$1001,'Ergebnis (aggregiert)'!$C51)))</f>
        <v/>
      </c>
      <c r="I51" s="109" t="str">
        <f>IF(OR(C51="Beladung aus dem Netz eines anderen Netzbetreibers",C51="Beladung ohne Netznutzung"), "",IF($A51="","",SUMIFS('Ergebnis (detailliert)'!$S$17:$S$1001,'Ergebnis (detailliert)'!$A$17:$A$1001,'Ergebnis (aggregiert)'!$A51,'Ergebnis (detailliert)'!$B$17:$B$1001,'Ergebnis (aggregiert)'!$C51)))</f>
        <v/>
      </c>
      <c r="J51" s="89" t="str">
        <f>IFERROR(IF(ISBLANK(A51),"",IF(COUNTIF('Beladung des Speichers'!$A$17:$A$300,'Ergebnis (aggregiert)'!A51)=0,"Fehler: Reiter 'Beladung des Speichers' wurde für diesen Speicher nicht ausgefüllt",IF(COUNTIF('Entladung des Speichers'!$A$17:$A$300,'Ergebnis (aggregiert)'!A51)=0,"Fehler: Reiter 'Entladung des Speichers' wurde für diesen Speicher nicht ausgefüllt",IF(COUNTIF(Füllstände!$A$17:$A$300,'Ergebnis (aggregiert)'!A51)=0,"Fehler: Reiter 'Füllstände' wurde für diesen Speicher nicht ausgefüllt","")))),"Fehler: nicht alle Datenblätter für diesen Speicher wurden vollständig befüllt")</f>
        <v/>
      </c>
    </row>
    <row r="52" spans="1:10" x14ac:dyDescent="0.2">
      <c r="A52" s="105" t="str">
        <f>IF(Stammdaten!A52="","",Stammdaten!A52)</f>
        <v/>
      </c>
      <c r="B52" s="105" t="str">
        <f>IF(A52="","",VLOOKUP(A52,Stammdaten!A52:H335,6,FALSE))</f>
        <v/>
      </c>
      <c r="C52" s="169" t="str">
        <f>IF(A52="","",IF(OR('Beladung des Speichers'!B52="Beladung aus dem Netz eines anderen Netzbetreibers",'Beladung des Speichers'!B52="Beladung ohne Netznutzung"),'Beladung des Speichers'!B52,"Beladung aus dem Netz der "&amp;Stammdaten!$F$3))</f>
        <v/>
      </c>
      <c r="D52" s="106" t="str">
        <f t="shared" si="2"/>
        <v/>
      </c>
      <c r="E52" s="107" t="str">
        <f>IF(OR(C52="Beladung aus dem Netz eines anderen Netzbetreibers",C52="Beladung ohne Netznutzung"), "",IF(A52="","",SUMIFS('Ergebnis (detailliert)'!$H$17:$H$300,'Ergebnis (detailliert)'!$A$17:$A$300,'Ergebnis (aggregiert)'!$A52,'Ergebnis (detailliert)'!$B$17:$B$300,'Ergebnis (aggregiert)'!$C52)))</f>
        <v/>
      </c>
      <c r="F52" s="108" t="str">
        <f>IF(OR(C52="Beladung aus dem Netz eines anderen Netzbetreibers",C52="Beladung ohne Netznutzung"),  "",IF($A52="","",SUMIFS('Ergebnis (detailliert)'!$I$17:$I$300,'Ergebnis (detailliert)'!$A$17:$A$300,'Ergebnis (aggregiert)'!$A52,'Ergebnis (detailliert)'!$B$17:$B$300,'Ergebnis (aggregiert)'!$C52)))</f>
        <v/>
      </c>
      <c r="G52" s="107" t="str">
        <f>IF(OR(C52="Beladung aus dem Netz eines anderen Netzbetreibers",C52="Beladung ohne Netznutzung"), "",IF($A52="","",SUMIFS('Ergebnis (detailliert)'!$M$17:$M$1001,'Ergebnis (detailliert)'!$A$17:$A$1001,'Ergebnis (aggregiert)'!$A52,'Ergebnis (detailliert)'!$B$17:$B$1001,'Ergebnis (aggregiert)'!$C52)))</f>
        <v/>
      </c>
      <c r="H52" s="108" t="str">
        <f>IF(OR(C52="Beladung aus dem Netz eines anderen Netzbetreibers",C52="Beladung ohne Netznutzung"), "",IF($A52="","",SUMIFS('Ergebnis (detailliert)'!$P$17:$P$1001,'Ergebnis (detailliert)'!$A$17:$A$1001,'Ergebnis (aggregiert)'!$A52,'Ergebnis (detailliert)'!$B$17:$B$1001,'Ergebnis (aggregiert)'!$C52)))</f>
        <v/>
      </c>
      <c r="I52" s="109" t="str">
        <f>IF(OR(C52="Beladung aus dem Netz eines anderen Netzbetreibers",C52="Beladung ohne Netznutzung"), "",IF($A52="","",SUMIFS('Ergebnis (detailliert)'!$S$17:$S$1001,'Ergebnis (detailliert)'!$A$17:$A$1001,'Ergebnis (aggregiert)'!$A52,'Ergebnis (detailliert)'!$B$17:$B$1001,'Ergebnis (aggregiert)'!$C52)))</f>
        <v/>
      </c>
      <c r="J52" s="89" t="str">
        <f>IFERROR(IF(ISBLANK(A52),"",IF(COUNTIF('Beladung des Speichers'!$A$17:$A$300,'Ergebnis (aggregiert)'!A52)=0,"Fehler: Reiter 'Beladung des Speichers' wurde für diesen Speicher nicht ausgefüllt",IF(COUNTIF('Entladung des Speichers'!$A$17:$A$300,'Ergebnis (aggregiert)'!A52)=0,"Fehler: Reiter 'Entladung des Speichers' wurde für diesen Speicher nicht ausgefüllt",IF(COUNTIF(Füllstände!$A$17:$A$300,'Ergebnis (aggregiert)'!A52)=0,"Fehler: Reiter 'Füllstände' wurde für diesen Speicher nicht ausgefüllt","")))),"Fehler: nicht alle Datenblätter für diesen Speicher wurden vollständig befüllt")</f>
        <v/>
      </c>
    </row>
    <row r="53" spans="1:10" x14ac:dyDescent="0.2">
      <c r="A53" s="105" t="str">
        <f>IF(Stammdaten!A53="","",Stammdaten!A53)</f>
        <v/>
      </c>
      <c r="B53" s="105" t="str">
        <f>IF(A53="","",VLOOKUP(A53,Stammdaten!A53:H336,6,FALSE))</f>
        <v/>
      </c>
      <c r="C53" s="169" t="str">
        <f>IF(A53="","",IF(OR('Beladung des Speichers'!B53="Beladung aus dem Netz eines anderen Netzbetreibers",'Beladung des Speichers'!B53="Beladung ohne Netznutzung"),'Beladung des Speichers'!B53,"Beladung aus dem Netz der "&amp;Stammdaten!$F$3))</f>
        <v/>
      </c>
      <c r="D53" s="106" t="str">
        <f t="shared" si="2"/>
        <v/>
      </c>
      <c r="E53" s="107" t="str">
        <f>IF(OR(C53="Beladung aus dem Netz eines anderen Netzbetreibers",C53="Beladung ohne Netznutzung"), "",IF(A53="","",SUMIFS('Ergebnis (detailliert)'!$H$17:$H$300,'Ergebnis (detailliert)'!$A$17:$A$300,'Ergebnis (aggregiert)'!$A53,'Ergebnis (detailliert)'!$B$17:$B$300,'Ergebnis (aggregiert)'!$C53)))</f>
        <v/>
      </c>
      <c r="F53" s="108" t="str">
        <f>IF(OR(C53="Beladung aus dem Netz eines anderen Netzbetreibers",C53="Beladung ohne Netznutzung"),  "",IF($A53="","",SUMIFS('Ergebnis (detailliert)'!$I$17:$I$300,'Ergebnis (detailliert)'!$A$17:$A$300,'Ergebnis (aggregiert)'!$A53,'Ergebnis (detailliert)'!$B$17:$B$300,'Ergebnis (aggregiert)'!$C53)))</f>
        <v/>
      </c>
      <c r="G53" s="107" t="str">
        <f>IF(OR(C53="Beladung aus dem Netz eines anderen Netzbetreibers",C53="Beladung ohne Netznutzung"), "",IF($A53="","",SUMIFS('Ergebnis (detailliert)'!$M$17:$M$1001,'Ergebnis (detailliert)'!$A$17:$A$1001,'Ergebnis (aggregiert)'!$A53,'Ergebnis (detailliert)'!$B$17:$B$1001,'Ergebnis (aggregiert)'!$C53)))</f>
        <v/>
      </c>
      <c r="H53" s="108" t="str">
        <f>IF(OR(C53="Beladung aus dem Netz eines anderen Netzbetreibers",C53="Beladung ohne Netznutzung"), "",IF($A53="","",SUMIFS('Ergebnis (detailliert)'!$P$17:$P$1001,'Ergebnis (detailliert)'!$A$17:$A$1001,'Ergebnis (aggregiert)'!$A53,'Ergebnis (detailliert)'!$B$17:$B$1001,'Ergebnis (aggregiert)'!$C53)))</f>
        <v/>
      </c>
      <c r="I53" s="109" t="str">
        <f>IF(OR(C53="Beladung aus dem Netz eines anderen Netzbetreibers",C53="Beladung ohne Netznutzung"), "",IF($A53="","",SUMIFS('Ergebnis (detailliert)'!$S$17:$S$1001,'Ergebnis (detailliert)'!$A$17:$A$1001,'Ergebnis (aggregiert)'!$A53,'Ergebnis (detailliert)'!$B$17:$B$1001,'Ergebnis (aggregiert)'!$C53)))</f>
        <v/>
      </c>
      <c r="J53" s="89" t="str">
        <f>IFERROR(IF(ISBLANK(A53),"",IF(COUNTIF('Beladung des Speichers'!$A$17:$A$300,'Ergebnis (aggregiert)'!A53)=0,"Fehler: Reiter 'Beladung des Speichers' wurde für diesen Speicher nicht ausgefüllt",IF(COUNTIF('Entladung des Speichers'!$A$17:$A$300,'Ergebnis (aggregiert)'!A53)=0,"Fehler: Reiter 'Entladung des Speichers' wurde für diesen Speicher nicht ausgefüllt",IF(COUNTIF(Füllstände!$A$17:$A$300,'Ergebnis (aggregiert)'!A53)=0,"Fehler: Reiter 'Füllstände' wurde für diesen Speicher nicht ausgefüllt","")))),"Fehler: nicht alle Datenblätter für diesen Speicher wurden vollständig befüllt")</f>
        <v/>
      </c>
    </row>
    <row r="54" spans="1:10" x14ac:dyDescent="0.2">
      <c r="A54" s="105" t="str">
        <f>IF(Stammdaten!A54="","",Stammdaten!A54)</f>
        <v/>
      </c>
      <c r="B54" s="105" t="str">
        <f>IF(A54="","",VLOOKUP(A54,Stammdaten!A54:H337,6,FALSE))</f>
        <v/>
      </c>
      <c r="C54" s="169" t="str">
        <f>IF(A54="","",IF(OR('Beladung des Speichers'!B54="Beladung aus dem Netz eines anderen Netzbetreibers",'Beladung des Speichers'!B54="Beladung ohne Netznutzung"),'Beladung des Speichers'!B54,"Beladung aus dem Netz der "&amp;Stammdaten!$F$3))</f>
        <v/>
      </c>
      <c r="D54" s="106" t="str">
        <f t="shared" si="2"/>
        <v/>
      </c>
      <c r="E54" s="107" t="str">
        <f>IF(OR(C54="Beladung aus dem Netz eines anderen Netzbetreibers",C54="Beladung ohne Netznutzung"), "",IF(A54="","",SUMIFS('Ergebnis (detailliert)'!$H$17:$H$300,'Ergebnis (detailliert)'!$A$17:$A$300,'Ergebnis (aggregiert)'!$A54,'Ergebnis (detailliert)'!$B$17:$B$300,'Ergebnis (aggregiert)'!$C54)))</f>
        <v/>
      </c>
      <c r="F54" s="108" t="str">
        <f>IF(OR(C54="Beladung aus dem Netz eines anderen Netzbetreibers",C54="Beladung ohne Netznutzung"),  "",IF($A54="","",SUMIFS('Ergebnis (detailliert)'!$I$17:$I$300,'Ergebnis (detailliert)'!$A$17:$A$300,'Ergebnis (aggregiert)'!$A54,'Ergebnis (detailliert)'!$B$17:$B$300,'Ergebnis (aggregiert)'!$C54)))</f>
        <v/>
      </c>
      <c r="G54" s="107" t="str">
        <f>IF(OR(C54="Beladung aus dem Netz eines anderen Netzbetreibers",C54="Beladung ohne Netznutzung"), "",IF($A54="","",SUMIFS('Ergebnis (detailliert)'!$M$17:$M$1001,'Ergebnis (detailliert)'!$A$17:$A$1001,'Ergebnis (aggregiert)'!$A54,'Ergebnis (detailliert)'!$B$17:$B$1001,'Ergebnis (aggregiert)'!$C54)))</f>
        <v/>
      </c>
      <c r="H54" s="108" t="str">
        <f>IF(OR(C54="Beladung aus dem Netz eines anderen Netzbetreibers",C54="Beladung ohne Netznutzung"), "",IF($A54="","",SUMIFS('Ergebnis (detailliert)'!$P$17:$P$1001,'Ergebnis (detailliert)'!$A$17:$A$1001,'Ergebnis (aggregiert)'!$A54,'Ergebnis (detailliert)'!$B$17:$B$1001,'Ergebnis (aggregiert)'!$C54)))</f>
        <v/>
      </c>
      <c r="I54" s="109" t="str">
        <f>IF(OR(C54="Beladung aus dem Netz eines anderen Netzbetreibers",C54="Beladung ohne Netznutzung"), "",IF($A54="","",SUMIFS('Ergebnis (detailliert)'!$S$17:$S$1001,'Ergebnis (detailliert)'!$A$17:$A$1001,'Ergebnis (aggregiert)'!$A54,'Ergebnis (detailliert)'!$B$17:$B$1001,'Ergebnis (aggregiert)'!$C54)))</f>
        <v/>
      </c>
      <c r="J54" s="89" t="str">
        <f>IFERROR(IF(ISBLANK(A54),"",IF(COUNTIF('Beladung des Speichers'!$A$17:$A$300,'Ergebnis (aggregiert)'!A54)=0,"Fehler: Reiter 'Beladung des Speichers' wurde für diesen Speicher nicht ausgefüllt",IF(COUNTIF('Entladung des Speichers'!$A$17:$A$300,'Ergebnis (aggregiert)'!A54)=0,"Fehler: Reiter 'Entladung des Speichers' wurde für diesen Speicher nicht ausgefüllt",IF(COUNTIF(Füllstände!$A$17:$A$300,'Ergebnis (aggregiert)'!A54)=0,"Fehler: Reiter 'Füllstände' wurde für diesen Speicher nicht ausgefüllt","")))),"Fehler: nicht alle Datenblätter für diesen Speicher wurden vollständig befüllt")</f>
        <v/>
      </c>
    </row>
    <row r="55" spans="1:10" x14ac:dyDescent="0.2">
      <c r="A55" s="105" t="str">
        <f>IF(Stammdaten!A55="","",Stammdaten!A55)</f>
        <v/>
      </c>
      <c r="B55" s="105" t="str">
        <f>IF(A55="","",VLOOKUP(A55,Stammdaten!A55:H338,6,FALSE))</f>
        <v/>
      </c>
      <c r="C55" s="169" t="str">
        <f>IF(A55="","",IF(OR('Beladung des Speichers'!B55="Beladung aus dem Netz eines anderen Netzbetreibers",'Beladung des Speichers'!B55="Beladung ohne Netznutzung"),'Beladung des Speichers'!B55,"Beladung aus dem Netz der "&amp;Stammdaten!$F$3))</f>
        <v/>
      </c>
      <c r="D55" s="106" t="str">
        <f t="shared" si="2"/>
        <v/>
      </c>
      <c r="E55" s="107" t="str">
        <f>IF(OR(C55="Beladung aus dem Netz eines anderen Netzbetreibers",C55="Beladung ohne Netznutzung"), "",IF(A55="","",SUMIFS('Ergebnis (detailliert)'!$H$17:$H$300,'Ergebnis (detailliert)'!$A$17:$A$300,'Ergebnis (aggregiert)'!$A55,'Ergebnis (detailliert)'!$B$17:$B$300,'Ergebnis (aggregiert)'!$C55)))</f>
        <v/>
      </c>
      <c r="F55" s="108" t="str">
        <f>IF(OR(C55="Beladung aus dem Netz eines anderen Netzbetreibers",C55="Beladung ohne Netznutzung"),  "",IF($A55="","",SUMIFS('Ergebnis (detailliert)'!$I$17:$I$300,'Ergebnis (detailliert)'!$A$17:$A$300,'Ergebnis (aggregiert)'!$A55,'Ergebnis (detailliert)'!$B$17:$B$300,'Ergebnis (aggregiert)'!$C55)))</f>
        <v/>
      </c>
      <c r="G55" s="107" t="str">
        <f>IF(OR(C55="Beladung aus dem Netz eines anderen Netzbetreibers",C55="Beladung ohne Netznutzung"), "",IF($A55="","",SUMIFS('Ergebnis (detailliert)'!$M$17:$M$1001,'Ergebnis (detailliert)'!$A$17:$A$1001,'Ergebnis (aggregiert)'!$A55,'Ergebnis (detailliert)'!$B$17:$B$1001,'Ergebnis (aggregiert)'!$C55)))</f>
        <v/>
      </c>
      <c r="H55" s="108" t="str">
        <f>IF(OR(C55="Beladung aus dem Netz eines anderen Netzbetreibers",C55="Beladung ohne Netznutzung"), "",IF($A55="","",SUMIFS('Ergebnis (detailliert)'!$P$17:$P$1001,'Ergebnis (detailliert)'!$A$17:$A$1001,'Ergebnis (aggregiert)'!$A55,'Ergebnis (detailliert)'!$B$17:$B$1001,'Ergebnis (aggregiert)'!$C55)))</f>
        <v/>
      </c>
      <c r="I55" s="109" t="str">
        <f>IF(OR(C55="Beladung aus dem Netz eines anderen Netzbetreibers",C55="Beladung ohne Netznutzung"), "",IF($A55="","",SUMIFS('Ergebnis (detailliert)'!$S$17:$S$1001,'Ergebnis (detailliert)'!$A$17:$A$1001,'Ergebnis (aggregiert)'!$A55,'Ergebnis (detailliert)'!$B$17:$B$1001,'Ergebnis (aggregiert)'!$C55)))</f>
        <v/>
      </c>
      <c r="J55" s="89" t="str">
        <f>IFERROR(IF(ISBLANK(A55),"",IF(COUNTIF('Beladung des Speichers'!$A$17:$A$300,'Ergebnis (aggregiert)'!A55)=0,"Fehler: Reiter 'Beladung des Speichers' wurde für diesen Speicher nicht ausgefüllt",IF(COUNTIF('Entladung des Speichers'!$A$17:$A$300,'Ergebnis (aggregiert)'!A55)=0,"Fehler: Reiter 'Entladung des Speichers' wurde für diesen Speicher nicht ausgefüllt",IF(COUNTIF(Füllstände!$A$17:$A$300,'Ergebnis (aggregiert)'!A55)=0,"Fehler: Reiter 'Füllstände' wurde für diesen Speicher nicht ausgefüllt","")))),"Fehler: nicht alle Datenblätter für diesen Speicher wurden vollständig befüllt")</f>
        <v/>
      </c>
    </row>
    <row r="56" spans="1:10" x14ac:dyDescent="0.2">
      <c r="A56" s="105" t="str">
        <f>IF(Stammdaten!A56="","",Stammdaten!A56)</f>
        <v/>
      </c>
      <c r="B56" s="105" t="str">
        <f>IF(A56="","",VLOOKUP(A56,Stammdaten!A56:H339,6,FALSE))</f>
        <v/>
      </c>
      <c r="C56" s="169" t="str">
        <f>IF(A56="","",IF(OR('Beladung des Speichers'!B56="Beladung aus dem Netz eines anderen Netzbetreibers",'Beladung des Speichers'!B56="Beladung ohne Netznutzung"),'Beladung des Speichers'!B56,"Beladung aus dem Netz der "&amp;Stammdaten!$F$3))</f>
        <v/>
      </c>
      <c r="D56" s="106" t="str">
        <f t="shared" si="2"/>
        <v/>
      </c>
      <c r="E56" s="107" t="str">
        <f>IF(OR(C56="Beladung aus dem Netz eines anderen Netzbetreibers",C56="Beladung ohne Netznutzung"), "",IF(A56="","",SUMIFS('Ergebnis (detailliert)'!$H$17:$H$300,'Ergebnis (detailliert)'!$A$17:$A$300,'Ergebnis (aggregiert)'!$A56,'Ergebnis (detailliert)'!$B$17:$B$300,'Ergebnis (aggregiert)'!$C56)))</f>
        <v/>
      </c>
      <c r="F56" s="108" t="str">
        <f>IF(OR(C56="Beladung aus dem Netz eines anderen Netzbetreibers",C56="Beladung ohne Netznutzung"),  "",IF($A56="","",SUMIFS('Ergebnis (detailliert)'!$I$17:$I$300,'Ergebnis (detailliert)'!$A$17:$A$300,'Ergebnis (aggregiert)'!$A56,'Ergebnis (detailliert)'!$B$17:$B$300,'Ergebnis (aggregiert)'!$C56)))</f>
        <v/>
      </c>
      <c r="G56" s="107" t="str">
        <f>IF(OR(C56="Beladung aus dem Netz eines anderen Netzbetreibers",C56="Beladung ohne Netznutzung"), "",IF($A56="","",SUMIFS('Ergebnis (detailliert)'!$M$17:$M$1001,'Ergebnis (detailliert)'!$A$17:$A$1001,'Ergebnis (aggregiert)'!$A56,'Ergebnis (detailliert)'!$B$17:$B$1001,'Ergebnis (aggregiert)'!$C56)))</f>
        <v/>
      </c>
      <c r="H56" s="108" t="str">
        <f>IF(OR(C56="Beladung aus dem Netz eines anderen Netzbetreibers",C56="Beladung ohne Netznutzung"), "",IF($A56="","",SUMIFS('Ergebnis (detailliert)'!$P$17:$P$1001,'Ergebnis (detailliert)'!$A$17:$A$1001,'Ergebnis (aggregiert)'!$A56,'Ergebnis (detailliert)'!$B$17:$B$1001,'Ergebnis (aggregiert)'!$C56)))</f>
        <v/>
      </c>
      <c r="I56" s="109" t="str">
        <f>IF(OR(C56="Beladung aus dem Netz eines anderen Netzbetreibers",C56="Beladung ohne Netznutzung"), "",IF($A56="","",SUMIFS('Ergebnis (detailliert)'!$S$17:$S$1001,'Ergebnis (detailliert)'!$A$17:$A$1001,'Ergebnis (aggregiert)'!$A56,'Ergebnis (detailliert)'!$B$17:$B$1001,'Ergebnis (aggregiert)'!$C56)))</f>
        <v/>
      </c>
      <c r="J56" s="89" t="str">
        <f>IFERROR(IF(ISBLANK(A56),"",IF(COUNTIF('Beladung des Speichers'!$A$17:$A$300,'Ergebnis (aggregiert)'!A56)=0,"Fehler: Reiter 'Beladung des Speichers' wurde für diesen Speicher nicht ausgefüllt",IF(COUNTIF('Entladung des Speichers'!$A$17:$A$300,'Ergebnis (aggregiert)'!A56)=0,"Fehler: Reiter 'Entladung des Speichers' wurde für diesen Speicher nicht ausgefüllt",IF(COUNTIF(Füllstände!$A$17:$A$300,'Ergebnis (aggregiert)'!A56)=0,"Fehler: Reiter 'Füllstände' wurde für diesen Speicher nicht ausgefüllt","")))),"Fehler: nicht alle Datenblätter für diesen Speicher wurden vollständig befüllt")</f>
        <v/>
      </c>
    </row>
    <row r="57" spans="1:10" x14ac:dyDescent="0.2">
      <c r="A57" s="105" t="str">
        <f>IF(Stammdaten!A57="","",Stammdaten!A57)</f>
        <v/>
      </c>
      <c r="B57" s="105" t="str">
        <f>IF(A57="","",VLOOKUP(A57,Stammdaten!A57:H340,6,FALSE))</f>
        <v/>
      </c>
      <c r="C57" s="169" t="str">
        <f>IF(A57="","",IF(OR('Beladung des Speichers'!B57="Beladung aus dem Netz eines anderen Netzbetreibers",'Beladung des Speichers'!B57="Beladung ohne Netznutzung"),'Beladung des Speichers'!B57,"Beladung aus dem Netz der "&amp;Stammdaten!$F$3))</f>
        <v/>
      </c>
      <c r="D57" s="106" t="str">
        <f t="shared" si="2"/>
        <v/>
      </c>
      <c r="E57" s="107" t="str">
        <f>IF(OR(C57="Beladung aus dem Netz eines anderen Netzbetreibers",C57="Beladung ohne Netznutzung"), "",IF(A57="","",SUMIFS('Ergebnis (detailliert)'!$H$17:$H$300,'Ergebnis (detailliert)'!$A$17:$A$300,'Ergebnis (aggregiert)'!$A57,'Ergebnis (detailliert)'!$B$17:$B$300,'Ergebnis (aggregiert)'!$C57)))</f>
        <v/>
      </c>
      <c r="F57" s="108" t="str">
        <f>IF(OR(C57="Beladung aus dem Netz eines anderen Netzbetreibers",C57="Beladung ohne Netznutzung"),  "",IF($A57="","",SUMIFS('Ergebnis (detailliert)'!$I$17:$I$300,'Ergebnis (detailliert)'!$A$17:$A$300,'Ergebnis (aggregiert)'!$A57,'Ergebnis (detailliert)'!$B$17:$B$300,'Ergebnis (aggregiert)'!$C57)))</f>
        <v/>
      </c>
      <c r="G57" s="107" t="str">
        <f>IF(OR(C57="Beladung aus dem Netz eines anderen Netzbetreibers",C57="Beladung ohne Netznutzung"), "",IF($A57="","",SUMIFS('Ergebnis (detailliert)'!$M$17:$M$1001,'Ergebnis (detailliert)'!$A$17:$A$1001,'Ergebnis (aggregiert)'!$A57,'Ergebnis (detailliert)'!$B$17:$B$1001,'Ergebnis (aggregiert)'!$C57)))</f>
        <v/>
      </c>
      <c r="H57" s="108" t="str">
        <f>IF(OR(C57="Beladung aus dem Netz eines anderen Netzbetreibers",C57="Beladung ohne Netznutzung"), "",IF($A57="","",SUMIFS('Ergebnis (detailliert)'!$P$17:$P$1001,'Ergebnis (detailliert)'!$A$17:$A$1001,'Ergebnis (aggregiert)'!$A57,'Ergebnis (detailliert)'!$B$17:$B$1001,'Ergebnis (aggregiert)'!$C57)))</f>
        <v/>
      </c>
      <c r="I57" s="109" t="str">
        <f>IF(OR(C57="Beladung aus dem Netz eines anderen Netzbetreibers",C57="Beladung ohne Netznutzung"), "",IF($A57="","",SUMIFS('Ergebnis (detailliert)'!$S$17:$S$1001,'Ergebnis (detailliert)'!$A$17:$A$1001,'Ergebnis (aggregiert)'!$A57,'Ergebnis (detailliert)'!$B$17:$B$1001,'Ergebnis (aggregiert)'!$C57)))</f>
        <v/>
      </c>
      <c r="J57" s="89" t="str">
        <f>IFERROR(IF(ISBLANK(A57),"",IF(COUNTIF('Beladung des Speichers'!$A$17:$A$300,'Ergebnis (aggregiert)'!A57)=0,"Fehler: Reiter 'Beladung des Speichers' wurde für diesen Speicher nicht ausgefüllt",IF(COUNTIF('Entladung des Speichers'!$A$17:$A$300,'Ergebnis (aggregiert)'!A57)=0,"Fehler: Reiter 'Entladung des Speichers' wurde für diesen Speicher nicht ausgefüllt",IF(COUNTIF(Füllstände!$A$17:$A$300,'Ergebnis (aggregiert)'!A57)=0,"Fehler: Reiter 'Füllstände' wurde für diesen Speicher nicht ausgefüllt","")))),"Fehler: nicht alle Datenblätter für diesen Speicher wurden vollständig befüllt")</f>
        <v/>
      </c>
    </row>
    <row r="58" spans="1:10" x14ac:dyDescent="0.2">
      <c r="A58" s="105" t="str">
        <f>IF(Stammdaten!A58="","",Stammdaten!A58)</f>
        <v/>
      </c>
      <c r="B58" s="105" t="str">
        <f>IF(A58="","",VLOOKUP(A58,Stammdaten!A58:H341,6,FALSE))</f>
        <v/>
      </c>
      <c r="C58" s="169" t="str">
        <f>IF(A58="","",IF(OR('Beladung des Speichers'!B58="Beladung aus dem Netz eines anderen Netzbetreibers",'Beladung des Speichers'!B58="Beladung ohne Netznutzung"),'Beladung des Speichers'!B58,"Beladung aus dem Netz der "&amp;Stammdaten!$F$3))</f>
        <v/>
      </c>
      <c r="D58" s="106" t="str">
        <f t="shared" si="2"/>
        <v/>
      </c>
      <c r="E58" s="107" t="str">
        <f>IF(OR(C58="Beladung aus dem Netz eines anderen Netzbetreibers",C58="Beladung ohne Netznutzung"), "",IF(A58="","",SUMIFS('Ergebnis (detailliert)'!$H$17:$H$300,'Ergebnis (detailliert)'!$A$17:$A$300,'Ergebnis (aggregiert)'!$A58,'Ergebnis (detailliert)'!$B$17:$B$300,'Ergebnis (aggregiert)'!$C58)))</f>
        <v/>
      </c>
      <c r="F58" s="108" t="str">
        <f>IF(OR(C58="Beladung aus dem Netz eines anderen Netzbetreibers",C58="Beladung ohne Netznutzung"),  "",IF($A58="","",SUMIFS('Ergebnis (detailliert)'!$I$17:$I$300,'Ergebnis (detailliert)'!$A$17:$A$300,'Ergebnis (aggregiert)'!$A58,'Ergebnis (detailliert)'!$B$17:$B$300,'Ergebnis (aggregiert)'!$C58)))</f>
        <v/>
      </c>
      <c r="G58" s="107" t="str">
        <f>IF(OR(C58="Beladung aus dem Netz eines anderen Netzbetreibers",C58="Beladung ohne Netznutzung"), "",IF($A58="","",SUMIFS('Ergebnis (detailliert)'!$M$17:$M$1001,'Ergebnis (detailliert)'!$A$17:$A$1001,'Ergebnis (aggregiert)'!$A58,'Ergebnis (detailliert)'!$B$17:$B$1001,'Ergebnis (aggregiert)'!$C58)))</f>
        <v/>
      </c>
      <c r="H58" s="108" t="str">
        <f>IF(OR(C58="Beladung aus dem Netz eines anderen Netzbetreibers",C58="Beladung ohne Netznutzung"), "",IF($A58="","",SUMIFS('Ergebnis (detailliert)'!$P$17:$P$1001,'Ergebnis (detailliert)'!$A$17:$A$1001,'Ergebnis (aggregiert)'!$A58,'Ergebnis (detailliert)'!$B$17:$B$1001,'Ergebnis (aggregiert)'!$C58)))</f>
        <v/>
      </c>
      <c r="I58" s="109" t="str">
        <f>IF(OR(C58="Beladung aus dem Netz eines anderen Netzbetreibers",C58="Beladung ohne Netznutzung"), "",IF($A58="","",SUMIFS('Ergebnis (detailliert)'!$S$17:$S$1001,'Ergebnis (detailliert)'!$A$17:$A$1001,'Ergebnis (aggregiert)'!$A58,'Ergebnis (detailliert)'!$B$17:$B$1001,'Ergebnis (aggregiert)'!$C58)))</f>
        <v/>
      </c>
      <c r="J58" s="89" t="str">
        <f>IFERROR(IF(ISBLANK(A58),"",IF(COUNTIF('Beladung des Speichers'!$A$17:$A$300,'Ergebnis (aggregiert)'!A58)=0,"Fehler: Reiter 'Beladung des Speichers' wurde für diesen Speicher nicht ausgefüllt",IF(COUNTIF('Entladung des Speichers'!$A$17:$A$300,'Ergebnis (aggregiert)'!A58)=0,"Fehler: Reiter 'Entladung des Speichers' wurde für diesen Speicher nicht ausgefüllt",IF(COUNTIF(Füllstände!$A$17:$A$300,'Ergebnis (aggregiert)'!A58)=0,"Fehler: Reiter 'Füllstände' wurde für diesen Speicher nicht ausgefüllt","")))),"Fehler: nicht alle Datenblätter für diesen Speicher wurden vollständig befüllt")</f>
        <v/>
      </c>
    </row>
    <row r="59" spans="1:10" x14ac:dyDescent="0.2">
      <c r="A59" s="105" t="str">
        <f>IF(Stammdaten!A59="","",Stammdaten!A59)</f>
        <v/>
      </c>
      <c r="B59" s="105" t="str">
        <f>IF(A59="","",VLOOKUP(A59,Stammdaten!A59:H342,6,FALSE))</f>
        <v/>
      </c>
      <c r="C59" s="169" t="str">
        <f>IF(A59="","",IF(OR('Beladung des Speichers'!B59="Beladung aus dem Netz eines anderen Netzbetreibers",'Beladung des Speichers'!B59="Beladung ohne Netznutzung"),'Beladung des Speichers'!B59,"Beladung aus dem Netz der "&amp;Stammdaten!$F$3))</f>
        <v/>
      </c>
      <c r="D59" s="106" t="str">
        <f t="shared" si="2"/>
        <v/>
      </c>
      <c r="E59" s="107" t="str">
        <f>IF(OR(C59="Beladung aus dem Netz eines anderen Netzbetreibers",C59="Beladung ohne Netznutzung"), "",IF(A59="","",SUMIFS('Ergebnis (detailliert)'!$H$17:$H$300,'Ergebnis (detailliert)'!$A$17:$A$300,'Ergebnis (aggregiert)'!$A59,'Ergebnis (detailliert)'!$B$17:$B$300,'Ergebnis (aggregiert)'!$C59)))</f>
        <v/>
      </c>
      <c r="F59" s="108" t="str">
        <f>IF(OR(C59="Beladung aus dem Netz eines anderen Netzbetreibers",C59="Beladung ohne Netznutzung"),  "",IF($A59="","",SUMIFS('Ergebnis (detailliert)'!$I$17:$I$300,'Ergebnis (detailliert)'!$A$17:$A$300,'Ergebnis (aggregiert)'!$A59,'Ergebnis (detailliert)'!$B$17:$B$300,'Ergebnis (aggregiert)'!$C59)))</f>
        <v/>
      </c>
      <c r="G59" s="107" t="str">
        <f>IF(OR(C59="Beladung aus dem Netz eines anderen Netzbetreibers",C59="Beladung ohne Netznutzung"), "",IF($A59="","",SUMIFS('Ergebnis (detailliert)'!$M$17:$M$1001,'Ergebnis (detailliert)'!$A$17:$A$1001,'Ergebnis (aggregiert)'!$A59,'Ergebnis (detailliert)'!$B$17:$B$1001,'Ergebnis (aggregiert)'!$C59)))</f>
        <v/>
      </c>
      <c r="H59" s="108" t="str">
        <f>IF(OR(C59="Beladung aus dem Netz eines anderen Netzbetreibers",C59="Beladung ohne Netznutzung"), "",IF($A59="","",SUMIFS('Ergebnis (detailliert)'!$P$17:$P$1001,'Ergebnis (detailliert)'!$A$17:$A$1001,'Ergebnis (aggregiert)'!$A59,'Ergebnis (detailliert)'!$B$17:$B$1001,'Ergebnis (aggregiert)'!$C59)))</f>
        <v/>
      </c>
      <c r="I59" s="109" t="str">
        <f>IF(OR(C59="Beladung aus dem Netz eines anderen Netzbetreibers",C59="Beladung ohne Netznutzung"), "",IF($A59="","",SUMIFS('Ergebnis (detailliert)'!$S$17:$S$1001,'Ergebnis (detailliert)'!$A$17:$A$1001,'Ergebnis (aggregiert)'!$A59,'Ergebnis (detailliert)'!$B$17:$B$1001,'Ergebnis (aggregiert)'!$C59)))</f>
        <v/>
      </c>
      <c r="J59" s="89" t="str">
        <f>IFERROR(IF(ISBLANK(A59),"",IF(COUNTIF('Beladung des Speichers'!$A$17:$A$300,'Ergebnis (aggregiert)'!A59)=0,"Fehler: Reiter 'Beladung des Speichers' wurde für diesen Speicher nicht ausgefüllt",IF(COUNTIF('Entladung des Speichers'!$A$17:$A$300,'Ergebnis (aggregiert)'!A59)=0,"Fehler: Reiter 'Entladung des Speichers' wurde für diesen Speicher nicht ausgefüllt",IF(COUNTIF(Füllstände!$A$17:$A$300,'Ergebnis (aggregiert)'!A59)=0,"Fehler: Reiter 'Füllstände' wurde für diesen Speicher nicht ausgefüllt","")))),"Fehler: nicht alle Datenblätter für diesen Speicher wurden vollständig befüllt")</f>
        <v/>
      </c>
    </row>
    <row r="60" spans="1:10" x14ac:dyDescent="0.2">
      <c r="A60" s="105" t="str">
        <f>IF(Stammdaten!A60="","",Stammdaten!A60)</f>
        <v/>
      </c>
      <c r="B60" s="105" t="str">
        <f>IF(A60="","",VLOOKUP(A60,Stammdaten!A60:H343,6,FALSE))</f>
        <v/>
      </c>
      <c r="C60" s="169" t="str">
        <f>IF(A60="","",IF(OR('Beladung des Speichers'!B60="Beladung aus dem Netz eines anderen Netzbetreibers",'Beladung des Speichers'!B60="Beladung ohne Netznutzung"),'Beladung des Speichers'!B60,"Beladung aus dem Netz der "&amp;Stammdaten!$F$3))</f>
        <v/>
      </c>
      <c r="D60" s="106" t="str">
        <f t="shared" si="2"/>
        <v/>
      </c>
      <c r="E60" s="107" t="str">
        <f>IF(OR(C60="Beladung aus dem Netz eines anderen Netzbetreibers",C60="Beladung ohne Netznutzung"), "",IF(A60="","",SUMIFS('Ergebnis (detailliert)'!$H$17:$H$300,'Ergebnis (detailliert)'!$A$17:$A$300,'Ergebnis (aggregiert)'!$A60,'Ergebnis (detailliert)'!$B$17:$B$300,'Ergebnis (aggregiert)'!$C60)))</f>
        <v/>
      </c>
      <c r="F60" s="108" t="str">
        <f>IF(OR(C60="Beladung aus dem Netz eines anderen Netzbetreibers",C60="Beladung ohne Netznutzung"),  "",IF($A60="","",SUMIFS('Ergebnis (detailliert)'!$I$17:$I$300,'Ergebnis (detailliert)'!$A$17:$A$300,'Ergebnis (aggregiert)'!$A60,'Ergebnis (detailliert)'!$B$17:$B$300,'Ergebnis (aggregiert)'!$C60)))</f>
        <v/>
      </c>
      <c r="G60" s="107" t="str">
        <f>IF(OR(C60="Beladung aus dem Netz eines anderen Netzbetreibers",C60="Beladung ohne Netznutzung"), "",IF($A60="","",SUMIFS('Ergebnis (detailliert)'!$M$17:$M$1001,'Ergebnis (detailliert)'!$A$17:$A$1001,'Ergebnis (aggregiert)'!$A60,'Ergebnis (detailliert)'!$B$17:$B$1001,'Ergebnis (aggregiert)'!$C60)))</f>
        <v/>
      </c>
      <c r="H60" s="108" t="str">
        <f>IF(OR(C60="Beladung aus dem Netz eines anderen Netzbetreibers",C60="Beladung ohne Netznutzung"), "",IF($A60="","",SUMIFS('Ergebnis (detailliert)'!$P$17:$P$1001,'Ergebnis (detailliert)'!$A$17:$A$1001,'Ergebnis (aggregiert)'!$A60,'Ergebnis (detailliert)'!$B$17:$B$1001,'Ergebnis (aggregiert)'!$C60)))</f>
        <v/>
      </c>
      <c r="I60" s="109" t="str">
        <f>IF(OR(C60="Beladung aus dem Netz eines anderen Netzbetreibers",C60="Beladung ohne Netznutzung"), "",IF($A60="","",SUMIFS('Ergebnis (detailliert)'!$S$17:$S$1001,'Ergebnis (detailliert)'!$A$17:$A$1001,'Ergebnis (aggregiert)'!$A60,'Ergebnis (detailliert)'!$B$17:$B$1001,'Ergebnis (aggregiert)'!$C60)))</f>
        <v/>
      </c>
      <c r="J60" s="89" t="str">
        <f>IFERROR(IF(ISBLANK(A60),"",IF(COUNTIF('Beladung des Speichers'!$A$17:$A$300,'Ergebnis (aggregiert)'!A60)=0,"Fehler: Reiter 'Beladung des Speichers' wurde für diesen Speicher nicht ausgefüllt",IF(COUNTIF('Entladung des Speichers'!$A$17:$A$300,'Ergebnis (aggregiert)'!A60)=0,"Fehler: Reiter 'Entladung des Speichers' wurde für diesen Speicher nicht ausgefüllt",IF(COUNTIF(Füllstände!$A$17:$A$300,'Ergebnis (aggregiert)'!A60)=0,"Fehler: Reiter 'Füllstände' wurde für diesen Speicher nicht ausgefüllt","")))),"Fehler: nicht alle Datenblätter für diesen Speicher wurden vollständig befüllt")</f>
        <v/>
      </c>
    </row>
    <row r="61" spans="1:10" x14ac:dyDescent="0.2">
      <c r="A61" s="105" t="str">
        <f>IF(Stammdaten!A61="","",Stammdaten!A61)</f>
        <v/>
      </c>
      <c r="B61" s="105" t="str">
        <f>IF(A61="","",VLOOKUP(A61,Stammdaten!A61:H344,6,FALSE))</f>
        <v/>
      </c>
      <c r="C61" s="169" t="str">
        <f>IF(A61="","",IF(OR('Beladung des Speichers'!B61="Beladung aus dem Netz eines anderen Netzbetreibers",'Beladung des Speichers'!B61="Beladung ohne Netznutzung"),'Beladung des Speichers'!B61,"Beladung aus dem Netz der "&amp;Stammdaten!$F$3))</f>
        <v/>
      </c>
      <c r="D61" s="106" t="str">
        <f t="shared" si="2"/>
        <v/>
      </c>
      <c r="E61" s="107" t="str">
        <f>IF(OR(C61="Beladung aus dem Netz eines anderen Netzbetreibers",C61="Beladung ohne Netznutzung"), "",IF(A61="","",SUMIFS('Ergebnis (detailliert)'!$H$17:$H$300,'Ergebnis (detailliert)'!$A$17:$A$300,'Ergebnis (aggregiert)'!$A61,'Ergebnis (detailliert)'!$B$17:$B$300,'Ergebnis (aggregiert)'!$C61)))</f>
        <v/>
      </c>
      <c r="F61" s="108" t="str">
        <f>IF(OR(C61="Beladung aus dem Netz eines anderen Netzbetreibers",C61="Beladung ohne Netznutzung"),  "",IF($A61="","",SUMIFS('Ergebnis (detailliert)'!$I$17:$I$300,'Ergebnis (detailliert)'!$A$17:$A$300,'Ergebnis (aggregiert)'!$A61,'Ergebnis (detailliert)'!$B$17:$B$300,'Ergebnis (aggregiert)'!$C61)))</f>
        <v/>
      </c>
      <c r="G61" s="107" t="str">
        <f>IF(OR(C61="Beladung aus dem Netz eines anderen Netzbetreibers",C61="Beladung ohne Netznutzung"), "",IF($A61="","",SUMIFS('Ergebnis (detailliert)'!$M$17:$M$1001,'Ergebnis (detailliert)'!$A$17:$A$1001,'Ergebnis (aggregiert)'!$A61,'Ergebnis (detailliert)'!$B$17:$B$1001,'Ergebnis (aggregiert)'!$C61)))</f>
        <v/>
      </c>
      <c r="H61" s="108" t="str">
        <f>IF(OR(C61="Beladung aus dem Netz eines anderen Netzbetreibers",C61="Beladung ohne Netznutzung"), "",IF($A61="","",SUMIFS('Ergebnis (detailliert)'!$P$17:$P$1001,'Ergebnis (detailliert)'!$A$17:$A$1001,'Ergebnis (aggregiert)'!$A61,'Ergebnis (detailliert)'!$B$17:$B$1001,'Ergebnis (aggregiert)'!$C61)))</f>
        <v/>
      </c>
      <c r="I61" s="109" t="str">
        <f>IF(OR(C61="Beladung aus dem Netz eines anderen Netzbetreibers",C61="Beladung ohne Netznutzung"), "",IF($A61="","",SUMIFS('Ergebnis (detailliert)'!$S$17:$S$1001,'Ergebnis (detailliert)'!$A$17:$A$1001,'Ergebnis (aggregiert)'!$A61,'Ergebnis (detailliert)'!$B$17:$B$1001,'Ergebnis (aggregiert)'!$C61)))</f>
        <v/>
      </c>
      <c r="J61" s="89" t="str">
        <f>IFERROR(IF(ISBLANK(A61),"",IF(COUNTIF('Beladung des Speichers'!$A$17:$A$300,'Ergebnis (aggregiert)'!A61)=0,"Fehler: Reiter 'Beladung des Speichers' wurde für diesen Speicher nicht ausgefüllt",IF(COUNTIF('Entladung des Speichers'!$A$17:$A$300,'Ergebnis (aggregiert)'!A61)=0,"Fehler: Reiter 'Entladung des Speichers' wurde für diesen Speicher nicht ausgefüllt",IF(COUNTIF(Füllstände!$A$17:$A$300,'Ergebnis (aggregiert)'!A61)=0,"Fehler: Reiter 'Füllstände' wurde für diesen Speicher nicht ausgefüllt","")))),"Fehler: nicht alle Datenblätter für diesen Speicher wurden vollständig befüllt")</f>
        <v/>
      </c>
    </row>
    <row r="62" spans="1:10" x14ac:dyDescent="0.2">
      <c r="A62" s="105" t="str">
        <f>IF(Stammdaten!A62="","",Stammdaten!A62)</f>
        <v/>
      </c>
      <c r="B62" s="105" t="str">
        <f>IF(A62="","",VLOOKUP(A62,Stammdaten!A62:H345,6,FALSE))</f>
        <v/>
      </c>
      <c r="C62" s="169" t="str">
        <f>IF(A62="","",IF(OR('Beladung des Speichers'!B62="Beladung aus dem Netz eines anderen Netzbetreibers",'Beladung des Speichers'!B62="Beladung ohne Netznutzung"),'Beladung des Speichers'!B62,"Beladung aus dem Netz der "&amp;Stammdaten!$F$3))</f>
        <v/>
      </c>
      <c r="D62" s="106" t="str">
        <f t="shared" si="2"/>
        <v/>
      </c>
      <c r="E62" s="107" t="str">
        <f>IF(OR(C62="Beladung aus dem Netz eines anderen Netzbetreibers",C62="Beladung ohne Netznutzung"), "",IF(A62="","",SUMIFS('Ergebnis (detailliert)'!$H$17:$H$300,'Ergebnis (detailliert)'!$A$17:$A$300,'Ergebnis (aggregiert)'!$A62,'Ergebnis (detailliert)'!$B$17:$B$300,'Ergebnis (aggregiert)'!$C62)))</f>
        <v/>
      </c>
      <c r="F62" s="108" t="str">
        <f>IF(OR(C62="Beladung aus dem Netz eines anderen Netzbetreibers",C62="Beladung ohne Netznutzung"),  "",IF($A62="","",SUMIFS('Ergebnis (detailliert)'!$I$17:$I$300,'Ergebnis (detailliert)'!$A$17:$A$300,'Ergebnis (aggregiert)'!$A62,'Ergebnis (detailliert)'!$B$17:$B$300,'Ergebnis (aggregiert)'!$C62)))</f>
        <v/>
      </c>
      <c r="G62" s="107" t="str">
        <f>IF(OR(C62="Beladung aus dem Netz eines anderen Netzbetreibers",C62="Beladung ohne Netznutzung"), "",IF($A62="","",SUMIFS('Ergebnis (detailliert)'!$M$17:$M$1001,'Ergebnis (detailliert)'!$A$17:$A$1001,'Ergebnis (aggregiert)'!$A62,'Ergebnis (detailliert)'!$B$17:$B$1001,'Ergebnis (aggregiert)'!$C62)))</f>
        <v/>
      </c>
      <c r="H62" s="108" t="str">
        <f>IF(OR(C62="Beladung aus dem Netz eines anderen Netzbetreibers",C62="Beladung ohne Netznutzung"), "",IF($A62="","",SUMIFS('Ergebnis (detailliert)'!$P$17:$P$1001,'Ergebnis (detailliert)'!$A$17:$A$1001,'Ergebnis (aggregiert)'!$A62,'Ergebnis (detailliert)'!$B$17:$B$1001,'Ergebnis (aggregiert)'!$C62)))</f>
        <v/>
      </c>
      <c r="I62" s="109" t="str">
        <f>IF(OR(C62="Beladung aus dem Netz eines anderen Netzbetreibers",C62="Beladung ohne Netznutzung"), "",IF($A62="","",SUMIFS('Ergebnis (detailliert)'!$S$17:$S$1001,'Ergebnis (detailliert)'!$A$17:$A$1001,'Ergebnis (aggregiert)'!$A62,'Ergebnis (detailliert)'!$B$17:$B$1001,'Ergebnis (aggregiert)'!$C62)))</f>
        <v/>
      </c>
      <c r="J62" s="89" t="str">
        <f>IFERROR(IF(ISBLANK(A62),"",IF(COUNTIF('Beladung des Speichers'!$A$17:$A$300,'Ergebnis (aggregiert)'!A62)=0,"Fehler: Reiter 'Beladung des Speichers' wurde für diesen Speicher nicht ausgefüllt",IF(COUNTIF('Entladung des Speichers'!$A$17:$A$300,'Ergebnis (aggregiert)'!A62)=0,"Fehler: Reiter 'Entladung des Speichers' wurde für diesen Speicher nicht ausgefüllt",IF(COUNTIF(Füllstände!$A$17:$A$300,'Ergebnis (aggregiert)'!A62)=0,"Fehler: Reiter 'Füllstände' wurde für diesen Speicher nicht ausgefüllt","")))),"Fehler: nicht alle Datenblätter für diesen Speicher wurden vollständig befüllt")</f>
        <v/>
      </c>
    </row>
    <row r="63" spans="1:10" x14ac:dyDescent="0.2">
      <c r="A63" s="105" t="str">
        <f>IF(Stammdaten!A63="","",Stammdaten!A63)</f>
        <v/>
      </c>
      <c r="B63" s="105" t="str">
        <f>IF(A63="","",VLOOKUP(A63,Stammdaten!A63:H346,6,FALSE))</f>
        <v/>
      </c>
      <c r="C63" s="169" t="str">
        <f>IF(A63="","",IF(OR('Beladung des Speichers'!B63="Beladung aus dem Netz eines anderen Netzbetreibers",'Beladung des Speichers'!B63="Beladung ohne Netznutzung"),'Beladung des Speichers'!B63,"Beladung aus dem Netz der "&amp;Stammdaten!$F$3))</f>
        <v/>
      </c>
      <c r="D63" s="106" t="str">
        <f t="shared" si="2"/>
        <v/>
      </c>
      <c r="E63" s="107" t="str">
        <f>IF(OR(C63="Beladung aus dem Netz eines anderen Netzbetreibers",C63="Beladung ohne Netznutzung"), "",IF(A63="","",SUMIFS('Ergebnis (detailliert)'!$H$17:$H$300,'Ergebnis (detailliert)'!$A$17:$A$300,'Ergebnis (aggregiert)'!$A63,'Ergebnis (detailliert)'!$B$17:$B$300,'Ergebnis (aggregiert)'!$C63)))</f>
        <v/>
      </c>
      <c r="F63" s="108" t="str">
        <f>IF(OR(C63="Beladung aus dem Netz eines anderen Netzbetreibers",C63="Beladung ohne Netznutzung"),  "",IF($A63="","",SUMIFS('Ergebnis (detailliert)'!$I$17:$I$300,'Ergebnis (detailliert)'!$A$17:$A$300,'Ergebnis (aggregiert)'!$A63,'Ergebnis (detailliert)'!$B$17:$B$300,'Ergebnis (aggregiert)'!$C63)))</f>
        <v/>
      </c>
      <c r="G63" s="107" t="str">
        <f>IF(OR(C63="Beladung aus dem Netz eines anderen Netzbetreibers",C63="Beladung ohne Netznutzung"), "",IF($A63="","",SUMIFS('Ergebnis (detailliert)'!$M$17:$M$1001,'Ergebnis (detailliert)'!$A$17:$A$1001,'Ergebnis (aggregiert)'!$A63,'Ergebnis (detailliert)'!$B$17:$B$1001,'Ergebnis (aggregiert)'!$C63)))</f>
        <v/>
      </c>
      <c r="H63" s="108" t="str">
        <f>IF(OR(C63="Beladung aus dem Netz eines anderen Netzbetreibers",C63="Beladung ohne Netznutzung"), "",IF($A63="","",SUMIFS('Ergebnis (detailliert)'!$P$17:$P$1001,'Ergebnis (detailliert)'!$A$17:$A$1001,'Ergebnis (aggregiert)'!$A63,'Ergebnis (detailliert)'!$B$17:$B$1001,'Ergebnis (aggregiert)'!$C63)))</f>
        <v/>
      </c>
      <c r="I63" s="109" t="str">
        <f>IF(OR(C63="Beladung aus dem Netz eines anderen Netzbetreibers",C63="Beladung ohne Netznutzung"), "",IF($A63="","",SUMIFS('Ergebnis (detailliert)'!$S$17:$S$1001,'Ergebnis (detailliert)'!$A$17:$A$1001,'Ergebnis (aggregiert)'!$A63,'Ergebnis (detailliert)'!$B$17:$B$1001,'Ergebnis (aggregiert)'!$C63)))</f>
        <v/>
      </c>
      <c r="J63" s="89" t="str">
        <f>IFERROR(IF(ISBLANK(A63),"",IF(COUNTIF('Beladung des Speichers'!$A$17:$A$300,'Ergebnis (aggregiert)'!A63)=0,"Fehler: Reiter 'Beladung des Speichers' wurde für diesen Speicher nicht ausgefüllt",IF(COUNTIF('Entladung des Speichers'!$A$17:$A$300,'Ergebnis (aggregiert)'!A63)=0,"Fehler: Reiter 'Entladung des Speichers' wurde für diesen Speicher nicht ausgefüllt",IF(COUNTIF(Füllstände!$A$17:$A$300,'Ergebnis (aggregiert)'!A63)=0,"Fehler: Reiter 'Füllstände' wurde für diesen Speicher nicht ausgefüllt","")))),"Fehler: nicht alle Datenblätter für diesen Speicher wurden vollständig befüllt")</f>
        <v/>
      </c>
    </row>
    <row r="64" spans="1:10" x14ac:dyDescent="0.2">
      <c r="A64" s="105" t="str">
        <f>IF(Stammdaten!A64="","",Stammdaten!A64)</f>
        <v/>
      </c>
      <c r="B64" s="105" t="str">
        <f>IF(A64="","",VLOOKUP(A64,Stammdaten!A64:H347,6,FALSE))</f>
        <v/>
      </c>
      <c r="C64" s="169" t="str">
        <f>IF(A64="","",IF(OR('Beladung des Speichers'!B64="Beladung aus dem Netz eines anderen Netzbetreibers",'Beladung des Speichers'!B64="Beladung ohne Netznutzung"),'Beladung des Speichers'!B64,"Beladung aus dem Netz der "&amp;Stammdaten!$F$3))</f>
        <v/>
      </c>
      <c r="D64" s="106" t="str">
        <f t="shared" si="2"/>
        <v/>
      </c>
      <c r="E64" s="107" t="str">
        <f>IF(OR(C64="Beladung aus dem Netz eines anderen Netzbetreibers",C64="Beladung ohne Netznutzung"), "",IF(A64="","",SUMIFS('Ergebnis (detailliert)'!$H$17:$H$300,'Ergebnis (detailliert)'!$A$17:$A$300,'Ergebnis (aggregiert)'!$A64,'Ergebnis (detailliert)'!$B$17:$B$300,'Ergebnis (aggregiert)'!$C64)))</f>
        <v/>
      </c>
      <c r="F64" s="108" t="str">
        <f>IF(OR(C64="Beladung aus dem Netz eines anderen Netzbetreibers",C64="Beladung ohne Netznutzung"),  "",IF($A64="","",SUMIFS('Ergebnis (detailliert)'!$I$17:$I$300,'Ergebnis (detailliert)'!$A$17:$A$300,'Ergebnis (aggregiert)'!$A64,'Ergebnis (detailliert)'!$B$17:$B$300,'Ergebnis (aggregiert)'!$C64)))</f>
        <v/>
      </c>
      <c r="G64" s="107" t="str">
        <f>IF(OR(C64="Beladung aus dem Netz eines anderen Netzbetreibers",C64="Beladung ohne Netznutzung"), "",IF($A64="","",SUMIFS('Ergebnis (detailliert)'!$M$17:$M$1001,'Ergebnis (detailliert)'!$A$17:$A$1001,'Ergebnis (aggregiert)'!$A64,'Ergebnis (detailliert)'!$B$17:$B$1001,'Ergebnis (aggregiert)'!$C64)))</f>
        <v/>
      </c>
      <c r="H64" s="108" t="str">
        <f>IF(OR(C64="Beladung aus dem Netz eines anderen Netzbetreibers",C64="Beladung ohne Netznutzung"), "",IF($A64="","",SUMIFS('Ergebnis (detailliert)'!$P$17:$P$1001,'Ergebnis (detailliert)'!$A$17:$A$1001,'Ergebnis (aggregiert)'!$A64,'Ergebnis (detailliert)'!$B$17:$B$1001,'Ergebnis (aggregiert)'!$C64)))</f>
        <v/>
      </c>
      <c r="I64" s="109" t="str">
        <f>IF(OR(C64="Beladung aus dem Netz eines anderen Netzbetreibers",C64="Beladung ohne Netznutzung"), "",IF($A64="","",SUMIFS('Ergebnis (detailliert)'!$S$17:$S$1001,'Ergebnis (detailliert)'!$A$17:$A$1001,'Ergebnis (aggregiert)'!$A64,'Ergebnis (detailliert)'!$B$17:$B$1001,'Ergebnis (aggregiert)'!$C64)))</f>
        <v/>
      </c>
      <c r="J64" s="89" t="str">
        <f>IFERROR(IF(ISBLANK(A64),"",IF(COUNTIF('Beladung des Speichers'!$A$17:$A$300,'Ergebnis (aggregiert)'!A64)=0,"Fehler: Reiter 'Beladung des Speichers' wurde für diesen Speicher nicht ausgefüllt",IF(COUNTIF('Entladung des Speichers'!$A$17:$A$300,'Ergebnis (aggregiert)'!A64)=0,"Fehler: Reiter 'Entladung des Speichers' wurde für diesen Speicher nicht ausgefüllt",IF(COUNTIF(Füllstände!$A$17:$A$300,'Ergebnis (aggregiert)'!A64)=0,"Fehler: Reiter 'Füllstände' wurde für diesen Speicher nicht ausgefüllt","")))),"Fehler: nicht alle Datenblätter für diesen Speicher wurden vollständig befüllt")</f>
        <v/>
      </c>
    </row>
    <row r="65" spans="1:10" x14ac:dyDescent="0.2">
      <c r="A65" s="105" t="str">
        <f>IF(Stammdaten!A65="","",Stammdaten!A65)</f>
        <v/>
      </c>
      <c r="B65" s="105" t="str">
        <f>IF(A65="","",VLOOKUP(A65,Stammdaten!A65:H348,6,FALSE))</f>
        <v/>
      </c>
      <c r="C65" s="169" t="str">
        <f>IF(A65="","",IF(OR('Beladung des Speichers'!B65="Beladung aus dem Netz eines anderen Netzbetreibers",'Beladung des Speichers'!B65="Beladung ohne Netznutzung"),'Beladung des Speichers'!B65,"Beladung aus dem Netz der "&amp;Stammdaten!$F$3))</f>
        <v/>
      </c>
      <c r="D65" s="106" t="str">
        <f t="shared" si="2"/>
        <v/>
      </c>
      <c r="E65" s="107" t="str">
        <f>IF(OR(C65="Beladung aus dem Netz eines anderen Netzbetreibers",C65="Beladung ohne Netznutzung"), "",IF(A65="","",SUMIFS('Ergebnis (detailliert)'!$H$17:$H$300,'Ergebnis (detailliert)'!$A$17:$A$300,'Ergebnis (aggregiert)'!$A65,'Ergebnis (detailliert)'!$B$17:$B$300,'Ergebnis (aggregiert)'!$C65)))</f>
        <v/>
      </c>
      <c r="F65" s="108" t="str">
        <f>IF(OR(C65="Beladung aus dem Netz eines anderen Netzbetreibers",C65="Beladung ohne Netznutzung"),  "",IF($A65="","",SUMIFS('Ergebnis (detailliert)'!$I$17:$I$300,'Ergebnis (detailliert)'!$A$17:$A$300,'Ergebnis (aggregiert)'!$A65,'Ergebnis (detailliert)'!$B$17:$B$300,'Ergebnis (aggregiert)'!$C65)))</f>
        <v/>
      </c>
      <c r="G65" s="107" t="str">
        <f>IF(OR(C65="Beladung aus dem Netz eines anderen Netzbetreibers",C65="Beladung ohne Netznutzung"), "",IF($A65="","",SUMIFS('Ergebnis (detailliert)'!$M$17:$M$1001,'Ergebnis (detailliert)'!$A$17:$A$1001,'Ergebnis (aggregiert)'!$A65,'Ergebnis (detailliert)'!$B$17:$B$1001,'Ergebnis (aggregiert)'!$C65)))</f>
        <v/>
      </c>
      <c r="H65" s="108" t="str">
        <f>IF(OR(C65="Beladung aus dem Netz eines anderen Netzbetreibers",C65="Beladung ohne Netznutzung"), "",IF($A65="","",SUMIFS('Ergebnis (detailliert)'!$P$17:$P$1001,'Ergebnis (detailliert)'!$A$17:$A$1001,'Ergebnis (aggregiert)'!$A65,'Ergebnis (detailliert)'!$B$17:$B$1001,'Ergebnis (aggregiert)'!$C65)))</f>
        <v/>
      </c>
      <c r="I65" s="109" t="str">
        <f>IF(OR(C65="Beladung aus dem Netz eines anderen Netzbetreibers",C65="Beladung ohne Netznutzung"), "",IF($A65="","",SUMIFS('Ergebnis (detailliert)'!$S$17:$S$1001,'Ergebnis (detailliert)'!$A$17:$A$1001,'Ergebnis (aggregiert)'!$A65,'Ergebnis (detailliert)'!$B$17:$B$1001,'Ergebnis (aggregiert)'!$C65)))</f>
        <v/>
      </c>
      <c r="J65" s="89" t="str">
        <f>IFERROR(IF(ISBLANK(A65),"",IF(COUNTIF('Beladung des Speichers'!$A$17:$A$300,'Ergebnis (aggregiert)'!A65)=0,"Fehler: Reiter 'Beladung des Speichers' wurde für diesen Speicher nicht ausgefüllt",IF(COUNTIF('Entladung des Speichers'!$A$17:$A$300,'Ergebnis (aggregiert)'!A65)=0,"Fehler: Reiter 'Entladung des Speichers' wurde für diesen Speicher nicht ausgefüllt",IF(COUNTIF(Füllstände!$A$17:$A$300,'Ergebnis (aggregiert)'!A65)=0,"Fehler: Reiter 'Füllstände' wurde für diesen Speicher nicht ausgefüllt","")))),"Fehler: nicht alle Datenblätter für diesen Speicher wurden vollständig befüllt")</f>
        <v/>
      </c>
    </row>
    <row r="66" spans="1:10" x14ac:dyDescent="0.2">
      <c r="A66" s="105" t="str">
        <f>IF(Stammdaten!A66="","",Stammdaten!A66)</f>
        <v/>
      </c>
      <c r="B66" s="105" t="str">
        <f>IF(A66="","",VLOOKUP(A66,Stammdaten!A66:H349,6,FALSE))</f>
        <v/>
      </c>
      <c r="C66" s="169" t="str">
        <f>IF(A66="","",IF(OR('Beladung des Speichers'!B66="Beladung aus dem Netz eines anderen Netzbetreibers",'Beladung des Speichers'!B66="Beladung ohne Netznutzung"),'Beladung des Speichers'!B66,"Beladung aus dem Netz der "&amp;Stammdaten!$F$3))</f>
        <v/>
      </c>
      <c r="D66" s="106" t="str">
        <f t="shared" si="2"/>
        <v/>
      </c>
      <c r="E66" s="107" t="str">
        <f>IF(OR(C66="Beladung aus dem Netz eines anderen Netzbetreibers",C66="Beladung ohne Netznutzung"), "",IF(A66="","",SUMIFS('Ergebnis (detailliert)'!$H$17:$H$300,'Ergebnis (detailliert)'!$A$17:$A$300,'Ergebnis (aggregiert)'!$A66,'Ergebnis (detailliert)'!$B$17:$B$300,'Ergebnis (aggregiert)'!$C66)))</f>
        <v/>
      </c>
      <c r="F66" s="108" t="str">
        <f>IF(OR(C66="Beladung aus dem Netz eines anderen Netzbetreibers",C66="Beladung ohne Netznutzung"),  "",IF($A66="","",SUMIFS('Ergebnis (detailliert)'!$I$17:$I$300,'Ergebnis (detailliert)'!$A$17:$A$300,'Ergebnis (aggregiert)'!$A66,'Ergebnis (detailliert)'!$B$17:$B$300,'Ergebnis (aggregiert)'!$C66)))</f>
        <v/>
      </c>
      <c r="G66" s="107" t="str">
        <f>IF(OR(C66="Beladung aus dem Netz eines anderen Netzbetreibers",C66="Beladung ohne Netznutzung"), "",IF($A66="","",SUMIFS('Ergebnis (detailliert)'!$M$17:$M$1001,'Ergebnis (detailliert)'!$A$17:$A$1001,'Ergebnis (aggregiert)'!$A66,'Ergebnis (detailliert)'!$B$17:$B$1001,'Ergebnis (aggregiert)'!$C66)))</f>
        <v/>
      </c>
      <c r="H66" s="108" t="str">
        <f>IF(OR(C66="Beladung aus dem Netz eines anderen Netzbetreibers",C66="Beladung ohne Netznutzung"), "",IF($A66="","",SUMIFS('Ergebnis (detailliert)'!$P$17:$P$1001,'Ergebnis (detailliert)'!$A$17:$A$1001,'Ergebnis (aggregiert)'!$A66,'Ergebnis (detailliert)'!$B$17:$B$1001,'Ergebnis (aggregiert)'!$C66)))</f>
        <v/>
      </c>
      <c r="I66" s="109" t="str">
        <f>IF(OR(C66="Beladung aus dem Netz eines anderen Netzbetreibers",C66="Beladung ohne Netznutzung"), "",IF($A66="","",SUMIFS('Ergebnis (detailliert)'!$S$17:$S$1001,'Ergebnis (detailliert)'!$A$17:$A$1001,'Ergebnis (aggregiert)'!$A66,'Ergebnis (detailliert)'!$B$17:$B$1001,'Ergebnis (aggregiert)'!$C66)))</f>
        <v/>
      </c>
      <c r="J66" s="89" t="str">
        <f>IFERROR(IF(ISBLANK(A66),"",IF(COUNTIF('Beladung des Speichers'!$A$17:$A$300,'Ergebnis (aggregiert)'!A66)=0,"Fehler: Reiter 'Beladung des Speichers' wurde für diesen Speicher nicht ausgefüllt",IF(COUNTIF('Entladung des Speichers'!$A$17:$A$300,'Ergebnis (aggregiert)'!A66)=0,"Fehler: Reiter 'Entladung des Speichers' wurde für diesen Speicher nicht ausgefüllt",IF(COUNTIF(Füllstände!$A$17:$A$300,'Ergebnis (aggregiert)'!A66)=0,"Fehler: Reiter 'Füllstände' wurde für diesen Speicher nicht ausgefüllt","")))),"Fehler: nicht alle Datenblätter für diesen Speicher wurden vollständig befüllt")</f>
        <v/>
      </c>
    </row>
    <row r="67" spans="1:10" x14ac:dyDescent="0.2">
      <c r="A67" s="105" t="str">
        <f>IF(Stammdaten!A67="","",Stammdaten!A67)</f>
        <v/>
      </c>
      <c r="B67" s="105" t="str">
        <f>IF(A67="","",VLOOKUP(A67,Stammdaten!A67:H350,6,FALSE))</f>
        <v/>
      </c>
      <c r="C67" s="169" t="str">
        <f>IF(A67="","",IF(OR('Beladung des Speichers'!B67="Beladung aus dem Netz eines anderen Netzbetreibers",'Beladung des Speichers'!B67="Beladung ohne Netznutzung"),'Beladung des Speichers'!B67,"Beladung aus dem Netz der "&amp;Stammdaten!$F$3))</f>
        <v/>
      </c>
      <c r="D67" s="106" t="str">
        <f t="shared" si="2"/>
        <v/>
      </c>
      <c r="E67" s="107" t="str">
        <f>IF(OR(C67="Beladung aus dem Netz eines anderen Netzbetreibers",C67="Beladung ohne Netznutzung"), "",IF(A67="","",SUMIFS('Ergebnis (detailliert)'!$H$17:$H$300,'Ergebnis (detailliert)'!$A$17:$A$300,'Ergebnis (aggregiert)'!$A67,'Ergebnis (detailliert)'!$B$17:$B$300,'Ergebnis (aggregiert)'!$C67)))</f>
        <v/>
      </c>
      <c r="F67" s="108" t="str">
        <f>IF(OR(C67="Beladung aus dem Netz eines anderen Netzbetreibers",C67="Beladung ohne Netznutzung"),  "",IF($A67="","",SUMIFS('Ergebnis (detailliert)'!$I$17:$I$300,'Ergebnis (detailliert)'!$A$17:$A$300,'Ergebnis (aggregiert)'!$A67,'Ergebnis (detailliert)'!$B$17:$B$300,'Ergebnis (aggregiert)'!$C67)))</f>
        <v/>
      </c>
      <c r="G67" s="107" t="str">
        <f>IF(OR(C67="Beladung aus dem Netz eines anderen Netzbetreibers",C67="Beladung ohne Netznutzung"), "",IF($A67="","",SUMIFS('Ergebnis (detailliert)'!$M$17:$M$1001,'Ergebnis (detailliert)'!$A$17:$A$1001,'Ergebnis (aggregiert)'!$A67,'Ergebnis (detailliert)'!$B$17:$B$1001,'Ergebnis (aggregiert)'!$C67)))</f>
        <v/>
      </c>
      <c r="H67" s="108" t="str">
        <f>IF(OR(C67="Beladung aus dem Netz eines anderen Netzbetreibers",C67="Beladung ohne Netznutzung"), "",IF($A67="","",SUMIFS('Ergebnis (detailliert)'!$P$17:$P$1001,'Ergebnis (detailliert)'!$A$17:$A$1001,'Ergebnis (aggregiert)'!$A67,'Ergebnis (detailliert)'!$B$17:$B$1001,'Ergebnis (aggregiert)'!$C67)))</f>
        <v/>
      </c>
      <c r="I67" s="109" t="str">
        <f>IF(OR(C67="Beladung aus dem Netz eines anderen Netzbetreibers",C67="Beladung ohne Netznutzung"), "",IF($A67="","",SUMIFS('Ergebnis (detailliert)'!$S$17:$S$1001,'Ergebnis (detailliert)'!$A$17:$A$1001,'Ergebnis (aggregiert)'!$A67,'Ergebnis (detailliert)'!$B$17:$B$1001,'Ergebnis (aggregiert)'!$C67)))</f>
        <v/>
      </c>
      <c r="J67" s="89" t="str">
        <f>IFERROR(IF(ISBLANK(A67),"",IF(COUNTIF('Beladung des Speichers'!$A$17:$A$300,'Ergebnis (aggregiert)'!A67)=0,"Fehler: Reiter 'Beladung des Speichers' wurde für diesen Speicher nicht ausgefüllt",IF(COUNTIF('Entladung des Speichers'!$A$17:$A$300,'Ergebnis (aggregiert)'!A67)=0,"Fehler: Reiter 'Entladung des Speichers' wurde für diesen Speicher nicht ausgefüllt",IF(COUNTIF(Füllstände!$A$17:$A$300,'Ergebnis (aggregiert)'!A67)=0,"Fehler: Reiter 'Füllstände' wurde für diesen Speicher nicht ausgefüllt","")))),"Fehler: nicht alle Datenblätter für diesen Speicher wurden vollständig befüllt")</f>
        <v/>
      </c>
    </row>
    <row r="68" spans="1:10" x14ac:dyDescent="0.2">
      <c r="A68" s="105" t="str">
        <f>IF(Stammdaten!A68="","",Stammdaten!A68)</f>
        <v/>
      </c>
      <c r="B68" s="105" t="str">
        <f>IF(A68="","",VLOOKUP(A68,Stammdaten!A68:H351,6,FALSE))</f>
        <v/>
      </c>
      <c r="C68" s="169" t="str">
        <f>IF(A68="","",IF(OR('Beladung des Speichers'!B68="Beladung aus dem Netz eines anderen Netzbetreibers",'Beladung des Speichers'!B68="Beladung ohne Netznutzung"),'Beladung des Speichers'!B68,"Beladung aus dem Netz der "&amp;Stammdaten!$F$3))</f>
        <v/>
      </c>
      <c r="D68" s="106" t="str">
        <f t="shared" si="2"/>
        <v/>
      </c>
      <c r="E68" s="107" t="str">
        <f>IF(OR(C68="Beladung aus dem Netz eines anderen Netzbetreibers",C68="Beladung ohne Netznutzung"), "",IF(A68="","",SUMIFS('Ergebnis (detailliert)'!$H$17:$H$300,'Ergebnis (detailliert)'!$A$17:$A$300,'Ergebnis (aggregiert)'!$A68,'Ergebnis (detailliert)'!$B$17:$B$300,'Ergebnis (aggregiert)'!$C68)))</f>
        <v/>
      </c>
      <c r="F68" s="108" t="str">
        <f>IF(OR(C68="Beladung aus dem Netz eines anderen Netzbetreibers",C68="Beladung ohne Netznutzung"),  "",IF($A68="","",SUMIFS('Ergebnis (detailliert)'!$I$17:$I$300,'Ergebnis (detailliert)'!$A$17:$A$300,'Ergebnis (aggregiert)'!$A68,'Ergebnis (detailliert)'!$B$17:$B$300,'Ergebnis (aggregiert)'!$C68)))</f>
        <v/>
      </c>
      <c r="G68" s="107" t="str">
        <f>IF(OR(C68="Beladung aus dem Netz eines anderen Netzbetreibers",C68="Beladung ohne Netznutzung"), "",IF($A68="","",SUMIFS('Ergebnis (detailliert)'!$M$17:$M$1001,'Ergebnis (detailliert)'!$A$17:$A$1001,'Ergebnis (aggregiert)'!$A68,'Ergebnis (detailliert)'!$B$17:$B$1001,'Ergebnis (aggregiert)'!$C68)))</f>
        <v/>
      </c>
      <c r="H68" s="108" t="str">
        <f>IF(OR(C68="Beladung aus dem Netz eines anderen Netzbetreibers",C68="Beladung ohne Netznutzung"), "",IF($A68="","",SUMIFS('Ergebnis (detailliert)'!$P$17:$P$1001,'Ergebnis (detailliert)'!$A$17:$A$1001,'Ergebnis (aggregiert)'!$A68,'Ergebnis (detailliert)'!$B$17:$B$1001,'Ergebnis (aggregiert)'!$C68)))</f>
        <v/>
      </c>
      <c r="I68" s="109" t="str">
        <f>IF(OR(C68="Beladung aus dem Netz eines anderen Netzbetreibers",C68="Beladung ohne Netznutzung"), "",IF($A68="","",SUMIFS('Ergebnis (detailliert)'!$S$17:$S$1001,'Ergebnis (detailliert)'!$A$17:$A$1001,'Ergebnis (aggregiert)'!$A68,'Ergebnis (detailliert)'!$B$17:$B$1001,'Ergebnis (aggregiert)'!$C68)))</f>
        <v/>
      </c>
      <c r="J68" s="89" t="str">
        <f>IFERROR(IF(ISBLANK(A68),"",IF(COUNTIF('Beladung des Speichers'!$A$17:$A$300,'Ergebnis (aggregiert)'!A68)=0,"Fehler: Reiter 'Beladung des Speichers' wurde für diesen Speicher nicht ausgefüllt",IF(COUNTIF('Entladung des Speichers'!$A$17:$A$300,'Ergebnis (aggregiert)'!A68)=0,"Fehler: Reiter 'Entladung des Speichers' wurde für diesen Speicher nicht ausgefüllt",IF(COUNTIF(Füllstände!$A$17:$A$300,'Ergebnis (aggregiert)'!A68)=0,"Fehler: Reiter 'Füllstände' wurde für diesen Speicher nicht ausgefüllt","")))),"Fehler: nicht alle Datenblätter für diesen Speicher wurden vollständig befüllt")</f>
        <v/>
      </c>
    </row>
    <row r="69" spans="1:10" x14ac:dyDescent="0.2">
      <c r="A69" s="105" t="str">
        <f>IF(Stammdaten!A69="","",Stammdaten!A69)</f>
        <v/>
      </c>
      <c r="B69" s="105" t="str">
        <f>IF(A69="","",VLOOKUP(A69,Stammdaten!A69:H352,6,FALSE))</f>
        <v/>
      </c>
      <c r="C69" s="169" t="str">
        <f>IF(A69="","",IF(OR('Beladung des Speichers'!B69="Beladung aus dem Netz eines anderen Netzbetreibers",'Beladung des Speichers'!B69="Beladung ohne Netznutzung"),'Beladung des Speichers'!B69,"Beladung aus dem Netz der "&amp;Stammdaten!$F$3))</f>
        <v/>
      </c>
      <c r="D69" s="106" t="str">
        <f t="shared" si="2"/>
        <v/>
      </c>
      <c r="E69" s="107" t="str">
        <f>IF(OR(C69="Beladung aus dem Netz eines anderen Netzbetreibers",C69="Beladung ohne Netznutzung"), "",IF(A69="","",SUMIFS('Ergebnis (detailliert)'!$H$17:$H$300,'Ergebnis (detailliert)'!$A$17:$A$300,'Ergebnis (aggregiert)'!$A69,'Ergebnis (detailliert)'!$B$17:$B$300,'Ergebnis (aggregiert)'!$C69)))</f>
        <v/>
      </c>
      <c r="F69" s="108" t="str">
        <f>IF(OR(C69="Beladung aus dem Netz eines anderen Netzbetreibers",C69="Beladung ohne Netznutzung"),  "",IF($A69="","",SUMIFS('Ergebnis (detailliert)'!$I$17:$I$300,'Ergebnis (detailliert)'!$A$17:$A$300,'Ergebnis (aggregiert)'!$A69,'Ergebnis (detailliert)'!$B$17:$B$300,'Ergebnis (aggregiert)'!$C69)))</f>
        <v/>
      </c>
      <c r="G69" s="107" t="str">
        <f>IF(OR(C69="Beladung aus dem Netz eines anderen Netzbetreibers",C69="Beladung ohne Netznutzung"), "",IF($A69="","",SUMIFS('Ergebnis (detailliert)'!$M$17:$M$1001,'Ergebnis (detailliert)'!$A$17:$A$1001,'Ergebnis (aggregiert)'!$A69,'Ergebnis (detailliert)'!$B$17:$B$1001,'Ergebnis (aggregiert)'!$C69)))</f>
        <v/>
      </c>
      <c r="H69" s="108" t="str">
        <f>IF(OR(C69="Beladung aus dem Netz eines anderen Netzbetreibers",C69="Beladung ohne Netznutzung"), "",IF($A69="","",SUMIFS('Ergebnis (detailliert)'!$P$17:$P$1001,'Ergebnis (detailliert)'!$A$17:$A$1001,'Ergebnis (aggregiert)'!$A69,'Ergebnis (detailliert)'!$B$17:$B$1001,'Ergebnis (aggregiert)'!$C69)))</f>
        <v/>
      </c>
      <c r="I69" s="109" t="str">
        <f>IF(OR(C69="Beladung aus dem Netz eines anderen Netzbetreibers",C69="Beladung ohne Netznutzung"), "",IF($A69="","",SUMIFS('Ergebnis (detailliert)'!$S$17:$S$1001,'Ergebnis (detailliert)'!$A$17:$A$1001,'Ergebnis (aggregiert)'!$A69,'Ergebnis (detailliert)'!$B$17:$B$1001,'Ergebnis (aggregiert)'!$C69)))</f>
        <v/>
      </c>
      <c r="J69" s="89" t="str">
        <f>IFERROR(IF(ISBLANK(A69),"",IF(COUNTIF('Beladung des Speichers'!$A$17:$A$300,'Ergebnis (aggregiert)'!A69)=0,"Fehler: Reiter 'Beladung des Speichers' wurde für diesen Speicher nicht ausgefüllt",IF(COUNTIF('Entladung des Speichers'!$A$17:$A$300,'Ergebnis (aggregiert)'!A69)=0,"Fehler: Reiter 'Entladung des Speichers' wurde für diesen Speicher nicht ausgefüllt",IF(COUNTIF(Füllstände!$A$17:$A$300,'Ergebnis (aggregiert)'!A69)=0,"Fehler: Reiter 'Füllstände' wurde für diesen Speicher nicht ausgefüllt","")))),"Fehler: nicht alle Datenblätter für diesen Speicher wurden vollständig befüllt")</f>
        <v/>
      </c>
    </row>
    <row r="70" spans="1:10" x14ac:dyDescent="0.2">
      <c r="A70" s="105" t="str">
        <f>IF(Stammdaten!A70="","",Stammdaten!A70)</f>
        <v/>
      </c>
      <c r="B70" s="105" t="str">
        <f>IF(A70="","",VLOOKUP(A70,Stammdaten!A70:H353,6,FALSE))</f>
        <v/>
      </c>
      <c r="C70" s="169" t="str">
        <f>IF(A70="","",IF(OR('Beladung des Speichers'!B70="Beladung aus dem Netz eines anderen Netzbetreibers",'Beladung des Speichers'!B70="Beladung ohne Netznutzung"),'Beladung des Speichers'!B70,"Beladung aus dem Netz der "&amp;Stammdaten!$F$3))</f>
        <v/>
      </c>
      <c r="D70" s="106" t="str">
        <f t="shared" si="2"/>
        <v/>
      </c>
      <c r="E70" s="107" t="str">
        <f>IF(OR(C70="Beladung aus dem Netz eines anderen Netzbetreibers",C70="Beladung ohne Netznutzung"), "",IF(A70="","",SUMIFS('Ergebnis (detailliert)'!$H$17:$H$300,'Ergebnis (detailliert)'!$A$17:$A$300,'Ergebnis (aggregiert)'!$A70,'Ergebnis (detailliert)'!$B$17:$B$300,'Ergebnis (aggregiert)'!$C70)))</f>
        <v/>
      </c>
      <c r="F70" s="108" t="str">
        <f>IF(OR(C70="Beladung aus dem Netz eines anderen Netzbetreibers",C70="Beladung ohne Netznutzung"),  "",IF($A70="","",SUMIFS('Ergebnis (detailliert)'!$I$17:$I$300,'Ergebnis (detailliert)'!$A$17:$A$300,'Ergebnis (aggregiert)'!$A70,'Ergebnis (detailliert)'!$B$17:$B$300,'Ergebnis (aggregiert)'!$C70)))</f>
        <v/>
      </c>
      <c r="G70" s="107" t="str">
        <f>IF(OR(C70="Beladung aus dem Netz eines anderen Netzbetreibers",C70="Beladung ohne Netznutzung"), "",IF($A70="","",SUMIFS('Ergebnis (detailliert)'!$M$17:$M$1001,'Ergebnis (detailliert)'!$A$17:$A$1001,'Ergebnis (aggregiert)'!$A70,'Ergebnis (detailliert)'!$B$17:$B$1001,'Ergebnis (aggregiert)'!$C70)))</f>
        <v/>
      </c>
      <c r="H70" s="108" t="str">
        <f>IF(OR(C70="Beladung aus dem Netz eines anderen Netzbetreibers",C70="Beladung ohne Netznutzung"), "",IF($A70="","",SUMIFS('Ergebnis (detailliert)'!$P$17:$P$1001,'Ergebnis (detailliert)'!$A$17:$A$1001,'Ergebnis (aggregiert)'!$A70,'Ergebnis (detailliert)'!$B$17:$B$1001,'Ergebnis (aggregiert)'!$C70)))</f>
        <v/>
      </c>
      <c r="I70" s="109" t="str">
        <f>IF(OR(C70="Beladung aus dem Netz eines anderen Netzbetreibers",C70="Beladung ohne Netznutzung"), "",IF($A70="","",SUMIFS('Ergebnis (detailliert)'!$S$17:$S$1001,'Ergebnis (detailliert)'!$A$17:$A$1001,'Ergebnis (aggregiert)'!$A70,'Ergebnis (detailliert)'!$B$17:$B$1001,'Ergebnis (aggregiert)'!$C70)))</f>
        <v/>
      </c>
      <c r="J70" s="89" t="str">
        <f>IFERROR(IF(ISBLANK(A70),"",IF(COUNTIF('Beladung des Speichers'!$A$17:$A$300,'Ergebnis (aggregiert)'!A70)=0,"Fehler: Reiter 'Beladung des Speichers' wurde für diesen Speicher nicht ausgefüllt",IF(COUNTIF('Entladung des Speichers'!$A$17:$A$300,'Ergebnis (aggregiert)'!A70)=0,"Fehler: Reiter 'Entladung des Speichers' wurde für diesen Speicher nicht ausgefüllt",IF(COUNTIF(Füllstände!$A$17:$A$300,'Ergebnis (aggregiert)'!A70)=0,"Fehler: Reiter 'Füllstände' wurde für diesen Speicher nicht ausgefüllt","")))),"Fehler: nicht alle Datenblätter für diesen Speicher wurden vollständig befüllt")</f>
        <v/>
      </c>
    </row>
    <row r="71" spans="1:10" x14ac:dyDescent="0.2">
      <c r="A71" s="105" t="str">
        <f>IF(Stammdaten!A71="","",Stammdaten!A71)</f>
        <v/>
      </c>
      <c r="B71" s="105" t="str">
        <f>IF(A71="","",VLOOKUP(A71,Stammdaten!A71:H354,6,FALSE))</f>
        <v/>
      </c>
      <c r="C71" s="169" t="str">
        <f>IF(A71="","",IF(OR('Beladung des Speichers'!B71="Beladung aus dem Netz eines anderen Netzbetreibers",'Beladung des Speichers'!B71="Beladung ohne Netznutzung"),'Beladung des Speichers'!B71,"Beladung aus dem Netz der "&amp;Stammdaten!$F$3))</f>
        <v/>
      </c>
      <c r="D71" s="106" t="str">
        <f t="shared" si="2"/>
        <v/>
      </c>
      <c r="E71" s="107" t="str">
        <f>IF(OR(C71="Beladung aus dem Netz eines anderen Netzbetreibers",C71="Beladung ohne Netznutzung"), "",IF(A71="","",SUMIFS('Ergebnis (detailliert)'!$H$17:$H$300,'Ergebnis (detailliert)'!$A$17:$A$300,'Ergebnis (aggregiert)'!$A71,'Ergebnis (detailliert)'!$B$17:$B$300,'Ergebnis (aggregiert)'!$C71)))</f>
        <v/>
      </c>
      <c r="F71" s="108" t="str">
        <f>IF(OR(C71="Beladung aus dem Netz eines anderen Netzbetreibers",C71="Beladung ohne Netznutzung"),  "",IF($A71="","",SUMIFS('Ergebnis (detailliert)'!$I$17:$I$300,'Ergebnis (detailliert)'!$A$17:$A$300,'Ergebnis (aggregiert)'!$A71,'Ergebnis (detailliert)'!$B$17:$B$300,'Ergebnis (aggregiert)'!$C71)))</f>
        <v/>
      </c>
      <c r="G71" s="107" t="str">
        <f>IF(OR(C71="Beladung aus dem Netz eines anderen Netzbetreibers",C71="Beladung ohne Netznutzung"), "",IF($A71="","",SUMIFS('Ergebnis (detailliert)'!$M$17:$M$1001,'Ergebnis (detailliert)'!$A$17:$A$1001,'Ergebnis (aggregiert)'!$A71,'Ergebnis (detailliert)'!$B$17:$B$1001,'Ergebnis (aggregiert)'!$C71)))</f>
        <v/>
      </c>
      <c r="H71" s="108" t="str">
        <f>IF(OR(C71="Beladung aus dem Netz eines anderen Netzbetreibers",C71="Beladung ohne Netznutzung"), "",IF($A71="","",SUMIFS('Ergebnis (detailliert)'!$P$17:$P$1001,'Ergebnis (detailliert)'!$A$17:$A$1001,'Ergebnis (aggregiert)'!$A71,'Ergebnis (detailliert)'!$B$17:$B$1001,'Ergebnis (aggregiert)'!$C71)))</f>
        <v/>
      </c>
      <c r="I71" s="109" t="str">
        <f>IF(OR(C71="Beladung aus dem Netz eines anderen Netzbetreibers",C71="Beladung ohne Netznutzung"), "",IF($A71="","",SUMIFS('Ergebnis (detailliert)'!$S$17:$S$1001,'Ergebnis (detailliert)'!$A$17:$A$1001,'Ergebnis (aggregiert)'!$A71,'Ergebnis (detailliert)'!$B$17:$B$1001,'Ergebnis (aggregiert)'!$C71)))</f>
        <v/>
      </c>
      <c r="J71" s="89" t="str">
        <f>IFERROR(IF(ISBLANK(A71),"",IF(COUNTIF('Beladung des Speichers'!$A$17:$A$300,'Ergebnis (aggregiert)'!A71)=0,"Fehler: Reiter 'Beladung des Speichers' wurde für diesen Speicher nicht ausgefüllt",IF(COUNTIF('Entladung des Speichers'!$A$17:$A$300,'Ergebnis (aggregiert)'!A71)=0,"Fehler: Reiter 'Entladung des Speichers' wurde für diesen Speicher nicht ausgefüllt",IF(COUNTIF(Füllstände!$A$17:$A$300,'Ergebnis (aggregiert)'!A71)=0,"Fehler: Reiter 'Füllstände' wurde für diesen Speicher nicht ausgefüllt","")))),"Fehler: nicht alle Datenblätter für diesen Speicher wurden vollständig befüllt")</f>
        <v/>
      </c>
    </row>
    <row r="72" spans="1:10" x14ac:dyDescent="0.2">
      <c r="A72" s="105" t="str">
        <f>IF(Stammdaten!A72="","",Stammdaten!A72)</f>
        <v/>
      </c>
      <c r="B72" s="105" t="str">
        <f>IF(A72="","",VLOOKUP(A72,Stammdaten!A72:H355,6,FALSE))</f>
        <v/>
      </c>
      <c r="C72" s="169" t="str">
        <f>IF(A72="","",IF(OR('Beladung des Speichers'!B72="Beladung aus dem Netz eines anderen Netzbetreibers",'Beladung des Speichers'!B72="Beladung ohne Netznutzung"),'Beladung des Speichers'!B72,"Beladung aus dem Netz der "&amp;Stammdaten!$F$3))</f>
        <v/>
      </c>
      <c r="D72" s="106" t="str">
        <f t="shared" si="2"/>
        <v/>
      </c>
      <c r="E72" s="107" t="str">
        <f>IF(OR(C72="Beladung aus dem Netz eines anderen Netzbetreibers",C72="Beladung ohne Netznutzung"), "",IF(A72="","",SUMIFS('Ergebnis (detailliert)'!$H$17:$H$300,'Ergebnis (detailliert)'!$A$17:$A$300,'Ergebnis (aggregiert)'!$A72,'Ergebnis (detailliert)'!$B$17:$B$300,'Ergebnis (aggregiert)'!$C72)))</f>
        <v/>
      </c>
      <c r="F72" s="108" t="str">
        <f>IF(OR(C72="Beladung aus dem Netz eines anderen Netzbetreibers",C72="Beladung ohne Netznutzung"),  "",IF($A72="","",SUMIFS('Ergebnis (detailliert)'!$I$17:$I$300,'Ergebnis (detailliert)'!$A$17:$A$300,'Ergebnis (aggregiert)'!$A72,'Ergebnis (detailliert)'!$B$17:$B$300,'Ergebnis (aggregiert)'!$C72)))</f>
        <v/>
      </c>
      <c r="G72" s="107" t="str">
        <f>IF(OR(C72="Beladung aus dem Netz eines anderen Netzbetreibers",C72="Beladung ohne Netznutzung"), "",IF($A72="","",SUMIFS('Ergebnis (detailliert)'!$M$17:$M$1001,'Ergebnis (detailliert)'!$A$17:$A$1001,'Ergebnis (aggregiert)'!$A72,'Ergebnis (detailliert)'!$B$17:$B$1001,'Ergebnis (aggregiert)'!$C72)))</f>
        <v/>
      </c>
      <c r="H72" s="108" t="str">
        <f>IF(OR(C72="Beladung aus dem Netz eines anderen Netzbetreibers",C72="Beladung ohne Netznutzung"), "",IF($A72="","",SUMIFS('Ergebnis (detailliert)'!$P$17:$P$1001,'Ergebnis (detailliert)'!$A$17:$A$1001,'Ergebnis (aggregiert)'!$A72,'Ergebnis (detailliert)'!$B$17:$B$1001,'Ergebnis (aggregiert)'!$C72)))</f>
        <v/>
      </c>
      <c r="I72" s="109" t="str">
        <f>IF(OR(C72="Beladung aus dem Netz eines anderen Netzbetreibers",C72="Beladung ohne Netznutzung"), "",IF($A72="","",SUMIFS('Ergebnis (detailliert)'!$S$17:$S$1001,'Ergebnis (detailliert)'!$A$17:$A$1001,'Ergebnis (aggregiert)'!$A72,'Ergebnis (detailliert)'!$B$17:$B$1001,'Ergebnis (aggregiert)'!$C72)))</f>
        <v/>
      </c>
      <c r="J72" s="89" t="str">
        <f>IFERROR(IF(ISBLANK(A72),"",IF(COUNTIF('Beladung des Speichers'!$A$17:$A$300,'Ergebnis (aggregiert)'!A72)=0,"Fehler: Reiter 'Beladung des Speichers' wurde für diesen Speicher nicht ausgefüllt",IF(COUNTIF('Entladung des Speichers'!$A$17:$A$300,'Ergebnis (aggregiert)'!A72)=0,"Fehler: Reiter 'Entladung des Speichers' wurde für diesen Speicher nicht ausgefüllt",IF(COUNTIF(Füllstände!$A$17:$A$300,'Ergebnis (aggregiert)'!A72)=0,"Fehler: Reiter 'Füllstände' wurde für diesen Speicher nicht ausgefüllt","")))),"Fehler: nicht alle Datenblätter für diesen Speicher wurden vollständig befüllt")</f>
        <v/>
      </c>
    </row>
    <row r="73" spans="1:10" x14ac:dyDescent="0.2">
      <c r="A73" s="105" t="str">
        <f>IF(Stammdaten!A73="","",Stammdaten!A73)</f>
        <v/>
      </c>
      <c r="B73" s="105" t="str">
        <f>IF(A73="","",VLOOKUP(A73,Stammdaten!A73:H356,6,FALSE))</f>
        <v/>
      </c>
      <c r="C73" s="169" t="str">
        <f>IF(A73="","",IF(OR('Beladung des Speichers'!B73="Beladung aus dem Netz eines anderen Netzbetreibers",'Beladung des Speichers'!B73="Beladung ohne Netznutzung"),'Beladung des Speichers'!B73,"Beladung aus dem Netz der "&amp;Stammdaten!$F$3))</f>
        <v/>
      </c>
      <c r="D73" s="106" t="str">
        <f t="shared" si="2"/>
        <v/>
      </c>
      <c r="E73" s="107" t="str">
        <f>IF(OR(C73="Beladung aus dem Netz eines anderen Netzbetreibers",C73="Beladung ohne Netznutzung"), "",IF(A73="","",SUMIFS('Ergebnis (detailliert)'!$H$17:$H$300,'Ergebnis (detailliert)'!$A$17:$A$300,'Ergebnis (aggregiert)'!$A73,'Ergebnis (detailliert)'!$B$17:$B$300,'Ergebnis (aggregiert)'!$C73)))</f>
        <v/>
      </c>
      <c r="F73" s="108" t="str">
        <f>IF(OR(C73="Beladung aus dem Netz eines anderen Netzbetreibers",C73="Beladung ohne Netznutzung"),  "",IF($A73="","",SUMIFS('Ergebnis (detailliert)'!$I$17:$I$300,'Ergebnis (detailliert)'!$A$17:$A$300,'Ergebnis (aggregiert)'!$A73,'Ergebnis (detailliert)'!$B$17:$B$300,'Ergebnis (aggregiert)'!$C73)))</f>
        <v/>
      </c>
      <c r="G73" s="107" t="str">
        <f>IF(OR(C73="Beladung aus dem Netz eines anderen Netzbetreibers",C73="Beladung ohne Netznutzung"), "",IF($A73="","",SUMIFS('Ergebnis (detailliert)'!$M$17:$M$1001,'Ergebnis (detailliert)'!$A$17:$A$1001,'Ergebnis (aggregiert)'!$A73,'Ergebnis (detailliert)'!$B$17:$B$1001,'Ergebnis (aggregiert)'!$C73)))</f>
        <v/>
      </c>
      <c r="H73" s="108" t="str">
        <f>IF(OR(C73="Beladung aus dem Netz eines anderen Netzbetreibers",C73="Beladung ohne Netznutzung"), "",IF($A73="","",SUMIFS('Ergebnis (detailliert)'!$P$17:$P$1001,'Ergebnis (detailliert)'!$A$17:$A$1001,'Ergebnis (aggregiert)'!$A73,'Ergebnis (detailliert)'!$B$17:$B$1001,'Ergebnis (aggregiert)'!$C73)))</f>
        <v/>
      </c>
      <c r="I73" s="109" t="str">
        <f>IF(OR(C73="Beladung aus dem Netz eines anderen Netzbetreibers",C73="Beladung ohne Netznutzung"), "",IF($A73="","",SUMIFS('Ergebnis (detailliert)'!$S$17:$S$1001,'Ergebnis (detailliert)'!$A$17:$A$1001,'Ergebnis (aggregiert)'!$A73,'Ergebnis (detailliert)'!$B$17:$B$1001,'Ergebnis (aggregiert)'!$C73)))</f>
        <v/>
      </c>
      <c r="J73" s="89" t="str">
        <f>IFERROR(IF(ISBLANK(A73),"",IF(COUNTIF('Beladung des Speichers'!$A$17:$A$300,'Ergebnis (aggregiert)'!A73)=0,"Fehler: Reiter 'Beladung des Speichers' wurde für diesen Speicher nicht ausgefüllt",IF(COUNTIF('Entladung des Speichers'!$A$17:$A$300,'Ergebnis (aggregiert)'!A73)=0,"Fehler: Reiter 'Entladung des Speichers' wurde für diesen Speicher nicht ausgefüllt",IF(COUNTIF(Füllstände!$A$17:$A$300,'Ergebnis (aggregiert)'!A73)=0,"Fehler: Reiter 'Füllstände' wurde für diesen Speicher nicht ausgefüllt","")))),"Fehler: nicht alle Datenblätter für diesen Speicher wurden vollständig befüllt")</f>
        <v/>
      </c>
    </row>
    <row r="74" spans="1:10" x14ac:dyDescent="0.2">
      <c r="A74" s="105" t="str">
        <f>IF(Stammdaten!A74="","",Stammdaten!A74)</f>
        <v/>
      </c>
      <c r="B74" s="105" t="str">
        <f>IF(A74="","",VLOOKUP(A74,Stammdaten!A74:H357,6,FALSE))</f>
        <v/>
      </c>
      <c r="C74" s="169" t="str">
        <f>IF(A74="","",IF(OR('Beladung des Speichers'!B74="Beladung aus dem Netz eines anderen Netzbetreibers",'Beladung des Speichers'!B74="Beladung ohne Netznutzung"),'Beladung des Speichers'!B74,"Beladung aus dem Netz der "&amp;Stammdaten!$F$3))</f>
        <v/>
      </c>
      <c r="D74" s="106" t="str">
        <f t="shared" si="2"/>
        <v/>
      </c>
      <c r="E74" s="107" t="str">
        <f>IF(OR(C74="Beladung aus dem Netz eines anderen Netzbetreibers",C74="Beladung ohne Netznutzung"), "",IF(A74="","",SUMIFS('Ergebnis (detailliert)'!$H$17:$H$300,'Ergebnis (detailliert)'!$A$17:$A$300,'Ergebnis (aggregiert)'!$A74,'Ergebnis (detailliert)'!$B$17:$B$300,'Ergebnis (aggregiert)'!$C74)))</f>
        <v/>
      </c>
      <c r="F74" s="108" t="str">
        <f>IF(OR(C74="Beladung aus dem Netz eines anderen Netzbetreibers",C74="Beladung ohne Netznutzung"),  "",IF($A74="","",SUMIFS('Ergebnis (detailliert)'!$I$17:$I$300,'Ergebnis (detailliert)'!$A$17:$A$300,'Ergebnis (aggregiert)'!$A74,'Ergebnis (detailliert)'!$B$17:$B$300,'Ergebnis (aggregiert)'!$C74)))</f>
        <v/>
      </c>
      <c r="G74" s="107" t="str">
        <f>IF(OR(C74="Beladung aus dem Netz eines anderen Netzbetreibers",C74="Beladung ohne Netznutzung"), "",IF($A74="","",SUMIFS('Ergebnis (detailliert)'!$M$17:$M$1001,'Ergebnis (detailliert)'!$A$17:$A$1001,'Ergebnis (aggregiert)'!$A74,'Ergebnis (detailliert)'!$B$17:$B$1001,'Ergebnis (aggregiert)'!$C74)))</f>
        <v/>
      </c>
      <c r="H74" s="108" t="str">
        <f>IF(OR(C74="Beladung aus dem Netz eines anderen Netzbetreibers",C74="Beladung ohne Netznutzung"), "",IF($A74="","",SUMIFS('Ergebnis (detailliert)'!$P$17:$P$1001,'Ergebnis (detailliert)'!$A$17:$A$1001,'Ergebnis (aggregiert)'!$A74,'Ergebnis (detailliert)'!$B$17:$B$1001,'Ergebnis (aggregiert)'!$C74)))</f>
        <v/>
      </c>
      <c r="I74" s="109" t="str">
        <f>IF(OR(C74="Beladung aus dem Netz eines anderen Netzbetreibers",C74="Beladung ohne Netznutzung"), "",IF($A74="","",SUMIFS('Ergebnis (detailliert)'!$S$17:$S$1001,'Ergebnis (detailliert)'!$A$17:$A$1001,'Ergebnis (aggregiert)'!$A74,'Ergebnis (detailliert)'!$B$17:$B$1001,'Ergebnis (aggregiert)'!$C74)))</f>
        <v/>
      </c>
      <c r="J74" s="89" t="str">
        <f>IFERROR(IF(ISBLANK(A74),"",IF(COUNTIF('Beladung des Speichers'!$A$17:$A$300,'Ergebnis (aggregiert)'!A74)=0,"Fehler: Reiter 'Beladung des Speichers' wurde für diesen Speicher nicht ausgefüllt",IF(COUNTIF('Entladung des Speichers'!$A$17:$A$300,'Ergebnis (aggregiert)'!A74)=0,"Fehler: Reiter 'Entladung des Speichers' wurde für diesen Speicher nicht ausgefüllt",IF(COUNTIF(Füllstände!$A$17:$A$300,'Ergebnis (aggregiert)'!A74)=0,"Fehler: Reiter 'Füllstände' wurde für diesen Speicher nicht ausgefüllt","")))),"Fehler: nicht alle Datenblätter für diesen Speicher wurden vollständig befüllt")</f>
        <v/>
      </c>
    </row>
    <row r="75" spans="1:10" x14ac:dyDescent="0.2">
      <c r="A75" s="105" t="str">
        <f>IF(Stammdaten!A75="","",Stammdaten!A75)</f>
        <v/>
      </c>
      <c r="B75" s="105" t="str">
        <f>IF(A75="","",VLOOKUP(A75,Stammdaten!A75:H358,6,FALSE))</f>
        <v/>
      </c>
      <c r="C75" s="169" t="str">
        <f>IF(A75="","",IF(OR('Beladung des Speichers'!B75="Beladung aus dem Netz eines anderen Netzbetreibers",'Beladung des Speichers'!B75="Beladung ohne Netznutzung"),'Beladung des Speichers'!B75,"Beladung aus dem Netz der "&amp;Stammdaten!$F$3))</f>
        <v/>
      </c>
      <c r="D75" s="106" t="str">
        <f t="shared" si="2"/>
        <v/>
      </c>
      <c r="E75" s="107" t="str">
        <f>IF(OR(C75="Beladung aus dem Netz eines anderen Netzbetreibers",C75="Beladung ohne Netznutzung"), "",IF(A75="","",SUMIFS('Ergebnis (detailliert)'!$H$17:$H$300,'Ergebnis (detailliert)'!$A$17:$A$300,'Ergebnis (aggregiert)'!$A75,'Ergebnis (detailliert)'!$B$17:$B$300,'Ergebnis (aggregiert)'!$C75)))</f>
        <v/>
      </c>
      <c r="F75" s="108" t="str">
        <f>IF(OR(C75="Beladung aus dem Netz eines anderen Netzbetreibers",C75="Beladung ohne Netznutzung"),  "",IF($A75="","",SUMIFS('Ergebnis (detailliert)'!$I$17:$I$300,'Ergebnis (detailliert)'!$A$17:$A$300,'Ergebnis (aggregiert)'!$A75,'Ergebnis (detailliert)'!$B$17:$B$300,'Ergebnis (aggregiert)'!$C75)))</f>
        <v/>
      </c>
      <c r="G75" s="107" t="str">
        <f>IF(OR(C75="Beladung aus dem Netz eines anderen Netzbetreibers",C75="Beladung ohne Netznutzung"), "",IF($A75="","",SUMIFS('Ergebnis (detailliert)'!$M$17:$M$1001,'Ergebnis (detailliert)'!$A$17:$A$1001,'Ergebnis (aggregiert)'!$A75,'Ergebnis (detailliert)'!$B$17:$B$1001,'Ergebnis (aggregiert)'!$C75)))</f>
        <v/>
      </c>
      <c r="H75" s="108" t="str">
        <f>IF(OR(C75="Beladung aus dem Netz eines anderen Netzbetreibers",C75="Beladung ohne Netznutzung"), "",IF($A75="","",SUMIFS('Ergebnis (detailliert)'!$P$17:$P$1001,'Ergebnis (detailliert)'!$A$17:$A$1001,'Ergebnis (aggregiert)'!$A75,'Ergebnis (detailliert)'!$B$17:$B$1001,'Ergebnis (aggregiert)'!$C75)))</f>
        <v/>
      </c>
      <c r="I75" s="109" t="str">
        <f>IF(OR(C75="Beladung aus dem Netz eines anderen Netzbetreibers",C75="Beladung ohne Netznutzung"), "",IF($A75="","",SUMIFS('Ergebnis (detailliert)'!$S$17:$S$1001,'Ergebnis (detailliert)'!$A$17:$A$1001,'Ergebnis (aggregiert)'!$A75,'Ergebnis (detailliert)'!$B$17:$B$1001,'Ergebnis (aggregiert)'!$C75)))</f>
        <v/>
      </c>
      <c r="J75" s="89" t="str">
        <f>IFERROR(IF(ISBLANK(A75),"",IF(COUNTIF('Beladung des Speichers'!$A$17:$A$300,'Ergebnis (aggregiert)'!A75)=0,"Fehler: Reiter 'Beladung des Speichers' wurde für diesen Speicher nicht ausgefüllt",IF(COUNTIF('Entladung des Speichers'!$A$17:$A$300,'Ergebnis (aggregiert)'!A75)=0,"Fehler: Reiter 'Entladung des Speichers' wurde für diesen Speicher nicht ausgefüllt",IF(COUNTIF(Füllstände!$A$17:$A$300,'Ergebnis (aggregiert)'!A75)=0,"Fehler: Reiter 'Füllstände' wurde für diesen Speicher nicht ausgefüllt","")))),"Fehler: nicht alle Datenblätter für diesen Speicher wurden vollständig befüllt")</f>
        <v/>
      </c>
    </row>
    <row r="76" spans="1:10" x14ac:dyDescent="0.2">
      <c r="A76" s="105" t="str">
        <f>IF(Stammdaten!A76="","",Stammdaten!A76)</f>
        <v/>
      </c>
      <c r="B76" s="105" t="str">
        <f>IF(A76="","",VLOOKUP(A76,Stammdaten!A76:H359,6,FALSE))</f>
        <v/>
      </c>
      <c r="C76" s="169" t="str">
        <f>IF(A76="","",IF(OR('Beladung des Speichers'!B76="Beladung aus dem Netz eines anderen Netzbetreibers",'Beladung des Speichers'!B76="Beladung ohne Netznutzung"),'Beladung des Speichers'!B76,"Beladung aus dem Netz der "&amp;Stammdaten!$F$3))</f>
        <v/>
      </c>
      <c r="D76" s="106" t="str">
        <f t="shared" si="2"/>
        <v/>
      </c>
      <c r="E76" s="107" t="str">
        <f>IF(OR(C76="Beladung aus dem Netz eines anderen Netzbetreibers",C76="Beladung ohne Netznutzung"), "",IF(A76="","",SUMIFS('Ergebnis (detailliert)'!$H$17:$H$300,'Ergebnis (detailliert)'!$A$17:$A$300,'Ergebnis (aggregiert)'!$A76,'Ergebnis (detailliert)'!$B$17:$B$300,'Ergebnis (aggregiert)'!$C76)))</f>
        <v/>
      </c>
      <c r="F76" s="108" t="str">
        <f>IF(OR(C76="Beladung aus dem Netz eines anderen Netzbetreibers",C76="Beladung ohne Netznutzung"),  "",IF($A76="","",SUMIFS('Ergebnis (detailliert)'!$I$17:$I$300,'Ergebnis (detailliert)'!$A$17:$A$300,'Ergebnis (aggregiert)'!$A76,'Ergebnis (detailliert)'!$B$17:$B$300,'Ergebnis (aggregiert)'!$C76)))</f>
        <v/>
      </c>
      <c r="G76" s="107" t="str">
        <f>IF(OR(C76="Beladung aus dem Netz eines anderen Netzbetreibers",C76="Beladung ohne Netznutzung"), "",IF($A76="","",SUMIFS('Ergebnis (detailliert)'!$M$17:$M$1001,'Ergebnis (detailliert)'!$A$17:$A$1001,'Ergebnis (aggregiert)'!$A76,'Ergebnis (detailliert)'!$B$17:$B$1001,'Ergebnis (aggregiert)'!$C76)))</f>
        <v/>
      </c>
      <c r="H76" s="108" t="str">
        <f>IF(OR(C76="Beladung aus dem Netz eines anderen Netzbetreibers",C76="Beladung ohne Netznutzung"), "",IF($A76="","",SUMIFS('Ergebnis (detailliert)'!$P$17:$P$1001,'Ergebnis (detailliert)'!$A$17:$A$1001,'Ergebnis (aggregiert)'!$A76,'Ergebnis (detailliert)'!$B$17:$B$1001,'Ergebnis (aggregiert)'!$C76)))</f>
        <v/>
      </c>
      <c r="I76" s="109" t="str">
        <f>IF(OR(C76="Beladung aus dem Netz eines anderen Netzbetreibers",C76="Beladung ohne Netznutzung"), "",IF($A76="","",SUMIFS('Ergebnis (detailliert)'!$S$17:$S$1001,'Ergebnis (detailliert)'!$A$17:$A$1001,'Ergebnis (aggregiert)'!$A76,'Ergebnis (detailliert)'!$B$17:$B$1001,'Ergebnis (aggregiert)'!$C76)))</f>
        <v/>
      </c>
      <c r="J76" s="89" t="str">
        <f>IFERROR(IF(ISBLANK(A76),"",IF(COUNTIF('Beladung des Speichers'!$A$17:$A$300,'Ergebnis (aggregiert)'!A76)=0,"Fehler: Reiter 'Beladung des Speichers' wurde für diesen Speicher nicht ausgefüllt",IF(COUNTIF('Entladung des Speichers'!$A$17:$A$300,'Ergebnis (aggregiert)'!A76)=0,"Fehler: Reiter 'Entladung des Speichers' wurde für diesen Speicher nicht ausgefüllt",IF(COUNTIF(Füllstände!$A$17:$A$300,'Ergebnis (aggregiert)'!A76)=0,"Fehler: Reiter 'Füllstände' wurde für diesen Speicher nicht ausgefüllt","")))),"Fehler: nicht alle Datenblätter für diesen Speicher wurden vollständig befüllt")</f>
        <v/>
      </c>
    </row>
    <row r="77" spans="1:10" x14ac:dyDescent="0.2">
      <c r="A77" s="105" t="str">
        <f>IF(Stammdaten!A77="","",Stammdaten!A77)</f>
        <v/>
      </c>
      <c r="B77" s="105" t="str">
        <f>IF(A77="","",VLOOKUP(A77,Stammdaten!A77:H360,6,FALSE))</f>
        <v/>
      </c>
      <c r="C77" s="169" t="str">
        <f>IF(A77="","",IF(OR('Beladung des Speichers'!B77="Beladung aus dem Netz eines anderen Netzbetreibers",'Beladung des Speichers'!B77="Beladung ohne Netznutzung"),'Beladung des Speichers'!B77,"Beladung aus dem Netz der "&amp;Stammdaten!$F$3))</f>
        <v/>
      </c>
      <c r="D77" s="106" t="str">
        <f t="shared" si="2"/>
        <v/>
      </c>
      <c r="E77" s="107" t="str">
        <f>IF(OR(C77="Beladung aus dem Netz eines anderen Netzbetreibers",C77="Beladung ohne Netznutzung"), "",IF(A77="","",SUMIFS('Ergebnis (detailliert)'!$H$17:$H$300,'Ergebnis (detailliert)'!$A$17:$A$300,'Ergebnis (aggregiert)'!$A77,'Ergebnis (detailliert)'!$B$17:$B$300,'Ergebnis (aggregiert)'!$C77)))</f>
        <v/>
      </c>
      <c r="F77" s="108" t="str">
        <f>IF(OR(C77="Beladung aus dem Netz eines anderen Netzbetreibers",C77="Beladung ohne Netznutzung"),  "",IF($A77="","",SUMIFS('Ergebnis (detailliert)'!$I$17:$I$300,'Ergebnis (detailliert)'!$A$17:$A$300,'Ergebnis (aggregiert)'!$A77,'Ergebnis (detailliert)'!$B$17:$B$300,'Ergebnis (aggregiert)'!$C77)))</f>
        <v/>
      </c>
      <c r="G77" s="107" t="str">
        <f>IF(OR(C77="Beladung aus dem Netz eines anderen Netzbetreibers",C77="Beladung ohne Netznutzung"), "",IF($A77="","",SUMIFS('Ergebnis (detailliert)'!$M$17:$M$1001,'Ergebnis (detailliert)'!$A$17:$A$1001,'Ergebnis (aggregiert)'!$A77,'Ergebnis (detailliert)'!$B$17:$B$1001,'Ergebnis (aggregiert)'!$C77)))</f>
        <v/>
      </c>
      <c r="H77" s="108" t="str">
        <f>IF(OR(C77="Beladung aus dem Netz eines anderen Netzbetreibers",C77="Beladung ohne Netznutzung"), "",IF($A77="","",SUMIFS('Ergebnis (detailliert)'!$P$17:$P$1001,'Ergebnis (detailliert)'!$A$17:$A$1001,'Ergebnis (aggregiert)'!$A77,'Ergebnis (detailliert)'!$B$17:$B$1001,'Ergebnis (aggregiert)'!$C77)))</f>
        <v/>
      </c>
      <c r="I77" s="109" t="str">
        <f>IF(OR(C77="Beladung aus dem Netz eines anderen Netzbetreibers",C77="Beladung ohne Netznutzung"), "",IF($A77="","",SUMIFS('Ergebnis (detailliert)'!$S$17:$S$1001,'Ergebnis (detailliert)'!$A$17:$A$1001,'Ergebnis (aggregiert)'!$A77,'Ergebnis (detailliert)'!$B$17:$B$1001,'Ergebnis (aggregiert)'!$C77)))</f>
        <v/>
      </c>
      <c r="J77" s="89" t="str">
        <f>IFERROR(IF(ISBLANK(A77),"",IF(COUNTIF('Beladung des Speichers'!$A$17:$A$300,'Ergebnis (aggregiert)'!A77)=0,"Fehler: Reiter 'Beladung des Speichers' wurde für diesen Speicher nicht ausgefüllt",IF(COUNTIF('Entladung des Speichers'!$A$17:$A$300,'Ergebnis (aggregiert)'!A77)=0,"Fehler: Reiter 'Entladung des Speichers' wurde für diesen Speicher nicht ausgefüllt",IF(COUNTIF(Füllstände!$A$17:$A$300,'Ergebnis (aggregiert)'!A77)=0,"Fehler: Reiter 'Füllstände' wurde für diesen Speicher nicht ausgefüllt","")))),"Fehler: nicht alle Datenblätter für diesen Speicher wurden vollständig befüllt")</f>
        <v/>
      </c>
    </row>
    <row r="78" spans="1:10" x14ac:dyDescent="0.2">
      <c r="A78" s="105" t="str">
        <f>IF(Stammdaten!A78="","",Stammdaten!A78)</f>
        <v/>
      </c>
      <c r="B78" s="105" t="str">
        <f>IF(A78="","",VLOOKUP(A78,Stammdaten!A78:H361,6,FALSE))</f>
        <v/>
      </c>
      <c r="C78" s="169" t="str">
        <f>IF(A78="","",IF(OR('Beladung des Speichers'!B78="Beladung aus dem Netz eines anderen Netzbetreibers",'Beladung des Speichers'!B78="Beladung ohne Netznutzung"),'Beladung des Speichers'!B78,"Beladung aus dem Netz der "&amp;Stammdaten!$F$3))</f>
        <v/>
      </c>
      <c r="D78" s="106" t="str">
        <f t="shared" si="2"/>
        <v/>
      </c>
      <c r="E78" s="107" t="str">
        <f>IF(OR(C78="Beladung aus dem Netz eines anderen Netzbetreibers",C78="Beladung ohne Netznutzung"), "",IF(A78="","",SUMIFS('Ergebnis (detailliert)'!$H$17:$H$300,'Ergebnis (detailliert)'!$A$17:$A$300,'Ergebnis (aggregiert)'!$A78,'Ergebnis (detailliert)'!$B$17:$B$300,'Ergebnis (aggregiert)'!$C78)))</f>
        <v/>
      </c>
      <c r="F78" s="108" t="str">
        <f>IF(OR(C78="Beladung aus dem Netz eines anderen Netzbetreibers",C78="Beladung ohne Netznutzung"),  "",IF($A78="","",SUMIFS('Ergebnis (detailliert)'!$I$17:$I$300,'Ergebnis (detailliert)'!$A$17:$A$300,'Ergebnis (aggregiert)'!$A78,'Ergebnis (detailliert)'!$B$17:$B$300,'Ergebnis (aggregiert)'!$C78)))</f>
        <v/>
      </c>
      <c r="G78" s="107" t="str">
        <f>IF(OR(C78="Beladung aus dem Netz eines anderen Netzbetreibers",C78="Beladung ohne Netznutzung"), "",IF($A78="","",SUMIFS('Ergebnis (detailliert)'!$M$17:$M$1001,'Ergebnis (detailliert)'!$A$17:$A$1001,'Ergebnis (aggregiert)'!$A78,'Ergebnis (detailliert)'!$B$17:$B$1001,'Ergebnis (aggregiert)'!$C78)))</f>
        <v/>
      </c>
      <c r="H78" s="108" t="str">
        <f>IF(OR(C78="Beladung aus dem Netz eines anderen Netzbetreibers",C78="Beladung ohne Netznutzung"), "",IF($A78="","",SUMIFS('Ergebnis (detailliert)'!$P$17:$P$1001,'Ergebnis (detailliert)'!$A$17:$A$1001,'Ergebnis (aggregiert)'!$A78,'Ergebnis (detailliert)'!$B$17:$B$1001,'Ergebnis (aggregiert)'!$C78)))</f>
        <v/>
      </c>
      <c r="I78" s="109" t="str">
        <f>IF(OR(C78="Beladung aus dem Netz eines anderen Netzbetreibers",C78="Beladung ohne Netznutzung"), "",IF($A78="","",SUMIFS('Ergebnis (detailliert)'!$S$17:$S$1001,'Ergebnis (detailliert)'!$A$17:$A$1001,'Ergebnis (aggregiert)'!$A78,'Ergebnis (detailliert)'!$B$17:$B$1001,'Ergebnis (aggregiert)'!$C78)))</f>
        <v/>
      </c>
      <c r="J78" s="89" t="str">
        <f>IFERROR(IF(ISBLANK(A78),"",IF(COUNTIF('Beladung des Speichers'!$A$17:$A$300,'Ergebnis (aggregiert)'!A78)=0,"Fehler: Reiter 'Beladung des Speichers' wurde für diesen Speicher nicht ausgefüllt",IF(COUNTIF('Entladung des Speichers'!$A$17:$A$300,'Ergebnis (aggregiert)'!A78)=0,"Fehler: Reiter 'Entladung des Speichers' wurde für diesen Speicher nicht ausgefüllt",IF(COUNTIF(Füllstände!$A$17:$A$300,'Ergebnis (aggregiert)'!A78)=0,"Fehler: Reiter 'Füllstände' wurde für diesen Speicher nicht ausgefüllt","")))),"Fehler: nicht alle Datenblätter für diesen Speicher wurden vollständig befüllt")</f>
        <v/>
      </c>
    </row>
    <row r="79" spans="1:10" x14ac:dyDescent="0.2">
      <c r="A79" s="105" t="str">
        <f>IF(Stammdaten!A79="","",Stammdaten!A79)</f>
        <v/>
      </c>
      <c r="B79" s="105" t="str">
        <f>IF(A79="","",VLOOKUP(A79,Stammdaten!A79:H362,6,FALSE))</f>
        <v/>
      </c>
      <c r="C79" s="169" t="str">
        <f>IF(A79="","",IF(OR('Beladung des Speichers'!B79="Beladung aus dem Netz eines anderen Netzbetreibers",'Beladung des Speichers'!B79="Beladung ohne Netznutzung"),'Beladung des Speichers'!B79,"Beladung aus dem Netz der "&amp;Stammdaten!$F$3))</f>
        <v/>
      </c>
      <c r="D79" s="106" t="str">
        <f t="shared" si="2"/>
        <v/>
      </c>
      <c r="E79" s="107" t="str">
        <f>IF(OR(C79="Beladung aus dem Netz eines anderen Netzbetreibers",C79="Beladung ohne Netznutzung"), "",IF(A79="","",SUMIFS('Ergebnis (detailliert)'!$H$17:$H$300,'Ergebnis (detailliert)'!$A$17:$A$300,'Ergebnis (aggregiert)'!$A79,'Ergebnis (detailliert)'!$B$17:$B$300,'Ergebnis (aggregiert)'!$C79)))</f>
        <v/>
      </c>
      <c r="F79" s="108" t="str">
        <f>IF(OR(C79="Beladung aus dem Netz eines anderen Netzbetreibers",C79="Beladung ohne Netznutzung"),  "",IF($A79="","",SUMIFS('Ergebnis (detailliert)'!$I$17:$I$300,'Ergebnis (detailliert)'!$A$17:$A$300,'Ergebnis (aggregiert)'!$A79,'Ergebnis (detailliert)'!$B$17:$B$300,'Ergebnis (aggregiert)'!$C79)))</f>
        <v/>
      </c>
      <c r="G79" s="107" t="str">
        <f>IF(OR(C79="Beladung aus dem Netz eines anderen Netzbetreibers",C79="Beladung ohne Netznutzung"), "",IF($A79="","",SUMIFS('Ergebnis (detailliert)'!$M$17:$M$1001,'Ergebnis (detailliert)'!$A$17:$A$1001,'Ergebnis (aggregiert)'!$A79,'Ergebnis (detailliert)'!$B$17:$B$1001,'Ergebnis (aggregiert)'!$C79)))</f>
        <v/>
      </c>
      <c r="H79" s="108" t="str">
        <f>IF(OR(C79="Beladung aus dem Netz eines anderen Netzbetreibers",C79="Beladung ohne Netznutzung"), "",IF($A79="","",SUMIFS('Ergebnis (detailliert)'!$P$17:$P$1001,'Ergebnis (detailliert)'!$A$17:$A$1001,'Ergebnis (aggregiert)'!$A79,'Ergebnis (detailliert)'!$B$17:$B$1001,'Ergebnis (aggregiert)'!$C79)))</f>
        <v/>
      </c>
      <c r="I79" s="109" t="str">
        <f>IF(OR(C79="Beladung aus dem Netz eines anderen Netzbetreibers",C79="Beladung ohne Netznutzung"), "",IF($A79="","",SUMIFS('Ergebnis (detailliert)'!$S$17:$S$1001,'Ergebnis (detailliert)'!$A$17:$A$1001,'Ergebnis (aggregiert)'!$A79,'Ergebnis (detailliert)'!$B$17:$B$1001,'Ergebnis (aggregiert)'!$C79)))</f>
        <v/>
      </c>
      <c r="J79" s="89" t="str">
        <f>IFERROR(IF(ISBLANK(A79),"",IF(COUNTIF('Beladung des Speichers'!$A$17:$A$300,'Ergebnis (aggregiert)'!A79)=0,"Fehler: Reiter 'Beladung des Speichers' wurde für diesen Speicher nicht ausgefüllt",IF(COUNTIF('Entladung des Speichers'!$A$17:$A$300,'Ergebnis (aggregiert)'!A79)=0,"Fehler: Reiter 'Entladung des Speichers' wurde für diesen Speicher nicht ausgefüllt",IF(COUNTIF(Füllstände!$A$17:$A$300,'Ergebnis (aggregiert)'!A79)=0,"Fehler: Reiter 'Füllstände' wurde für diesen Speicher nicht ausgefüllt","")))),"Fehler: nicht alle Datenblätter für diesen Speicher wurden vollständig befüllt")</f>
        <v/>
      </c>
    </row>
    <row r="80" spans="1:10" x14ac:dyDescent="0.2">
      <c r="A80" s="105" t="str">
        <f>IF(Stammdaten!A80="","",Stammdaten!A80)</f>
        <v/>
      </c>
      <c r="B80" s="105" t="str">
        <f>IF(A80="","",VLOOKUP(A80,Stammdaten!A80:H363,6,FALSE))</f>
        <v/>
      </c>
      <c r="C80" s="169" t="str">
        <f>IF(A80="","",IF(OR('Beladung des Speichers'!B80="Beladung aus dem Netz eines anderen Netzbetreibers",'Beladung des Speichers'!B80="Beladung ohne Netznutzung"),'Beladung des Speichers'!B80,"Beladung aus dem Netz der "&amp;Stammdaten!$F$3))</f>
        <v/>
      </c>
      <c r="D80" s="106" t="str">
        <f t="shared" si="2"/>
        <v/>
      </c>
      <c r="E80" s="107" t="str">
        <f>IF(OR(C80="Beladung aus dem Netz eines anderen Netzbetreibers",C80="Beladung ohne Netznutzung"), "",IF(A80="","",SUMIFS('Ergebnis (detailliert)'!$H$17:$H$300,'Ergebnis (detailliert)'!$A$17:$A$300,'Ergebnis (aggregiert)'!$A80,'Ergebnis (detailliert)'!$B$17:$B$300,'Ergebnis (aggregiert)'!$C80)))</f>
        <v/>
      </c>
      <c r="F80" s="108" t="str">
        <f>IF(OR(C80="Beladung aus dem Netz eines anderen Netzbetreibers",C80="Beladung ohne Netznutzung"),  "",IF($A80="","",SUMIFS('Ergebnis (detailliert)'!$I$17:$I$300,'Ergebnis (detailliert)'!$A$17:$A$300,'Ergebnis (aggregiert)'!$A80,'Ergebnis (detailliert)'!$B$17:$B$300,'Ergebnis (aggregiert)'!$C80)))</f>
        <v/>
      </c>
      <c r="G80" s="107" t="str">
        <f>IF(OR(C80="Beladung aus dem Netz eines anderen Netzbetreibers",C80="Beladung ohne Netznutzung"), "",IF($A80="","",SUMIFS('Ergebnis (detailliert)'!$M$17:$M$1001,'Ergebnis (detailliert)'!$A$17:$A$1001,'Ergebnis (aggregiert)'!$A80,'Ergebnis (detailliert)'!$B$17:$B$1001,'Ergebnis (aggregiert)'!$C80)))</f>
        <v/>
      </c>
      <c r="H80" s="108" t="str">
        <f>IF(OR(C80="Beladung aus dem Netz eines anderen Netzbetreibers",C80="Beladung ohne Netznutzung"), "",IF($A80="","",SUMIFS('Ergebnis (detailliert)'!$P$17:$P$1001,'Ergebnis (detailliert)'!$A$17:$A$1001,'Ergebnis (aggregiert)'!$A80,'Ergebnis (detailliert)'!$B$17:$B$1001,'Ergebnis (aggregiert)'!$C80)))</f>
        <v/>
      </c>
      <c r="I80" s="109" t="str">
        <f>IF(OR(C80="Beladung aus dem Netz eines anderen Netzbetreibers",C80="Beladung ohne Netznutzung"), "",IF($A80="","",SUMIFS('Ergebnis (detailliert)'!$S$17:$S$1001,'Ergebnis (detailliert)'!$A$17:$A$1001,'Ergebnis (aggregiert)'!$A80,'Ergebnis (detailliert)'!$B$17:$B$1001,'Ergebnis (aggregiert)'!$C80)))</f>
        <v/>
      </c>
      <c r="J80" s="89" t="str">
        <f>IFERROR(IF(ISBLANK(A80),"",IF(COUNTIF('Beladung des Speichers'!$A$17:$A$300,'Ergebnis (aggregiert)'!A80)=0,"Fehler: Reiter 'Beladung des Speichers' wurde für diesen Speicher nicht ausgefüllt",IF(COUNTIF('Entladung des Speichers'!$A$17:$A$300,'Ergebnis (aggregiert)'!A80)=0,"Fehler: Reiter 'Entladung des Speichers' wurde für diesen Speicher nicht ausgefüllt",IF(COUNTIF(Füllstände!$A$17:$A$300,'Ergebnis (aggregiert)'!A80)=0,"Fehler: Reiter 'Füllstände' wurde für diesen Speicher nicht ausgefüllt","")))),"Fehler: nicht alle Datenblätter für diesen Speicher wurden vollständig befüllt")</f>
        <v/>
      </c>
    </row>
    <row r="81" spans="1:10" x14ac:dyDescent="0.2">
      <c r="A81" s="105" t="str">
        <f>IF(Stammdaten!A81="","",Stammdaten!A81)</f>
        <v/>
      </c>
      <c r="B81" s="105" t="str">
        <f>IF(A81="","",VLOOKUP(A81,Stammdaten!A81:H364,6,FALSE))</f>
        <v/>
      </c>
      <c r="C81" s="169" t="str">
        <f>IF(A81="","",IF(OR('Beladung des Speichers'!B81="Beladung aus dem Netz eines anderen Netzbetreibers",'Beladung des Speichers'!B81="Beladung ohne Netznutzung"),'Beladung des Speichers'!B81,"Beladung aus dem Netz der "&amp;Stammdaten!$F$3))</f>
        <v/>
      </c>
      <c r="D81" s="106" t="str">
        <f t="shared" ref="D81:D144" si="3">IF(A81="","",$B$11)</f>
        <v/>
      </c>
      <c r="E81" s="107" t="str">
        <f>IF(OR(C81="Beladung aus dem Netz eines anderen Netzbetreibers",C81="Beladung ohne Netznutzung"), "",IF(A81="","",SUMIFS('Ergebnis (detailliert)'!$H$17:$H$300,'Ergebnis (detailliert)'!$A$17:$A$300,'Ergebnis (aggregiert)'!$A81,'Ergebnis (detailliert)'!$B$17:$B$300,'Ergebnis (aggregiert)'!$C81)))</f>
        <v/>
      </c>
      <c r="F81" s="108" t="str">
        <f>IF(OR(C81="Beladung aus dem Netz eines anderen Netzbetreibers",C81="Beladung ohne Netznutzung"),  "",IF($A81="","",SUMIFS('Ergebnis (detailliert)'!$I$17:$I$300,'Ergebnis (detailliert)'!$A$17:$A$300,'Ergebnis (aggregiert)'!$A81,'Ergebnis (detailliert)'!$B$17:$B$300,'Ergebnis (aggregiert)'!$C81)))</f>
        <v/>
      </c>
      <c r="G81" s="107" t="str">
        <f>IF(OR(C81="Beladung aus dem Netz eines anderen Netzbetreibers",C81="Beladung ohne Netznutzung"), "",IF($A81="","",SUMIFS('Ergebnis (detailliert)'!$M$17:$M$1001,'Ergebnis (detailliert)'!$A$17:$A$1001,'Ergebnis (aggregiert)'!$A81,'Ergebnis (detailliert)'!$B$17:$B$1001,'Ergebnis (aggregiert)'!$C81)))</f>
        <v/>
      </c>
      <c r="H81" s="108" t="str">
        <f>IF(OR(C81="Beladung aus dem Netz eines anderen Netzbetreibers",C81="Beladung ohne Netznutzung"), "",IF($A81="","",SUMIFS('Ergebnis (detailliert)'!$P$17:$P$1001,'Ergebnis (detailliert)'!$A$17:$A$1001,'Ergebnis (aggregiert)'!$A81,'Ergebnis (detailliert)'!$B$17:$B$1001,'Ergebnis (aggregiert)'!$C81)))</f>
        <v/>
      </c>
      <c r="I81" s="109" t="str">
        <f>IF(OR(C81="Beladung aus dem Netz eines anderen Netzbetreibers",C81="Beladung ohne Netznutzung"), "",IF($A81="","",SUMIFS('Ergebnis (detailliert)'!$S$17:$S$1001,'Ergebnis (detailliert)'!$A$17:$A$1001,'Ergebnis (aggregiert)'!$A81,'Ergebnis (detailliert)'!$B$17:$B$1001,'Ergebnis (aggregiert)'!$C81)))</f>
        <v/>
      </c>
      <c r="J81" s="89" t="str">
        <f>IFERROR(IF(ISBLANK(A81),"",IF(COUNTIF('Beladung des Speichers'!$A$17:$A$300,'Ergebnis (aggregiert)'!A81)=0,"Fehler: Reiter 'Beladung des Speichers' wurde für diesen Speicher nicht ausgefüllt",IF(COUNTIF('Entladung des Speichers'!$A$17:$A$300,'Ergebnis (aggregiert)'!A81)=0,"Fehler: Reiter 'Entladung des Speichers' wurde für diesen Speicher nicht ausgefüllt",IF(COUNTIF(Füllstände!$A$17:$A$300,'Ergebnis (aggregiert)'!A81)=0,"Fehler: Reiter 'Füllstände' wurde für diesen Speicher nicht ausgefüllt","")))),"Fehler: nicht alle Datenblätter für diesen Speicher wurden vollständig befüllt")</f>
        <v/>
      </c>
    </row>
    <row r="82" spans="1:10" x14ac:dyDescent="0.2">
      <c r="A82" s="105" t="str">
        <f>IF(Stammdaten!A82="","",Stammdaten!A82)</f>
        <v/>
      </c>
      <c r="B82" s="105" t="str">
        <f>IF(A82="","",VLOOKUP(A82,Stammdaten!A82:H365,6,FALSE))</f>
        <v/>
      </c>
      <c r="C82" s="169" t="str">
        <f>IF(A82="","",IF(OR('Beladung des Speichers'!B82="Beladung aus dem Netz eines anderen Netzbetreibers",'Beladung des Speichers'!B82="Beladung ohne Netznutzung"),'Beladung des Speichers'!B82,"Beladung aus dem Netz der "&amp;Stammdaten!$F$3))</f>
        <v/>
      </c>
      <c r="D82" s="106" t="str">
        <f t="shared" si="3"/>
        <v/>
      </c>
      <c r="E82" s="107" t="str">
        <f>IF(OR(C82="Beladung aus dem Netz eines anderen Netzbetreibers",C82="Beladung ohne Netznutzung"), "",IF(A82="","",SUMIFS('Ergebnis (detailliert)'!$H$17:$H$300,'Ergebnis (detailliert)'!$A$17:$A$300,'Ergebnis (aggregiert)'!$A82,'Ergebnis (detailliert)'!$B$17:$B$300,'Ergebnis (aggregiert)'!$C82)))</f>
        <v/>
      </c>
      <c r="F82" s="108" t="str">
        <f>IF(OR(C82="Beladung aus dem Netz eines anderen Netzbetreibers",C82="Beladung ohne Netznutzung"),  "",IF($A82="","",SUMIFS('Ergebnis (detailliert)'!$I$17:$I$300,'Ergebnis (detailliert)'!$A$17:$A$300,'Ergebnis (aggregiert)'!$A82,'Ergebnis (detailliert)'!$B$17:$B$300,'Ergebnis (aggregiert)'!$C82)))</f>
        <v/>
      </c>
      <c r="G82" s="107" t="str">
        <f>IF(OR(C82="Beladung aus dem Netz eines anderen Netzbetreibers",C82="Beladung ohne Netznutzung"), "",IF($A82="","",SUMIFS('Ergebnis (detailliert)'!$M$17:$M$1001,'Ergebnis (detailliert)'!$A$17:$A$1001,'Ergebnis (aggregiert)'!$A82,'Ergebnis (detailliert)'!$B$17:$B$1001,'Ergebnis (aggregiert)'!$C82)))</f>
        <v/>
      </c>
      <c r="H82" s="108" t="str">
        <f>IF(OR(C82="Beladung aus dem Netz eines anderen Netzbetreibers",C82="Beladung ohne Netznutzung"), "",IF($A82="","",SUMIFS('Ergebnis (detailliert)'!$P$17:$P$1001,'Ergebnis (detailliert)'!$A$17:$A$1001,'Ergebnis (aggregiert)'!$A82,'Ergebnis (detailliert)'!$B$17:$B$1001,'Ergebnis (aggregiert)'!$C82)))</f>
        <v/>
      </c>
      <c r="I82" s="109" t="str">
        <f>IF(OR(C82="Beladung aus dem Netz eines anderen Netzbetreibers",C82="Beladung ohne Netznutzung"), "",IF($A82="","",SUMIFS('Ergebnis (detailliert)'!$S$17:$S$1001,'Ergebnis (detailliert)'!$A$17:$A$1001,'Ergebnis (aggregiert)'!$A82,'Ergebnis (detailliert)'!$B$17:$B$1001,'Ergebnis (aggregiert)'!$C82)))</f>
        <v/>
      </c>
      <c r="J82" s="89" t="str">
        <f>IFERROR(IF(ISBLANK(A82),"",IF(COUNTIF('Beladung des Speichers'!$A$17:$A$300,'Ergebnis (aggregiert)'!A82)=0,"Fehler: Reiter 'Beladung des Speichers' wurde für diesen Speicher nicht ausgefüllt",IF(COUNTIF('Entladung des Speichers'!$A$17:$A$300,'Ergebnis (aggregiert)'!A82)=0,"Fehler: Reiter 'Entladung des Speichers' wurde für diesen Speicher nicht ausgefüllt",IF(COUNTIF(Füllstände!$A$17:$A$300,'Ergebnis (aggregiert)'!A82)=0,"Fehler: Reiter 'Füllstände' wurde für diesen Speicher nicht ausgefüllt","")))),"Fehler: nicht alle Datenblätter für diesen Speicher wurden vollständig befüllt")</f>
        <v/>
      </c>
    </row>
    <row r="83" spans="1:10" x14ac:dyDescent="0.2">
      <c r="A83" s="105" t="str">
        <f>IF(Stammdaten!A83="","",Stammdaten!A83)</f>
        <v/>
      </c>
      <c r="B83" s="105" t="str">
        <f>IF(A83="","",VLOOKUP(A83,Stammdaten!A83:H366,6,FALSE))</f>
        <v/>
      </c>
      <c r="C83" s="169" t="str">
        <f>IF(A83="","",IF(OR('Beladung des Speichers'!B83="Beladung aus dem Netz eines anderen Netzbetreibers",'Beladung des Speichers'!B83="Beladung ohne Netznutzung"),'Beladung des Speichers'!B83,"Beladung aus dem Netz der "&amp;Stammdaten!$F$3))</f>
        <v/>
      </c>
      <c r="D83" s="106" t="str">
        <f t="shared" si="3"/>
        <v/>
      </c>
      <c r="E83" s="107" t="str">
        <f>IF(OR(C83="Beladung aus dem Netz eines anderen Netzbetreibers",C83="Beladung ohne Netznutzung"), "",IF(A83="","",SUMIFS('Ergebnis (detailliert)'!$H$17:$H$300,'Ergebnis (detailliert)'!$A$17:$A$300,'Ergebnis (aggregiert)'!$A83,'Ergebnis (detailliert)'!$B$17:$B$300,'Ergebnis (aggregiert)'!$C83)))</f>
        <v/>
      </c>
      <c r="F83" s="108" t="str">
        <f>IF(OR(C83="Beladung aus dem Netz eines anderen Netzbetreibers",C83="Beladung ohne Netznutzung"),  "",IF($A83="","",SUMIFS('Ergebnis (detailliert)'!$I$17:$I$300,'Ergebnis (detailliert)'!$A$17:$A$300,'Ergebnis (aggregiert)'!$A83,'Ergebnis (detailliert)'!$B$17:$B$300,'Ergebnis (aggregiert)'!$C83)))</f>
        <v/>
      </c>
      <c r="G83" s="107" t="str">
        <f>IF(OR(C83="Beladung aus dem Netz eines anderen Netzbetreibers",C83="Beladung ohne Netznutzung"), "",IF($A83="","",SUMIFS('Ergebnis (detailliert)'!$M$17:$M$1001,'Ergebnis (detailliert)'!$A$17:$A$1001,'Ergebnis (aggregiert)'!$A83,'Ergebnis (detailliert)'!$B$17:$B$1001,'Ergebnis (aggregiert)'!$C83)))</f>
        <v/>
      </c>
      <c r="H83" s="108" t="str">
        <f>IF(OR(C83="Beladung aus dem Netz eines anderen Netzbetreibers",C83="Beladung ohne Netznutzung"), "",IF($A83="","",SUMIFS('Ergebnis (detailliert)'!$P$17:$P$1001,'Ergebnis (detailliert)'!$A$17:$A$1001,'Ergebnis (aggregiert)'!$A83,'Ergebnis (detailliert)'!$B$17:$B$1001,'Ergebnis (aggregiert)'!$C83)))</f>
        <v/>
      </c>
      <c r="I83" s="109" t="str">
        <f>IF(OR(C83="Beladung aus dem Netz eines anderen Netzbetreibers",C83="Beladung ohne Netznutzung"), "",IF($A83="","",SUMIFS('Ergebnis (detailliert)'!$S$17:$S$1001,'Ergebnis (detailliert)'!$A$17:$A$1001,'Ergebnis (aggregiert)'!$A83,'Ergebnis (detailliert)'!$B$17:$B$1001,'Ergebnis (aggregiert)'!$C83)))</f>
        <v/>
      </c>
      <c r="J83" s="89" t="str">
        <f>IFERROR(IF(ISBLANK(A83),"",IF(COUNTIF('Beladung des Speichers'!$A$17:$A$300,'Ergebnis (aggregiert)'!A83)=0,"Fehler: Reiter 'Beladung des Speichers' wurde für diesen Speicher nicht ausgefüllt",IF(COUNTIF('Entladung des Speichers'!$A$17:$A$300,'Ergebnis (aggregiert)'!A83)=0,"Fehler: Reiter 'Entladung des Speichers' wurde für diesen Speicher nicht ausgefüllt",IF(COUNTIF(Füllstände!$A$17:$A$300,'Ergebnis (aggregiert)'!A83)=0,"Fehler: Reiter 'Füllstände' wurde für diesen Speicher nicht ausgefüllt","")))),"Fehler: nicht alle Datenblätter für diesen Speicher wurden vollständig befüllt")</f>
        <v/>
      </c>
    </row>
    <row r="84" spans="1:10" x14ac:dyDescent="0.2">
      <c r="A84" s="105" t="str">
        <f>IF(Stammdaten!A84="","",Stammdaten!A84)</f>
        <v/>
      </c>
      <c r="B84" s="105" t="str">
        <f>IF(A84="","",VLOOKUP(A84,Stammdaten!A84:H367,6,FALSE))</f>
        <v/>
      </c>
      <c r="C84" s="169" t="str">
        <f>IF(A84="","",IF(OR('Beladung des Speichers'!B84="Beladung aus dem Netz eines anderen Netzbetreibers",'Beladung des Speichers'!B84="Beladung ohne Netznutzung"),'Beladung des Speichers'!B84,"Beladung aus dem Netz der "&amp;Stammdaten!$F$3))</f>
        <v/>
      </c>
      <c r="D84" s="106" t="str">
        <f t="shared" si="3"/>
        <v/>
      </c>
      <c r="E84" s="107" t="str">
        <f>IF(OR(C84="Beladung aus dem Netz eines anderen Netzbetreibers",C84="Beladung ohne Netznutzung"), "",IF(A84="","",SUMIFS('Ergebnis (detailliert)'!$H$17:$H$300,'Ergebnis (detailliert)'!$A$17:$A$300,'Ergebnis (aggregiert)'!$A84,'Ergebnis (detailliert)'!$B$17:$B$300,'Ergebnis (aggregiert)'!$C84)))</f>
        <v/>
      </c>
      <c r="F84" s="108" t="str">
        <f>IF(OR(C84="Beladung aus dem Netz eines anderen Netzbetreibers",C84="Beladung ohne Netznutzung"),  "",IF($A84="","",SUMIFS('Ergebnis (detailliert)'!$I$17:$I$300,'Ergebnis (detailliert)'!$A$17:$A$300,'Ergebnis (aggregiert)'!$A84,'Ergebnis (detailliert)'!$B$17:$B$300,'Ergebnis (aggregiert)'!$C84)))</f>
        <v/>
      </c>
      <c r="G84" s="107" t="str">
        <f>IF(OR(C84="Beladung aus dem Netz eines anderen Netzbetreibers",C84="Beladung ohne Netznutzung"), "",IF($A84="","",SUMIFS('Ergebnis (detailliert)'!$M$17:$M$1001,'Ergebnis (detailliert)'!$A$17:$A$1001,'Ergebnis (aggregiert)'!$A84,'Ergebnis (detailliert)'!$B$17:$B$1001,'Ergebnis (aggregiert)'!$C84)))</f>
        <v/>
      </c>
      <c r="H84" s="108" t="str">
        <f>IF(OR(C84="Beladung aus dem Netz eines anderen Netzbetreibers",C84="Beladung ohne Netznutzung"), "",IF($A84="","",SUMIFS('Ergebnis (detailliert)'!$P$17:$P$1001,'Ergebnis (detailliert)'!$A$17:$A$1001,'Ergebnis (aggregiert)'!$A84,'Ergebnis (detailliert)'!$B$17:$B$1001,'Ergebnis (aggregiert)'!$C84)))</f>
        <v/>
      </c>
      <c r="I84" s="109" t="str">
        <f>IF(OR(C84="Beladung aus dem Netz eines anderen Netzbetreibers",C84="Beladung ohne Netznutzung"), "",IF($A84="","",SUMIFS('Ergebnis (detailliert)'!$S$17:$S$1001,'Ergebnis (detailliert)'!$A$17:$A$1001,'Ergebnis (aggregiert)'!$A84,'Ergebnis (detailliert)'!$B$17:$B$1001,'Ergebnis (aggregiert)'!$C84)))</f>
        <v/>
      </c>
      <c r="J84" s="89" t="str">
        <f>IFERROR(IF(ISBLANK(A84),"",IF(COUNTIF('Beladung des Speichers'!$A$17:$A$300,'Ergebnis (aggregiert)'!A84)=0,"Fehler: Reiter 'Beladung des Speichers' wurde für diesen Speicher nicht ausgefüllt",IF(COUNTIF('Entladung des Speichers'!$A$17:$A$300,'Ergebnis (aggregiert)'!A84)=0,"Fehler: Reiter 'Entladung des Speichers' wurde für diesen Speicher nicht ausgefüllt",IF(COUNTIF(Füllstände!$A$17:$A$300,'Ergebnis (aggregiert)'!A84)=0,"Fehler: Reiter 'Füllstände' wurde für diesen Speicher nicht ausgefüllt","")))),"Fehler: nicht alle Datenblätter für diesen Speicher wurden vollständig befüllt")</f>
        <v/>
      </c>
    </row>
    <row r="85" spans="1:10" x14ac:dyDescent="0.2">
      <c r="A85" s="105" t="str">
        <f>IF(Stammdaten!A85="","",Stammdaten!A85)</f>
        <v/>
      </c>
      <c r="B85" s="105" t="str">
        <f>IF(A85="","",VLOOKUP(A85,Stammdaten!A85:H368,6,FALSE))</f>
        <v/>
      </c>
      <c r="C85" s="169" t="str">
        <f>IF(A85="","",IF(OR('Beladung des Speichers'!B85="Beladung aus dem Netz eines anderen Netzbetreibers",'Beladung des Speichers'!B85="Beladung ohne Netznutzung"),'Beladung des Speichers'!B85,"Beladung aus dem Netz der "&amp;Stammdaten!$F$3))</f>
        <v/>
      </c>
      <c r="D85" s="106" t="str">
        <f t="shared" si="3"/>
        <v/>
      </c>
      <c r="E85" s="107" t="str">
        <f>IF(OR(C85="Beladung aus dem Netz eines anderen Netzbetreibers",C85="Beladung ohne Netznutzung"), "",IF(A85="","",SUMIFS('Ergebnis (detailliert)'!$H$17:$H$300,'Ergebnis (detailliert)'!$A$17:$A$300,'Ergebnis (aggregiert)'!$A85,'Ergebnis (detailliert)'!$B$17:$B$300,'Ergebnis (aggregiert)'!$C85)))</f>
        <v/>
      </c>
      <c r="F85" s="108" t="str">
        <f>IF(OR(C85="Beladung aus dem Netz eines anderen Netzbetreibers",C85="Beladung ohne Netznutzung"),  "",IF($A85="","",SUMIFS('Ergebnis (detailliert)'!$I$17:$I$300,'Ergebnis (detailliert)'!$A$17:$A$300,'Ergebnis (aggregiert)'!$A85,'Ergebnis (detailliert)'!$B$17:$B$300,'Ergebnis (aggregiert)'!$C85)))</f>
        <v/>
      </c>
      <c r="G85" s="107" t="str">
        <f>IF(OR(C85="Beladung aus dem Netz eines anderen Netzbetreibers",C85="Beladung ohne Netznutzung"), "",IF($A85="","",SUMIFS('Ergebnis (detailliert)'!$M$17:$M$1001,'Ergebnis (detailliert)'!$A$17:$A$1001,'Ergebnis (aggregiert)'!$A85,'Ergebnis (detailliert)'!$B$17:$B$1001,'Ergebnis (aggregiert)'!$C85)))</f>
        <v/>
      </c>
      <c r="H85" s="108" t="str">
        <f>IF(OR(C85="Beladung aus dem Netz eines anderen Netzbetreibers",C85="Beladung ohne Netznutzung"), "",IF($A85="","",SUMIFS('Ergebnis (detailliert)'!$P$17:$P$1001,'Ergebnis (detailliert)'!$A$17:$A$1001,'Ergebnis (aggregiert)'!$A85,'Ergebnis (detailliert)'!$B$17:$B$1001,'Ergebnis (aggregiert)'!$C85)))</f>
        <v/>
      </c>
      <c r="I85" s="109" t="str">
        <f>IF(OR(C85="Beladung aus dem Netz eines anderen Netzbetreibers",C85="Beladung ohne Netznutzung"), "",IF($A85="","",SUMIFS('Ergebnis (detailliert)'!$S$17:$S$1001,'Ergebnis (detailliert)'!$A$17:$A$1001,'Ergebnis (aggregiert)'!$A85,'Ergebnis (detailliert)'!$B$17:$B$1001,'Ergebnis (aggregiert)'!$C85)))</f>
        <v/>
      </c>
      <c r="J85" s="89" t="str">
        <f>IFERROR(IF(ISBLANK(A85),"",IF(COUNTIF('Beladung des Speichers'!$A$17:$A$300,'Ergebnis (aggregiert)'!A85)=0,"Fehler: Reiter 'Beladung des Speichers' wurde für diesen Speicher nicht ausgefüllt",IF(COUNTIF('Entladung des Speichers'!$A$17:$A$300,'Ergebnis (aggregiert)'!A85)=0,"Fehler: Reiter 'Entladung des Speichers' wurde für diesen Speicher nicht ausgefüllt",IF(COUNTIF(Füllstände!$A$17:$A$300,'Ergebnis (aggregiert)'!A85)=0,"Fehler: Reiter 'Füllstände' wurde für diesen Speicher nicht ausgefüllt","")))),"Fehler: nicht alle Datenblätter für diesen Speicher wurden vollständig befüllt")</f>
        <v/>
      </c>
    </row>
    <row r="86" spans="1:10" x14ac:dyDescent="0.2">
      <c r="A86" s="105" t="str">
        <f>IF(Stammdaten!A86="","",Stammdaten!A86)</f>
        <v/>
      </c>
      <c r="B86" s="105" t="str">
        <f>IF(A86="","",VLOOKUP(A86,Stammdaten!A86:H369,6,FALSE))</f>
        <v/>
      </c>
      <c r="C86" s="169" t="str">
        <f>IF(A86="","",IF(OR('Beladung des Speichers'!B86="Beladung aus dem Netz eines anderen Netzbetreibers",'Beladung des Speichers'!B86="Beladung ohne Netznutzung"),'Beladung des Speichers'!B86,"Beladung aus dem Netz der "&amp;Stammdaten!$F$3))</f>
        <v/>
      </c>
      <c r="D86" s="106" t="str">
        <f t="shared" si="3"/>
        <v/>
      </c>
      <c r="E86" s="107" t="str">
        <f>IF(OR(C86="Beladung aus dem Netz eines anderen Netzbetreibers",C86="Beladung ohne Netznutzung"), "",IF(A86="","",SUMIFS('Ergebnis (detailliert)'!$H$17:$H$300,'Ergebnis (detailliert)'!$A$17:$A$300,'Ergebnis (aggregiert)'!$A86,'Ergebnis (detailliert)'!$B$17:$B$300,'Ergebnis (aggregiert)'!$C86)))</f>
        <v/>
      </c>
      <c r="F86" s="108" t="str">
        <f>IF(OR(C86="Beladung aus dem Netz eines anderen Netzbetreibers",C86="Beladung ohne Netznutzung"),  "",IF($A86="","",SUMIFS('Ergebnis (detailliert)'!$I$17:$I$300,'Ergebnis (detailliert)'!$A$17:$A$300,'Ergebnis (aggregiert)'!$A86,'Ergebnis (detailliert)'!$B$17:$B$300,'Ergebnis (aggregiert)'!$C86)))</f>
        <v/>
      </c>
      <c r="G86" s="107" t="str">
        <f>IF(OR(C86="Beladung aus dem Netz eines anderen Netzbetreibers",C86="Beladung ohne Netznutzung"), "",IF($A86="","",SUMIFS('Ergebnis (detailliert)'!$M$17:$M$1001,'Ergebnis (detailliert)'!$A$17:$A$1001,'Ergebnis (aggregiert)'!$A86,'Ergebnis (detailliert)'!$B$17:$B$1001,'Ergebnis (aggregiert)'!$C86)))</f>
        <v/>
      </c>
      <c r="H86" s="108" t="str">
        <f>IF(OR(C86="Beladung aus dem Netz eines anderen Netzbetreibers",C86="Beladung ohne Netznutzung"), "",IF($A86="","",SUMIFS('Ergebnis (detailliert)'!$P$17:$P$1001,'Ergebnis (detailliert)'!$A$17:$A$1001,'Ergebnis (aggregiert)'!$A86,'Ergebnis (detailliert)'!$B$17:$B$1001,'Ergebnis (aggregiert)'!$C86)))</f>
        <v/>
      </c>
      <c r="I86" s="109" t="str">
        <f>IF(OR(C86="Beladung aus dem Netz eines anderen Netzbetreibers",C86="Beladung ohne Netznutzung"), "",IF($A86="","",SUMIFS('Ergebnis (detailliert)'!$S$17:$S$1001,'Ergebnis (detailliert)'!$A$17:$A$1001,'Ergebnis (aggregiert)'!$A86,'Ergebnis (detailliert)'!$B$17:$B$1001,'Ergebnis (aggregiert)'!$C86)))</f>
        <v/>
      </c>
      <c r="J86" s="89" t="str">
        <f>IFERROR(IF(ISBLANK(A86),"",IF(COUNTIF('Beladung des Speichers'!$A$17:$A$300,'Ergebnis (aggregiert)'!A86)=0,"Fehler: Reiter 'Beladung des Speichers' wurde für diesen Speicher nicht ausgefüllt",IF(COUNTIF('Entladung des Speichers'!$A$17:$A$300,'Ergebnis (aggregiert)'!A86)=0,"Fehler: Reiter 'Entladung des Speichers' wurde für diesen Speicher nicht ausgefüllt",IF(COUNTIF(Füllstände!$A$17:$A$300,'Ergebnis (aggregiert)'!A86)=0,"Fehler: Reiter 'Füllstände' wurde für diesen Speicher nicht ausgefüllt","")))),"Fehler: nicht alle Datenblätter für diesen Speicher wurden vollständig befüllt")</f>
        <v/>
      </c>
    </row>
    <row r="87" spans="1:10" x14ac:dyDescent="0.2">
      <c r="A87" s="105" t="str">
        <f>IF(Stammdaten!A87="","",Stammdaten!A87)</f>
        <v/>
      </c>
      <c r="B87" s="105" t="str">
        <f>IF(A87="","",VLOOKUP(A87,Stammdaten!A87:H370,6,FALSE))</f>
        <v/>
      </c>
      <c r="C87" s="169" t="str">
        <f>IF(A87="","",IF(OR('Beladung des Speichers'!B87="Beladung aus dem Netz eines anderen Netzbetreibers",'Beladung des Speichers'!B87="Beladung ohne Netznutzung"),'Beladung des Speichers'!B87,"Beladung aus dem Netz der "&amp;Stammdaten!$F$3))</f>
        <v/>
      </c>
      <c r="D87" s="106" t="str">
        <f t="shared" si="3"/>
        <v/>
      </c>
      <c r="E87" s="107" t="str">
        <f>IF(OR(C87="Beladung aus dem Netz eines anderen Netzbetreibers",C87="Beladung ohne Netznutzung"), "",IF(A87="","",SUMIFS('Ergebnis (detailliert)'!$H$17:$H$300,'Ergebnis (detailliert)'!$A$17:$A$300,'Ergebnis (aggregiert)'!$A87,'Ergebnis (detailliert)'!$B$17:$B$300,'Ergebnis (aggregiert)'!$C87)))</f>
        <v/>
      </c>
      <c r="F87" s="108" t="str">
        <f>IF(OR(C87="Beladung aus dem Netz eines anderen Netzbetreibers",C87="Beladung ohne Netznutzung"),  "",IF($A87="","",SUMIFS('Ergebnis (detailliert)'!$I$17:$I$300,'Ergebnis (detailliert)'!$A$17:$A$300,'Ergebnis (aggregiert)'!$A87,'Ergebnis (detailliert)'!$B$17:$B$300,'Ergebnis (aggregiert)'!$C87)))</f>
        <v/>
      </c>
      <c r="G87" s="107" t="str">
        <f>IF(OR(C87="Beladung aus dem Netz eines anderen Netzbetreibers",C87="Beladung ohne Netznutzung"), "",IF($A87="","",SUMIFS('Ergebnis (detailliert)'!$M$17:$M$1001,'Ergebnis (detailliert)'!$A$17:$A$1001,'Ergebnis (aggregiert)'!$A87,'Ergebnis (detailliert)'!$B$17:$B$1001,'Ergebnis (aggregiert)'!$C87)))</f>
        <v/>
      </c>
      <c r="H87" s="108" t="str">
        <f>IF(OR(C87="Beladung aus dem Netz eines anderen Netzbetreibers",C87="Beladung ohne Netznutzung"), "",IF($A87="","",SUMIFS('Ergebnis (detailliert)'!$P$17:$P$1001,'Ergebnis (detailliert)'!$A$17:$A$1001,'Ergebnis (aggregiert)'!$A87,'Ergebnis (detailliert)'!$B$17:$B$1001,'Ergebnis (aggregiert)'!$C87)))</f>
        <v/>
      </c>
      <c r="I87" s="109" t="str">
        <f>IF(OR(C87="Beladung aus dem Netz eines anderen Netzbetreibers",C87="Beladung ohne Netznutzung"), "",IF($A87="","",SUMIFS('Ergebnis (detailliert)'!$S$17:$S$1001,'Ergebnis (detailliert)'!$A$17:$A$1001,'Ergebnis (aggregiert)'!$A87,'Ergebnis (detailliert)'!$B$17:$B$1001,'Ergebnis (aggregiert)'!$C87)))</f>
        <v/>
      </c>
      <c r="J87" s="89" t="str">
        <f>IFERROR(IF(ISBLANK(A87),"",IF(COUNTIF('Beladung des Speichers'!$A$17:$A$300,'Ergebnis (aggregiert)'!A87)=0,"Fehler: Reiter 'Beladung des Speichers' wurde für diesen Speicher nicht ausgefüllt",IF(COUNTIF('Entladung des Speichers'!$A$17:$A$300,'Ergebnis (aggregiert)'!A87)=0,"Fehler: Reiter 'Entladung des Speichers' wurde für diesen Speicher nicht ausgefüllt",IF(COUNTIF(Füllstände!$A$17:$A$300,'Ergebnis (aggregiert)'!A87)=0,"Fehler: Reiter 'Füllstände' wurde für diesen Speicher nicht ausgefüllt","")))),"Fehler: nicht alle Datenblätter für diesen Speicher wurden vollständig befüllt")</f>
        <v/>
      </c>
    </row>
    <row r="88" spans="1:10" x14ac:dyDescent="0.2">
      <c r="A88" s="105" t="str">
        <f>IF(Stammdaten!A88="","",Stammdaten!A88)</f>
        <v/>
      </c>
      <c r="B88" s="105" t="str">
        <f>IF(A88="","",VLOOKUP(A88,Stammdaten!A88:H371,6,FALSE))</f>
        <v/>
      </c>
      <c r="C88" s="169" t="str">
        <f>IF(A88="","",IF(OR('Beladung des Speichers'!B88="Beladung aus dem Netz eines anderen Netzbetreibers",'Beladung des Speichers'!B88="Beladung ohne Netznutzung"),'Beladung des Speichers'!B88,"Beladung aus dem Netz der "&amp;Stammdaten!$F$3))</f>
        <v/>
      </c>
      <c r="D88" s="106" t="str">
        <f t="shared" si="3"/>
        <v/>
      </c>
      <c r="E88" s="107" t="str">
        <f>IF(OR(C88="Beladung aus dem Netz eines anderen Netzbetreibers",C88="Beladung ohne Netznutzung"), "",IF(A88="","",SUMIFS('Ergebnis (detailliert)'!$H$17:$H$300,'Ergebnis (detailliert)'!$A$17:$A$300,'Ergebnis (aggregiert)'!$A88,'Ergebnis (detailliert)'!$B$17:$B$300,'Ergebnis (aggregiert)'!$C88)))</f>
        <v/>
      </c>
      <c r="F88" s="108" t="str">
        <f>IF(OR(C88="Beladung aus dem Netz eines anderen Netzbetreibers",C88="Beladung ohne Netznutzung"),  "",IF($A88="","",SUMIFS('Ergebnis (detailliert)'!$I$17:$I$300,'Ergebnis (detailliert)'!$A$17:$A$300,'Ergebnis (aggregiert)'!$A88,'Ergebnis (detailliert)'!$B$17:$B$300,'Ergebnis (aggregiert)'!$C88)))</f>
        <v/>
      </c>
      <c r="G88" s="107" t="str">
        <f>IF(OR(C88="Beladung aus dem Netz eines anderen Netzbetreibers",C88="Beladung ohne Netznutzung"), "",IF($A88="","",SUMIFS('Ergebnis (detailliert)'!$M$17:$M$1001,'Ergebnis (detailliert)'!$A$17:$A$1001,'Ergebnis (aggregiert)'!$A88,'Ergebnis (detailliert)'!$B$17:$B$1001,'Ergebnis (aggregiert)'!$C88)))</f>
        <v/>
      </c>
      <c r="H88" s="108" t="str">
        <f>IF(OR(C88="Beladung aus dem Netz eines anderen Netzbetreibers",C88="Beladung ohne Netznutzung"), "",IF($A88="","",SUMIFS('Ergebnis (detailliert)'!$P$17:$P$1001,'Ergebnis (detailliert)'!$A$17:$A$1001,'Ergebnis (aggregiert)'!$A88,'Ergebnis (detailliert)'!$B$17:$B$1001,'Ergebnis (aggregiert)'!$C88)))</f>
        <v/>
      </c>
      <c r="I88" s="109" t="str">
        <f>IF(OR(C88="Beladung aus dem Netz eines anderen Netzbetreibers",C88="Beladung ohne Netznutzung"), "",IF($A88="","",SUMIFS('Ergebnis (detailliert)'!$S$17:$S$1001,'Ergebnis (detailliert)'!$A$17:$A$1001,'Ergebnis (aggregiert)'!$A88,'Ergebnis (detailliert)'!$B$17:$B$1001,'Ergebnis (aggregiert)'!$C88)))</f>
        <v/>
      </c>
      <c r="J88" s="89" t="str">
        <f>IFERROR(IF(ISBLANK(A88),"",IF(COUNTIF('Beladung des Speichers'!$A$17:$A$300,'Ergebnis (aggregiert)'!A88)=0,"Fehler: Reiter 'Beladung des Speichers' wurde für diesen Speicher nicht ausgefüllt",IF(COUNTIF('Entladung des Speichers'!$A$17:$A$300,'Ergebnis (aggregiert)'!A88)=0,"Fehler: Reiter 'Entladung des Speichers' wurde für diesen Speicher nicht ausgefüllt",IF(COUNTIF(Füllstände!$A$17:$A$300,'Ergebnis (aggregiert)'!A88)=0,"Fehler: Reiter 'Füllstände' wurde für diesen Speicher nicht ausgefüllt","")))),"Fehler: nicht alle Datenblätter für diesen Speicher wurden vollständig befüllt")</f>
        <v/>
      </c>
    </row>
    <row r="89" spans="1:10" x14ac:dyDescent="0.2">
      <c r="A89" s="105" t="str">
        <f>IF(Stammdaten!A89="","",Stammdaten!A89)</f>
        <v/>
      </c>
      <c r="B89" s="105" t="str">
        <f>IF(A89="","",VLOOKUP(A89,Stammdaten!A89:H372,6,FALSE))</f>
        <v/>
      </c>
      <c r="C89" s="169" t="str">
        <f>IF(A89="","",IF(OR('Beladung des Speichers'!B89="Beladung aus dem Netz eines anderen Netzbetreibers",'Beladung des Speichers'!B89="Beladung ohne Netznutzung"),'Beladung des Speichers'!B89,"Beladung aus dem Netz der "&amp;Stammdaten!$F$3))</f>
        <v/>
      </c>
      <c r="D89" s="106" t="str">
        <f t="shared" si="3"/>
        <v/>
      </c>
      <c r="E89" s="107" t="str">
        <f>IF(OR(C89="Beladung aus dem Netz eines anderen Netzbetreibers",C89="Beladung ohne Netznutzung"), "",IF(A89="","",SUMIFS('Ergebnis (detailliert)'!$H$17:$H$300,'Ergebnis (detailliert)'!$A$17:$A$300,'Ergebnis (aggregiert)'!$A89,'Ergebnis (detailliert)'!$B$17:$B$300,'Ergebnis (aggregiert)'!$C89)))</f>
        <v/>
      </c>
      <c r="F89" s="108" t="str">
        <f>IF(OR(C89="Beladung aus dem Netz eines anderen Netzbetreibers",C89="Beladung ohne Netznutzung"),  "",IF($A89="","",SUMIFS('Ergebnis (detailliert)'!$I$17:$I$300,'Ergebnis (detailliert)'!$A$17:$A$300,'Ergebnis (aggregiert)'!$A89,'Ergebnis (detailliert)'!$B$17:$B$300,'Ergebnis (aggregiert)'!$C89)))</f>
        <v/>
      </c>
      <c r="G89" s="107" t="str">
        <f>IF(OR(C89="Beladung aus dem Netz eines anderen Netzbetreibers",C89="Beladung ohne Netznutzung"), "",IF($A89="","",SUMIFS('Ergebnis (detailliert)'!$M$17:$M$1001,'Ergebnis (detailliert)'!$A$17:$A$1001,'Ergebnis (aggregiert)'!$A89,'Ergebnis (detailliert)'!$B$17:$B$1001,'Ergebnis (aggregiert)'!$C89)))</f>
        <v/>
      </c>
      <c r="H89" s="108" t="str">
        <f>IF(OR(C89="Beladung aus dem Netz eines anderen Netzbetreibers",C89="Beladung ohne Netznutzung"), "",IF($A89="","",SUMIFS('Ergebnis (detailliert)'!$P$17:$P$1001,'Ergebnis (detailliert)'!$A$17:$A$1001,'Ergebnis (aggregiert)'!$A89,'Ergebnis (detailliert)'!$B$17:$B$1001,'Ergebnis (aggregiert)'!$C89)))</f>
        <v/>
      </c>
      <c r="I89" s="109" t="str">
        <f>IF(OR(C89="Beladung aus dem Netz eines anderen Netzbetreibers",C89="Beladung ohne Netznutzung"), "",IF($A89="","",SUMIFS('Ergebnis (detailliert)'!$S$17:$S$1001,'Ergebnis (detailliert)'!$A$17:$A$1001,'Ergebnis (aggregiert)'!$A89,'Ergebnis (detailliert)'!$B$17:$B$1001,'Ergebnis (aggregiert)'!$C89)))</f>
        <v/>
      </c>
      <c r="J89" s="89" t="str">
        <f>IFERROR(IF(ISBLANK(A89),"",IF(COUNTIF('Beladung des Speichers'!$A$17:$A$300,'Ergebnis (aggregiert)'!A89)=0,"Fehler: Reiter 'Beladung des Speichers' wurde für diesen Speicher nicht ausgefüllt",IF(COUNTIF('Entladung des Speichers'!$A$17:$A$300,'Ergebnis (aggregiert)'!A89)=0,"Fehler: Reiter 'Entladung des Speichers' wurde für diesen Speicher nicht ausgefüllt",IF(COUNTIF(Füllstände!$A$17:$A$300,'Ergebnis (aggregiert)'!A89)=0,"Fehler: Reiter 'Füllstände' wurde für diesen Speicher nicht ausgefüllt","")))),"Fehler: nicht alle Datenblätter für diesen Speicher wurden vollständig befüllt")</f>
        <v/>
      </c>
    </row>
    <row r="90" spans="1:10" x14ac:dyDescent="0.2">
      <c r="A90" s="105" t="str">
        <f>IF(Stammdaten!A90="","",Stammdaten!A90)</f>
        <v/>
      </c>
      <c r="B90" s="105" t="str">
        <f>IF(A90="","",VLOOKUP(A90,Stammdaten!A90:H373,6,FALSE))</f>
        <v/>
      </c>
      <c r="C90" s="169" t="str">
        <f>IF(A90="","",IF(OR('Beladung des Speichers'!B90="Beladung aus dem Netz eines anderen Netzbetreibers",'Beladung des Speichers'!B90="Beladung ohne Netznutzung"),'Beladung des Speichers'!B90,"Beladung aus dem Netz der "&amp;Stammdaten!$F$3))</f>
        <v/>
      </c>
      <c r="D90" s="106" t="str">
        <f t="shared" si="3"/>
        <v/>
      </c>
      <c r="E90" s="107" t="str">
        <f>IF(OR(C90="Beladung aus dem Netz eines anderen Netzbetreibers",C90="Beladung ohne Netznutzung"), "",IF(A90="","",SUMIFS('Ergebnis (detailliert)'!$H$17:$H$300,'Ergebnis (detailliert)'!$A$17:$A$300,'Ergebnis (aggregiert)'!$A90,'Ergebnis (detailliert)'!$B$17:$B$300,'Ergebnis (aggregiert)'!$C90)))</f>
        <v/>
      </c>
      <c r="F90" s="108" t="str">
        <f>IF(OR(C90="Beladung aus dem Netz eines anderen Netzbetreibers",C90="Beladung ohne Netznutzung"),  "",IF($A90="","",SUMIFS('Ergebnis (detailliert)'!$I$17:$I$300,'Ergebnis (detailliert)'!$A$17:$A$300,'Ergebnis (aggregiert)'!$A90,'Ergebnis (detailliert)'!$B$17:$B$300,'Ergebnis (aggregiert)'!$C90)))</f>
        <v/>
      </c>
      <c r="G90" s="107" t="str">
        <f>IF(OR(C90="Beladung aus dem Netz eines anderen Netzbetreibers",C90="Beladung ohne Netznutzung"), "",IF($A90="","",SUMIFS('Ergebnis (detailliert)'!$M$17:$M$1001,'Ergebnis (detailliert)'!$A$17:$A$1001,'Ergebnis (aggregiert)'!$A90,'Ergebnis (detailliert)'!$B$17:$B$1001,'Ergebnis (aggregiert)'!$C90)))</f>
        <v/>
      </c>
      <c r="H90" s="108" t="str">
        <f>IF(OR(C90="Beladung aus dem Netz eines anderen Netzbetreibers",C90="Beladung ohne Netznutzung"), "",IF($A90="","",SUMIFS('Ergebnis (detailliert)'!$P$17:$P$1001,'Ergebnis (detailliert)'!$A$17:$A$1001,'Ergebnis (aggregiert)'!$A90,'Ergebnis (detailliert)'!$B$17:$B$1001,'Ergebnis (aggregiert)'!$C90)))</f>
        <v/>
      </c>
      <c r="I90" s="109" t="str">
        <f>IF(OR(C90="Beladung aus dem Netz eines anderen Netzbetreibers",C90="Beladung ohne Netznutzung"), "",IF($A90="","",SUMIFS('Ergebnis (detailliert)'!$S$17:$S$1001,'Ergebnis (detailliert)'!$A$17:$A$1001,'Ergebnis (aggregiert)'!$A90,'Ergebnis (detailliert)'!$B$17:$B$1001,'Ergebnis (aggregiert)'!$C90)))</f>
        <v/>
      </c>
      <c r="J90" s="89" t="str">
        <f>IFERROR(IF(ISBLANK(A90),"",IF(COUNTIF('Beladung des Speichers'!$A$17:$A$300,'Ergebnis (aggregiert)'!A90)=0,"Fehler: Reiter 'Beladung des Speichers' wurde für diesen Speicher nicht ausgefüllt",IF(COUNTIF('Entladung des Speichers'!$A$17:$A$300,'Ergebnis (aggregiert)'!A90)=0,"Fehler: Reiter 'Entladung des Speichers' wurde für diesen Speicher nicht ausgefüllt",IF(COUNTIF(Füllstände!$A$17:$A$300,'Ergebnis (aggregiert)'!A90)=0,"Fehler: Reiter 'Füllstände' wurde für diesen Speicher nicht ausgefüllt","")))),"Fehler: nicht alle Datenblätter für diesen Speicher wurden vollständig befüllt")</f>
        <v/>
      </c>
    </row>
    <row r="91" spans="1:10" x14ac:dyDescent="0.2">
      <c r="A91" s="105" t="str">
        <f>IF(Stammdaten!A91="","",Stammdaten!A91)</f>
        <v/>
      </c>
      <c r="B91" s="105" t="str">
        <f>IF(A91="","",VLOOKUP(A91,Stammdaten!A91:H374,6,FALSE))</f>
        <v/>
      </c>
      <c r="C91" s="169" t="str">
        <f>IF(A91="","",IF(OR('Beladung des Speichers'!B91="Beladung aus dem Netz eines anderen Netzbetreibers",'Beladung des Speichers'!B91="Beladung ohne Netznutzung"),'Beladung des Speichers'!B91,"Beladung aus dem Netz der "&amp;Stammdaten!$F$3))</f>
        <v/>
      </c>
      <c r="D91" s="106" t="str">
        <f t="shared" si="3"/>
        <v/>
      </c>
      <c r="E91" s="107" t="str">
        <f>IF(OR(C91="Beladung aus dem Netz eines anderen Netzbetreibers",C91="Beladung ohne Netznutzung"), "",IF(A91="","",SUMIFS('Ergebnis (detailliert)'!$H$17:$H$300,'Ergebnis (detailliert)'!$A$17:$A$300,'Ergebnis (aggregiert)'!$A91,'Ergebnis (detailliert)'!$B$17:$B$300,'Ergebnis (aggregiert)'!$C91)))</f>
        <v/>
      </c>
      <c r="F91" s="108" t="str">
        <f>IF(OR(C91="Beladung aus dem Netz eines anderen Netzbetreibers",C91="Beladung ohne Netznutzung"),  "",IF($A91="","",SUMIFS('Ergebnis (detailliert)'!$I$17:$I$300,'Ergebnis (detailliert)'!$A$17:$A$300,'Ergebnis (aggregiert)'!$A91,'Ergebnis (detailliert)'!$B$17:$B$300,'Ergebnis (aggregiert)'!$C91)))</f>
        <v/>
      </c>
      <c r="G91" s="107" t="str">
        <f>IF(OR(C91="Beladung aus dem Netz eines anderen Netzbetreibers",C91="Beladung ohne Netznutzung"), "",IF($A91="","",SUMIFS('Ergebnis (detailliert)'!$M$17:$M$1001,'Ergebnis (detailliert)'!$A$17:$A$1001,'Ergebnis (aggregiert)'!$A91,'Ergebnis (detailliert)'!$B$17:$B$1001,'Ergebnis (aggregiert)'!$C91)))</f>
        <v/>
      </c>
      <c r="H91" s="108" t="str">
        <f>IF(OR(C91="Beladung aus dem Netz eines anderen Netzbetreibers",C91="Beladung ohne Netznutzung"), "",IF($A91="","",SUMIFS('Ergebnis (detailliert)'!$P$17:$P$1001,'Ergebnis (detailliert)'!$A$17:$A$1001,'Ergebnis (aggregiert)'!$A91,'Ergebnis (detailliert)'!$B$17:$B$1001,'Ergebnis (aggregiert)'!$C91)))</f>
        <v/>
      </c>
      <c r="I91" s="109" t="str">
        <f>IF(OR(C91="Beladung aus dem Netz eines anderen Netzbetreibers",C91="Beladung ohne Netznutzung"), "",IF($A91="","",SUMIFS('Ergebnis (detailliert)'!$S$17:$S$1001,'Ergebnis (detailliert)'!$A$17:$A$1001,'Ergebnis (aggregiert)'!$A91,'Ergebnis (detailliert)'!$B$17:$B$1001,'Ergebnis (aggregiert)'!$C91)))</f>
        <v/>
      </c>
      <c r="J91" s="89" t="str">
        <f>IFERROR(IF(ISBLANK(A91),"",IF(COUNTIF('Beladung des Speichers'!$A$17:$A$300,'Ergebnis (aggregiert)'!A91)=0,"Fehler: Reiter 'Beladung des Speichers' wurde für diesen Speicher nicht ausgefüllt",IF(COUNTIF('Entladung des Speichers'!$A$17:$A$300,'Ergebnis (aggregiert)'!A91)=0,"Fehler: Reiter 'Entladung des Speichers' wurde für diesen Speicher nicht ausgefüllt",IF(COUNTIF(Füllstände!$A$17:$A$300,'Ergebnis (aggregiert)'!A91)=0,"Fehler: Reiter 'Füllstände' wurde für diesen Speicher nicht ausgefüllt","")))),"Fehler: nicht alle Datenblätter für diesen Speicher wurden vollständig befüllt")</f>
        <v/>
      </c>
    </row>
    <row r="92" spans="1:10" x14ac:dyDescent="0.2">
      <c r="A92" s="105" t="str">
        <f>IF(Stammdaten!A92="","",Stammdaten!A92)</f>
        <v/>
      </c>
      <c r="B92" s="105" t="str">
        <f>IF(A92="","",VLOOKUP(A92,Stammdaten!A92:H375,6,FALSE))</f>
        <v/>
      </c>
      <c r="C92" s="169" t="str">
        <f>IF(A92="","",IF(OR('Beladung des Speichers'!B92="Beladung aus dem Netz eines anderen Netzbetreibers",'Beladung des Speichers'!B92="Beladung ohne Netznutzung"),'Beladung des Speichers'!B92,"Beladung aus dem Netz der "&amp;Stammdaten!$F$3))</f>
        <v/>
      </c>
      <c r="D92" s="106" t="str">
        <f t="shared" si="3"/>
        <v/>
      </c>
      <c r="E92" s="107" t="str">
        <f>IF(OR(C92="Beladung aus dem Netz eines anderen Netzbetreibers",C92="Beladung ohne Netznutzung"), "",IF(A92="","",SUMIFS('Ergebnis (detailliert)'!$H$17:$H$300,'Ergebnis (detailliert)'!$A$17:$A$300,'Ergebnis (aggregiert)'!$A92,'Ergebnis (detailliert)'!$B$17:$B$300,'Ergebnis (aggregiert)'!$C92)))</f>
        <v/>
      </c>
      <c r="F92" s="108" t="str">
        <f>IF(OR(C92="Beladung aus dem Netz eines anderen Netzbetreibers",C92="Beladung ohne Netznutzung"),  "",IF($A92="","",SUMIFS('Ergebnis (detailliert)'!$I$17:$I$300,'Ergebnis (detailliert)'!$A$17:$A$300,'Ergebnis (aggregiert)'!$A92,'Ergebnis (detailliert)'!$B$17:$B$300,'Ergebnis (aggregiert)'!$C92)))</f>
        <v/>
      </c>
      <c r="G92" s="107" t="str">
        <f>IF(OR(C92="Beladung aus dem Netz eines anderen Netzbetreibers",C92="Beladung ohne Netznutzung"), "",IF($A92="","",SUMIFS('Ergebnis (detailliert)'!$M$17:$M$1001,'Ergebnis (detailliert)'!$A$17:$A$1001,'Ergebnis (aggregiert)'!$A92,'Ergebnis (detailliert)'!$B$17:$B$1001,'Ergebnis (aggregiert)'!$C92)))</f>
        <v/>
      </c>
      <c r="H92" s="108" t="str">
        <f>IF(OR(C92="Beladung aus dem Netz eines anderen Netzbetreibers",C92="Beladung ohne Netznutzung"), "",IF($A92="","",SUMIFS('Ergebnis (detailliert)'!$P$17:$P$1001,'Ergebnis (detailliert)'!$A$17:$A$1001,'Ergebnis (aggregiert)'!$A92,'Ergebnis (detailliert)'!$B$17:$B$1001,'Ergebnis (aggregiert)'!$C92)))</f>
        <v/>
      </c>
      <c r="I92" s="109" t="str">
        <f>IF(OR(C92="Beladung aus dem Netz eines anderen Netzbetreibers",C92="Beladung ohne Netznutzung"), "",IF($A92="","",SUMIFS('Ergebnis (detailliert)'!$S$17:$S$1001,'Ergebnis (detailliert)'!$A$17:$A$1001,'Ergebnis (aggregiert)'!$A92,'Ergebnis (detailliert)'!$B$17:$B$1001,'Ergebnis (aggregiert)'!$C92)))</f>
        <v/>
      </c>
      <c r="J92" s="89" t="str">
        <f>IFERROR(IF(ISBLANK(A92),"",IF(COUNTIF('Beladung des Speichers'!$A$17:$A$300,'Ergebnis (aggregiert)'!A92)=0,"Fehler: Reiter 'Beladung des Speichers' wurde für diesen Speicher nicht ausgefüllt",IF(COUNTIF('Entladung des Speichers'!$A$17:$A$300,'Ergebnis (aggregiert)'!A92)=0,"Fehler: Reiter 'Entladung des Speichers' wurde für diesen Speicher nicht ausgefüllt",IF(COUNTIF(Füllstände!$A$17:$A$300,'Ergebnis (aggregiert)'!A92)=0,"Fehler: Reiter 'Füllstände' wurde für diesen Speicher nicht ausgefüllt","")))),"Fehler: nicht alle Datenblätter für diesen Speicher wurden vollständig befüllt")</f>
        <v/>
      </c>
    </row>
    <row r="93" spans="1:10" x14ac:dyDescent="0.2">
      <c r="A93" s="105" t="str">
        <f>IF(Stammdaten!A93="","",Stammdaten!A93)</f>
        <v/>
      </c>
      <c r="B93" s="105" t="str">
        <f>IF(A93="","",VLOOKUP(A93,Stammdaten!A93:H376,6,FALSE))</f>
        <v/>
      </c>
      <c r="C93" s="169" t="str">
        <f>IF(A93="","",IF(OR('Beladung des Speichers'!B93="Beladung aus dem Netz eines anderen Netzbetreibers",'Beladung des Speichers'!B93="Beladung ohne Netznutzung"),'Beladung des Speichers'!B93,"Beladung aus dem Netz der "&amp;Stammdaten!$F$3))</f>
        <v/>
      </c>
      <c r="D93" s="106" t="str">
        <f t="shared" si="3"/>
        <v/>
      </c>
      <c r="E93" s="107" t="str">
        <f>IF(OR(C93="Beladung aus dem Netz eines anderen Netzbetreibers",C93="Beladung ohne Netznutzung"), "",IF(A93="","",SUMIFS('Ergebnis (detailliert)'!$H$17:$H$300,'Ergebnis (detailliert)'!$A$17:$A$300,'Ergebnis (aggregiert)'!$A93,'Ergebnis (detailliert)'!$B$17:$B$300,'Ergebnis (aggregiert)'!$C93)))</f>
        <v/>
      </c>
      <c r="F93" s="108" t="str">
        <f>IF(OR(C93="Beladung aus dem Netz eines anderen Netzbetreibers",C93="Beladung ohne Netznutzung"),  "",IF($A93="","",SUMIFS('Ergebnis (detailliert)'!$I$17:$I$300,'Ergebnis (detailliert)'!$A$17:$A$300,'Ergebnis (aggregiert)'!$A93,'Ergebnis (detailliert)'!$B$17:$B$300,'Ergebnis (aggregiert)'!$C93)))</f>
        <v/>
      </c>
      <c r="G93" s="107" t="str">
        <f>IF(OR(C93="Beladung aus dem Netz eines anderen Netzbetreibers",C93="Beladung ohne Netznutzung"), "",IF($A93="","",SUMIFS('Ergebnis (detailliert)'!$M$17:$M$1001,'Ergebnis (detailliert)'!$A$17:$A$1001,'Ergebnis (aggregiert)'!$A93,'Ergebnis (detailliert)'!$B$17:$B$1001,'Ergebnis (aggregiert)'!$C93)))</f>
        <v/>
      </c>
      <c r="H93" s="108" t="str">
        <f>IF(OR(C93="Beladung aus dem Netz eines anderen Netzbetreibers",C93="Beladung ohne Netznutzung"), "",IF($A93="","",SUMIFS('Ergebnis (detailliert)'!$P$17:$P$1001,'Ergebnis (detailliert)'!$A$17:$A$1001,'Ergebnis (aggregiert)'!$A93,'Ergebnis (detailliert)'!$B$17:$B$1001,'Ergebnis (aggregiert)'!$C93)))</f>
        <v/>
      </c>
      <c r="I93" s="109" t="str">
        <f>IF(OR(C93="Beladung aus dem Netz eines anderen Netzbetreibers",C93="Beladung ohne Netznutzung"), "",IF($A93="","",SUMIFS('Ergebnis (detailliert)'!$S$17:$S$1001,'Ergebnis (detailliert)'!$A$17:$A$1001,'Ergebnis (aggregiert)'!$A93,'Ergebnis (detailliert)'!$B$17:$B$1001,'Ergebnis (aggregiert)'!$C93)))</f>
        <v/>
      </c>
      <c r="J93" s="89" t="str">
        <f>IFERROR(IF(ISBLANK(A93),"",IF(COUNTIF('Beladung des Speichers'!$A$17:$A$300,'Ergebnis (aggregiert)'!A93)=0,"Fehler: Reiter 'Beladung des Speichers' wurde für diesen Speicher nicht ausgefüllt",IF(COUNTIF('Entladung des Speichers'!$A$17:$A$300,'Ergebnis (aggregiert)'!A93)=0,"Fehler: Reiter 'Entladung des Speichers' wurde für diesen Speicher nicht ausgefüllt",IF(COUNTIF(Füllstände!$A$17:$A$300,'Ergebnis (aggregiert)'!A93)=0,"Fehler: Reiter 'Füllstände' wurde für diesen Speicher nicht ausgefüllt","")))),"Fehler: nicht alle Datenblätter für diesen Speicher wurden vollständig befüllt")</f>
        <v/>
      </c>
    </row>
    <row r="94" spans="1:10" x14ac:dyDescent="0.2">
      <c r="A94" s="105" t="str">
        <f>IF(Stammdaten!A94="","",Stammdaten!A94)</f>
        <v/>
      </c>
      <c r="B94" s="105" t="str">
        <f>IF(A94="","",VLOOKUP(A94,Stammdaten!A94:H377,6,FALSE))</f>
        <v/>
      </c>
      <c r="C94" s="169" t="str">
        <f>IF(A94="","",IF(OR('Beladung des Speichers'!B94="Beladung aus dem Netz eines anderen Netzbetreibers",'Beladung des Speichers'!B94="Beladung ohne Netznutzung"),'Beladung des Speichers'!B94,"Beladung aus dem Netz der "&amp;Stammdaten!$F$3))</f>
        <v/>
      </c>
      <c r="D94" s="106" t="str">
        <f t="shared" si="3"/>
        <v/>
      </c>
      <c r="E94" s="107" t="str">
        <f>IF(OR(C94="Beladung aus dem Netz eines anderen Netzbetreibers",C94="Beladung ohne Netznutzung"), "",IF(A94="","",SUMIFS('Ergebnis (detailliert)'!$H$17:$H$300,'Ergebnis (detailliert)'!$A$17:$A$300,'Ergebnis (aggregiert)'!$A94,'Ergebnis (detailliert)'!$B$17:$B$300,'Ergebnis (aggregiert)'!$C94)))</f>
        <v/>
      </c>
      <c r="F94" s="108" t="str">
        <f>IF(OR(C94="Beladung aus dem Netz eines anderen Netzbetreibers",C94="Beladung ohne Netznutzung"),  "",IF($A94="","",SUMIFS('Ergebnis (detailliert)'!$I$17:$I$300,'Ergebnis (detailliert)'!$A$17:$A$300,'Ergebnis (aggregiert)'!$A94,'Ergebnis (detailliert)'!$B$17:$B$300,'Ergebnis (aggregiert)'!$C94)))</f>
        <v/>
      </c>
      <c r="G94" s="107" t="str">
        <f>IF(OR(C94="Beladung aus dem Netz eines anderen Netzbetreibers",C94="Beladung ohne Netznutzung"), "",IF($A94="","",SUMIFS('Ergebnis (detailliert)'!$M$17:$M$1001,'Ergebnis (detailliert)'!$A$17:$A$1001,'Ergebnis (aggregiert)'!$A94,'Ergebnis (detailliert)'!$B$17:$B$1001,'Ergebnis (aggregiert)'!$C94)))</f>
        <v/>
      </c>
      <c r="H94" s="108" t="str">
        <f>IF(OR(C94="Beladung aus dem Netz eines anderen Netzbetreibers",C94="Beladung ohne Netznutzung"), "",IF($A94="","",SUMIFS('Ergebnis (detailliert)'!$P$17:$P$1001,'Ergebnis (detailliert)'!$A$17:$A$1001,'Ergebnis (aggregiert)'!$A94,'Ergebnis (detailliert)'!$B$17:$B$1001,'Ergebnis (aggregiert)'!$C94)))</f>
        <v/>
      </c>
      <c r="I94" s="109" t="str">
        <f>IF(OR(C94="Beladung aus dem Netz eines anderen Netzbetreibers",C94="Beladung ohne Netznutzung"), "",IF($A94="","",SUMIFS('Ergebnis (detailliert)'!$S$17:$S$1001,'Ergebnis (detailliert)'!$A$17:$A$1001,'Ergebnis (aggregiert)'!$A94,'Ergebnis (detailliert)'!$B$17:$B$1001,'Ergebnis (aggregiert)'!$C94)))</f>
        <v/>
      </c>
      <c r="J94" s="89" t="str">
        <f>IFERROR(IF(ISBLANK(A94),"",IF(COUNTIF('Beladung des Speichers'!$A$17:$A$300,'Ergebnis (aggregiert)'!A94)=0,"Fehler: Reiter 'Beladung des Speichers' wurde für diesen Speicher nicht ausgefüllt",IF(COUNTIF('Entladung des Speichers'!$A$17:$A$300,'Ergebnis (aggregiert)'!A94)=0,"Fehler: Reiter 'Entladung des Speichers' wurde für diesen Speicher nicht ausgefüllt",IF(COUNTIF(Füllstände!$A$17:$A$300,'Ergebnis (aggregiert)'!A94)=0,"Fehler: Reiter 'Füllstände' wurde für diesen Speicher nicht ausgefüllt","")))),"Fehler: nicht alle Datenblätter für diesen Speicher wurden vollständig befüllt")</f>
        <v/>
      </c>
    </row>
    <row r="95" spans="1:10" x14ac:dyDescent="0.2">
      <c r="A95" s="105" t="str">
        <f>IF(Stammdaten!A95="","",Stammdaten!A95)</f>
        <v/>
      </c>
      <c r="B95" s="105" t="str">
        <f>IF(A95="","",VLOOKUP(A95,Stammdaten!A95:H378,6,FALSE))</f>
        <v/>
      </c>
      <c r="C95" s="169" t="str">
        <f>IF(A95="","",IF(OR('Beladung des Speichers'!B95="Beladung aus dem Netz eines anderen Netzbetreibers",'Beladung des Speichers'!B95="Beladung ohne Netznutzung"),'Beladung des Speichers'!B95,"Beladung aus dem Netz der "&amp;Stammdaten!$F$3))</f>
        <v/>
      </c>
      <c r="D95" s="106" t="str">
        <f t="shared" si="3"/>
        <v/>
      </c>
      <c r="E95" s="107" t="str">
        <f>IF(OR(C95="Beladung aus dem Netz eines anderen Netzbetreibers",C95="Beladung ohne Netznutzung"), "",IF(A95="","",SUMIFS('Ergebnis (detailliert)'!$H$17:$H$300,'Ergebnis (detailliert)'!$A$17:$A$300,'Ergebnis (aggregiert)'!$A95,'Ergebnis (detailliert)'!$B$17:$B$300,'Ergebnis (aggregiert)'!$C95)))</f>
        <v/>
      </c>
      <c r="F95" s="108" t="str">
        <f>IF(OR(C95="Beladung aus dem Netz eines anderen Netzbetreibers",C95="Beladung ohne Netznutzung"),  "",IF($A95="","",SUMIFS('Ergebnis (detailliert)'!$I$17:$I$300,'Ergebnis (detailliert)'!$A$17:$A$300,'Ergebnis (aggregiert)'!$A95,'Ergebnis (detailliert)'!$B$17:$B$300,'Ergebnis (aggregiert)'!$C95)))</f>
        <v/>
      </c>
      <c r="G95" s="107" t="str">
        <f>IF(OR(C95="Beladung aus dem Netz eines anderen Netzbetreibers",C95="Beladung ohne Netznutzung"), "",IF($A95="","",SUMIFS('Ergebnis (detailliert)'!$M$17:$M$1001,'Ergebnis (detailliert)'!$A$17:$A$1001,'Ergebnis (aggregiert)'!$A95,'Ergebnis (detailliert)'!$B$17:$B$1001,'Ergebnis (aggregiert)'!$C95)))</f>
        <v/>
      </c>
      <c r="H95" s="108" t="str">
        <f>IF(OR(C95="Beladung aus dem Netz eines anderen Netzbetreibers",C95="Beladung ohne Netznutzung"), "",IF($A95="","",SUMIFS('Ergebnis (detailliert)'!$P$17:$P$1001,'Ergebnis (detailliert)'!$A$17:$A$1001,'Ergebnis (aggregiert)'!$A95,'Ergebnis (detailliert)'!$B$17:$B$1001,'Ergebnis (aggregiert)'!$C95)))</f>
        <v/>
      </c>
      <c r="I95" s="109" t="str">
        <f>IF(OR(C95="Beladung aus dem Netz eines anderen Netzbetreibers",C95="Beladung ohne Netznutzung"), "",IF($A95="","",SUMIFS('Ergebnis (detailliert)'!$S$17:$S$1001,'Ergebnis (detailliert)'!$A$17:$A$1001,'Ergebnis (aggregiert)'!$A95,'Ergebnis (detailliert)'!$B$17:$B$1001,'Ergebnis (aggregiert)'!$C95)))</f>
        <v/>
      </c>
      <c r="J95" s="89" t="str">
        <f>IFERROR(IF(ISBLANK(A95),"",IF(COUNTIF('Beladung des Speichers'!$A$17:$A$300,'Ergebnis (aggregiert)'!A95)=0,"Fehler: Reiter 'Beladung des Speichers' wurde für diesen Speicher nicht ausgefüllt",IF(COUNTIF('Entladung des Speichers'!$A$17:$A$300,'Ergebnis (aggregiert)'!A95)=0,"Fehler: Reiter 'Entladung des Speichers' wurde für diesen Speicher nicht ausgefüllt",IF(COUNTIF(Füllstände!$A$17:$A$300,'Ergebnis (aggregiert)'!A95)=0,"Fehler: Reiter 'Füllstände' wurde für diesen Speicher nicht ausgefüllt","")))),"Fehler: nicht alle Datenblätter für diesen Speicher wurden vollständig befüllt")</f>
        <v/>
      </c>
    </row>
    <row r="96" spans="1:10" x14ac:dyDescent="0.2">
      <c r="A96" s="105" t="str">
        <f>IF(Stammdaten!A96="","",Stammdaten!A96)</f>
        <v/>
      </c>
      <c r="B96" s="105" t="str">
        <f>IF(A96="","",VLOOKUP(A96,Stammdaten!A96:H379,6,FALSE))</f>
        <v/>
      </c>
      <c r="C96" s="169" t="str">
        <f>IF(A96="","",IF(OR('Beladung des Speichers'!B96="Beladung aus dem Netz eines anderen Netzbetreibers",'Beladung des Speichers'!B96="Beladung ohne Netznutzung"),'Beladung des Speichers'!B96,"Beladung aus dem Netz der "&amp;Stammdaten!$F$3))</f>
        <v/>
      </c>
      <c r="D96" s="106" t="str">
        <f t="shared" si="3"/>
        <v/>
      </c>
      <c r="E96" s="107" t="str">
        <f>IF(OR(C96="Beladung aus dem Netz eines anderen Netzbetreibers",C96="Beladung ohne Netznutzung"), "",IF(A96="","",SUMIFS('Ergebnis (detailliert)'!$H$17:$H$300,'Ergebnis (detailliert)'!$A$17:$A$300,'Ergebnis (aggregiert)'!$A96,'Ergebnis (detailliert)'!$B$17:$B$300,'Ergebnis (aggregiert)'!$C96)))</f>
        <v/>
      </c>
      <c r="F96" s="108" t="str">
        <f>IF(OR(C96="Beladung aus dem Netz eines anderen Netzbetreibers",C96="Beladung ohne Netznutzung"),  "",IF($A96="","",SUMIFS('Ergebnis (detailliert)'!$I$17:$I$300,'Ergebnis (detailliert)'!$A$17:$A$300,'Ergebnis (aggregiert)'!$A96,'Ergebnis (detailliert)'!$B$17:$B$300,'Ergebnis (aggregiert)'!$C96)))</f>
        <v/>
      </c>
      <c r="G96" s="107" t="str">
        <f>IF(OR(C96="Beladung aus dem Netz eines anderen Netzbetreibers",C96="Beladung ohne Netznutzung"), "",IF($A96="","",SUMIFS('Ergebnis (detailliert)'!$M$17:$M$1001,'Ergebnis (detailliert)'!$A$17:$A$1001,'Ergebnis (aggregiert)'!$A96,'Ergebnis (detailliert)'!$B$17:$B$1001,'Ergebnis (aggregiert)'!$C96)))</f>
        <v/>
      </c>
      <c r="H96" s="108" t="str">
        <f>IF(OR(C96="Beladung aus dem Netz eines anderen Netzbetreibers",C96="Beladung ohne Netznutzung"), "",IF($A96="","",SUMIFS('Ergebnis (detailliert)'!$P$17:$P$1001,'Ergebnis (detailliert)'!$A$17:$A$1001,'Ergebnis (aggregiert)'!$A96,'Ergebnis (detailliert)'!$B$17:$B$1001,'Ergebnis (aggregiert)'!$C96)))</f>
        <v/>
      </c>
      <c r="I96" s="109" t="str">
        <f>IF(OR(C96="Beladung aus dem Netz eines anderen Netzbetreibers",C96="Beladung ohne Netznutzung"), "",IF($A96="","",SUMIFS('Ergebnis (detailliert)'!$S$17:$S$1001,'Ergebnis (detailliert)'!$A$17:$A$1001,'Ergebnis (aggregiert)'!$A96,'Ergebnis (detailliert)'!$B$17:$B$1001,'Ergebnis (aggregiert)'!$C96)))</f>
        <v/>
      </c>
      <c r="J96" s="89" t="str">
        <f>IFERROR(IF(ISBLANK(A96),"",IF(COUNTIF('Beladung des Speichers'!$A$17:$A$300,'Ergebnis (aggregiert)'!A96)=0,"Fehler: Reiter 'Beladung des Speichers' wurde für diesen Speicher nicht ausgefüllt",IF(COUNTIF('Entladung des Speichers'!$A$17:$A$300,'Ergebnis (aggregiert)'!A96)=0,"Fehler: Reiter 'Entladung des Speichers' wurde für diesen Speicher nicht ausgefüllt",IF(COUNTIF(Füllstände!$A$17:$A$300,'Ergebnis (aggregiert)'!A96)=0,"Fehler: Reiter 'Füllstände' wurde für diesen Speicher nicht ausgefüllt","")))),"Fehler: nicht alle Datenblätter für diesen Speicher wurden vollständig befüllt")</f>
        <v/>
      </c>
    </row>
    <row r="97" spans="1:10" x14ac:dyDescent="0.2">
      <c r="A97" s="105" t="str">
        <f>IF(Stammdaten!A97="","",Stammdaten!A97)</f>
        <v/>
      </c>
      <c r="B97" s="105" t="str">
        <f>IF(A97="","",VLOOKUP(A97,Stammdaten!A97:H380,6,FALSE))</f>
        <v/>
      </c>
      <c r="C97" s="169" t="str">
        <f>IF(A97="","",IF(OR('Beladung des Speichers'!B97="Beladung aus dem Netz eines anderen Netzbetreibers",'Beladung des Speichers'!B97="Beladung ohne Netznutzung"),'Beladung des Speichers'!B97,"Beladung aus dem Netz der "&amp;Stammdaten!$F$3))</f>
        <v/>
      </c>
      <c r="D97" s="106" t="str">
        <f t="shared" si="3"/>
        <v/>
      </c>
      <c r="E97" s="107" t="str">
        <f>IF(OR(C97="Beladung aus dem Netz eines anderen Netzbetreibers",C97="Beladung ohne Netznutzung"), "",IF(A97="","",SUMIFS('Ergebnis (detailliert)'!$H$17:$H$300,'Ergebnis (detailliert)'!$A$17:$A$300,'Ergebnis (aggregiert)'!$A97,'Ergebnis (detailliert)'!$B$17:$B$300,'Ergebnis (aggregiert)'!$C97)))</f>
        <v/>
      </c>
      <c r="F97" s="108" t="str">
        <f>IF(OR(C97="Beladung aus dem Netz eines anderen Netzbetreibers",C97="Beladung ohne Netznutzung"),  "",IF($A97="","",SUMIFS('Ergebnis (detailliert)'!$I$17:$I$300,'Ergebnis (detailliert)'!$A$17:$A$300,'Ergebnis (aggregiert)'!$A97,'Ergebnis (detailliert)'!$B$17:$B$300,'Ergebnis (aggregiert)'!$C97)))</f>
        <v/>
      </c>
      <c r="G97" s="107" t="str">
        <f>IF(OR(C97="Beladung aus dem Netz eines anderen Netzbetreibers",C97="Beladung ohne Netznutzung"), "",IF($A97="","",SUMIFS('Ergebnis (detailliert)'!$M$17:$M$1001,'Ergebnis (detailliert)'!$A$17:$A$1001,'Ergebnis (aggregiert)'!$A97,'Ergebnis (detailliert)'!$B$17:$B$1001,'Ergebnis (aggregiert)'!$C97)))</f>
        <v/>
      </c>
      <c r="H97" s="108" t="str">
        <f>IF(OR(C97="Beladung aus dem Netz eines anderen Netzbetreibers",C97="Beladung ohne Netznutzung"), "",IF($A97="","",SUMIFS('Ergebnis (detailliert)'!$P$17:$P$1001,'Ergebnis (detailliert)'!$A$17:$A$1001,'Ergebnis (aggregiert)'!$A97,'Ergebnis (detailliert)'!$B$17:$B$1001,'Ergebnis (aggregiert)'!$C97)))</f>
        <v/>
      </c>
      <c r="I97" s="109" t="str">
        <f>IF(OR(C97="Beladung aus dem Netz eines anderen Netzbetreibers",C97="Beladung ohne Netznutzung"), "",IF($A97="","",SUMIFS('Ergebnis (detailliert)'!$S$17:$S$1001,'Ergebnis (detailliert)'!$A$17:$A$1001,'Ergebnis (aggregiert)'!$A97,'Ergebnis (detailliert)'!$B$17:$B$1001,'Ergebnis (aggregiert)'!$C97)))</f>
        <v/>
      </c>
      <c r="J97" s="89" t="str">
        <f>IFERROR(IF(ISBLANK(A97),"",IF(COUNTIF('Beladung des Speichers'!$A$17:$A$300,'Ergebnis (aggregiert)'!A97)=0,"Fehler: Reiter 'Beladung des Speichers' wurde für diesen Speicher nicht ausgefüllt",IF(COUNTIF('Entladung des Speichers'!$A$17:$A$300,'Ergebnis (aggregiert)'!A97)=0,"Fehler: Reiter 'Entladung des Speichers' wurde für diesen Speicher nicht ausgefüllt",IF(COUNTIF(Füllstände!$A$17:$A$300,'Ergebnis (aggregiert)'!A97)=0,"Fehler: Reiter 'Füllstände' wurde für diesen Speicher nicht ausgefüllt","")))),"Fehler: nicht alle Datenblätter für diesen Speicher wurden vollständig befüllt")</f>
        <v/>
      </c>
    </row>
    <row r="98" spans="1:10" x14ac:dyDescent="0.2">
      <c r="A98" s="105" t="str">
        <f>IF(Stammdaten!A98="","",Stammdaten!A98)</f>
        <v/>
      </c>
      <c r="B98" s="105" t="str">
        <f>IF(A98="","",VLOOKUP(A98,Stammdaten!A98:H381,6,FALSE))</f>
        <v/>
      </c>
      <c r="C98" s="169" t="str">
        <f>IF(A98="","",IF(OR('Beladung des Speichers'!B98="Beladung aus dem Netz eines anderen Netzbetreibers",'Beladung des Speichers'!B98="Beladung ohne Netznutzung"),'Beladung des Speichers'!B98,"Beladung aus dem Netz der "&amp;Stammdaten!$F$3))</f>
        <v/>
      </c>
      <c r="D98" s="106" t="str">
        <f t="shared" si="3"/>
        <v/>
      </c>
      <c r="E98" s="107" t="str">
        <f>IF(OR(C98="Beladung aus dem Netz eines anderen Netzbetreibers",C98="Beladung ohne Netznutzung"), "",IF(A98="","",SUMIFS('Ergebnis (detailliert)'!$H$17:$H$300,'Ergebnis (detailliert)'!$A$17:$A$300,'Ergebnis (aggregiert)'!$A98,'Ergebnis (detailliert)'!$B$17:$B$300,'Ergebnis (aggregiert)'!$C98)))</f>
        <v/>
      </c>
      <c r="F98" s="108" t="str">
        <f>IF(OR(C98="Beladung aus dem Netz eines anderen Netzbetreibers",C98="Beladung ohne Netznutzung"),  "",IF($A98="","",SUMIFS('Ergebnis (detailliert)'!$I$17:$I$300,'Ergebnis (detailliert)'!$A$17:$A$300,'Ergebnis (aggregiert)'!$A98,'Ergebnis (detailliert)'!$B$17:$B$300,'Ergebnis (aggregiert)'!$C98)))</f>
        <v/>
      </c>
      <c r="G98" s="107" t="str">
        <f>IF(OR(C98="Beladung aus dem Netz eines anderen Netzbetreibers",C98="Beladung ohne Netznutzung"), "",IF($A98="","",SUMIFS('Ergebnis (detailliert)'!$M$17:$M$1001,'Ergebnis (detailliert)'!$A$17:$A$1001,'Ergebnis (aggregiert)'!$A98,'Ergebnis (detailliert)'!$B$17:$B$1001,'Ergebnis (aggregiert)'!$C98)))</f>
        <v/>
      </c>
      <c r="H98" s="108" t="str">
        <f>IF(OR(C98="Beladung aus dem Netz eines anderen Netzbetreibers",C98="Beladung ohne Netznutzung"), "",IF($A98="","",SUMIFS('Ergebnis (detailliert)'!$P$17:$P$1001,'Ergebnis (detailliert)'!$A$17:$A$1001,'Ergebnis (aggregiert)'!$A98,'Ergebnis (detailliert)'!$B$17:$B$1001,'Ergebnis (aggregiert)'!$C98)))</f>
        <v/>
      </c>
      <c r="I98" s="109" t="str">
        <f>IF(OR(C98="Beladung aus dem Netz eines anderen Netzbetreibers",C98="Beladung ohne Netznutzung"), "",IF($A98="","",SUMIFS('Ergebnis (detailliert)'!$S$17:$S$1001,'Ergebnis (detailliert)'!$A$17:$A$1001,'Ergebnis (aggregiert)'!$A98,'Ergebnis (detailliert)'!$B$17:$B$1001,'Ergebnis (aggregiert)'!$C98)))</f>
        <v/>
      </c>
      <c r="J98" s="89" t="str">
        <f>IFERROR(IF(ISBLANK(A98),"",IF(COUNTIF('Beladung des Speichers'!$A$17:$A$300,'Ergebnis (aggregiert)'!A98)=0,"Fehler: Reiter 'Beladung des Speichers' wurde für diesen Speicher nicht ausgefüllt",IF(COUNTIF('Entladung des Speichers'!$A$17:$A$300,'Ergebnis (aggregiert)'!A98)=0,"Fehler: Reiter 'Entladung des Speichers' wurde für diesen Speicher nicht ausgefüllt",IF(COUNTIF(Füllstände!$A$17:$A$300,'Ergebnis (aggregiert)'!A98)=0,"Fehler: Reiter 'Füllstände' wurde für diesen Speicher nicht ausgefüllt","")))),"Fehler: nicht alle Datenblätter für diesen Speicher wurden vollständig befüllt")</f>
        <v/>
      </c>
    </row>
    <row r="99" spans="1:10" x14ac:dyDescent="0.2">
      <c r="A99" s="105" t="str">
        <f>IF(Stammdaten!A99="","",Stammdaten!A99)</f>
        <v/>
      </c>
      <c r="B99" s="105" t="str">
        <f>IF(A99="","",VLOOKUP(A99,Stammdaten!A99:H382,6,FALSE))</f>
        <v/>
      </c>
      <c r="C99" s="169" t="str">
        <f>IF(A99="","",IF(OR('Beladung des Speichers'!B99="Beladung aus dem Netz eines anderen Netzbetreibers",'Beladung des Speichers'!B99="Beladung ohne Netznutzung"),'Beladung des Speichers'!B99,"Beladung aus dem Netz der "&amp;Stammdaten!$F$3))</f>
        <v/>
      </c>
      <c r="D99" s="106" t="str">
        <f t="shared" si="3"/>
        <v/>
      </c>
      <c r="E99" s="107" t="str">
        <f>IF(OR(C99="Beladung aus dem Netz eines anderen Netzbetreibers",C99="Beladung ohne Netznutzung"), "",IF(A99="","",SUMIFS('Ergebnis (detailliert)'!$H$17:$H$300,'Ergebnis (detailliert)'!$A$17:$A$300,'Ergebnis (aggregiert)'!$A99,'Ergebnis (detailliert)'!$B$17:$B$300,'Ergebnis (aggregiert)'!$C99)))</f>
        <v/>
      </c>
      <c r="F99" s="108" t="str">
        <f>IF(OR(C99="Beladung aus dem Netz eines anderen Netzbetreibers",C99="Beladung ohne Netznutzung"),  "",IF($A99="","",SUMIFS('Ergebnis (detailliert)'!$I$17:$I$300,'Ergebnis (detailliert)'!$A$17:$A$300,'Ergebnis (aggregiert)'!$A99,'Ergebnis (detailliert)'!$B$17:$B$300,'Ergebnis (aggregiert)'!$C99)))</f>
        <v/>
      </c>
      <c r="G99" s="107" t="str">
        <f>IF(OR(C99="Beladung aus dem Netz eines anderen Netzbetreibers",C99="Beladung ohne Netznutzung"), "",IF($A99="","",SUMIFS('Ergebnis (detailliert)'!$M$17:$M$1001,'Ergebnis (detailliert)'!$A$17:$A$1001,'Ergebnis (aggregiert)'!$A99,'Ergebnis (detailliert)'!$B$17:$B$1001,'Ergebnis (aggregiert)'!$C99)))</f>
        <v/>
      </c>
      <c r="H99" s="108" t="str">
        <f>IF(OR(C99="Beladung aus dem Netz eines anderen Netzbetreibers",C99="Beladung ohne Netznutzung"), "",IF($A99="","",SUMIFS('Ergebnis (detailliert)'!$P$17:$P$1001,'Ergebnis (detailliert)'!$A$17:$A$1001,'Ergebnis (aggregiert)'!$A99,'Ergebnis (detailliert)'!$B$17:$B$1001,'Ergebnis (aggregiert)'!$C99)))</f>
        <v/>
      </c>
      <c r="I99" s="109" t="str">
        <f>IF(OR(C99="Beladung aus dem Netz eines anderen Netzbetreibers",C99="Beladung ohne Netznutzung"), "",IF($A99="","",SUMIFS('Ergebnis (detailliert)'!$S$17:$S$1001,'Ergebnis (detailliert)'!$A$17:$A$1001,'Ergebnis (aggregiert)'!$A99,'Ergebnis (detailliert)'!$B$17:$B$1001,'Ergebnis (aggregiert)'!$C99)))</f>
        <v/>
      </c>
      <c r="J99" s="89" t="str">
        <f>IFERROR(IF(ISBLANK(A99),"",IF(COUNTIF('Beladung des Speichers'!$A$17:$A$300,'Ergebnis (aggregiert)'!A99)=0,"Fehler: Reiter 'Beladung des Speichers' wurde für diesen Speicher nicht ausgefüllt",IF(COUNTIF('Entladung des Speichers'!$A$17:$A$300,'Ergebnis (aggregiert)'!A99)=0,"Fehler: Reiter 'Entladung des Speichers' wurde für diesen Speicher nicht ausgefüllt",IF(COUNTIF(Füllstände!$A$17:$A$300,'Ergebnis (aggregiert)'!A99)=0,"Fehler: Reiter 'Füllstände' wurde für diesen Speicher nicht ausgefüllt","")))),"Fehler: nicht alle Datenblätter für diesen Speicher wurden vollständig befüllt")</f>
        <v/>
      </c>
    </row>
    <row r="100" spans="1:10" x14ac:dyDescent="0.2">
      <c r="A100" s="105" t="str">
        <f>IF(Stammdaten!A100="","",Stammdaten!A100)</f>
        <v/>
      </c>
      <c r="B100" s="105" t="str">
        <f>IF(A100="","",VLOOKUP(A100,Stammdaten!A100:H383,6,FALSE))</f>
        <v/>
      </c>
      <c r="C100" s="169" t="str">
        <f>IF(A100="","",IF(OR('Beladung des Speichers'!B100="Beladung aus dem Netz eines anderen Netzbetreibers",'Beladung des Speichers'!B100="Beladung ohne Netznutzung"),'Beladung des Speichers'!B100,"Beladung aus dem Netz der "&amp;Stammdaten!$F$3))</f>
        <v/>
      </c>
      <c r="D100" s="106" t="str">
        <f t="shared" si="3"/>
        <v/>
      </c>
      <c r="E100" s="107" t="str">
        <f>IF(OR(C100="Beladung aus dem Netz eines anderen Netzbetreibers",C100="Beladung ohne Netznutzung"), "",IF(A100="","",SUMIFS('Ergebnis (detailliert)'!$H$17:$H$300,'Ergebnis (detailliert)'!$A$17:$A$300,'Ergebnis (aggregiert)'!$A100,'Ergebnis (detailliert)'!$B$17:$B$300,'Ergebnis (aggregiert)'!$C100)))</f>
        <v/>
      </c>
      <c r="F100" s="108" t="str">
        <f>IF(OR(C100="Beladung aus dem Netz eines anderen Netzbetreibers",C100="Beladung ohne Netznutzung"),  "",IF($A100="","",SUMIFS('Ergebnis (detailliert)'!$I$17:$I$300,'Ergebnis (detailliert)'!$A$17:$A$300,'Ergebnis (aggregiert)'!$A100,'Ergebnis (detailliert)'!$B$17:$B$300,'Ergebnis (aggregiert)'!$C100)))</f>
        <v/>
      </c>
      <c r="G100" s="107" t="str">
        <f>IF(OR(C100="Beladung aus dem Netz eines anderen Netzbetreibers",C100="Beladung ohne Netznutzung"), "",IF($A100="","",SUMIFS('Ergebnis (detailliert)'!$M$17:$M$1001,'Ergebnis (detailliert)'!$A$17:$A$1001,'Ergebnis (aggregiert)'!$A100,'Ergebnis (detailliert)'!$B$17:$B$1001,'Ergebnis (aggregiert)'!$C100)))</f>
        <v/>
      </c>
      <c r="H100" s="108" t="str">
        <f>IF(OR(C100="Beladung aus dem Netz eines anderen Netzbetreibers",C100="Beladung ohne Netznutzung"), "",IF($A100="","",SUMIFS('Ergebnis (detailliert)'!$P$17:$P$1001,'Ergebnis (detailliert)'!$A$17:$A$1001,'Ergebnis (aggregiert)'!$A100,'Ergebnis (detailliert)'!$B$17:$B$1001,'Ergebnis (aggregiert)'!$C100)))</f>
        <v/>
      </c>
      <c r="I100" s="109" t="str">
        <f>IF(OR(C100="Beladung aus dem Netz eines anderen Netzbetreibers",C100="Beladung ohne Netznutzung"), "",IF($A100="","",SUMIFS('Ergebnis (detailliert)'!$S$17:$S$1001,'Ergebnis (detailliert)'!$A$17:$A$1001,'Ergebnis (aggregiert)'!$A100,'Ergebnis (detailliert)'!$B$17:$B$1001,'Ergebnis (aggregiert)'!$C100)))</f>
        <v/>
      </c>
      <c r="J100" s="89" t="str">
        <f>IFERROR(IF(ISBLANK(A100),"",IF(COUNTIF('Beladung des Speichers'!$A$17:$A$300,'Ergebnis (aggregiert)'!A100)=0,"Fehler: Reiter 'Beladung des Speichers' wurde für diesen Speicher nicht ausgefüllt",IF(COUNTIF('Entladung des Speichers'!$A$17:$A$300,'Ergebnis (aggregiert)'!A100)=0,"Fehler: Reiter 'Entladung des Speichers' wurde für diesen Speicher nicht ausgefüllt",IF(COUNTIF(Füllstände!$A$17:$A$300,'Ergebnis (aggregiert)'!A100)=0,"Fehler: Reiter 'Füllstände' wurde für diesen Speicher nicht ausgefüllt","")))),"Fehler: nicht alle Datenblätter für diesen Speicher wurden vollständig befüllt")</f>
        <v/>
      </c>
    </row>
    <row r="101" spans="1:10" x14ac:dyDescent="0.2">
      <c r="A101" s="105" t="str">
        <f>IF(Stammdaten!A101="","",Stammdaten!A101)</f>
        <v/>
      </c>
      <c r="B101" s="105" t="str">
        <f>IF(A101="","",VLOOKUP(A101,Stammdaten!A101:H384,6,FALSE))</f>
        <v/>
      </c>
      <c r="C101" s="169" t="str">
        <f>IF(A101="","",IF(OR('Beladung des Speichers'!B101="Beladung aus dem Netz eines anderen Netzbetreibers",'Beladung des Speichers'!B101="Beladung ohne Netznutzung"),'Beladung des Speichers'!B101,"Beladung aus dem Netz der "&amp;Stammdaten!$F$3))</f>
        <v/>
      </c>
      <c r="D101" s="106" t="str">
        <f t="shared" si="3"/>
        <v/>
      </c>
      <c r="E101" s="107" t="str">
        <f>IF(OR(C101="Beladung aus dem Netz eines anderen Netzbetreibers",C101="Beladung ohne Netznutzung"), "",IF(A101="","",SUMIFS('Ergebnis (detailliert)'!$H$17:$H$300,'Ergebnis (detailliert)'!$A$17:$A$300,'Ergebnis (aggregiert)'!$A101,'Ergebnis (detailliert)'!$B$17:$B$300,'Ergebnis (aggregiert)'!$C101)))</f>
        <v/>
      </c>
      <c r="F101" s="108" t="str">
        <f>IF(OR(C101="Beladung aus dem Netz eines anderen Netzbetreibers",C101="Beladung ohne Netznutzung"),  "",IF($A101="","",SUMIFS('Ergebnis (detailliert)'!$I$17:$I$300,'Ergebnis (detailliert)'!$A$17:$A$300,'Ergebnis (aggregiert)'!$A101,'Ergebnis (detailliert)'!$B$17:$B$300,'Ergebnis (aggregiert)'!$C101)))</f>
        <v/>
      </c>
      <c r="G101" s="107" t="str">
        <f>IF(OR(C101="Beladung aus dem Netz eines anderen Netzbetreibers",C101="Beladung ohne Netznutzung"), "",IF($A101="","",SUMIFS('Ergebnis (detailliert)'!$M$17:$M$1001,'Ergebnis (detailliert)'!$A$17:$A$1001,'Ergebnis (aggregiert)'!$A101,'Ergebnis (detailliert)'!$B$17:$B$1001,'Ergebnis (aggregiert)'!$C101)))</f>
        <v/>
      </c>
      <c r="H101" s="108" t="str">
        <f>IF(OR(C101="Beladung aus dem Netz eines anderen Netzbetreibers",C101="Beladung ohne Netznutzung"), "",IF($A101="","",SUMIFS('Ergebnis (detailliert)'!$P$17:$P$1001,'Ergebnis (detailliert)'!$A$17:$A$1001,'Ergebnis (aggregiert)'!$A101,'Ergebnis (detailliert)'!$B$17:$B$1001,'Ergebnis (aggregiert)'!$C101)))</f>
        <v/>
      </c>
      <c r="I101" s="109" t="str">
        <f>IF(OR(C101="Beladung aus dem Netz eines anderen Netzbetreibers",C101="Beladung ohne Netznutzung"), "",IF($A101="","",SUMIFS('Ergebnis (detailliert)'!$S$17:$S$1001,'Ergebnis (detailliert)'!$A$17:$A$1001,'Ergebnis (aggregiert)'!$A101,'Ergebnis (detailliert)'!$B$17:$B$1001,'Ergebnis (aggregiert)'!$C101)))</f>
        <v/>
      </c>
      <c r="J101" s="89" t="str">
        <f>IFERROR(IF(ISBLANK(A101),"",IF(COUNTIF('Beladung des Speichers'!$A$17:$A$300,'Ergebnis (aggregiert)'!A101)=0,"Fehler: Reiter 'Beladung des Speichers' wurde für diesen Speicher nicht ausgefüllt",IF(COUNTIF('Entladung des Speichers'!$A$17:$A$300,'Ergebnis (aggregiert)'!A101)=0,"Fehler: Reiter 'Entladung des Speichers' wurde für diesen Speicher nicht ausgefüllt",IF(COUNTIF(Füllstände!$A$17:$A$300,'Ergebnis (aggregiert)'!A101)=0,"Fehler: Reiter 'Füllstände' wurde für diesen Speicher nicht ausgefüllt","")))),"Fehler: nicht alle Datenblätter für diesen Speicher wurden vollständig befüllt")</f>
        <v/>
      </c>
    </row>
    <row r="102" spans="1:10" x14ac:dyDescent="0.2">
      <c r="A102" s="105" t="str">
        <f>IF(Stammdaten!A102="","",Stammdaten!A102)</f>
        <v/>
      </c>
      <c r="B102" s="105" t="str">
        <f>IF(A102="","",VLOOKUP(A102,Stammdaten!A102:H385,6,FALSE))</f>
        <v/>
      </c>
      <c r="C102" s="169" t="str">
        <f>IF(A102="","",IF(OR('Beladung des Speichers'!B102="Beladung aus dem Netz eines anderen Netzbetreibers",'Beladung des Speichers'!B102="Beladung ohne Netznutzung"),'Beladung des Speichers'!B102,"Beladung aus dem Netz der "&amp;Stammdaten!$F$3))</f>
        <v/>
      </c>
      <c r="D102" s="106" t="str">
        <f t="shared" si="3"/>
        <v/>
      </c>
      <c r="E102" s="107" t="str">
        <f>IF(OR(C102="Beladung aus dem Netz eines anderen Netzbetreibers",C102="Beladung ohne Netznutzung"), "",IF(A102="","",SUMIFS('Ergebnis (detailliert)'!$H$17:$H$300,'Ergebnis (detailliert)'!$A$17:$A$300,'Ergebnis (aggregiert)'!$A102,'Ergebnis (detailliert)'!$B$17:$B$300,'Ergebnis (aggregiert)'!$C102)))</f>
        <v/>
      </c>
      <c r="F102" s="108" t="str">
        <f>IF(OR(C102="Beladung aus dem Netz eines anderen Netzbetreibers",C102="Beladung ohne Netznutzung"),  "",IF($A102="","",SUMIFS('Ergebnis (detailliert)'!$I$17:$I$300,'Ergebnis (detailliert)'!$A$17:$A$300,'Ergebnis (aggregiert)'!$A102,'Ergebnis (detailliert)'!$B$17:$B$300,'Ergebnis (aggregiert)'!$C102)))</f>
        <v/>
      </c>
      <c r="G102" s="107" t="str">
        <f>IF(OR(C102="Beladung aus dem Netz eines anderen Netzbetreibers",C102="Beladung ohne Netznutzung"), "",IF($A102="","",SUMIFS('Ergebnis (detailliert)'!$M$17:$M$1001,'Ergebnis (detailliert)'!$A$17:$A$1001,'Ergebnis (aggregiert)'!$A102,'Ergebnis (detailliert)'!$B$17:$B$1001,'Ergebnis (aggregiert)'!$C102)))</f>
        <v/>
      </c>
      <c r="H102" s="108" t="str">
        <f>IF(OR(C102="Beladung aus dem Netz eines anderen Netzbetreibers",C102="Beladung ohne Netznutzung"), "",IF($A102="","",SUMIFS('Ergebnis (detailliert)'!$P$17:$P$1001,'Ergebnis (detailliert)'!$A$17:$A$1001,'Ergebnis (aggregiert)'!$A102,'Ergebnis (detailliert)'!$B$17:$B$1001,'Ergebnis (aggregiert)'!$C102)))</f>
        <v/>
      </c>
      <c r="I102" s="109" t="str">
        <f>IF(OR(C102="Beladung aus dem Netz eines anderen Netzbetreibers",C102="Beladung ohne Netznutzung"), "",IF($A102="","",SUMIFS('Ergebnis (detailliert)'!$S$17:$S$1001,'Ergebnis (detailliert)'!$A$17:$A$1001,'Ergebnis (aggregiert)'!$A102,'Ergebnis (detailliert)'!$B$17:$B$1001,'Ergebnis (aggregiert)'!$C102)))</f>
        <v/>
      </c>
      <c r="J102" s="89" t="str">
        <f>IFERROR(IF(ISBLANK(A102),"",IF(COUNTIF('Beladung des Speichers'!$A$17:$A$300,'Ergebnis (aggregiert)'!A102)=0,"Fehler: Reiter 'Beladung des Speichers' wurde für diesen Speicher nicht ausgefüllt",IF(COUNTIF('Entladung des Speichers'!$A$17:$A$300,'Ergebnis (aggregiert)'!A102)=0,"Fehler: Reiter 'Entladung des Speichers' wurde für diesen Speicher nicht ausgefüllt",IF(COUNTIF(Füllstände!$A$17:$A$300,'Ergebnis (aggregiert)'!A102)=0,"Fehler: Reiter 'Füllstände' wurde für diesen Speicher nicht ausgefüllt","")))),"Fehler: nicht alle Datenblätter für diesen Speicher wurden vollständig befüllt")</f>
        <v/>
      </c>
    </row>
    <row r="103" spans="1:10" x14ac:dyDescent="0.2">
      <c r="A103" s="105" t="str">
        <f>IF(Stammdaten!A103="","",Stammdaten!A103)</f>
        <v/>
      </c>
      <c r="B103" s="105" t="str">
        <f>IF(A103="","",VLOOKUP(A103,Stammdaten!A103:H386,6,FALSE))</f>
        <v/>
      </c>
      <c r="C103" s="169" t="str">
        <f>IF(A103="","",IF(OR('Beladung des Speichers'!B103="Beladung aus dem Netz eines anderen Netzbetreibers",'Beladung des Speichers'!B103="Beladung ohne Netznutzung"),'Beladung des Speichers'!B103,"Beladung aus dem Netz der "&amp;Stammdaten!$F$3))</f>
        <v/>
      </c>
      <c r="D103" s="106" t="str">
        <f t="shared" si="3"/>
        <v/>
      </c>
      <c r="E103" s="107" t="str">
        <f>IF(OR(C103="Beladung aus dem Netz eines anderen Netzbetreibers",C103="Beladung ohne Netznutzung"), "",IF(A103="","",SUMIFS('Ergebnis (detailliert)'!$H$17:$H$300,'Ergebnis (detailliert)'!$A$17:$A$300,'Ergebnis (aggregiert)'!$A103,'Ergebnis (detailliert)'!$B$17:$B$300,'Ergebnis (aggregiert)'!$C103)))</f>
        <v/>
      </c>
      <c r="F103" s="108" t="str">
        <f>IF(OR(C103="Beladung aus dem Netz eines anderen Netzbetreibers",C103="Beladung ohne Netznutzung"),  "",IF($A103="","",SUMIFS('Ergebnis (detailliert)'!$I$17:$I$300,'Ergebnis (detailliert)'!$A$17:$A$300,'Ergebnis (aggregiert)'!$A103,'Ergebnis (detailliert)'!$B$17:$B$300,'Ergebnis (aggregiert)'!$C103)))</f>
        <v/>
      </c>
      <c r="G103" s="107" t="str">
        <f>IF(OR(C103="Beladung aus dem Netz eines anderen Netzbetreibers",C103="Beladung ohne Netznutzung"), "",IF($A103="","",SUMIFS('Ergebnis (detailliert)'!$M$17:$M$1001,'Ergebnis (detailliert)'!$A$17:$A$1001,'Ergebnis (aggregiert)'!$A103,'Ergebnis (detailliert)'!$B$17:$B$1001,'Ergebnis (aggregiert)'!$C103)))</f>
        <v/>
      </c>
      <c r="H103" s="108" t="str">
        <f>IF(OR(C103="Beladung aus dem Netz eines anderen Netzbetreibers",C103="Beladung ohne Netznutzung"), "",IF($A103="","",SUMIFS('Ergebnis (detailliert)'!$P$17:$P$1001,'Ergebnis (detailliert)'!$A$17:$A$1001,'Ergebnis (aggregiert)'!$A103,'Ergebnis (detailliert)'!$B$17:$B$1001,'Ergebnis (aggregiert)'!$C103)))</f>
        <v/>
      </c>
      <c r="I103" s="109" t="str">
        <f>IF(OR(C103="Beladung aus dem Netz eines anderen Netzbetreibers",C103="Beladung ohne Netznutzung"), "",IF($A103="","",SUMIFS('Ergebnis (detailliert)'!$S$17:$S$1001,'Ergebnis (detailliert)'!$A$17:$A$1001,'Ergebnis (aggregiert)'!$A103,'Ergebnis (detailliert)'!$B$17:$B$1001,'Ergebnis (aggregiert)'!$C103)))</f>
        <v/>
      </c>
      <c r="J103" s="89" t="str">
        <f>IFERROR(IF(ISBLANK(A103),"",IF(COUNTIF('Beladung des Speichers'!$A$17:$A$300,'Ergebnis (aggregiert)'!A103)=0,"Fehler: Reiter 'Beladung des Speichers' wurde für diesen Speicher nicht ausgefüllt",IF(COUNTIF('Entladung des Speichers'!$A$17:$A$300,'Ergebnis (aggregiert)'!A103)=0,"Fehler: Reiter 'Entladung des Speichers' wurde für diesen Speicher nicht ausgefüllt",IF(COUNTIF(Füllstände!$A$17:$A$300,'Ergebnis (aggregiert)'!A103)=0,"Fehler: Reiter 'Füllstände' wurde für diesen Speicher nicht ausgefüllt","")))),"Fehler: nicht alle Datenblätter für diesen Speicher wurden vollständig befüllt")</f>
        <v/>
      </c>
    </row>
    <row r="104" spans="1:10" x14ac:dyDescent="0.2">
      <c r="A104" s="105" t="str">
        <f>IF(Stammdaten!A104="","",Stammdaten!A104)</f>
        <v/>
      </c>
      <c r="B104" s="105" t="str">
        <f>IF(A104="","",VLOOKUP(A104,Stammdaten!A104:H387,6,FALSE))</f>
        <v/>
      </c>
      <c r="C104" s="169" t="str">
        <f>IF(A104="","",IF(OR('Beladung des Speichers'!B104="Beladung aus dem Netz eines anderen Netzbetreibers",'Beladung des Speichers'!B104="Beladung ohne Netznutzung"),'Beladung des Speichers'!B104,"Beladung aus dem Netz der "&amp;Stammdaten!$F$3))</f>
        <v/>
      </c>
      <c r="D104" s="106" t="str">
        <f t="shared" si="3"/>
        <v/>
      </c>
      <c r="E104" s="107" t="str">
        <f>IF(OR(C104="Beladung aus dem Netz eines anderen Netzbetreibers",C104="Beladung ohne Netznutzung"), "",IF(A104="","",SUMIFS('Ergebnis (detailliert)'!$H$17:$H$300,'Ergebnis (detailliert)'!$A$17:$A$300,'Ergebnis (aggregiert)'!$A104,'Ergebnis (detailliert)'!$B$17:$B$300,'Ergebnis (aggregiert)'!$C104)))</f>
        <v/>
      </c>
      <c r="F104" s="108" t="str">
        <f>IF(OR(C104="Beladung aus dem Netz eines anderen Netzbetreibers",C104="Beladung ohne Netznutzung"),  "",IF($A104="","",SUMIFS('Ergebnis (detailliert)'!$I$17:$I$300,'Ergebnis (detailliert)'!$A$17:$A$300,'Ergebnis (aggregiert)'!$A104,'Ergebnis (detailliert)'!$B$17:$B$300,'Ergebnis (aggregiert)'!$C104)))</f>
        <v/>
      </c>
      <c r="G104" s="107" t="str">
        <f>IF(OR(C104="Beladung aus dem Netz eines anderen Netzbetreibers",C104="Beladung ohne Netznutzung"), "",IF($A104="","",SUMIFS('Ergebnis (detailliert)'!$M$17:$M$1001,'Ergebnis (detailliert)'!$A$17:$A$1001,'Ergebnis (aggregiert)'!$A104,'Ergebnis (detailliert)'!$B$17:$B$1001,'Ergebnis (aggregiert)'!$C104)))</f>
        <v/>
      </c>
      <c r="H104" s="108" t="str">
        <f>IF(OR(C104="Beladung aus dem Netz eines anderen Netzbetreibers",C104="Beladung ohne Netznutzung"), "",IF($A104="","",SUMIFS('Ergebnis (detailliert)'!$P$17:$P$1001,'Ergebnis (detailliert)'!$A$17:$A$1001,'Ergebnis (aggregiert)'!$A104,'Ergebnis (detailliert)'!$B$17:$B$1001,'Ergebnis (aggregiert)'!$C104)))</f>
        <v/>
      </c>
      <c r="I104" s="109" t="str">
        <f>IF(OR(C104="Beladung aus dem Netz eines anderen Netzbetreibers",C104="Beladung ohne Netznutzung"), "",IF($A104="","",SUMIFS('Ergebnis (detailliert)'!$S$17:$S$1001,'Ergebnis (detailliert)'!$A$17:$A$1001,'Ergebnis (aggregiert)'!$A104,'Ergebnis (detailliert)'!$B$17:$B$1001,'Ergebnis (aggregiert)'!$C104)))</f>
        <v/>
      </c>
      <c r="J104" s="89" t="str">
        <f>IFERROR(IF(ISBLANK(A104),"",IF(COUNTIF('Beladung des Speichers'!$A$17:$A$300,'Ergebnis (aggregiert)'!A104)=0,"Fehler: Reiter 'Beladung des Speichers' wurde für diesen Speicher nicht ausgefüllt",IF(COUNTIF('Entladung des Speichers'!$A$17:$A$300,'Ergebnis (aggregiert)'!A104)=0,"Fehler: Reiter 'Entladung des Speichers' wurde für diesen Speicher nicht ausgefüllt",IF(COUNTIF(Füllstände!$A$17:$A$300,'Ergebnis (aggregiert)'!A104)=0,"Fehler: Reiter 'Füllstände' wurde für diesen Speicher nicht ausgefüllt","")))),"Fehler: nicht alle Datenblätter für diesen Speicher wurden vollständig befüllt")</f>
        <v/>
      </c>
    </row>
    <row r="105" spans="1:10" x14ac:dyDescent="0.2">
      <c r="A105" s="105" t="str">
        <f>IF(Stammdaten!A105="","",Stammdaten!A105)</f>
        <v/>
      </c>
      <c r="B105" s="105" t="str">
        <f>IF(A105="","",VLOOKUP(A105,Stammdaten!A105:H388,6,FALSE))</f>
        <v/>
      </c>
      <c r="C105" s="169" t="str">
        <f>IF(A105="","",IF(OR('Beladung des Speichers'!B105="Beladung aus dem Netz eines anderen Netzbetreibers",'Beladung des Speichers'!B105="Beladung ohne Netznutzung"),'Beladung des Speichers'!B105,"Beladung aus dem Netz der "&amp;Stammdaten!$F$3))</f>
        <v/>
      </c>
      <c r="D105" s="106" t="str">
        <f t="shared" si="3"/>
        <v/>
      </c>
      <c r="E105" s="107" t="str">
        <f>IF(OR(C105="Beladung aus dem Netz eines anderen Netzbetreibers",C105="Beladung ohne Netznutzung"), "",IF(A105="","",SUMIFS('Ergebnis (detailliert)'!$H$17:$H$300,'Ergebnis (detailliert)'!$A$17:$A$300,'Ergebnis (aggregiert)'!$A105,'Ergebnis (detailliert)'!$B$17:$B$300,'Ergebnis (aggregiert)'!$C105)))</f>
        <v/>
      </c>
      <c r="F105" s="108" t="str">
        <f>IF(OR(C105="Beladung aus dem Netz eines anderen Netzbetreibers",C105="Beladung ohne Netznutzung"),  "",IF($A105="","",SUMIFS('Ergebnis (detailliert)'!$I$17:$I$300,'Ergebnis (detailliert)'!$A$17:$A$300,'Ergebnis (aggregiert)'!$A105,'Ergebnis (detailliert)'!$B$17:$B$300,'Ergebnis (aggregiert)'!$C105)))</f>
        <v/>
      </c>
      <c r="G105" s="107" t="str">
        <f>IF(OR(C105="Beladung aus dem Netz eines anderen Netzbetreibers",C105="Beladung ohne Netznutzung"), "",IF($A105="","",SUMIFS('Ergebnis (detailliert)'!$M$17:$M$1001,'Ergebnis (detailliert)'!$A$17:$A$1001,'Ergebnis (aggregiert)'!$A105,'Ergebnis (detailliert)'!$B$17:$B$1001,'Ergebnis (aggregiert)'!$C105)))</f>
        <v/>
      </c>
      <c r="H105" s="108" t="str">
        <f>IF(OR(C105="Beladung aus dem Netz eines anderen Netzbetreibers",C105="Beladung ohne Netznutzung"), "",IF($A105="","",SUMIFS('Ergebnis (detailliert)'!$P$17:$P$1001,'Ergebnis (detailliert)'!$A$17:$A$1001,'Ergebnis (aggregiert)'!$A105,'Ergebnis (detailliert)'!$B$17:$B$1001,'Ergebnis (aggregiert)'!$C105)))</f>
        <v/>
      </c>
      <c r="I105" s="109" t="str">
        <f>IF(OR(C105="Beladung aus dem Netz eines anderen Netzbetreibers",C105="Beladung ohne Netznutzung"), "",IF($A105="","",SUMIFS('Ergebnis (detailliert)'!$S$17:$S$1001,'Ergebnis (detailliert)'!$A$17:$A$1001,'Ergebnis (aggregiert)'!$A105,'Ergebnis (detailliert)'!$B$17:$B$1001,'Ergebnis (aggregiert)'!$C105)))</f>
        <v/>
      </c>
      <c r="J105" s="89" t="str">
        <f>IFERROR(IF(ISBLANK(A105),"",IF(COUNTIF('Beladung des Speichers'!$A$17:$A$300,'Ergebnis (aggregiert)'!A105)=0,"Fehler: Reiter 'Beladung des Speichers' wurde für diesen Speicher nicht ausgefüllt",IF(COUNTIF('Entladung des Speichers'!$A$17:$A$300,'Ergebnis (aggregiert)'!A105)=0,"Fehler: Reiter 'Entladung des Speichers' wurde für diesen Speicher nicht ausgefüllt",IF(COUNTIF(Füllstände!$A$17:$A$300,'Ergebnis (aggregiert)'!A105)=0,"Fehler: Reiter 'Füllstände' wurde für diesen Speicher nicht ausgefüllt","")))),"Fehler: nicht alle Datenblätter für diesen Speicher wurden vollständig befüllt")</f>
        <v/>
      </c>
    </row>
    <row r="106" spans="1:10" x14ac:dyDescent="0.2">
      <c r="A106" s="105" t="str">
        <f>IF(Stammdaten!A106="","",Stammdaten!A106)</f>
        <v/>
      </c>
      <c r="B106" s="105" t="str">
        <f>IF(A106="","",VLOOKUP(A106,Stammdaten!A106:H389,6,FALSE))</f>
        <v/>
      </c>
      <c r="C106" s="169" t="str">
        <f>IF(A106="","",IF(OR('Beladung des Speichers'!B106="Beladung aus dem Netz eines anderen Netzbetreibers",'Beladung des Speichers'!B106="Beladung ohne Netznutzung"),'Beladung des Speichers'!B106,"Beladung aus dem Netz der "&amp;Stammdaten!$F$3))</f>
        <v/>
      </c>
      <c r="D106" s="106" t="str">
        <f t="shared" si="3"/>
        <v/>
      </c>
      <c r="E106" s="107" t="str">
        <f>IF(OR(C106="Beladung aus dem Netz eines anderen Netzbetreibers",C106="Beladung ohne Netznutzung"), "",IF(A106="","",SUMIFS('Ergebnis (detailliert)'!$H$17:$H$300,'Ergebnis (detailliert)'!$A$17:$A$300,'Ergebnis (aggregiert)'!$A106,'Ergebnis (detailliert)'!$B$17:$B$300,'Ergebnis (aggregiert)'!$C106)))</f>
        <v/>
      </c>
      <c r="F106" s="108" t="str">
        <f>IF(OR(C106="Beladung aus dem Netz eines anderen Netzbetreibers",C106="Beladung ohne Netznutzung"),  "",IF($A106="","",SUMIFS('Ergebnis (detailliert)'!$I$17:$I$300,'Ergebnis (detailliert)'!$A$17:$A$300,'Ergebnis (aggregiert)'!$A106,'Ergebnis (detailliert)'!$B$17:$B$300,'Ergebnis (aggregiert)'!$C106)))</f>
        <v/>
      </c>
      <c r="G106" s="107" t="str">
        <f>IF(OR(C106="Beladung aus dem Netz eines anderen Netzbetreibers",C106="Beladung ohne Netznutzung"), "",IF($A106="","",SUMIFS('Ergebnis (detailliert)'!$M$17:$M$1001,'Ergebnis (detailliert)'!$A$17:$A$1001,'Ergebnis (aggregiert)'!$A106,'Ergebnis (detailliert)'!$B$17:$B$1001,'Ergebnis (aggregiert)'!$C106)))</f>
        <v/>
      </c>
      <c r="H106" s="108" t="str">
        <f>IF(OR(C106="Beladung aus dem Netz eines anderen Netzbetreibers",C106="Beladung ohne Netznutzung"), "",IF($A106="","",SUMIFS('Ergebnis (detailliert)'!$P$17:$P$1001,'Ergebnis (detailliert)'!$A$17:$A$1001,'Ergebnis (aggregiert)'!$A106,'Ergebnis (detailliert)'!$B$17:$B$1001,'Ergebnis (aggregiert)'!$C106)))</f>
        <v/>
      </c>
      <c r="I106" s="109" t="str">
        <f>IF(OR(C106="Beladung aus dem Netz eines anderen Netzbetreibers",C106="Beladung ohne Netznutzung"), "",IF($A106="","",SUMIFS('Ergebnis (detailliert)'!$S$17:$S$1001,'Ergebnis (detailliert)'!$A$17:$A$1001,'Ergebnis (aggregiert)'!$A106,'Ergebnis (detailliert)'!$B$17:$B$1001,'Ergebnis (aggregiert)'!$C106)))</f>
        <v/>
      </c>
      <c r="J106" s="89" t="str">
        <f>IFERROR(IF(ISBLANK(A106),"",IF(COUNTIF('Beladung des Speichers'!$A$17:$A$300,'Ergebnis (aggregiert)'!A106)=0,"Fehler: Reiter 'Beladung des Speichers' wurde für diesen Speicher nicht ausgefüllt",IF(COUNTIF('Entladung des Speichers'!$A$17:$A$300,'Ergebnis (aggregiert)'!A106)=0,"Fehler: Reiter 'Entladung des Speichers' wurde für diesen Speicher nicht ausgefüllt",IF(COUNTIF(Füllstände!$A$17:$A$300,'Ergebnis (aggregiert)'!A106)=0,"Fehler: Reiter 'Füllstände' wurde für diesen Speicher nicht ausgefüllt","")))),"Fehler: nicht alle Datenblätter für diesen Speicher wurden vollständig befüllt")</f>
        <v/>
      </c>
    </row>
    <row r="107" spans="1:10" x14ac:dyDescent="0.2">
      <c r="A107" s="105" t="str">
        <f>IF(Stammdaten!A107="","",Stammdaten!A107)</f>
        <v/>
      </c>
      <c r="B107" s="105" t="str">
        <f>IF(A107="","",VLOOKUP(A107,Stammdaten!A107:H390,6,FALSE))</f>
        <v/>
      </c>
      <c r="C107" s="169" t="str">
        <f>IF(A107="","",IF(OR('Beladung des Speichers'!B107="Beladung aus dem Netz eines anderen Netzbetreibers",'Beladung des Speichers'!B107="Beladung ohne Netznutzung"),'Beladung des Speichers'!B107,"Beladung aus dem Netz der "&amp;Stammdaten!$F$3))</f>
        <v/>
      </c>
      <c r="D107" s="106" t="str">
        <f t="shared" si="3"/>
        <v/>
      </c>
      <c r="E107" s="107" t="str">
        <f>IF(OR(C107="Beladung aus dem Netz eines anderen Netzbetreibers",C107="Beladung ohne Netznutzung"), "",IF(A107="","",SUMIFS('Ergebnis (detailliert)'!$H$17:$H$300,'Ergebnis (detailliert)'!$A$17:$A$300,'Ergebnis (aggregiert)'!$A107,'Ergebnis (detailliert)'!$B$17:$B$300,'Ergebnis (aggregiert)'!$C107)))</f>
        <v/>
      </c>
      <c r="F107" s="108" t="str">
        <f>IF(OR(C107="Beladung aus dem Netz eines anderen Netzbetreibers",C107="Beladung ohne Netznutzung"),  "",IF($A107="","",SUMIFS('Ergebnis (detailliert)'!$I$17:$I$300,'Ergebnis (detailliert)'!$A$17:$A$300,'Ergebnis (aggregiert)'!$A107,'Ergebnis (detailliert)'!$B$17:$B$300,'Ergebnis (aggregiert)'!$C107)))</f>
        <v/>
      </c>
      <c r="G107" s="107" t="str">
        <f>IF(OR(C107="Beladung aus dem Netz eines anderen Netzbetreibers",C107="Beladung ohne Netznutzung"), "",IF($A107="","",SUMIFS('Ergebnis (detailliert)'!$M$17:$M$1001,'Ergebnis (detailliert)'!$A$17:$A$1001,'Ergebnis (aggregiert)'!$A107,'Ergebnis (detailliert)'!$B$17:$B$1001,'Ergebnis (aggregiert)'!$C107)))</f>
        <v/>
      </c>
      <c r="H107" s="108" t="str">
        <f>IF(OR(C107="Beladung aus dem Netz eines anderen Netzbetreibers",C107="Beladung ohne Netznutzung"), "",IF($A107="","",SUMIFS('Ergebnis (detailliert)'!$P$17:$P$1001,'Ergebnis (detailliert)'!$A$17:$A$1001,'Ergebnis (aggregiert)'!$A107,'Ergebnis (detailliert)'!$B$17:$B$1001,'Ergebnis (aggregiert)'!$C107)))</f>
        <v/>
      </c>
      <c r="I107" s="109" t="str">
        <f>IF(OR(C107="Beladung aus dem Netz eines anderen Netzbetreibers",C107="Beladung ohne Netznutzung"), "",IF($A107="","",SUMIFS('Ergebnis (detailliert)'!$S$17:$S$1001,'Ergebnis (detailliert)'!$A$17:$A$1001,'Ergebnis (aggregiert)'!$A107,'Ergebnis (detailliert)'!$B$17:$B$1001,'Ergebnis (aggregiert)'!$C107)))</f>
        <v/>
      </c>
      <c r="J107" s="89" t="str">
        <f>IFERROR(IF(ISBLANK(A107),"",IF(COUNTIF('Beladung des Speichers'!$A$17:$A$300,'Ergebnis (aggregiert)'!A107)=0,"Fehler: Reiter 'Beladung des Speichers' wurde für diesen Speicher nicht ausgefüllt",IF(COUNTIF('Entladung des Speichers'!$A$17:$A$300,'Ergebnis (aggregiert)'!A107)=0,"Fehler: Reiter 'Entladung des Speichers' wurde für diesen Speicher nicht ausgefüllt",IF(COUNTIF(Füllstände!$A$17:$A$300,'Ergebnis (aggregiert)'!A107)=0,"Fehler: Reiter 'Füllstände' wurde für diesen Speicher nicht ausgefüllt","")))),"Fehler: nicht alle Datenblätter für diesen Speicher wurden vollständig befüllt")</f>
        <v/>
      </c>
    </row>
    <row r="108" spans="1:10" x14ac:dyDescent="0.2">
      <c r="A108" s="105" t="str">
        <f>IF(Stammdaten!A108="","",Stammdaten!A108)</f>
        <v/>
      </c>
      <c r="B108" s="105" t="str">
        <f>IF(A108="","",VLOOKUP(A108,Stammdaten!A108:H391,6,FALSE))</f>
        <v/>
      </c>
      <c r="C108" s="169" t="str">
        <f>IF(A108="","",IF(OR('Beladung des Speichers'!B108="Beladung aus dem Netz eines anderen Netzbetreibers",'Beladung des Speichers'!B108="Beladung ohne Netznutzung"),'Beladung des Speichers'!B108,"Beladung aus dem Netz der "&amp;Stammdaten!$F$3))</f>
        <v/>
      </c>
      <c r="D108" s="106" t="str">
        <f t="shared" si="3"/>
        <v/>
      </c>
      <c r="E108" s="107" t="str">
        <f>IF(OR(C108="Beladung aus dem Netz eines anderen Netzbetreibers",C108="Beladung ohne Netznutzung"), "",IF(A108="","",SUMIFS('Ergebnis (detailliert)'!$H$17:$H$300,'Ergebnis (detailliert)'!$A$17:$A$300,'Ergebnis (aggregiert)'!$A108,'Ergebnis (detailliert)'!$B$17:$B$300,'Ergebnis (aggregiert)'!$C108)))</f>
        <v/>
      </c>
      <c r="F108" s="108" t="str">
        <f>IF(OR(C108="Beladung aus dem Netz eines anderen Netzbetreibers",C108="Beladung ohne Netznutzung"),  "",IF($A108="","",SUMIFS('Ergebnis (detailliert)'!$I$17:$I$300,'Ergebnis (detailliert)'!$A$17:$A$300,'Ergebnis (aggregiert)'!$A108,'Ergebnis (detailliert)'!$B$17:$B$300,'Ergebnis (aggregiert)'!$C108)))</f>
        <v/>
      </c>
      <c r="G108" s="107" t="str">
        <f>IF(OR(C108="Beladung aus dem Netz eines anderen Netzbetreibers",C108="Beladung ohne Netznutzung"), "",IF($A108="","",SUMIFS('Ergebnis (detailliert)'!$M$17:$M$1001,'Ergebnis (detailliert)'!$A$17:$A$1001,'Ergebnis (aggregiert)'!$A108,'Ergebnis (detailliert)'!$B$17:$B$1001,'Ergebnis (aggregiert)'!$C108)))</f>
        <v/>
      </c>
      <c r="H108" s="108" t="str">
        <f>IF(OR(C108="Beladung aus dem Netz eines anderen Netzbetreibers",C108="Beladung ohne Netznutzung"), "",IF($A108="","",SUMIFS('Ergebnis (detailliert)'!$P$17:$P$1001,'Ergebnis (detailliert)'!$A$17:$A$1001,'Ergebnis (aggregiert)'!$A108,'Ergebnis (detailliert)'!$B$17:$B$1001,'Ergebnis (aggregiert)'!$C108)))</f>
        <v/>
      </c>
      <c r="I108" s="109" t="str">
        <f>IF(OR(C108="Beladung aus dem Netz eines anderen Netzbetreibers",C108="Beladung ohne Netznutzung"), "",IF($A108="","",SUMIFS('Ergebnis (detailliert)'!$S$17:$S$1001,'Ergebnis (detailliert)'!$A$17:$A$1001,'Ergebnis (aggregiert)'!$A108,'Ergebnis (detailliert)'!$B$17:$B$1001,'Ergebnis (aggregiert)'!$C108)))</f>
        <v/>
      </c>
      <c r="J108" s="89" t="str">
        <f>IFERROR(IF(ISBLANK(A108),"",IF(COUNTIF('Beladung des Speichers'!$A$17:$A$300,'Ergebnis (aggregiert)'!A108)=0,"Fehler: Reiter 'Beladung des Speichers' wurde für diesen Speicher nicht ausgefüllt",IF(COUNTIF('Entladung des Speichers'!$A$17:$A$300,'Ergebnis (aggregiert)'!A108)=0,"Fehler: Reiter 'Entladung des Speichers' wurde für diesen Speicher nicht ausgefüllt",IF(COUNTIF(Füllstände!$A$17:$A$300,'Ergebnis (aggregiert)'!A108)=0,"Fehler: Reiter 'Füllstände' wurde für diesen Speicher nicht ausgefüllt","")))),"Fehler: nicht alle Datenblätter für diesen Speicher wurden vollständig befüllt")</f>
        <v/>
      </c>
    </row>
    <row r="109" spans="1:10" x14ac:dyDescent="0.2">
      <c r="A109" s="105" t="str">
        <f>IF(Stammdaten!A109="","",Stammdaten!A109)</f>
        <v/>
      </c>
      <c r="B109" s="105" t="str">
        <f>IF(A109="","",VLOOKUP(A109,Stammdaten!A109:H392,6,FALSE))</f>
        <v/>
      </c>
      <c r="C109" s="169" t="str">
        <f>IF(A109="","",IF(OR('Beladung des Speichers'!B109="Beladung aus dem Netz eines anderen Netzbetreibers",'Beladung des Speichers'!B109="Beladung ohne Netznutzung"),'Beladung des Speichers'!B109,"Beladung aus dem Netz der "&amp;Stammdaten!$F$3))</f>
        <v/>
      </c>
      <c r="D109" s="106" t="str">
        <f t="shared" si="3"/>
        <v/>
      </c>
      <c r="E109" s="107" t="str">
        <f>IF(OR(C109="Beladung aus dem Netz eines anderen Netzbetreibers",C109="Beladung ohne Netznutzung"), "",IF(A109="","",SUMIFS('Ergebnis (detailliert)'!$H$17:$H$300,'Ergebnis (detailliert)'!$A$17:$A$300,'Ergebnis (aggregiert)'!$A109,'Ergebnis (detailliert)'!$B$17:$B$300,'Ergebnis (aggregiert)'!$C109)))</f>
        <v/>
      </c>
      <c r="F109" s="108" t="str">
        <f>IF(OR(C109="Beladung aus dem Netz eines anderen Netzbetreibers",C109="Beladung ohne Netznutzung"),  "",IF($A109="","",SUMIFS('Ergebnis (detailliert)'!$I$17:$I$300,'Ergebnis (detailliert)'!$A$17:$A$300,'Ergebnis (aggregiert)'!$A109,'Ergebnis (detailliert)'!$B$17:$B$300,'Ergebnis (aggregiert)'!$C109)))</f>
        <v/>
      </c>
      <c r="G109" s="107" t="str">
        <f>IF(OR(C109="Beladung aus dem Netz eines anderen Netzbetreibers",C109="Beladung ohne Netznutzung"), "",IF($A109="","",SUMIFS('Ergebnis (detailliert)'!$M$17:$M$1001,'Ergebnis (detailliert)'!$A$17:$A$1001,'Ergebnis (aggregiert)'!$A109,'Ergebnis (detailliert)'!$B$17:$B$1001,'Ergebnis (aggregiert)'!$C109)))</f>
        <v/>
      </c>
      <c r="H109" s="108" t="str">
        <f>IF(OR(C109="Beladung aus dem Netz eines anderen Netzbetreibers",C109="Beladung ohne Netznutzung"), "",IF($A109="","",SUMIFS('Ergebnis (detailliert)'!$P$17:$P$1001,'Ergebnis (detailliert)'!$A$17:$A$1001,'Ergebnis (aggregiert)'!$A109,'Ergebnis (detailliert)'!$B$17:$B$1001,'Ergebnis (aggregiert)'!$C109)))</f>
        <v/>
      </c>
      <c r="I109" s="109" t="str">
        <f>IF(OR(C109="Beladung aus dem Netz eines anderen Netzbetreibers",C109="Beladung ohne Netznutzung"), "",IF($A109="","",SUMIFS('Ergebnis (detailliert)'!$S$17:$S$1001,'Ergebnis (detailliert)'!$A$17:$A$1001,'Ergebnis (aggregiert)'!$A109,'Ergebnis (detailliert)'!$B$17:$B$1001,'Ergebnis (aggregiert)'!$C109)))</f>
        <v/>
      </c>
      <c r="J109" s="89" t="str">
        <f>IFERROR(IF(ISBLANK(A109),"",IF(COUNTIF('Beladung des Speichers'!$A$17:$A$300,'Ergebnis (aggregiert)'!A109)=0,"Fehler: Reiter 'Beladung des Speichers' wurde für diesen Speicher nicht ausgefüllt",IF(COUNTIF('Entladung des Speichers'!$A$17:$A$300,'Ergebnis (aggregiert)'!A109)=0,"Fehler: Reiter 'Entladung des Speichers' wurde für diesen Speicher nicht ausgefüllt",IF(COUNTIF(Füllstände!$A$17:$A$300,'Ergebnis (aggregiert)'!A109)=0,"Fehler: Reiter 'Füllstände' wurde für diesen Speicher nicht ausgefüllt","")))),"Fehler: nicht alle Datenblätter für diesen Speicher wurden vollständig befüllt")</f>
        <v/>
      </c>
    </row>
    <row r="110" spans="1:10" x14ac:dyDescent="0.2">
      <c r="A110" s="105" t="str">
        <f>IF(Stammdaten!A110="","",Stammdaten!A110)</f>
        <v/>
      </c>
      <c r="B110" s="105" t="str">
        <f>IF(A110="","",VLOOKUP(A110,Stammdaten!A110:H393,6,FALSE))</f>
        <v/>
      </c>
      <c r="C110" s="169" t="str">
        <f>IF(A110="","",IF(OR('Beladung des Speichers'!B110="Beladung aus dem Netz eines anderen Netzbetreibers",'Beladung des Speichers'!B110="Beladung ohne Netznutzung"),'Beladung des Speichers'!B110,"Beladung aus dem Netz der "&amp;Stammdaten!$F$3))</f>
        <v/>
      </c>
      <c r="D110" s="106" t="str">
        <f t="shared" si="3"/>
        <v/>
      </c>
      <c r="E110" s="107" t="str">
        <f>IF(OR(C110="Beladung aus dem Netz eines anderen Netzbetreibers",C110="Beladung ohne Netznutzung"), "",IF(A110="","",SUMIFS('Ergebnis (detailliert)'!$H$17:$H$300,'Ergebnis (detailliert)'!$A$17:$A$300,'Ergebnis (aggregiert)'!$A110,'Ergebnis (detailliert)'!$B$17:$B$300,'Ergebnis (aggregiert)'!$C110)))</f>
        <v/>
      </c>
      <c r="F110" s="108" t="str">
        <f>IF(OR(C110="Beladung aus dem Netz eines anderen Netzbetreibers",C110="Beladung ohne Netznutzung"),  "",IF($A110="","",SUMIFS('Ergebnis (detailliert)'!$I$17:$I$300,'Ergebnis (detailliert)'!$A$17:$A$300,'Ergebnis (aggregiert)'!$A110,'Ergebnis (detailliert)'!$B$17:$B$300,'Ergebnis (aggregiert)'!$C110)))</f>
        <v/>
      </c>
      <c r="G110" s="107" t="str">
        <f>IF(OR(C110="Beladung aus dem Netz eines anderen Netzbetreibers",C110="Beladung ohne Netznutzung"), "",IF($A110="","",SUMIFS('Ergebnis (detailliert)'!$M$17:$M$1001,'Ergebnis (detailliert)'!$A$17:$A$1001,'Ergebnis (aggregiert)'!$A110,'Ergebnis (detailliert)'!$B$17:$B$1001,'Ergebnis (aggregiert)'!$C110)))</f>
        <v/>
      </c>
      <c r="H110" s="108" t="str">
        <f>IF(OR(C110="Beladung aus dem Netz eines anderen Netzbetreibers",C110="Beladung ohne Netznutzung"), "",IF($A110="","",SUMIFS('Ergebnis (detailliert)'!$P$17:$P$1001,'Ergebnis (detailliert)'!$A$17:$A$1001,'Ergebnis (aggregiert)'!$A110,'Ergebnis (detailliert)'!$B$17:$B$1001,'Ergebnis (aggregiert)'!$C110)))</f>
        <v/>
      </c>
      <c r="I110" s="109" t="str">
        <f>IF(OR(C110="Beladung aus dem Netz eines anderen Netzbetreibers",C110="Beladung ohne Netznutzung"), "",IF($A110="","",SUMIFS('Ergebnis (detailliert)'!$S$17:$S$1001,'Ergebnis (detailliert)'!$A$17:$A$1001,'Ergebnis (aggregiert)'!$A110,'Ergebnis (detailliert)'!$B$17:$B$1001,'Ergebnis (aggregiert)'!$C110)))</f>
        <v/>
      </c>
      <c r="J110" s="89" t="str">
        <f>IFERROR(IF(ISBLANK(A110),"",IF(COUNTIF('Beladung des Speichers'!$A$17:$A$300,'Ergebnis (aggregiert)'!A110)=0,"Fehler: Reiter 'Beladung des Speichers' wurde für diesen Speicher nicht ausgefüllt",IF(COUNTIF('Entladung des Speichers'!$A$17:$A$300,'Ergebnis (aggregiert)'!A110)=0,"Fehler: Reiter 'Entladung des Speichers' wurde für diesen Speicher nicht ausgefüllt",IF(COUNTIF(Füllstände!$A$17:$A$300,'Ergebnis (aggregiert)'!A110)=0,"Fehler: Reiter 'Füllstände' wurde für diesen Speicher nicht ausgefüllt","")))),"Fehler: nicht alle Datenblätter für diesen Speicher wurden vollständig befüllt")</f>
        <v/>
      </c>
    </row>
    <row r="111" spans="1:10" x14ac:dyDescent="0.2">
      <c r="A111" s="105" t="str">
        <f>IF(Stammdaten!A111="","",Stammdaten!A111)</f>
        <v/>
      </c>
      <c r="B111" s="105" t="str">
        <f>IF(A111="","",VLOOKUP(A111,Stammdaten!A111:H394,6,FALSE))</f>
        <v/>
      </c>
      <c r="C111" s="169" t="str">
        <f>IF(A111="","",IF(OR('Beladung des Speichers'!B111="Beladung aus dem Netz eines anderen Netzbetreibers",'Beladung des Speichers'!B111="Beladung ohne Netznutzung"),'Beladung des Speichers'!B111,"Beladung aus dem Netz der "&amp;Stammdaten!$F$3))</f>
        <v/>
      </c>
      <c r="D111" s="106" t="str">
        <f t="shared" si="3"/>
        <v/>
      </c>
      <c r="E111" s="107" t="str">
        <f>IF(OR(C111="Beladung aus dem Netz eines anderen Netzbetreibers",C111="Beladung ohne Netznutzung"), "",IF(A111="","",SUMIFS('Ergebnis (detailliert)'!$H$17:$H$300,'Ergebnis (detailliert)'!$A$17:$A$300,'Ergebnis (aggregiert)'!$A111,'Ergebnis (detailliert)'!$B$17:$B$300,'Ergebnis (aggregiert)'!$C111)))</f>
        <v/>
      </c>
      <c r="F111" s="108" t="str">
        <f>IF(OR(C111="Beladung aus dem Netz eines anderen Netzbetreibers",C111="Beladung ohne Netznutzung"),  "",IF($A111="","",SUMIFS('Ergebnis (detailliert)'!$I$17:$I$300,'Ergebnis (detailliert)'!$A$17:$A$300,'Ergebnis (aggregiert)'!$A111,'Ergebnis (detailliert)'!$B$17:$B$300,'Ergebnis (aggregiert)'!$C111)))</f>
        <v/>
      </c>
      <c r="G111" s="107" t="str">
        <f>IF(OR(C111="Beladung aus dem Netz eines anderen Netzbetreibers",C111="Beladung ohne Netznutzung"), "",IF($A111="","",SUMIFS('Ergebnis (detailliert)'!$M$17:$M$1001,'Ergebnis (detailliert)'!$A$17:$A$1001,'Ergebnis (aggregiert)'!$A111,'Ergebnis (detailliert)'!$B$17:$B$1001,'Ergebnis (aggregiert)'!$C111)))</f>
        <v/>
      </c>
      <c r="H111" s="108" t="str">
        <f>IF(OR(C111="Beladung aus dem Netz eines anderen Netzbetreibers",C111="Beladung ohne Netznutzung"), "",IF($A111="","",SUMIFS('Ergebnis (detailliert)'!$P$17:$P$1001,'Ergebnis (detailliert)'!$A$17:$A$1001,'Ergebnis (aggregiert)'!$A111,'Ergebnis (detailliert)'!$B$17:$B$1001,'Ergebnis (aggregiert)'!$C111)))</f>
        <v/>
      </c>
      <c r="I111" s="109" t="str">
        <f>IF(OR(C111="Beladung aus dem Netz eines anderen Netzbetreibers",C111="Beladung ohne Netznutzung"), "",IF($A111="","",SUMIFS('Ergebnis (detailliert)'!$S$17:$S$1001,'Ergebnis (detailliert)'!$A$17:$A$1001,'Ergebnis (aggregiert)'!$A111,'Ergebnis (detailliert)'!$B$17:$B$1001,'Ergebnis (aggregiert)'!$C111)))</f>
        <v/>
      </c>
      <c r="J111" s="89" t="str">
        <f>IFERROR(IF(ISBLANK(A111),"",IF(COUNTIF('Beladung des Speichers'!$A$17:$A$300,'Ergebnis (aggregiert)'!A111)=0,"Fehler: Reiter 'Beladung des Speichers' wurde für diesen Speicher nicht ausgefüllt",IF(COUNTIF('Entladung des Speichers'!$A$17:$A$300,'Ergebnis (aggregiert)'!A111)=0,"Fehler: Reiter 'Entladung des Speichers' wurde für diesen Speicher nicht ausgefüllt",IF(COUNTIF(Füllstände!$A$17:$A$300,'Ergebnis (aggregiert)'!A111)=0,"Fehler: Reiter 'Füllstände' wurde für diesen Speicher nicht ausgefüllt","")))),"Fehler: nicht alle Datenblätter für diesen Speicher wurden vollständig befüllt")</f>
        <v/>
      </c>
    </row>
    <row r="112" spans="1:10" x14ac:dyDescent="0.2">
      <c r="A112" s="105" t="str">
        <f>IF(Stammdaten!A112="","",Stammdaten!A112)</f>
        <v/>
      </c>
      <c r="B112" s="105" t="str">
        <f>IF(A112="","",VLOOKUP(A112,Stammdaten!A112:H395,6,FALSE))</f>
        <v/>
      </c>
      <c r="C112" s="169" t="str">
        <f>IF(A112="","",IF(OR('Beladung des Speichers'!B112="Beladung aus dem Netz eines anderen Netzbetreibers",'Beladung des Speichers'!B112="Beladung ohne Netznutzung"),'Beladung des Speichers'!B112,"Beladung aus dem Netz der "&amp;Stammdaten!$F$3))</f>
        <v/>
      </c>
      <c r="D112" s="106" t="str">
        <f t="shared" si="3"/>
        <v/>
      </c>
      <c r="E112" s="107" t="str">
        <f>IF(OR(C112="Beladung aus dem Netz eines anderen Netzbetreibers",C112="Beladung ohne Netznutzung"), "",IF(A112="","",SUMIFS('Ergebnis (detailliert)'!$H$17:$H$300,'Ergebnis (detailliert)'!$A$17:$A$300,'Ergebnis (aggregiert)'!$A112,'Ergebnis (detailliert)'!$B$17:$B$300,'Ergebnis (aggregiert)'!$C112)))</f>
        <v/>
      </c>
      <c r="F112" s="108" t="str">
        <f>IF(OR(C112="Beladung aus dem Netz eines anderen Netzbetreibers",C112="Beladung ohne Netznutzung"),  "",IF($A112="","",SUMIFS('Ergebnis (detailliert)'!$I$17:$I$300,'Ergebnis (detailliert)'!$A$17:$A$300,'Ergebnis (aggregiert)'!$A112,'Ergebnis (detailliert)'!$B$17:$B$300,'Ergebnis (aggregiert)'!$C112)))</f>
        <v/>
      </c>
      <c r="G112" s="107" t="str">
        <f>IF(OR(C112="Beladung aus dem Netz eines anderen Netzbetreibers",C112="Beladung ohne Netznutzung"), "",IF($A112="","",SUMIFS('Ergebnis (detailliert)'!$M$17:$M$1001,'Ergebnis (detailliert)'!$A$17:$A$1001,'Ergebnis (aggregiert)'!$A112,'Ergebnis (detailliert)'!$B$17:$B$1001,'Ergebnis (aggregiert)'!$C112)))</f>
        <v/>
      </c>
      <c r="H112" s="108" t="str">
        <f>IF(OR(C112="Beladung aus dem Netz eines anderen Netzbetreibers",C112="Beladung ohne Netznutzung"), "",IF($A112="","",SUMIFS('Ergebnis (detailliert)'!$P$17:$P$1001,'Ergebnis (detailliert)'!$A$17:$A$1001,'Ergebnis (aggregiert)'!$A112,'Ergebnis (detailliert)'!$B$17:$B$1001,'Ergebnis (aggregiert)'!$C112)))</f>
        <v/>
      </c>
      <c r="I112" s="109" t="str">
        <f>IF(OR(C112="Beladung aus dem Netz eines anderen Netzbetreibers",C112="Beladung ohne Netznutzung"), "",IF($A112="","",SUMIFS('Ergebnis (detailliert)'!$S$17:$S$1001,'Ergebnis (detailliert)'!$A$17:$A$1001,'Ergebnis (aggregiert)'!$A112,'Ergebnis (detailliert)'!$B$17:$B$1001,'Ergebnis (aggregiert)'!$C112)))</f>
        <v/>
      </c>
      <c r="J112" s="89" t="str">
        <f>IFERROR(IF(ISBLANK(A112),"",IF(COUNTIF('Beladung des Speichers'!$A$17:$A$300,'Ergebnis (aggregiert)'!A112)=0,"Fehler: Reiter 'Beladung des Speichers' wurde für diesen Speicher nicht ausgefüllt",IF(COUNTIF('Entladung des Speichers'!$A$17:$A$300,'Ergebnis (aggregiert)'!A112)=0,"Fehler: Reiter 'Entladung des Speichers' wurde für diesen Speicher nicht ausgefüllt",IF(COUNTIF(Füllstände!$A$17:$A$300,'Ergebnis (aggregiert)'!A112)=0,"Fehler: Reiter 'Füllstände' wurde für diesen Speicher nicht ausgefüllt","")))),"Fehler: nicht alle Datenblätter für diesen Speicher wurden vollständig befüllt")</f>
        <v/>
      </c>
    </row>
    <row r="113" spans="1:10" x14ac:dyDescent="0.2">
      <c r="A113" s="105" t="str">
        <f>IF(Stammdaten!A113="","",Stammdaten!A113)</f>
        <v/>
      </c>
      <c r="B113" s="105" t="str">
        <f>IF(A113="","",VLOOKUP(A113,Stammdaten!A113:H396,6,FALSE))</f>
        <v/>
      </c>
      <c r="C113" s="169" t="str">
        <f>IF(A113="","",IF(OR('Beladung des Speichers'!B113="Beladung aus dem Netz eines anderen Netzbetreibers",'Beladung des Speichers'!B113="Beladung ohne Netznutzung"),'Beladung des Speichers'!B113,"Beladung aus dem Netz der "&amp;Stammdaten!$F$3))</f>
        <v/>
      </c>
      <c r="D113" s="106" t="str">
        <f t="shared" si="3"/>
        <v/>
      </c>
      <c r="E113" s="107" t="str">
        <f>IF(OR(C113="Beladung aus dem Netz eines anderen Netzbetreibers",C113="Beladung ohne Netznutzung"), "",IF(A113="","",SUMIFS('Ergebnis (detailliert)'!$H$17:$H$300,'Ergebnis (detailliert)'!$A$17:$A$300,'Ergebnis (aggregiert)'!$A113,'Ergebnis (detailliert)'!$B$17:$B$300,'Ergebnis (aggregiert)'!$C113)))</f>
        <v/>
      </c>
      <c r="F113" s="108" t="str">
        <f>IF(OR(C113="Beladung aus dem Netz eines anderen Netzbetreibers",C113="Beladung ohne Netznutzung"),  "",IF($A113="","",SUMIFS('Ergebnis (detailliert)'!$I$17:$I$300,'Ergebnis (detailliert)'!$A$17:$A$300,'Ergebnis (aggregiert)'!$A113,'Ergebnis (detailliert)'!$B$17:$B$300,'Ergebnis (aggregiert)'!$C113)))</f>
        <v/>
      </c>
      <c r="G113" s="107" t="str">
        <f>IF(OR(C113="Beladung aus dem Netz eines anderen Netzbetreibers",C113="Beladung ohne Netznutzung"), "",IF($A113="","",SUMIFS('Ergebnis (detailliert)'!$M$17:$M$1001,'Ergebnis (detailliert)'!$A$17:$A$1001,'Ergebnis (aggregiert)'!$A113,'Ergebnis (detailliert)'!$B$17:$B$1001,'Ergebnis (aggregiert)'!$C113)))</f>
        <v/>
      </c>
      <c r="H113" s="108" t="str">
        <f>IF(OR(C113="Beladung aus dem Netz eines anderen Netzbetreibers",C113="Beladung ohne Netznutzung"), "",IF($A113="","",SUMIFS('Ergebnis (detailliert)'!$P$17:$P$1001,'Ergebnis (detailliert)'!$A$17:$A$1001,'Ergebnis (aggregiert)'!$A113,'Ergebnis (detailliert)'!$B$17:$B$1001,'Ergebnis (aggregiert)'!$C113)))</f>
        <v/>
      </c>
      <c r="I113" s="109" t="str">
        <f>IF(OR(C113="Beladung aus dem Netz eines anderen Netzbetreibers",C113="Beladung ohne Netznutzung"), "",IF($A113="","",SUMIFS('Ergebnis (detailliert)'!$S$17:$S$1001,'Ergebnis (detailliert)'!$A$17:$A$1001,'Ergebnis (aggregiert)'!$A113,'Ergebnis (detailliert)'!$B$17:$B$1001,'Ergebnis (aggregiert)'!$C113)))</f>
        <v/>
      </c>
      <c r="J113" s="89" t="str">
        <f>IFERROR(IF(ISBLANK(A113),"",IF(COUNTIF('Beladung des Speichers'!$A$17:$A$300,'Ergebnis (aggregiert)'!A113)=0,"Fehler: Reiter 'Beladung des Speichers' wurde für diesen Speicher nicht ausgefüllt",IF(COUNTIF('Entladung des Speichers'!$A$17:$A$300,'Ergebnis (aggregiert)'!A113)=0,"Fehler: Reiter 'Entladung des Speichers' wurde für diesen Speicher nicht ausgefüllt",IF(COUNTIF(Füllstände!$A$17:$A$300,'Ergebnis (aggregiert)'!A113)=0,"Fehler: Reiter 'Füllstände' wurde für diesen Speicher nicht ausgefüllt","")))),"Fehler: nicht alle Datenblätter für diesen Speicher wurden vollständig befüllt")</f>
        <v/>
      </c>
    </row>
    <row r="114" spans="1:10" x14ac:dyDescent="0.2">
      <c r="A114" s="105" t="str">
        <f>IF(Stammdaten!A114="","",Stammdaten!A114)</f>
        <v/>
      </c>
      <c r="B114" s="105" t="str">
        <f>IF(A114="","",VLOOKUP(A114,Stammdaten!A114:H397,6,FALSE))</f>
        <v/>
      </c>
      <c r="C114" s="169" t="str">
        <f>IF(A114="","",IF(OR('Beladung des Speichers'!B114="Beladung aus dem Netz eines anderen Netzbetreibers",'Beladung des Speichers'!B114="Beladung ohne Netznutzung"),'Beladung des Speichers'!B114,"Beladung aus dem Netz der "&amp;Stammdaten!$F$3))</f>
        <v/>
      </c>
      <c r="D114" s="106" t="str">
        <f t="shared" si="3"/>
        <v/>
      </c>
      <c r="E114" s="107" t="str">
        <f>IF(OR(C114="Beladung aus dem Netz eines anderen Netzbetreibers",C114="Beladung ohne Netznutzung"), "",IF(A114="","",SUMIFS('Ergebnis (detailliert)'!$H$17:$H$300,'Ergebnis (detailliert)'!$A$17:$A$300,'Ergebnis (aggregiert)'!$A114,'Ergebnis (detailliert)'!$B$17:$B$300,'Ergebnis (aggregiert)'!$C114)))</f>
        <v/>
      </c>
      <c r="F114" s="108" t="str">
        <f>IF(OR(C114="Beladung aus dem Netz eines anderen Netzbetreibers",C114="Beladung ohne Netznutzung"),  "",IF($A114="","",SUMIFS('Ergebnis (detailliert)'!$I$17:$I$300,'Ergebnis (detailliert)'!$A$17:$A$300,'Ergebnis (aggregiert)'!$A114,'Ergebnis (detailliert)'!$B$17:$B$300,'Ergebnis (aggregiert)'!$C114)))</f>
        <v/>
      </c>
      <c r="G114" s="107" t="str">
        <f>IF(OR(C114="Beladung aus dem Netz eines anderen Netzbetreibers",C114="Beladung ohne Netznutzung"), "",IF($A114="","",SUMIFS('Ergebnis (detailliert)'!$M$17:$M$1001,'Ergebnis (detailliert)'!$A$17:$A$1001,'Ergebnis (aggregiert)'!$A114,'Ergebnis (detailliert)'!$B$17:$B$1001,'Ergebnis (aggregiert)'!$C114)))</f>
        <v/>
      </c>
      <c r="H114" s="108" t="str">
        <f>IF(OR(C114="Beladung aus dem Netz eines anderen Netzbetreibers",C114="Beladung ohne Netznutzung"), "",IF($A114="","",SUMIFS('Ergebnis (detailliert)'!$P$17:$P$1001,'Ergebnis (detailliert)'!$A$17:$A$1001,'Ergebnis (aggregiert)'!$A114,'Ergebnis (detailliert)'!$B$17:$B$1001,'Ergebnis (aggregiert)'!$C114)))</f>
        <v/>
      </c>
      <c r="I114" s="109" t="str">
        <f>IF(OR(C114="Beladung aus dem Netz eines anderen Netzbetreibers",C114="Beladung ohne Netznutzung"), "",IF($A114="","",SUMIFS('Ergebnis (detailliert)'!$S$17:$S$1001,'Ergebnis (detailliert)'!$A$17:$A$1001,'Ergebnis (aggregiert)'!$A114,'Ergebnis (detailliert)'!$B$17:$B$1001,'Ergebnis (aggregiert)'!$C114)))</f>
        <v/>
      </c>
      <c r="J114" s="89" t="str">
        <f>IFERROR(IF(ISBLANK(A114),"",IF(COUNTIF('Beladung des Speichers'!$A$17:$A$300,'Ergebnis (aggregiert)'!A114)=0,"Fehler: Reiter 'Beladung des Speichers' wurde für diesen Speicher nicht ausgefüllt",IF(COUNTIF('Entladung des Speichers'!$A$17:$A$300,'Ergebnis (aggregiert)'!A114)=0,"Fehler: Reiter 'Entladung des Speichers' wurde für diesen Speicher nicht ausgefüllt",IF(COUNTIF(Füllstände!$A$17:$A$300,'Ergebnis (aggregiert)'!A114)=0,"Fehler: Reiter 'Füllstände' wurde für diesen Speicher nicht ausgefüllt","")))),"Fehler: nicht alle Datenblätter für diesen Speicher wurden vollständig befüllt")</f>
        <v/>
      </c>
    </row>
    <row r="115" spans="1:10" x14ac:dyDescent="0.2">
      <c r="A115" s="105" t="str">
        <f>IF(Stammdaten!A115="","",Stammdaten!A115)</f>
        <v/>
      </c>
      <c r="B115" s="105" t="str">
        <f>IF(A115="","",VLOOKUP(A115,Stammdaten!A115:H398,6,FALSE))</f>
        <v/>
      </c>
      <c r="C115" s="169" t="str">
        <f>IF(A115="","",IF(OR('Beladung des Speichers'!B115="Beladung aus dem Netz eines anderen Netzbetreibers",'Beladung des Speichers'!B115="Beladung ohne Netznutzung"),'Beladung des Speichers'!B115,"Beladung aus dem Netz der "&amp;Stammdaten!$F$3))</f>
        <v/>
      </c>
      <c r="D115" s="106" t="str">
        <f t="shared" si="3"/>
        <v/>
      </c>
      <c r="E115" s="107" t="str">
        <f>IF(OR(C115="Beladung aus dem Netz eines anderen Netzbetreibers",C115="Beladung ohne Netznutzung"), "",IF(A115="","",SUMIFS('Ergebnis (detailliert)'!$H$17:$H$300,'Ergebnis (detailliert)'!$A$17:$A$300,'Ergebnis (aggregiert)'!$A115,'Ergebnis (detailliert)'!$B$17:$B$300,'Ergebnis (aggregiert)'!$C115)))</f>
        <v/>
      </c>
      <c r="F115" s="108" t="str">
        <f>IF(OR(C115="Beladung aus dem Netz eines anderen Netzbetreibers",C115="Beladung ohne Netznutzung"),  "",IF($A115="","",SUMIFS('Ergebnis (detailliert)'!$I$17:$I$300,'Ergebnis (detailliert)'!$A$17:$A$300,'Ergebnis (aggregiert)'!$A115,'Ergebnis (detailliert)'!$B$17:$B$300,'Ergebnis (aggregiert)'!$C115)))</f>
        <v/>
      </c>
      <c r="G115" s="107" t="str">
        <f>IF(OR(C115="Beladung aus dem Netz eines anderen Netzbetreibers",C115="Beladung ohne Netznutzung"), "",IF($A115="","",SUMIFS('Ergebnis (detailliert)'!$M$17:$M$1001,'Ergebnis (detailliert)'!$A$17:$A$1001,'Ergebnis (aggregiert)'!$A115,'Ergebnis (detailliert)'!$B$17:$B$1001,'Ergebnis (aggregiert)'!$C115)))</f>
        <v/>
      </c>
      <c r="H115" s="108" t="str">
        <f>IF(OR(C115="Beladung aus dem Netz eines anderen Netzbetreibers",C115="Beladung ohne Netznutzung"), "",IF($A115="","",SUMIFS('Ergebnis (detailliert)'!$P$17:$P$1001,'Ergebnis (detailliert)'!$A$17:$A$1001,'Ergebnis (aggregiert)'!$A115,'Ergebnis (detailliert)'!$B$17:$B$1001,'Ergebnis (aggregiert)'!$C115)))</f>
        <v/>
      </c>
      <c r="I115" s="109" t="str">
        <f>IF(OR(C115="Beladung aus dem Netz eines anderen Netzbetreibers",C115="Beladung ohne Netznutzung"), "",IF($A115="","",SUMIFS('Ergebnis (detailliert)'!$S$17:$S$1001,'Ergebnis (detailliert)'!$A$17:$A$1001,'Ergebnis (aggregiert)'!$A115,'Ergebnis (detailliert)'!$B$17:$B$1001,'Ergebnis (aggregiert)'!$C115)))</f>
        <v/>
      </c>
      <c r="J115" s="89" t="str">
        <f>IFERROR(IF(ISBLANK(A115),"",IF(COUNTIF('Beladung des Speichers'!$A$17:$A$300,'Ergebnis (aggregiert)'!A115)=0,"Fehler: Reiter 'Beladung des Speichers' wurde für diesen Speicher nicht ausgefüllt",IF(COUNTIF('Entladung des Speichers'!$A$17:$A$300,'Ergebnis (aggregiert)'!A115)=0,"Fehler: Reiter 'Entladung des Speichers' wurde für diesen Speicher nicht ausgefüllt",IF(COUNTIF(Füllstände!$A$17:$A$300,'Ergebnis (aggregiert)'!A115)=0,"Fehler: Reiter 'Füllstände' wurde für diesen Speicher nicht ausgefüllt","")))),"Fehler: nicht alle Datenblätter für diesen Speicher wurden vollständig befüllt")</f>
        <v/>
      </c>
    </row>
    <row r="116" spans="1:10" x14ac:dyDescent="0.2">
      <c r="A116" s="105" t="str">
        <f>IF(Stammdaten!A116="","",Stammdaten!A116)</f>
        <v/>
      </c>
      <c r="B116" s="105" t="str">
        <f>IF(A116="","",VLOOKUP(A116,Stammdaten!A116:H399,6,FALSE))</f>
        <v/>
      </c>
      <c r="C116" s="169" t="str">
        <f>IF(A116="","",IF(OR('Beladung des Speichers'!B116="Beladung aus dem Netz eines anderen Netzbetreibers",'Beladung des Speichers'!B116="Beladung ohne Netznutzung"),'Beladung des Speichers'!B116,"Beladung aus dem Netz der "&amp;Stammdaten!$F$3))</f>
        <v/>
      </c>
      <c r="D116" s="106" t="str">
        <f t="shared" si="3"/>
        <v/>
      </c>
      <c r="E116" s="107" t="str">
        <f>IF(OR(C116="Beladung aus dem Netz eines anderen Netzbetreibers",C116="Beladung ohne Netznutzung"), "",IF(A116="","",SUMIFS('Ergebnis (detailliert)'!$H$17:$H$300,'Ergebnis (detailliert)'!$A$17:$A$300,'Ergebnis (aggregiert)'!$A116,'Ergebnis (detailliert)'!$B$17:$B$300,'Ergebnis (aggregiert)'!$C116)))</f>
        <v/>
      </c>
      <c r="F116" s="108" t="str">
        <f>IF(OR(C116="Beladung aus dem Netz eines anderen Netzbetreibers",C116="Beladung ohne Netznutzung"),  "",IF($A116="","",SUMIFS('Ergebnis (detailliert)'!$I$17:$I$300,'Ergebnis (detailliert)'!$A$17:$A$300,'Ergebnis (aggregiert)'!$A116,'Ergebnis (detailliert)'!$B$17:$B$300,'Ergebnis (aggregiert)'!$C116)))</f>
        <v/>
      </c>
      <c r="G116" s="107" t="str">
        <f>IF(OR(C116="Beladung aus dem Netz eines anderen Netzbetreibers",C116="Beladung ohne Netznutzung"), "",IF($A116="","",SUMIFS('Ergebnis (detailliert)'!$M$17:$M$1001,'Ergebnis (detailliert)'!$A$17:$A$1001,'Ergebnis (aggregiert)'!$A116,'Ergebnis (detailliert)'!$B$17:$B$1001,'Ergebnis (aggregiert)'!$C116)))</f>
        <v/>
      </c>
      <c r="H116" s="108" t="str">
        <f>IF(OR(C116="Beladung aus dem Netz eines anderen Netzbetreibers",C116="Beladung ohne Netznutzung"), "",IF($A116="","",SUMIFS('Ergebnis (detailliert)'!$P$17:$P$1001,'Ergebnis (detailliert)'!$A$17:$A$1001,'Ergebnis (aggregiert)'!$A116,'Ergebnis (detailliert)'!$B$17:$B$1001,'Ergebnis (aggregiert)'!$C116)))</f>
        <v/>
      </c>
      <c r="I116" s="109" t="str">
        <f>IF(OR(C116="Beladung aus dem Netz eines anderen Netzbetreibers",C116="Beladung ohne Netznutzung"), "",IF($A116="","",SUMIFS('Ergebnis (detailliert)'!$S$17:$S$1001,'Ergebnis (detailliert)'!$A$17:$A$1001,'Ergebnis (aggregiert)'!$A116,'Ergebnis (detailliert)'!$B$17:$B$1001,'Ergebnis (aggregiert)'!$C116)))</f>
        <v/>
      </c>
      <c r="J116" s="89" t="str">
        <f>IFERROR(IF(ISBLANK(A116),"",IF(COUNTIF('Beladung des Speichers'!$A$17:$A$300,'Ergebnis (aggregiert)'!A116)=0,"Fehler: Reiter 'Beladung des Speichers' wurde für diesen Speicher nicht ausgefüllt",IF(COUNTIF('Entladung des Speichers'!$A$17:$A$300,'Ergebnis (aggregiert)'!A116)=0,"Fehler: Reiter 'Entladung des Speichers' wurde für diesen Speicher nicht ausgefüllt",IF(COUNTIF(Füllstände!$A$17:$A$300,'Ergebnis (aggregiert)'!A116)=0,"Fehler: Reiter 'Füllstände' wurde für diesen Speicher nicht ausgefüllt","")))),"Fehler: nicht alle Datenblätter für diesen Speicher wurden vollständig befüllt")</f>
        <v/>
      </c>
    </row>
    <row r="117" spans="1:10" x14ac:dyDescent="0.2">
      <c r="A117" s="105" t="str">
        <f>IF(Stammdaten!A117="","",Stammdaten!A117)</f>
        <v/>
      </c>
      <c r="B117" s="105" t="str">
        <f>IF(A117="","",VLOOKUP(A117,Stammdaten!A117:H400,6,FALSE))</f>
        <v/>
      </c>
      <c r="C117" s="169" t="str">
        <f>IF(A117="","",IF(OR('Beladung des Speichers'!B117="Beladung aus dem Netz eines anderen Netzbetreibers",'Beladung des Speichers'!B117="Beladung ohne Netznutzung"),'Beladung des Speichers'!B117,"Beladung aus dem Netz der "&amp;Stammdaten!$F$3))</f>
        <v/>
      </c>
      <c r="D117" s="106" t="str">
        <f t="shared" si="3"/>
        <v/>
      </c>
      <c r="E117" s="107" t="str">
        <f>IF(OR(C117="Beladung aus dem Netz eines anderen Netzbetreibers",C117="Beladung ohne Netznutzung"), "",IF(A117="","",SUMIFS('Ergebnis (detailliert)'!$H$17:$H$300,'Ergebnis (detailliert)'!$A$17:$A$300,'Ergebnis (aggregiert)'!$A117,'Ergebnis (detailliert)'!$B$17:$B$300,'Ergebnis (aggregiert)'!$C117)))</f>
        <v/>
      </c>
      <c r="F117" s="108" t="str">
        <f>IF(OR(C117="Beladung aus dem Netz eines anderen Netzbetreibers",C117="Beladung ohne Netznutzung"),  "",IF($A117="","",SUMIFS('Ergebnis (detailliert)'!$I$17:$I$300,'Ergebnis (detailliert)'!$A$17:$A$300,'Ergebnis (aggregiert)'!$A117,'Ergebnis (detailliert)'!$B$17:$B$300,'Ergebnis (aggregiert)'!$C117)))</f>
        <v/>
      </c>
      <c r="G117" s="107" t="str">
        <f>IF(OR(C117="Beladung aus dem Netz eines anderen Netzbetreibers",C117="Beladung ohne Netznutzung"), "",IF($A117="","",SUMIFS('Ergebnis (detailliert)'!$M$17:$M$1001,'Ergebnis (detailliert)'!$A$17:$A$1001,'Ergebnis (aggregiert)'!$A117,'Ergebnis (detailliert)'!$B$17:$B$1001,'Ergebnis (aggregiert)'!$C117)))</f>
        <v/>
      </c>
      <c r="H117" s="108" t="str">
        <f>IF(OR(C117="Beladung aus dem Netz eines anderen Netzbetreibers",C117="Beladung ohne Netznutzung"), "",IF($A117="","",SUMIFS('Ergebnis (detailliert)'!$P$17:$P$1001,'Ergebnis (detailliert)'!$A$17:$A$1001,'Ergebnis (aggregiert)'!$A117,'Ergebnis (detailliert)'!$B$17:$B$1001,'Ergebnis (aggregiert)'!$C117)))</f>
        <v/>
      </c>
      <c r="I117" s="109" t="str">
        <f>IF(OR(C117="Beladung aus dem Netz eines anderen Netzbetreibers",C117="Beladung ohne Netznutzung"), "",IF($A117="","",SUMIFS('Ergebnis (detailliert)'!$S$17:$S$1001,'Ergebnis (detailliert)'!$A$17:$A$1001,'Ergebnis (aggregiert)'!$A117,'Ergebnis (detailliert)'!$B$17:$B$1001,'Ergebnis (aggregiert)'!$C117)))</f>
        <v/>
      </c>
      <c r="J117" s="89" t="str">
        <f>IFERROR(IF(ISBLANK(A117),"",IF(COUNTIF('Beladung des Speichers'!$A$17:$A$300,'Ergebnis (aggregiert)'!A117)=0,"Fehler: Reiter 'Beladung des Speichers' wurde für diesen Speicher nicht ausgefüllt",IF(COUNTIF('Entladung des Speichers'!$A$17:$A$300,'Ergebnis (aggregiert)'!A117)=0,"Fehler: Reiter 'Entladung des Speichers' wurde für diesen Speicher nicht ausgefüllt",IF(COUNTIF(Füllstände!$A$17:$A$300,'Ergebnis (aggregiert)'!A117)=0,"Fehler: Reiter 'Füllstände' wurde für diesen Speicher nicht ausgefüllt","")))),"Fehler: nicht alle Datenblätter für diesen Speicher wurden vollständig befüllt")</f>
        <v/>
      </c>
    </row>
    <row r="118" spans="1:10" x14ac:dyDescent="0.2">
      <c r="A118" s="105" t="str">
        <f>IF(Stammdaten!A118="","",Stammdaten!A118)</f>
        <v/>
      </c>
      <c r="B118" s="105" t="str">
        <f>IF(A118="","",VLOOKUP(A118,Stammdaten!A118:H401,6,FALSE))</f>
        <v/>
      </c>
      <c r="C118" s="169" t="str">
        <f>IF(A118="","",IF(OR('Beladung des Speichers'!B118="Beladung aus dem Netz eines anderen Netzbetreibers",'Beladung des Speichers'!B118="Beladung ohne Netznutzung"),'Beladung des Speichers'!B118,"Beladung aus dem Netz der "&amp;Stammdaten!$F$3))</f>
        <v/>
      </c>
      <c r="D118" s="106" t="str">
        <f t="shared" si="3"/>
        <v/>
      </c>
      <c r="E118" s="107" t="str">
        <f>IF(OR(C118="Beladung aus dem Netz eines anderen Netzbetreibers",C118="Beladung ohne Netznutzung"), "",IF(A118="","",SUMIFS('Ergebnis (detailliert)'!$H$17:$H$300,'Ergebnis (detailliert)'!$A$17:$A$300,'Ergebnis (aggregiert)'!$A118,'Ergebnis (detailliert)'!$B$17:$B$300,'Ergebnis (aggregiert)'!$C118)))</f>
        <v/>
      </c>
      <c r="F118" s="108" t="str">
        <f>IF(OR(C118="Beladung aus dem Netz eines anderen Netzbetreibers",C118="Beladung ohne Netznutzung"),  "",IF($A118="","",SUMIFS('Ergebnis (detailliert)'!$I$17:$I$300,'Ergebnis (detailliert)'!$A$17:$A$300,'Ergebnis (aggregiert)'!$A118,'Ergebnis (detailliert)'!$B$17:$B$300,'Ergebnis (aggregiert)'!$C118)))</f>
        <v/>
      </c>
      <c r="G118" s="107" t="str">
        <f>IF(OR(C118="Beladung aus dem Netz eines anderen Netzbetreibers",C118="Beladung ohne Netznutzung"), "",IF($A118="","",SUMIFS('Ergebnis (detailliert)'!$M$17:$M$1001,'Ergebnis (detailliert)'!$A$17:$A$1001,'Ergebnis (aggregiert)'!$A118,'Ergebnis (detailliert)'!$B$17:$B$1001,'Ergebnis (aggregiert)'!$C118)))</f>
        <v/>
      </c>
      <c r="H118" s="108" t="str">
        <f>IF(OR(C118="Beladung aus dem Netz eines anderen Netzbetreibers",C118="Beladung ohne Netznutzung"), "",IF($A118="","",SUMIFS('Ergebnis (detailliert)'!$P$17:$P$1001,'Ergebnis (detailliert)'!$A$17:$A$1001,'Ergebnis (aggregiert)'!$A118,'Ergebnis (detailliert)'!$B$17:$B$1001,'Ergebnis (aggregiert)'!$C118)))</f>
        <v/>
      </c>
      <c r="I118" s="109" t="str">
        <f>IF(OR(C118="Beladung aus dem Netz eines anderen Netzbetreibers",C118="Beladung ohne Netznutzung"), "",IF($A118="","",SUMIFS('Ergebnis (detailliert)'!$S$17:$S$1001,'Ergebnis (detailliert)'!$A$17:$A$1001,'Ergebnis (aggregiert)'!$A118,'Ergebnis (detailliert)'!$B$17:$B$1001,'Ergebnis (aggregiert)'!$C118)))</f>
        <v/>
      </c>
      <c r="J118" s="89" t="str">
        <f>IFERROR(IF(ISBLANK(A118),"",IF(COUNTIF('Beladung des Speichers'!$A$17:$A$300,'Ergebnis (aggregiert)'!A118)=0,"Fehler: Reiter 'Beladung des Speichers' wurde für diesen Speicher nicht ausgefüllt",IF(COUNTIF('Entladung des Speichers'!$A$17:$A$300,'Ergebnis (aggregiert)'!A118)=0,"Fehler: Reiter 'Entladung des Speichers' wurde für diesen Speicher nicht ausgefüllt",IF(COUNTIF(Füllstände!$A$17:$A$300,'Ergebnis (aggregiert)'!A118)=0,"Fehler: Reiter 'Füllstände' wurde für diesen Speicher nicht ausgefüllt","")))),"Fehler: nicht alle Datenblätter für diesen Speicher wurden vollständig befüllt")</f>
        <v/>
      </c>
    </row>
    <row r="119" spans="1:10" x14ac:dyDescent="0.2">
      <c r="A119" s="105" t="str">
        <f>IF(Stammdaten!A119="","",Stammdaten!A119)</f>
        <v/>
      </c>
      <c r="B119" s="105" t="str">
        <f>IF(A119="","",VLOOKUP(A119,Stammdaten!A119:H402,6,FALSE))</f>
        <v/>
      </c>
      <c r="C119" s="169" t="str">
        <f>IF(A119="","",IF(OR('Beladung des Speichers'!B119="Beladung aus dem Netz eines anderen Netzbetreibers",'Beladung des Speichers'!B119="Beladung ohne Netznutzung"),'Beladung des Speichers'!B119,"Beladung aus dem Netz der "&amp;Stammdaten!$F$3))</f>
        <v/>
      </c>
      <c r="D119" s="106" t="str">
        <f t="shared" si="3"/>
        <v/>
      </c>
      <c r="E119" s="107" t="str">
        <f>IF(OR(C119="Beladung aus dem Netz eines anderen Netzbetreibers",C119="Beladung ohne Netznutzung"), "",IF(A119="","",SUMIFS('Ergebnis (detailliert)'!$H$17:$H$300,'Ergebnis (detailliert)'!$A$17:$A$300,'Ergebnis (aggregiert)'!$A119,'Ergebnis (detailliert)'!$B$17:$B$300,'Ergebnis (aggregiert)'!$C119)))</f>
        <v/>
      </c>
      <c r="F119" s="108" t="str">
        <f>IF(OR(C119="Beladung aus dem Netz eines anderen Netzbetreibers",C119="Beladung ohne Netznutzung"),  "",IF($A119="","",SUMIFS('Ergebnis (detailliert)'!$I$17:$I$300,'Ergebnis (detailliert)'!$A$17:$A$300,'Ergebnis (aggregiert)'!$A119,'Ergebnis (detailliert)'!$B$17:$B$300,'Ergebnis (aggregiert)'!$C119)))</f>
        <v/>
      </c>
      <c r="G119" s="107" t="str">
        <f>IF(OR(C119="Beladung aus dem Netz eines anderen Netzbetreibers",C119="Beladung ohne Netznutzung"), "",IF($A119="","",SUMIFS('Ergebnis (detailliert)'!$M$17:$M$1001,'Ergebnis (detailliert)'!$A$17:$A$1001,'Ergebnis (aggregiert)'!$A119,'Ergebnis (detailliert)'!$B$17:$B$1001,'Ergebnis (aggregiert)'!$C119)))</f>
        <v/>
      </c>
      <c r="H119" s="108" t="str">
        <f>IF(OR(C119="Beladung aus dem Netz eines anderen Netzbetreibers",C119="Beladung ohne Netznutzung"), "",IF($A119="","",SUMIFS('Ergebnis (detailliert)'!$P$17:$P$1001,'Ergebnis (detailliert)'!$A$17:$A$1001,'Ergebnis (aggregiert)'!$A119,'Ergebnis (detailliert)'!$B$17:$B$1001,'Ergebnis (aggregiert)'!$C119)))</f>
        <v/>
      </c>
      <c r="I119" s="109" t="str">
        <f>IF(OR(C119="Beladung aus dem Netz eines anderen Netzbetreibers",C119="Beladung ohne Netznutzung"), "",IF($A119="","",SUMIFS('Ergebnis (detailliert)'!$S$17:$S$1001,'Ergebnis (detailliert)'!$A$17:$A$1001,'Ergebnis (aggregiert)'!$A119,'Ergebnis (detailliert)'!$B$17:$B$1001,'Ergebnis (aggregiert)'!$C119)))</f>
        <v/>
      </c>
      <c r="J119" s="89" t="str">
        <f>IFERROR(IF(ISBLANK(A119),"",IF(COUNTIF('Beladung des Speichers'!$A$17:$A$300,'Ergebnis (aggregiert)'!A119)=0,"Fehler: Reiter 'Beladung des Speichers' wurde für diesen Speicher nicht ausgefüllt",IF(COUNTIF('Entladung des Speichers'!$A$17:$A$300,'Ergebnis (aggregiert)'!A119)=0,"Fehler: Reiter 'Entladung des Speichers' wurde für diesen Speicher nicht ausgefüllt",IF(COUNTIF(Füllstände!$A$17:$A$300,'Ergebnis (aggregiert)'!A119)=0,"Fehler: Reiter 'Füllstände' wurde für diesen Speicher nicht ausgefüllt","")))),"Fehler: nicht alle Datenblätter für diesen Speicher wurden vollständig befüllt")</f>
        <v/>
      </c>
    </row>
    <row r="120" spans="1:10" x14ac:dyDescent="0.2">
      <c r="A120" s="105" t="str">
        <f>IF(Stammdaten!A120="","",Stammdaten!A120)</f>
        <v/>
      </c>
      <c r="B120" s="105" t="str">
        <f>IF(A120="","",VLOOKUP(A120,Stammdaten!A120:H403,6,FALSE))</f>
        <v/>
      </c>
      <c r="C120" s="169" t="str">
        <f>IF(A120="","",IF(OR('Beladung des Speichers'!B120="Beladung aus dem Netz eines anderen Netzbetreibers",'Beladung des Speichers'!B120="Beladung ohne Netznutzung"),'Beladung des Speichers'!B120,"Beladung aus dem Netz der "&amp;Stammdaten!$F$3))</f>
        <v/>
      </c>
      <c r="D120" s="106" t="str">
        <f t="shared" si="3"/>
        <v/>
      </c>
      <c r="E120" s="107" t="str">
        <f>IF(OR(C120="Beladung aus dem Netz eines anderen Netzbetreibers",C120="Beladung ohne Netznutzung"), "",IF(A120="","",SUMIFS('Ergebnis (detailliert)'!$H$17:$H$300,'Ergebnis (detailliert)'!$A$17:$A$300,'Ergebnis (aggregiert)'!$A120,'Ergebnis (detailliert)'!$B$17:$B$300,'Ergebnis (aggregiert)'!$C120)))</f>
        <v/>
      </c>
      <c r="F120" s="108" t="str">
        <f>IF(OR(C120="Beladung aus dem Netz eines anderen Netzbetreibers",C120="Beladung ohne Netznutzung"),  "",IF($A120="","",SUMIFS('Ergebnis (detailliert)'!$I$17:$I$300,'Ergebnis (detailliert)'!$A$17:$A$300,'Ergebnis (aggregiert)'!$A120,'Ergebnis (detailliert)'!$B$17:$B$300,'Ergebnis (aggregiert)'!$C120)))</f>
        <v/>
      </c>
      <c r="G120" s="107" t="str">
        <f>IF(OR(C120="Beladung aus dem Netz eines anderen Netzbetreibers",C120="Beladung ohne Netznutzung"), "",IF($A120="","",SUMIFS('Ergebnis (detailliert)'!$M$17:$M$1001,'Ergebnis (detailliert)'!$A$17:$A$1001,'Ergebnis (aggregiert)'!$A120,'Ergebnis (detailliert)'!$B$17:$B$1001,'Ergebnis (aggregiert)'!$C120)))</f>
        <v/>
      </c>
      <c r="H120" s="108" t="str">
        <f>IF(OR(C120="Beladung aus dem Netz eines anderen Netzbetreibers",C120="Beladung ohne Netznutzung"), "",IF($A120="","",SUMIFS('Ergebnis (detailliert)'!$P$17:$P$1001,'Ergebnis (detailliert)'!$A$17:$A$1001,'Ergebnis (aggregiert)'!$A120,'Ergebnis (detailliert)'!$B$17:$B$1001,'Ergebnis (aggregiert)'!$C120)))</f>
        <v/>
      </c>
      <c r="I120" s="109" t="str">
        <f>IF(OR(C120="Beladung aus dem Netz eines anderen Netzbetreibers",C120="Beladung ohne Netznutzung"), "",IF($A120="","",SUMIFS('Ergebnis (detailliert)'!$S$17:$S$1001,'Ergebnis (detailliert)'!$A$17:$A$1001,'Ergebnis (aggregiert)'!$A120,'Ergebnis (detailliert)'!$B$17:$B$1001,'Ergebnis (aggregiert)'!$C120)))</f>
        <v/>
      </c>
      <c r="J120" s="89" t="str">
        <f>IFERROR(IF(ISBLANK(A120),"",IF(COUNTIF('Beladung des Speichers'!$A$17:$A$300,'Ergebnis (aggregiert)'!A120)=0,"Fehler: Reiter 'Beladung des Speichers' wurde für diesen Speicher nicht ausgefüllt",IF(COUNTIF('Entladung des Speichers'!$A$17:$A$300,'Ergebnis (aggregiert)'!A120)=0,"Fehler: Reiter 'Entladung des Speichers' wurde für diesen Speicher nicht ausgefüllt",IF(COUNTIF(Füllstände!$A$17:$A$300,'Ergebnis (aggregiert)'!A120)=0,"Fehler: Reiter 'Füllstände' wurde für diesen Speicher nicht ausgefüllt","")))),"Fehler: nicht alle Datenblätter für diesen Speicher wurden vollständig befüllt")</f>
        <v/>
      </c>
    </row>
    <row r="121" spans="1:10" x14ac:dyDescent="0.2">
      <c r="A121" s="105" t="str">
        <f>IF(Stammdaten!A121="","",Stammdaten!A121)</f>
        <v/>
      </c>
      <c r="B121" s="105" t="str">
        <f>IF(A121="","",VLOOKUP(A121,Stammdaten!A121:H404,6,FALSE))</f>
        <v/>
      </c>
      <c r="C121" s="169" t="str">
        <f>IF(A121="","",IF(OR('Beladung des Speichers'!B121="Beladung aus dem Netz eines anderen Netzbetreibers",'Beladung des Speichers'!B121="Beladung ohne Netznutzung"),'Beladung des Speichers'!B121,"Beladung aus dem Netz der "&amp;Stammdaten!$F$3))</f>
        <v/>
      </c>
      <c r="D121" s="106" t="str">
        <f t="shared" si="3"/>
        <v/>
      </c>
      <c r="E121" s="107" t="str">
        <f>IF(OR(C121="Beladung aus dem Netz eines anderen Netzbetreibers",C121="Beladung ohne Netznutzung"), "",IF(A121="","",SUMIFS('Ergebnis (detailliert)'!$H$17:$H$300,'Ergebnis (detailliert)'!$A$17:$A$300,'Ergebnis (aggregiert)'!$A121,'Ergebnis (detailliert)'!$B$17:$B$300,'Ergebnis (aggregiert)'!$C121)))</f>
        <v/>
      </c>
      <c r="F121" s="108" t="str">
        <f>IF(OR(C121="Beladung aus dem Netz eines anderen Netzbetreibers",C121="Beladung ohne Netznutzung"),  "",IF($A121="","",SUMIFS('Ergebnis (detailliert)'!$I$17:$I$300,'Ergebnis (detailliert)'!$A$17:$A$300,'Ergebnis (aggregiert)'!$A121,'Ergebnis (detailliert)'!$B$17:$B$300,'Ergebnis (aggregiert)'!$C121)))</f>
        <v/>
      </c>
      <c r="G121" s="107" t="str">
        <f>IF(OR(C121="Beladung aus dem Netz eines anderen Netzbetreibers",C121="Beladung ohne Netznutzung"), "",IF($A121="","",SUMIFS('Ergebnis (detailliert)'!$M$17:$M$1001,'Ergebnis (detailliert)'!$A$17:$A$1001,'Ergebnis (aggregiert)'!$A121,'Ergebnis (detailliert)'!$B$17:$B$1001,'Ergebnis (aggregiert)'!$C121)))</f>
        <v/>
      </c>
      <c r="H121" s="108" t="str">
        <f>IF(OR(C121="Beladung aus dem Netz eines anderen Netzbetreibers",C121="Beladung ohne Netznutzung"), "",IF($A121="","",SUMIFS('Ergebnis (detailliert)'!$P$17:$P$1001,'Ergebnis (detailliert)'!$A$17:$A$1001,'Ergebnis (aggregiert)'!$A121,'Ergebnis (detailliert)'!$B$17:$B$1001,'Ergebnis (aggregiert)'!$C121)))</f>
        <v/>
      </c>
      <c r="I121" s="109" t="str">
        <f>IF(OR(C121="Beladung aus dem Netz eines anderen Netzbetreibers",C121="Beladung ohne Netznutzung"), "",IF($A121="","",SUMIFS('Ergebnis (detailliert)'!$S$17:$S$1001,'Ergebnis (detailliert)'!$A$17:$A$1001,'Ergebnis (aggregiert)'!$A121,'Ergebnis (detailliert)'!$B$17:$B$1001,'Ergebnis (aggregiert)'!$C121)))</f>
        <v/>
      </c>
      <c r="J121" s="89" t="str">
        <f>IFERROR(IF(ISBLANK(A121),"",IF(COUNTIF('Beladung des Speichers'!$A$17:$A$300,'Ergebnis (aggregiert)'!A121)=0,"Fehler: Reiter 'Beladung des Speichers' wurde für diesen Speicher nicht ausgefüllt",IF(COUNTIF('Entladung des Speichers'!$A$17:$A$300,'Ergebnis (aggregiert)'!A121)=0,"Fehler: Reiter 'Entladung des Speichers' wurde für diesen Speicher nicht ausgefüllt",IF(COUNTIF(Füllstände!$A$17:$A$300,'Ergebnis (aggregiert)'!A121)=0,"Fehler: Reiter 'Füllstände' wurde für diesen Speicher nicht ausgefüllt","")))),"Fehler: nicht alle Datenblätter für diesen Speicher wurden vollständig befüllt")</f>
        <v/>
      </c>
    </row>
    <row r="122" spans="1:10" x14ac:dyDescent="0.2">
      <c r="A122" s="105" t="str">
        <f>IF(Stammdaten!A122="","",Stammdaten!A122)</f>
        <v/>
      </c>
      <c r="B122" s="105" t="str">
        <f>IF(A122="","",VLOOKUP(A122,Stammdaten!A122:H405,6,FALSE))</f>
        <v/>
      </c>
      <c r="C122" s="169" t="str">
        <f>IF(A122="","",IF(OR('Beladung des Speichers'!B122="Beladung aus dem Netz eines anderen Netzbetreibers",'Beladung des Speichers'!B122="Beladung ohne Netznutzung"),'Beladung des Speichers'!B122,"Beladung aus dem Netz der "&amp;Stammdaten!$F$3))</f>
        <v/>
      </c>
      <c r="D122" s="106" t="str">
        <f t="shared" si="3"/>
        <v/>
      </c>
      <c r="E122" s="107" t="str">
        <f>IF(OR(C122="Beladung aus dem Netz eines anderen Netzbetreibers",C122="Beladung ohne Netznutzung"), "",IF(A122="","",SUMIFS('Ergebnis (detailliert)'!$H$17:$H$300,'Ergebnis (detailliert)'!$A$17:$A$300,'Ergebnis (aggregiert)'!$A122,'Ergebnis (detailliert)'!$B$17:$B$300,'Ergebnis (aggregiert)'!$C122)))</f>
        <v/>
      </c>
      <c r="F122" s="108" t="str">
        <f>IF(OR(C122="Beladung aus dem Netz eines anderen Netzbetreibers",C122="Beladung ohne Netznutzung"),  "",IF($A122="","",SUMIFS('Ergebnis (detailliert)'!$I$17:$I$300,'Ergebnis (detailliert)'!$A$17:$A$300,'Ergebnis (aggregiert)'!$A122,'Ergebnis (detailliert)'!$B$17:$B$300,'Ergebnis (aggregiert)'!$C122)))</f>
        <v/>
      </c>
      <c r="G122" s="107" t="str">
        <f>IF(OR(C122="Beladung aus dem Netz eines anderen Netzbetreibers",C122="Beladung ohne Netznutzung"), "",IF($A122="","",SUMIFS('Ergebnis (detailliert)'!$M$17:$M$1001,'Ergebnis (detailliert)'!$A$17:$A$1001,'Ergebnis (aggregiert)'!$A122,'Ergebnis (detailliert)'!$B$17:$B$1001,'Ergebnis (aggregiert)'!$C122)))</f>
        <v/>
      </c>
      <c r="H122" s="108" t="str">
        <f>IF(OR(C122="Beladung aus dem Netz eines anderen Netzbetreibers",C122="Beladung ohne Netznutzung"), "",IF($A122="","",SUMIFS('Ergebnis (detailliert)'!$P$17:$P$1001,'Ergebnis (detailliert)'!$A$17:$A$1001,'Ergebnis (aggregiert)'!$A122,'Ergebnis (detailliert)'!$B$17:$B$1001,'Ergebnis (aggregiert)'!$C122)))</f>
        <v/>
      </c>
      <c r="I122" s="109" t="str">
        <f>IF(OR(C122="Beladung aus dem Netz eines anderen Netzbetreibers",C122="Beladung ohne Netznutzung"), "",IF($A122="","",SUMIFS('Ergebnis (detailliert)'!$S$17:$S$1001,'Ergebnis (detailliert)'!$A$17:$A$1001,'Ergebnis (aggregiert)'!$A122,'Ergebnis (detailliert)'!$B$17:$B$1001,'Ergebnis (aggregiert)'!$C122)))</f>
        <v/>
      </c>
      <c r="J122" s="89" t="str">
        <f>IFERROR(IF(ISBLANK(A122),"",IF(COUNTIF('Beladung des Speichers'!$A$17:$A$300,'Ergebnis (aggregiert)'!A122)=0,"Fehler: Reiter 'Beladung des Speichers' wurde für diesen Speicher nicht ausgefüllt",IF(COUNTIF('Entladung des Speichers'!$A$17:$A$300,'Ergebnis (aggregiert)'!A122)=0,"Fehler: Reiter 'Entladung des Speichers' wurde für diesen Speicher nicht ausgefüllt",IF(COUNTIF(Füllstände!$A$17:$A$300,'Ergebnis (aggregiert)'!A122)=0,"Fehler: Reiter 'Füllstände' wurde für diesen Speicher nicht ausgefüllt","")))),"Fehler: nicht alle Datenblätter für diesen Speicher wurden vollständig befüllt")</f>
        <v/>
      </c>
    </row>
    <row r="123" spans="1:10" x14ac:dyDescent="0.2">
      <c r="A123" s="105" t="str">
        <f>IF(Stammdaten!A123="","",Stammdaten!A123)</f>
        <v/>
      </c>
      <c r="B123" s="105" t="str">
        <f>IF(A123="","",VLOOKUP(A123,Stammdaten!A123:H406,6,FALSE))</f>
        <v/>
      </c>
      <c r="C123" s="169" t="str">
        <f>IF(A123="","",IF(OR('Beladung des Speichers'!B123="Beladung aus dem Netz eines anderen Netzbetreibers",'Beladung des Speichers'!B123="Beladung ohne Netznutzung"),'Beladung des Speichers'!B123,"Beladung aus dem Netz der "&amp;Stammdaten!$F$3))</f>
        <v/>
      </c>
      <c r="D123" s="106" t="str">
        <f t="shared" si="3"/>
        <v/>
      </c>
      <c r="E123" s="107" t="str">
        <f>IF(OR(C123="Beladung aus dem Netz eines anderen Netzbetreibers",C123="Beladung ohne Netznutzung"), "",IF(A123="","",SUMIFS('Ergebnis (detailliert)'!$H$17:$H$300,'Ergebnis (detailliert)'!$A$17:$A$300,'Ergebnis (aggregiert)'!$A123,'Ergebnis (detailliert)'!$B$17:$B$300,'Ergebnis (aggregiert)'!$C123)))</f>
        <v/>
      </c>
      <c r="F123" s="108" t="str">
        <f>IF(OR(C123="Beladung aus dem Netz eines anderen Netzbetreibers",C123="Beladung ohne Netznutzung"),  "",IF($A123="","",SUMIFS('Ergebnis (detailliert)'!$I$17:$I$300,'Ergebnis (detailliert)'!$A$17:$A$300,'Ergebnis (aggregiert)'!$A123,'Ergebnis (detailliert)'!$B$17:$B$300,'Ergebnis (aggregiert)'!$C123)))</f>
        <v/>
      </c>
      <c r="G123" s="107" t="str">
        <f>IF(OR(C123="Beladung aus dem Netz eines anderen Netzbetreibers",C123="Beladung ohne Netznutzung"), "",IF($A123="","",SUMIFS('Ergebnis (detailliert)'!$M$17:$M$1001,'Ergebnis (detailliert)'!$A$17:$A$1001,'Ergebnis (aggregiert)'!$A123,'Ergebnis (detailliert)'!$B$17:$B$1001,'Ergebnis (aggregiert)'!$C123)))</f>
        <v/>
      </c>
      <c r="H123" s="108" t="str">
        <f>IF(OR(C123="Beladung aus dem Netz eines anderen Netzbetreibers",C123="Beladung ohne Netznutzung"), "",IF($A123="","",SUMIFS('Ergebnis (detailliert)'!$P$17:$P$1001,'Ergebnis (detailliert)'!$A$17:$A$1001,'Ergebnis (aggregiert)'!$A123,'Ergebnis (detailliert)'!$B$17:$B$1001,'Ergebnis (aggregiert)'!$C123)))</f>
        <v/>
      </c>
      <c r="I123" s="109" t="str">
        <f>IF(OR(C123="Beladung aus dem Netz eines anderen Netzbetreibers",C123="Beladung ohne Netznutzung"), "",IF($A123="","",SUMIFS('Ergebnis (detailliert)'!$S$17:$S$1001,'Ergebnis (detailliert)'!$A$17:$A$1001,'Ergebnis (aggregiert)'!$A123,'Ergebnis (detailliert)'!$B$17:$B$1001,'Ergebnis (aggregiert)'!$C123)))</f>
        <v/>
      </c>
      <c r="J123" s="89" t="str">
        <f>IFERROR(IF(ISBLANK(A123),"",IF(COUNTIF('Beladung des Speichers'!$A$17:$A$300,'Ergebnis (aggregiert)'!A123)=0,"Fehler: Reiter 'Beladung des Speichers' wurde für diesen Speicher nicht ausgefüllt",IF(COUNTIF('Entladung des Speichers'!$A$17:$A$300,'Ergebnis (aggregiert)'!A123)=0,"Fehler: Reiter 'Entladung des Speichers' wurde für diesen Speicher nicht ausgefüllt",IF(COUNTIF(Füllstände!$A$17:$A$300,'Ergebnis (aggregiert)'!A123)=0,"Fehler: Reiter 'Füllstände' wurde für diesen Speicher nicht ausgefüllt","")))),"Fehler: nicht alle Datenblätter für diesen Speicher wurden vollständig befüllt")</f>
        <v/>
      </c>
    </row>
    <row r="124" spans="1:10" x14ac:dyDescent="0.2">
      <c r="A124" s="105" t="str">
        <f>IF(Stammdaten!A124="","",Stammdaten!A124)</f>
        <v/>
      </c>
      <c r="B124" s="105" t="str">
        <f>IF(A124="","",VLOOKUP(A124,Stammdaten!A124:H407,6,FALSE))</f>
        <v/>
      </c>
      <c r="C124" s="169" t="str">
        <f>IF(A124="","",IF(OR('Beladung des Speichers'!B124="Beladung aus dem Netz eines anderen Netzbetreibers",'Beladung des Speichers'!B124="Beladung ohne Netznutzung"),'Beladung des Speichers'!B124,"Beladung aus dem Netz der "&amp;Stammdaten!$F$3))</f>
        <v/>
      </c>
      <c r="D124" s="106" t="str">
        <f t="shared" si="3"/>
        <v/>
      </c>
      <c r="E124" s="107" t="str">
        <f>IF(OR(C124="Beladung aus dem Netz eines anderen Netzbetreibers",C124="Beladung ohne Netznutzung"), "",IF(A124="","",SUMIFS('Ergebnis (detailliert)'!$H$17:$H$300,'Ergebnis (detailliert)'!$A$17:$A$300,'Ergebnis (aggregiert)'!$A124,'Ergebnis (detailliert)'!$B$17:$B$300,'Ergebnis (aggregiert)'!$C124)))</f>
        <v/>
      </c>
      <c r="F124" s="108" t="str">
        <f>IF(OR(C124="Beladung aus dem Netz eines anderen Netzbetreibers",C124="Beladung ohne Netznutzung"),  "",IF($A124="","",SUMIFS('Ergebnis (detailliert)'!$I$17:$I$300,'Ergebnis (detailliert)'!$A$17:$A$300,'Ergebnis (aggregiert)'!$A124,'Ergebnis (detailliert)'!$B$17:$B$300,'Ergebnis (aggregiert)'!$C124)))</f>
        <v/>
      </c>
      <c r="G124" s="107" t="str">
        <f>IF(OR(C124="Beladung aus dem Netz eines anderen Netzbetreibers",C124="Beladung ohne Netznutzung"), "",IF($A124="","",SUMIFS('Ergebnis (detailliert)'!$M$17:$M$1001,'Ergebnis (detailliert)'!$A$17:$A$1001,'Ergebnis (aggregiert)'!$A124,'Ergebnis (detailliert)'!$B$17:$B$1001,'Ergebnis (aggregiert)'!$C124)))</f>
        <v/>
      </c>
      <c r="H124" s="108" t="str">
        <f>IF(OR(C124="Beladung aus dem Netz eines anderen Netzbetreibers",C124="Beladung ohne Netznutzung"), "",IF($A124="","",SUMIFS('Ergebnis (detailliert)'!$P$17:$P$1001,'Ergebnis (detailliert)'!$A$17:$A$1001,'Ergebnis (aggregiert)'!$A124,'Ergebnis (detailliert)'!$B$17:$B$1001,'Ergebnis (aggregiert)'!$C124)))</f>
        <v/>
      </c>
      <c r="I124" s="109" t="str">
        <f>IF(OR(C124="Beladung aus dem Netz eines anderen Netzbetreibers",C124="Beladung ohne Netznutzung"), "",IF($A124="","",SUMIFS('Ergebnis (detailliert)'!$S$17:$S$1001,'Ergebnis (detailliert)'!$A$17:$A$1001,'Ergebnis (aggregiert)'!$A124,'Ergebnis (detailliert)'!$B$17:$B$1001,'Ergebnis (aggregiert)'!$C124)))</f>
        <v/>
      </c>
      <c r="J124" s="89" t="str">
        <f>IFERROR(IF(ISBLANK(A124),"",IF(COUNTIF('Beladung des Speichers'!$A$17:$A$300,'Ergebnis (aggregiert)'!A124)=0,"Fehler: Reiter 'Beladung des Speichers' wurde für diesen Speicher nicht ausgefüllt",IF(COUNTIF('Entladung des Speichers'!$A$17:$A$300,'Ergebnis (aggregiert)'!A124)=0,"Fehler: Reiter 'Entladung des Speichers' wurde für diesen Speicher nicht ausgefüllt",IF(COUNTIF(Füllstände!$A$17:$A$300,'Ergebnis (aggregiert)'!A124)=0,"Fehler: Reiter 'Füllstände' wurde für diesen Speicher nicht ausgefüllt","")))),"Fehler: nicht alle Datenblätter für diesen Speicher wurden vollständig befüllt")</f>
        <v/>
      </c>
    </row>
    <row r="125" spans="1:10" x14ac:dyDescent="0.2">
      <c r="A125" s="105" t="str">
        <f>IF(Stammdaten!A125="","",Stammdaten!A125)</f>
        <v/>
      </c>
      <c r="B125" s="105" t="str">
        <f>IF(A125="","",VLOOKUP(A125,Stammdaten!A125:H408,6,FALSE))</f>
        <v/>
      </c>
      <c r="C125" s="169" t="str">
        <f>IF(A125="","",IF(OR('Beladung des Speichers'!B125="Beladung aus dem Netz eines anderen Netzbetreibers",'Beladung des Speichers'!B125="Beladung ohne Netznutzung"),'Beladung des Speichers'!B125,"Beladung aus dem Netz der "&amp;Stammdaten!$F$3))</f>
        <v/>
      </c>
      <c r="D125" s="106" t="str">
        <f t="shared" si="3"/>
        <v/>
      </c>
      <c r="E125" s="107" t="str">
        <f>IF(OR(C125="Beladung aus dem Netz eines anderen Netzbetreibers",C125="Beladung ohne Netznutzung"), "",IF(A125="","",SUMIFS('Ergebnis (detailliert)'!$H$17:$H$300,'Ergebnis (detailliert)'!$A$17:$A$300,'Ergebnis (aggregiert)'!$A125,'Ergebnis (detailliert)'!$B$17:$B$300,'Ergebnis (aggregiert)'!$C125)))</f>
        <v/>
      </c>
      <c r="F125" s="108" t="str">
        <f>IF(OR(C125="Beladung aus dem Netz eines anderen Netzbetreibers",C125="Beladung ohne Netznutzung"),  "",IF($A125="","",SUMIFS('Ergebnis (detailliert)'!$I$17:$I$300,'Ergebnis (detailliert)'!$A$17:$A$300,'Ergebnis (aggregiert)'!$A125,'Ergebnis (detailliert)'!$B$17:$B$300,'Ergebnis (aggregiert)'!$C125)))</f>
        <v/>
      </c>
      <c r="G125" s="107" t="str">
        <f>IF(OR(C125="Beladung aus dem Netz eines anderen Netzbetreibers",C125="Beladung ohne Netznutzung"), "",IF($A125="","",SUMIFS('Ergebnis (detailliert)'!$M$17:$M$1001,'Ergebnis (detailliert)'!$A$17:$A$1001,'Ergebnis (aggregiert)'!$A125,'Ergebnis (detailliert)'!$B$17:$B$1001,'Ergebnis (aggregiert)'!$C125)))</f>
        <v/>
      </c>
      <c r="H125" s="108" t="str">
        <f>IF(OR(C125="Beladung aus dem Netz eines anderen Netzbetreibers",C125="Beladung ohne Netznutzung"), "",IF($A125="","",SUMIFS('Ergebnis (detailliert)'!$P$17:$P$1001,'Ergebnis (detailliert)'!$A$17:$A$1001,'Ergebnis (aggregiert)'!$A125,'Ergebnis (detailliert)'!$B$17:$B$1001,'Ergebnis (aggregiert)'!$C125)))</f>
        <v/>
      </c>
      <c r="I125" s="109" t="str">
        <f>IF(OR(C125="Beladung aus dem Netz eines anderen Netzbetreibers",C125="Beladung ohne Netznutzung"), "",IF($A125="","",SUMIFS('Ergebnis (detailliert)'!$S$17:$S$1001,'Ergebnis (detailliert)'!$A$17:$A$1001,'Ergebnis (aggregiert)'!$A125,'Ergebnis (detailliert)'!$B$17:$B$1001,'Ergebnis (aggregiert)'!$C125)))</f>
        <v/>
      </c>
      <c r="J125" s="89" t="str">
        <f>IFERROR(IF(ISBLANK(A125),"",IF(COUNTIF('Beladung des Speichers'!$A$17:$A$300,'Ergebnis (aggregiert)'!A125)=0,"Fehler: Reiter 'Beladung des Speichers' wurde für diesen Speicher nicht ausgefüllt",IF(COUNTIF('Entladung des Speichers'!$A$17:$A$300,'Ergebnis (aggregiert)'!A125)=0,"Fehler: Reiter 'Entladung des Speichers' wurde für diesen Speicher nicht ausgefüllt",IF(COUNTIF(Füllstände!$A$17:$A$300,'Ergebnis (aggregiert)'!A125)=0,"Fehler: Reiter 'Füllstände' wurde für diesen Speicher nicht ausgefüllt","")))),"Fehler: nicht alle Datenblätter für diesen Speicher wurden vollständig befüllt")</f>
        <v/>
      </c>
    </row>
    <row r="126" spans="1:10" x14ac:dyDescent="0.2">
      <c r="A126" s="105" t="str">
        <f>IF(Stammdaten!A126="","",Stammdaten!A126)</f>
        <v/>
      </c>
      <c r="B126" s="105" t="str">
        <f>IF(A126="","",VLOOKUP(A126,Stammdaten!A126:H409,6,FALSE))</f>
        <v/>
      </c>
      <c r="C126" s="169" t="str">
        <f>IF(A126="","",IF(OR('Beladung des Speichers'!B126="Beladung aus dem Netz eines anderen Netzbetreibers",'Beladung des Speichers'!B126="Beladung ohne Netznutzung"),'Beladung des Speichers'!B126,"Beladung aus dem Netz der "&amp;Stammdaten!$F$3))</f>
        <v/>
      </c>
      <c r="D126" s="106" t="str">
        <f t="shared" si="3"/>
        <v/>
      </c>
      <c r="E126" s="107" t="str">
        <f>IF(OR(C126="Beladung aus dem Netz eines anderen Netzbetreibers",C126="Beladung ohne Netznutzung"), "",IF(A126="","",SUMIFS('Ergebnis (detailliert)'!$H$17:$H$300,'Ergebnis (detailliert)'!$A$17:$A$300,'Ergebnis (aggregiert)'!$A126,'Ergebnis (detailliert)'!$B$17:$B$300,'Ergebnis (aggregiert)'!$C126)))</f>
        <v/>
      </c>
      <c r="F126" s="108" t="str">
        <f>IF(OR(C126="Beladung aus dem Netz eines anderen Netzbetreibers",C126="Beladung ohne Netznutzung"),  "",IF($A126="","",SUMIFS('Ergebnis (detailliert)'!$I$17:$I$300,'Ergebnis (detailliert)'!$A$17:$A$300,'Ergebnis (aggregiert)'!$A126,'Ergebnis (detailliert)'!$B$17:$B$300,'Ergebnis (aggregiert)'!$C126)))</f>
        <v/>
      </c>
      <c r="G126" s="107" t="str">
        <f>IF(OR(C126="Beladung aus dem Netz eines anderen Netzbetreibers",C126="Beladung ohne Netznutzung"), "",IF($A126="","",SUMIFS('Ergebnis (detailliert)'!$M$17:$M$1001,'Ergebnis (detailliert)'!$A$17:$A$1001,'Ergebnis (aggregiert)'!$A126,'Ergebnis (detailliert)'!$B$17:$B$1001,'Ergebnis (aggregiert)'!$C126)))</f>
        <v/>
      </c>
      <c r="H126" s="108" t="str">
        <f>IF(OR(C126="Beladung aus dem Netz eines anderen Netzbetreibers",C126="Beladung ohne Netznutzung"), "",IF($A126="","",SUMIFS('Ergebnis (detailliert)'!$P$17:$P$1001,'Ergebnis (detailliert)'!$A$17:$A$1001,'Ergebnis (aggregiert)'!$A126,'Ergebnis (detailliert)'!$B$17:$B$1001,'Ergebnis (aggregiert)'!$C126)))</f>
        <v/>
      </c>
      <c r="I126" s="109" t="str">
        <f>IF(OR(C126="Beladung aus dem Netz eines anderen Netzbetreibers",C126="Beladung ohne Netznutzung"), "",IF($A126="","",SUMIFS('Ergebnis (detailliert)'!$S$17:$S$1001,'Ergebnis (detailliert)'!$A$17:$A$1001,'Ergebnis (aggregiert)'!$A126,'Ergebnis (detailliert)'!$B$17:$B$1001,'Ergebnis (aggregiert)'!$C126)))</f>
        <v/>
      </c>
      <c r="J126" s="89" t="str">
        <f>IFERROR(IF(ISBLANK(A126),"",IF(COUNTIF('Beladung des Speichers'!$A$17:$A$300,'Ergebnis (aggregiert)'!A126)=0,"Fehler: Reiter 'Beladung des Speichers' wurde für diesen Speicher nicht ausgefüllt",IF(COUNTIF('Entladung des Speichers'!$A$17:$A$300,'Ergebnis (aggregiert)'!A126)=0,"Fehler: Reiter 'Entladung des Speichers' wurde für diesen Speicher nicht ausgefüllt",IF(COUNTIF(Füllstände!$A$17:$A$300,'Ergebnis (aggregiert)'!A126)=0,"Fehler: Reiter 'Füllstände' wurde für diesen Speicher nicht ausgefüllt","")))),"Fehler: nicht alle Datenblätter für diesen Speicher wurden vollständig befüllt")</f>
        <v/>
      </c>
    </row>
    <row r="127" spans="1:10" x14ac:dyDescent="0.2">
      <c r="A127" s="105" t="str">
        <f>IF(Stammdaten!A127="","",Stammdaten!A127)</f>
        <v/>
      </c>
      <c r="B127" s="105" t="str">
        <f>IF(A127="","",VLOOKUP(A127,Stammdaten!A127:H410,6,FALSE))</f>
        <v/>
      </c>
      <c r="C127" s="169" t="str">
        <f>IF(A127="","",IF(OR('Beladung des Speichers'!B127="Beladung aus dem Netz eines anderen Netzbetreibers",'Beladung des Speichers'!B127="Beladung ohne Netznutzung"),'Beladung des Speichers'!B127,"Beladung aus dem Netz der "&amp;Stammdaten!$F$3))</f>
        <v/>
      </c>
      <c r="D127" s="106" t="str">
        <f t="shared" si="3"/>
        <v/>
      </c>
      <c r="E127" s="107" t="str">
        <f>IF(OR(C127="Beladung aus dem Netz eines anderen Netzbetreibers",C127="Beladung ohne Netznutzung"), "",IF(A127="","",SUMIFS('Ergebnis (detailliert)'!$H$17:$H$300,'Ergebnis (detailliert)'!$A$17:$A$300,'Ergebnis (aggregiert)'!$A127,'Ergebnis (detailliert)'!$B$17:$B$300,'Ergebnis (aggregiert)'!$C127)))</f>
        <v/>
      </c>
      <c r="F127" s="108" t="str">
        <f>IF(OR(C127="Beladung aus dem Netz eines anderen Netzbetreibers",C127="Beladung ohne Netznutzung"),  "",IF($A127="","",SUMIFS('Ergebnis (detailliert)'!$I$17:$I$300,'Ergebnis (detailliert)'!$A$17:$A$300,'Ergebnis (aggregiert)'!$A127,'Ergebnis (detailliert)'!$B$17:$B$300,'Ergebnis (aggregiert)'!$C127)))</f>
        <v/>
      </c>
      <c r="G127" s="107" t="str">
        <f>IF(OR(C127="Beladung aus dem Netz eines anderen Netzbetreibers",C127="Beladung ohne Netznutzung"), "",IF($A127="","",SUMIFS('Ergebnis (detailliert)'!$M$17:$M$1001,'Ergebnis (detailliert)'!$A$17:$A$1001,'Ergebnis (aggregiert)'!$A127,'Ergebnis (detailliert)'!$B$17:$B$1001,'Ergebnis (aggregiert)'!$C127)))</f>
        <v/>
      </c>
      <c r="H127" s="108" t="str">
        <f>IF(OR(C127="Beladung aus dem Netz eines anderen Netzbetreibers",C127="Beladung ohne Netznutzung"), "",IF($A127="","",SUMIFS('Ergebnis (detailliert)'!$P$17:$P$1001,'Ergebnis (detailliert)'!$A$17:$A$1001,'Ergebnis (aggregiert)'!$A127,'Ergebnis (detailliert)'!$B$17:$B$1001,'Ergebnis (aggregiert)'!$C127)))</f>
        <v/>
      </c>
      <c r="I127" s="109" t="str">
        <f>IF(OR(C127="Beladung aus dem Netz eines anderen Netzbetreibers",C127="Beladung ohne Netznutzung"), "",IF($A127="","",SUMIFS('Ergebnis (detailliert)'!$S$17:$S$1001,'Ergebnis (detailliert)'!$A$17:$A$1001,'Ergebnis (aggregiert)'!$A127,'Ergebnis (detailliert)'!$B$17:$B$1001,'Ergebnis (aggregiert)'!$C127)))</f>
        <v/>
      </c>
      <c r="J127" s="89" t="str">
        <f>IFERROR(IF(ISBLANK(A127),"",IF(COUNTIF('Beladung des Speichers'!$A$17:$A$300,'Ergebnis (aggregiert)'!A127)=0,"Fehler: Reiter 'Beladung des Speichers' wurde für diesen Speicher nicht ausgefüllt",IF(COUNTIF('Entladung des Speichers'!$A$17:$A$300,'Ergebnis (aggregiert)'!A127)=0,"Fehler: Reiter 'Entladung des Speichers' wurde für diesen Speicher nicht ausgefüllt",IF(COUNTIF(Füllstände!$A$17:$A$300,'Ergebnis (aggregiert)'!A127)=0,"Fehler: Reiter 'Füllstände' wurde für diesen Speicher nicht ausgefüllt","")))),"Fehler: nicht alle Datenblätter für diesen Speicher wurden vollständig befüllt")</f>
        <v/>
      </c>
    </row>
    <row r="128" spans="1:10" x14ac:dyDescent="0.2">
      <c r="A128" s="105" t="str">
        <f>IF(Stammdaten!A128="","",Stammdaten!A128)</f>
        <v/>
      </c>
      <c r="B128" s="105" t="str">
        <f>IF(A128="","",VLOOKUP(A128,Stammdaten!A128:H411,6,FALSE))</f>
        <v/>
      </c>
      <c r="C128" s="169" t="str">
        <f>IF(A128="","",IF(OR('Beladung des Speichers'!B128="Beladung aus dem Netz eines anderen Netzbetreibers",'Beladung des Speichers'!B128="Beladung ohne Netznutzung"),'Beladung des Speichers'!B128,"Beladung aus dem Netz der "&amp;Stammdaten!$F$3))</f>
        <v/>
      </c>
      <c r="D128" s="106" t="str">
        <f t="shared" si="3"/>
        <v/>
      </c>
      <c r="E128" s="107" t="str">
        <f>IF(OR(C128="Beladung aus dem Netz eines anderen Netzbetreibers",C128="Beladung ohne Netznutzung"), "",IF(A128="","",SUMIFS('Ergebnis (detailliert)'!$H$17:$H$300,'Ergebnis (detailliert)'!$A$17:$A$300,'Ergebnis (aggregiert)'!$A128,'Ergebnis (detailliert)'!$B$17:$B$300,'Ergebnis (aggregiert)'!$C128)))</f>
        <v/>
      </c>
      <c r="F128" s="108" t="str">
        <f>IF(OR(C128="Beladung aus dem Netz eines anderen Netzbetreibers",C128="Beladung ohne Netznutzung"),  "",IF($A128="","",SUMIFS('Ergebnis (detailliert)'!$I$17:$I$300,'Ergebnis (detailliert)'!$A$17:$A$300,'Ergebnis (aggregiert)'!$A128,'Ergebnis (detailliert)'!$B$17:$B$300,'Ergebnis (aggregiert)'!$C128)))</f>
        <v/>
      </c>
      <c r="G128" s="107" t="str">
        <f>IF(OR(C128="Beladung aus dem Netz eines anderen Netzbetreibers",C128="Beladung ohne Netznutzung"), "",IF($A128="","",SUMIFS('Ergebnis (detailliert)'!$M$17:$M$1001,'Ergebnis (detailliert)'!$A$17:$A$1001,'Ergebnis (aggregiert)'!$A128,'Ergebnis (detailliert)'!$B$17:$B$1001,'Ergebnis (aggregiert)'!$C128)))</f>
        <v/>
      </c>
      <c r="H128" s="108" t="str">
        <f>IF(OR(C128="Beladung aus dem Netz eines anderen Netzbetreibers",C128="Beladung ohne Netznutzung"), "",IF($A128="","",SUMIFS('Ergebnis (detailliert)'!$P$17:$P$1001,'Ergebnis (detailliert)'!$A$17:$A$1001,'Ergebnis (aggregiert)'!$A128,'Ergebnis (detailliert)'!$B$17:$B$1001,'Ergebnis (aggregiert)'!$C128)))</f>
        <v/>
      </c>
      <c r="I128" s="109" t="str">
        <f>IF(OR(C128="Beladung aus dem Netz eines anderen Netzbetreibers",C128="Beladung ohne Netznutzung"), "",IF($A128="","",SUMIFS('Ergebnis (detailliert)'!$S$17:$S$1001,'Ergebnis (detailliert)'!$A$17:$A$1001,'Ergebnis (aggregiert)'!$A128,'Ergebnis (detailliert)'!$B$17:$B$1001,'Ergebnis (aggregiert)'!$C128)))</f>
        <v/>
      </c>
      <c r="J128" s="89" t="str">
        <f>IFERROR(IF(ISBLANK(A128),"",IF(COUNTIF('Beladung des Speichers'!$A$17:$A$300,'Ergebnis (aggregiert)'!A128)=0,"Fehler: Reiter 'Beladung des Speichers' wurde für diesen Speicher nicht ausgefüllt",IF(COUNTIF('Entladung des Speichers'!$A$17:$A$300,'Ergebnis (aggregiert)'!A128)=0,"Fehler: Reiter 'Entladung des Speichers' wurde für diesen Speicher nicht ausgefüllt",IF(COUNTIF(Füllstände!$A$17:$A$300,'Ergebnis (aggregiert)'!A128)=0,"Fehler: Reiter 'Füllstände' wurde für diesen Speicher nicht ausgefüllt","")))),"Fehler: nicht alle Datenblätter für diesen Speicher wurden vollständig befüllt")</f>
        <v/>
      </c>
    </row>
    <row r="129" spans="1:10" x14ac:dyDescent="0.2">
      <c r="A129" s="105" t="str">
        <f>IF(Stammdaten!A129="","",Stammdaten!A129)</f>
        <v/>
      </c>
      <c r="B129" s="105" t="str">
        <f>IF(A129="","",VLOOKUP(A129,Stammdaten!A129:H412,6,FALSE))</f>
        <v/>
      </c>
      <c r="C129" s="169" t="str">
        <f>IF(A129="","",IF(OR('Beladung des Speichers'!B129="Beladung aus dem Netz eines anderen Netzbetreibers",'Beladung des Speichers'!B129="Beladung ohne Netznutzung"),'Beladung des Speichers'!B129,"Beladung aus dem Netz der "&amp;Stammdaten!$F$3))</f>
        <v/>
      </c>
      <c r="D129" s="106" t="str">
        <f t="shared" si="3"/>
        <v/>
      </c>
      <c r="E129" s="107" t="str">
        <f>IF(OR(C129="Beladung aus dem Netz eines anderen Netzbetreibers",C129="Beladung ohne Netznutzung"), "",IF(A129="","",SUMIFS('Ergebnis (detailliert)'!$H$17:$H$300,'Ergebnis (detailliert)'!$A$17:$A$300,'Ergebnis (aggregiert)'!$A129,'Ergebnis (detailliert)'!$B$17:$B$300,'Ergebnis (aggregiert)'!$C129)))</f>
        <v/>
      </c>
      <c r="F129" s="108" t="str">
        <f>IF(OR(C129="Beladung aus dem Netz eines anderen Netzbetreibers",C129="Beladung ohne Netznutzung"),  "",IF($A129="","",SUMIFS('Ergebnis (detailliert)'!$I$17:$I$300,'Ergebnis (detailliert)'!$A$17:$A$300,'Ergebnis (aggregiert)'!$A129,'Ergebnis (detailliert)'!$B$17:$B$300,'Ergebnis (aggregiert)'!$C129)))</f>
        <v/>
      </c>
      <c r="G129" s="107" t="str">
        <f>IF(OR(C129="Beladung aus dem Netz eines anderen Netzbetreibers",C129="Beladung ohne Netznutzung"), "",IF($A129="","",SUMIFS('Ergebnis (detailliert)'!$M$17:$M$1001,'Ergebnis (detailliert)'!$A$17:$A$1001,'Ergebnis (aggregiert)'!$A129,'Ergebnis (detailliert)'!$B$17:$B$1001,'Ergebnis (aggregiert)'!$C129)))</f>
        <v/>
      </c>
      <c r="H129" s="108" t="str">
        <f>IF(OR(C129="Beladung aus dem Netz eines anderen Netzbetreibers",C129="Beladung ohne Netznutzung"), "",IF($A129="","",SUMIFS('Ergebnis (detailliert)'!$P$17:$P$1001,'Ergebnis (detailliert)'!$A$17:$A$1001,'Ergebnis (aggregiert)'!$A129,'Ergebnis (detailliert)'!$B$17:$B$1001,'Ergebnis (aggregiert)'!$C129)))</f>
        <v/>
      </c>
      <c r="I129" s="109" t="str">
        <f>IF(OR(C129="Beladung aus dem Netz eines anderen Netzbetreibers",C129="Beladung ohne Netznutzung"), "",IF($A129="","",SUMIFS('Ergebnis (detailliert)'!$S$17:$S$1001,'Ergebnis (detailliert)'!$A$17:$A$1001,'Ergebnis (aggregiert)'!$A129,'Ergebnis (detailliert)'!$B$17:$B$1001,'Ergebnis (aggregiert)'!$C129)))</f>
        <v/>
      </c>
      <c r="J129" s="89" t="str">
        <f>IFERROR(IF(ISBLANK(A129),"",IF(COUNTIF('Beladung des Speichers'!$A$17:$A$300,'Ergebnis (aggregiert)'!A129)=0,"Fehler: Reiter 'Beladung des Speichers' wurde für diesen Speicher nicht ausgefüllt",IF(COUNTIF('Entladung des Speichers'!$A$17:$A$300,'Ergebnis (aggregiert)'!A129)=0,"Fehler: Reiter 'Entladung des Speichers' wurde für diesen Speicher nicht ausgefüllt",IF(COUNTIF(Füllstände!$A$17:$A$300,'Ergebnis (aggregiert)'!A129)=0,"Fehler: Reiter 'Füllstände' wurde für diesen Speicher nicht ausgefüllt","")))),"Fehler: nicht alle Datenblätter für diesen Speicher wurden vollständig befüllt")</f>
        <v/>
      </c>
    </row>
    <row r="130" spans="1:10" x14ac:dyDescent="0.2">
      <c r="A130" s="105" t="str">
        <f>IF(Stammdaten!A130="","",Stammdaten!A130)</f>
        <v/>
      </c>
      <c r="B130" s="105" t="str">
        <f>IF(A130="","",VLOOKUP(A130,Stammdaten!A130:H413,6,FALSE))</f>
        <v/>
      </c>
      <c r="C130" s="169" t="str">
        <f>IF(A130="","",IF(OR('Beladung des Speichers'!B130="Beladung aus dem Netz eines anderen Netzbetreibers",'Beladung des Speichers'!B130="Beladung ohne Netznutzung"),'Beladung des Speichers'!B130,"Beladung aus dem Netz der "&amp;Stammdaten!$F$3))</f>
        <v/>
      </c>
      <c r="D130" s="106" t="str">
        <f t="shared" si="3"/>
        <v/>
      </c>
      <c r="E130" s="107" t="str">
        <f>IF(OR(C130="Beladung aus dem Netz eines anderen Netzbetreibers",C130="Beladung ohne Netznutzung"), "",IF(A130="","",SUMIFS('Ergebnis (detailliert)'!$H$17:$H$300,'Ergebnis (detailliert)'!$A$17:$A$300,'Ergebnis (aggregiert)'!$A130,'Ergebnis (detailliert)'!$B$17:$B$300,'Ergebnis (aggregiert)'!$C130)))</f>
        <v/>
      </c>
      <c r="F130" s="108" t="str">
        <f>IF(OR(C130="Beladung aus dem Netz eines anderen Netzbetreibers",C130="Beladung ohne Netznutzung"),  "",IF($A130="","",SUMIFS('Ergebnis (detailliert)'!$I$17:$I$300,'Ergebnis (detailliert)'!$A$17:$A$300,'Ergebnis (aggregiert)'!$A130,'Ergebnis (detailliert)'!$B$17:$B$300,'Ergebnis (aggregiert)'!$C130)))</f>
        <v/>
      </c>
      <c r="G130" s="107" t="str">
        <f>IF(OR(C130="Beladung aus dem Netz eines anderen Netzbetreibers",C130="Beladung ohne Netznutzung"), "",IF($A130="","",SUMIFS('Ergebnis (detailliert)'!$M$17:$M$1001,'Ergebnis (detailliert)'!$A$17:$A$1001,'Ergebnis (aggregiert)'!$A130,'Ergebnis (detailliert)'!$B$17:$B$1001,'Ergebnis (aggregiert)'!$C130)))</f>
        <v/>
      </c>
      <c r="H130" s="108" t="str">
        <f>IF(OR(C130="Beladung aus dem Netz eines anderen Netzbetreibers",C130="Beladung ohne Netznutzung"), "",IF($A130="","",SUMIFS('Ergebnis (detailliert)'!$P$17:$P$1001,'Ergebnis (detailliert)'!$A$17:$A$1001,'Ergebnis (aggregiert)'!$A130,'Ergebnis (detailliert)'!$B$17:$B$1001,'Ergebnis (aggregiert)'!$C130)))</f>
        <v/>
      </c>
      <c r="I130" s="109" t="str">
        <f>IF(OR(C130="Beladung aus dem Netz eines anderen Netzbetreibers",C130="Beladung ohne Netznutzung"), "",IF($A130="","",SUMIFS('Ergebnis (detailliert)'!$S$17:$S$1001,'Ergebnis (detailliert)'!$A$17:$A$1001,'Ergebnis (aggregiert)'!$A130,'Ergebnis (detailliert)'!$B$17:$B$1001,'Ergebnis (aggregiert)'!$C130)))</f>
        <v/>
      </c>
      <c r="J130" s="89" t="str">
        <f>IFERROR(IF(ISBLANK(A130),"",IF(COUNTIF('Beladung des Speichers'!$A$17:$A$300,'Ergebnis (aggregiert)'!A130)=0,"Fehler: Reiter 'Beladung des Speichers' wurde für diesen Speicher nicht ausgefüllt",IF(COUNTIF('Entladung des Speichers'!$A$17:$A$300,'Ergebnis (aggregiert)'!A130)=0,"Fehler: Reiter 'Entladung des Speichers' wurde für diesen Speicher nicht ausgefüllt",IF(COUNTIF(Füllstände!$A$17:$A$300,'Ergebnis (aggregiert)'!A130)=0,"Fehler: Reiter 'Füllstände' wurde für diesen Speicher nicht ausgefüllt","")))),"Fehler: nicht alle Datenblätter für diesen Speicher wurden vollständig befüllt")</f>
        <v/>
      </c>
    </row>
    <row r="131" spans="1:10" x14ac:dyDescent="0.2">
      <c r="A131" s="105" t="str">
        <f>IF(Stammdaten!A131="","",Stammdaten!A131)</f>
        <v/>
      </c>
      <c r="B131" s="105" t="str">
        <f>IF(A131="","",VLOOKUP(A131,Stammdaten!A131:H414,6,FALSE))</f>
        <v/>
      </c>
      <c r="C131" s="169" t="str">
        <f>IF(A131="","",IF(OR('Beladung des Speichers'!B131="Beladung aus dem Netz eines anderen Netzbetreibers",'Beladung des Speichers'!B131="Beladung ohne Netznutzung"),'Beladung des Speichers'!B131,"Beladung aus dem Netz der "&amp;Stammdaten!$F$3))</f>
        <v/>
      </c>
      <c r="D131" s="106" t="str">
        <f t="shared" si="3"/>
        <v/>
      </c>
      <c r="E131" s="107" t="str">
        <f>IF(OR(C131="Beladung aus dem Netz eines anderen Netzbetreibers",C131="Beladung ohne Netznutzung"), "",IF(A131="","",SUMIFS('Ergebnis (detailliert)'!$H$17:$H$300,'Ergebnis (detailliert)'!$A$17:$A$300,'Ergebnis (aggregiert)'!$A131,'Ergebnis (detailliert)'!$B$17:$B$300,'Ergebnis (aggregiert)'!$C131)))</f>
        <v/>
      </c>
      <c r="F131" s="108" t="str">
        <f>IF(OR(C131="Beladung aus dem Netz eines anderen Netzbetreibers",C131="Beladung ohne Netznutzung"),  "",IF($A131="","",SUMIFS('Ergebnis (detailliert)'!$I$17:$I$300,'Ergebnis (detailliert)'!$A$17:$A$300,'Ergebnis (aggregiert)'!$A131,'Ergebnis (detailliert)'!$B$17:$B$300,'Ergebnis (aggregiert)'!$C131)))</f>
        <v/>
      </c>
      <c r="G131" s="107" t="str">
        <f>IF(OR(C131="Beladung aus dem Netz eines anderen Netzbetreibers",C131="Beladung ohne Netznutzung"), "",IF($A131="","",SUMIFS('Ergebnis (detailliert)'!$M$17:$M$1001,'Ergebnis (detailliert)'!$A$17:$A$1001,'Ergebnis (aggregiert)'!$A131,'Ergebnis (detailliert)'!$B$17:$B$1001,'Ergebnis (aggregiert)'!$C131)))</f>
        <v/>
      </c>
      <c r="H131" s="108" t="str">
        <f>IF(OR(C131="Beladung aus dem Netz eines anderen Netzbetreibers",C131="Beladung ohne Netznutzung"), "",IF($A131="","",SUMIFS('Ergebnis (detailliert)'!$P$17:$P$1001,'Ergebnis (detailliert)'!$A$17:$A$1001,'Ergebnis (aggregiert)'!$A131,'Ergebnis (detailliert)'!$B$17:$B$1001,'Ergebnis (aggregiert)'!$C131)))</f>
        <v/>
      </c>
      <c r="I131" s="109" t="str">
        <f>IF(OR(C131="Beladung aus dem Netz eines anderen Netzbetreibers",C131="Beladung ohne Netznutzung"), "",IF($A131="","",SUMIFS('Ergebnis (detailliert)'!$S$17:$S$1001,'Ergebnis (detailliert)'!$A$17:$A$1001,'Ergebnis (aggregiert)'!$A131,'Ergebnis (detailliert)'!$B$17:$B$1001,'Ergebnis (aggregiert)'!$C131)))</f>
        <v/>
      </c>
      <c r="J131" s="89" t="str">
        <f>IFERROR(IF(ISBLANK(A131),"",IF(COUNTIF('Beladung des Speichers'!$A$17:$A$300,'Ergebnis (aggregiert)'!A131)=0,"Fehler: Reiter 'Beladung des Speichers' wurde für diesen Speicher nicht ausgefüllt",IF(COUNTIF('Entladung des Speichers'!$A$17:$A$300,'Ergebnis (aggregiert)'!A131)=0,"Fehler: Reiter 'Entladung des Speichers' wurde für diesen Speicher nicht ausgefüllt",IF(COUNTIF(Füllstände!$A$17:$A$300,'Ergebnis (aggregiert)'!A131)=0,"Fehler: Reiter 'Füllstände' wurde für diesen Speicher nicht ausgefüllt","")))),"Fehler: nicht alle Datenblätter für diesen Speicher wurden vollständig befüllt")</f>
        <v/>
      </c>
    </row>
    <row r="132" spans="1:10" x14ac:dyDescent="0.2">
      <c r="A132" s="105" t="str">
        <f>IF(Stammdaten!A132="","",Stammdaten!A132)</f>
        <v/>
      </c>
      <c r="B132" s="105" t="str">
        <f>IF(A132="","",VLOOKUP(A132,Stammdaten!A132:H415,6,FALSE))</f>
        <v/>
      </c>
      <c r="C132" s="169" t="str">
        <f>IF(A132="","",IF(OR('Beladung des Speichers'!B132="Beladung aus dem Netz eines anderen Netzbetreibers",'Beladung des Speichers'!B132="Beladung ohne Netznutzung"),'Beladung des Speichers'!B132,"Beladung aus dem Netz der "&amp;Stammdaten!$F$3))</f>
        <v/>
      </c>
      <c r="D132" s="106" t="str">
        <f t="shared" si="3"/>
        <v/>
      </c>
      <c r="E132" s="107" t="str">
        <f>IF(OR(C132="Beladung aus dem Netz eines anderen Netzbetreibers",C132="Beladung ohne Netznutzung"), "",IF(A132="","",SUMIFS('Ergebnis (detailliert)'!$H$17:$H$300,'Ergebnis (detailliert)'!$A$17:$A$300,'Ergebnis (aggregiert)'!$A132,'Ergebnis (detailliert)'!$B$17:$B$300,'Ergebnis (aggregiert)'!$C132)))</f>
        <v/>
      </c>
      <c r="F132" s="108" t="str">
        <f>IF(OR(C132="Beladung aus dem Netz eines anderen Netzbetreibers",C132="Beladung ohne Netznutzung"),  "",IF($A132="","",SUMIFS('Ergebnis (detailliert)'!$I$17:$I$300,'Ergebnis (detailliert)'!$A$17:$A$300,'Ergebnis (aggregiert)'!$A132,'Ergebnis (detailliert)'!$B$17:$B$300,'Ergebnis (aggregiert)'!$C132)))</f>
        <v/>
      </c>
      <c r="G132" s="107" t="str">
        <f>IF(OR(C132="Beladung aus dem Netz eines anderen Netzbetreibers",C132="Beladung ohne Netznutzung"), "",IF($A132="","",SUMIFS('Ergebnis (detailliert)'!$M$17:$M$1001,'Ergebnis (detailliert)'!$A$17:$A$1001,'Ergebnis (aggregiert)'!$A132,'Ergebnis (detailliert)'!$B$17:$B$1001,'Ergebnis (aggregiert)'!$C132)))</f>
        <v/>
      </c>
      <c r="H132" s="108" t="str">
        <f>IF(OR(C132="Beladung aus dem Netz eines anderen Netzbetreibers",C132="Beladung ohne Netznutzung"), "",IF($A132="","",SUMIFS('Ergebnis (detailliert)'!$P$17:$P$1001,'Ergebnis (detailliert)'!$A$17:$A$1001,'Ergebnis (aggregiert)'!$A132,'Ergebnis (detailliert)'!$B$17:$B$1001,'Ergebnis (aggregiert)'!$C132)))</f>
        <v/>
      </c>
      <c r="I132" s="109" t="str">
        <f>IF(OR(C132="Beladung aus dem Netz eines anderen Netzbetreibers",C132="Beladung ohne Netznutzung"), "",IF($A132="","",SUMIFS('Ergebnis (detailliert)'!$S$17:$S$1001,'Ergebnis (detailliert)'!$A$17:$A$1001,'Ergebnis (aggregiert)'!$A132,'Ergebnis (detailliert)'!$B$17:$B$1001,'Ergebnis (aggregiert)'!$C132)))</f>
        <v/>
      </c>
      <c r="J132" s="89" t="str">
        <f>IFERROR(IF(ISBLANK(A132),"",IF(COUNTIF('Beladung des Speichers'!$A$17:$A$300,'Ergebnis (aggregiert)'!A132)=0,"Fehler: Reiter 'Beladung des Speichers' wurde für diesen Speicher nicht ausgefüllt",IF(COUNTIF('Entladung des Speichers'!$A$17:$A$300,'Ergebnis (aggregiert)'!A132)=0,"Fehler: Reiter 'Entladung des Speichers' wurde für diesen Speicher nicht ausgefüllt",IF(COUNTIF(Füllstände!$A$17:$A$300,'Ergebnis (aggregiert)'!A132)=0,"Fehler: Reiter 'Füllstände' wurde für diesen Speicher nicht ausgefüllt","")))),"Fehler: nicht alle Datenblätter für diesen Speicher wurden vollständig befüllt")</f>
        <v/>
      </c>
    </row>
    <row r="133" spans="1:10" x14ac:dyDescent="0.2">
      <c r="A133" s="105" t="str">
        <f>IF(Stammdaten!A133="","",Stammdaten!A133)</f>
        <v/>
      </c>
      <c r="B133" s="105" t="str">
        <f>IF(A133="","",VLOOKUP(A133,Stammdaten!A133:H416,6,FALSE))</f>
        <v/>
      </c>
      <c r="C133" s="169" t="str">
        <f>IF(A133="","",IF(OR('Beladung des Speichers'!B133="Beladung aus dem Netz eines anderen Netzbetreibers",'Beladung des Speichers'!B133="Beladung ohne Netznutzung"),'Beladung des Speichers'!B133,"Beladung aus dem Netz der "&amp;Stammdaten!$F$3))</f>
        <v/>
      </c>
      <c r="D133" s="106" t="str">
        <f t="shared" si="3"/>
        <v/>
      </c>
      <c r="E133" s="107" t="str">
        <f>IF(OR(C133="Beladung aus dem Netz eines anderen Netzbetreibers",C133="Beladung ohne Netznutzung"), "",IF(A133="","",SUMIFS('Ergebnis (detailliert)'!$H$17:$H$300,'Ergebnis (detailliert)'!$A$17:$A$300,'Ergebnis (aggregiert)'!$A133,'Ergebnis (detailliert)'!$B$17:$B$300,'Ergebnis (aggregiert)'!$C133)))</f>
        <v/>
      </c>
      <c r="F133" s="108" t="str">
        <f>IF(OR(C133="Beladung aus dem Netz eines anderen Netzbetreibers",C133="Beladung ohne Netznutzung"),  "",IF($A133="","",SUMIFS('Ergebnis (detailliert)'!$I$17:$I$300,'Ergebnis (detailliert)'!$A$17:$A$300,'Ergebnis (aggregiert)'!$A133,'Ergebnis (detailliert)'!$B$17:$B$300,'Ergebnis (aggregiert)'!$C133)))</f>
        <v/>
      </c>
      <c r="G133" s="107" t="str">
        <f>IF(OR(C133="Beladung aus dem Netz eines anderen Netzbetreibers",C133="Beladung ohne Netznutzung"), "",IF($A133="","",SUMIFS('Ergebnis (detailliert)'!$M$17:$M$1001,'Ergebnis (detailliert)'!$A$17:$A$1001,'Ergebnis (aggregiert)'!$A133,'Ergebnis (detailliert)'!$B$17:$B$1001,'Ergebnis (aggregiert)'!$C133)))</f>
        <v/>
      </c>
      <c r="H133" s="108" t="str">
        <f>IF(OR(C133="Beladung aus dem Netz eines anderen Netzbetreibers",C133="Beladung ohne Netznutzung"), "",IF($A133="","",SUMIFS('Ergebnis (detailliert)'!$P$17:$P$1001,'Ergebnis (detailliert)'!$A$17:$A$1001,'Ergebnis (aggregiert)'!$A133,'Ergebnis (detailliert)'!$B$17:$B$1001,'Ergebnis (aggregiert)'!$C133)))</f>
        <v/>
      </c>
      <c r="I133" s="109" t="str">
        <f>IF(OR(C133="Beladung aus dem Netz eines anderen Netzbetreibers",C133="Beladung ohne Netznutzung"), "",IF($A133="","",SUMIFS('Ergebnis (detailliert)'!$S$17:$S$1001,'Ergebnis (detailliert)'!$A$17:$A$1001,'Ergebnis (aggregiert)'!$A133,'Ergebnis (detailliert)'!$B$17:$B$1001,'Ergebnis (aggregiert)'!$C133)))</f>
        <v/>
      </c>
      <c r="J133" s="89" t="str">
        <f>IFERROR(IF(ISBLANK(A133),"",IF(COUNTIF('Beladung des Speichers'!$A$17:$A$300,'Ergebnis (aggregiert)'!A133)=0,"Fehler: Reiter 'Beladung des Speichers' wurde für diesen Speicher nicht ausgefüllt",IF(COUNTIF('Entladung des Speichers'!$A$17:$A$300,'Ergebnis (aggregiert)'!A133)=0,"Fehler: Reiter 'Entladung des Speichers' wurde für diesen Speicher nicht ausgefüllt",IF(COUNTIF(Füllstände!$A$17:$A$300,'Ergebnis (aggregiert)'!A133)=0,"Fehler: Reiter 'Füllstände' wurde für diesen Speicher nicht ausgefüllt","")))),"Fehler: nicht alle Datenblätter für diesen Speicher wurden vollständig befüllt")</f>
        <v/>
      </c>
    </row>
    <row r="134" spans="1:10" x14ac:dyDescent="0.2">
      <c r="A134" s="105" t="str">
        <f>IF(Stammdaten!A134="","",Stammdaten!A134)</f>
        <v/>
      </c>
      <c r="B134" s="105" t="str">
        <f>IF(A134="","",VLOOKUP(A134,Stammdaten!A134:H417,6,FALSE))</f>
        <v/>
      </c>
      <c r="C134" s="169" t="str">
        <f>IF(A134="","",IF(OR('Beladung des Speichers'!B134="Beladung aus dem Netz eines anderen Netzbetreibers",'Beladung des Speichers'!B134="Beladung ohne Netznutzung"),'Beladung des Speichers'!B134,"Beladung aus dem Netz der "&amp;Stammdaten!$F$3))</f>
        <v/>
      </c>
      <c r="D134" s="106" t="str">
        <f t="shared" si="3"/>
        <v/>
      </c>
      <c r="E134" s="107" t="str">
        <f>IF(OR(C134="Beladung aus dem Netz eines anderen Netzbetreibers",C134="Beladung ohne Netznutzung"), "",IF(A134="","",SUMIFS('Ergebnis (detailliert)'!$H$17:$H$300,'Ergebnis (detailliert)'!$A$17:$A$300,'Ergebnis (aggregiert)'!$A134,'Ergebnis (detailliert)'!$B$17:$B$300,'Ergebnis (aggregiert)'!$C134)))</f>
        <v/>
      </c>
      <c r="F134" s="108" t="str">
        <f>IF(OR(C134="Beladung aus dem Netz eines anderen Netzbetreibers",C134="Beladung ohne Netznutzung"),  "",IF($A134="","",SUMIFS('Ergebnis (detailliert)'!$I$17:$I$300,'Ergebnis (detailliert)'!$A$17:$A$300,'Ergebnis (aggregiert)'!$A134,'Ergebnis (detailliert)'!$B$17:$B$300,'Ergebnis (aggregiert)'!$C134)))</f>
        <v/>
      </c>
      <c r="G134" s="107" t="str">
        <f>IF(OR(C134="Beladung aus dem Netz eines anderen Netzbetreibers",C134="Beladung ohne Netznutzung"), "",IF($A134="","",SUMIFS('Ergebnis (detailliert)'!$M$17:$M$1001,'Ergebnis (detailliert)'!$A$17:$A$1001,'Ergebnis (aggregiert)'!$A134,'Ergebnis (detailliert)'!$B$17:$B$1001,'Ergebnis (aggregiert)'!$C134)))</f>
        <v/>
      </c>
      <c r="H134" s="108" t="str">
        <f>IF(OR(C134="Beladung aus dem Netz eines anderen Netzbetreibers",C134="Beladung ohne Netznutzung"), "",IF($A134="","",SUMIFS('Ergebnis (detailliert)'!$P$17:$P$1001,'Ergebnis (detailliert)'!$A$17:$A$1001,'Ergebnis (aggregiert)'!$A134,'Ergebnis (detailliert)'!$B$17:$B$1001,'Ergebnis (aggregiert)'!$C134)))</f>
        <v/>
      </c>
      <c r="I134" s="109" t="str">
        <f>IF(OR(C134="Beladung aus dem Netz eines anderen Netzbetreibers",C134="Beladung ohne Netznutzung"), "",IF($A134="","",SUMIFS('Ergebnis (detailliert)'!$S$17:$S$1001,'Ergebnis (detailliert)'!$A$17:$A$1001,'Ergebnis (aggregiert)'!$A134,'Ergebnis (detailliert)'!$B$17:$B$1001,'Ergebnis (aggregiert)'!$C134)))</f>
        <v/>
      </c>
      <c r="J134" s="89" t="str">
        <f>IFERROR(IF(ISBLANK(A134),"",IF(COUNTIF('Beladung des Speichers'!$A$17:$A$300,'Ergebnis (aggregiert)'!A134)=0,"Fehler: Reiter 'Beladung des Speichers' wurde für diesen Speicher nicht ausgefüllt",IF(COUNTIF('Entladung des Speichers'!$A$17:$A$300,'Ergebnis (aggregiert)'!A134)=0,"Fehler: Reiter 'Entladung des Speichers' wurde für diesen Speicher nicht ausgefüllt",IF(COUNTIF(Füllstände!$A$17:$A$300,'Ergebnis (aggregiert)'!A134)=0,"Fehler: Reiter 'Füllstände' wurde für diesen Speicher nicht ausgefüllt","")))),"Fehler: nicht alle Datenblätter für diesen Speicher wurden vollständig befüllt")</f>
        <v/>
      </c>
    </row>
    <row r="135" spans="1:10" x14ac:dyDescent="0.2">
      <c r="A135" s="105" t="str">
        <f>IF(Stammdaten!A135="","",Stammdaten!A135)</f>
        <v/>
      </c>
      <c r="B135" s="105" t="str">
        <f>IF(A135="","",VLOOKUP(A135,Stammdaten!A135:H418,6,FALSE))</f>
        <v/>
      </c>
      <c r="C135" s="169" t="str">
        <f>IF(A135="","",IF(OR('Beladung des Speichers'!B135="Beladung aus dem Netz eines anderen Netzbetreibers",'Beladung des Speichers'!B135="Beladung ohne Netznutzung"),'Beladung des Speichers'!B135,"Beladung aus dem Netz der "&amp;Stammdaten!$F$3))</f>
        <v/>
      </c>
      <c r="D135" s="106" t="str">
        <f t="shared" si="3"/>
        <v/>
      </c>
      <c r="E135" s="107" t="str">
        <f>IF(OR(C135="Beladung aus dem Netz eines anderen Netzbetreibers",C135="Beladung ohne Netznutzung"), "",IF(A135="","",SUMIFS('Ergebnis (detailliert)'!$H$17:$H$300,'Ergebnis (detailliert)'!$A$17:$A$300,'Ergebnis (aggregiert)'!$A135,'Ergebnis (detailliert)'!$B$17:$B$300,'Ergebnis (aggregiert)'!$C135)))</f>
        <v/>
      </c>
      <c r="F135" s="108" t="str">
        <f>IF(OR(C135="Beladung aus dem Netz eines anderen Netzbetreibers",C135="Beladung ohne Netznutzung"),  "",IF($A135="","",SUMIFS('Ergebnis (detailliert)'!$I$17:$I$300,'Ergebnis (detailliert)'!$A$17:$A$300,'Ergebnis (aggregiert)'!$A135,'Ergebnis (detailliert)'!$B$17:$B$300,'Ergebnis (aggregiert)'!$C135)))</f>
        <v/>
      </c>
      <c r="G135" s="107" t="str">
        <f>IF(OR(C135="Beladung aus dem Netz eines anderen Netzbetreibers",C135="Beladung ohne Netznutzung"), "",IF($A135="","",SUMIFS('Ergebnis (detailliert)'!$M$17:$M$1001,'Ergebnis (detailliert)'!$A$17:$A$1001,'Ergebnis (aggregiert)'!$A135,'Ergebnis (detailliert)'!$B$17:$B$1001,'Ergebnis (aggregiert)'!$C135)))</f>
        <v/>
      </c>
      <c r="H135" s="108" t="str">
        <f>IF(OR(C135="Beladung aus dem Netz eines anderen Netzbetreibers",C135="Beladung ohne Netznutzung"), "",IF($A135="","",SUMIFS('Ergebnis (detailliert)'!$P$17:$P$1001,'Ergebnis (detailliert)'!$A$17:$A$1001,'Ergebnis (aggregiert)'!$A135,'Ergebnis (detailliert)'!$B$17:$B$1001,'Ergebnis (aggregiert)'!$C135)))</f>
        <v/>
      </c>
      <c r="I135" s="109" t="str">
        <f>IF(OR(C135="Beladung aus dem Netz eines anderen Netzbetreibers",C135="Beladung ohne Netznutzung"), "",IF($A135="","",SUMIFS('Ergebnis (detailliert)'!$S$17:$S$1001,'Ergebnis (detailliert)'!$A$17:$A$1001,'Ergebnis (aggregiert)'!$A135,'Ergebnis (detailliert)'!$B$17:$B$1001,'Ergebnis (aggregiert)'!$C135)))</f>
        <v/>
      </c>
      <c r="J135" s="89" t="str">
        <f>IFERROR(IF(ISBLANK(A135),"",IF(COUNTIF('Beladung des Speichers'!$A$17:$A$300,'Ergebnis (aggregiert)'!A135)=0,"Fehler: Reiter 'Beladung des Speichers' wurde für diesen Speicher nicht ausgefüllt",IF(COUNTIF('Entladung des Speichers'!$A$17:$A$300,'Ergebnis (aggregiert)'!A135)=0,"Fehler: Reiter 'Entladung des Speichers' wurde für diesen Speicher nicht ausgefüllt",IF(COUNTIF(Füllstände!$A$17:$A$300,'Ergebnis (aggregiert)'!A135)=0,"Fehler: Reiter 'Füllstände' wurde für diesen Speicher nicht ausgefüllt","")))),"Fehler: nicht alle Datenblätter für diesen Speicher wurden vollständig befüllt")</f>
        <v/>
      </c>
    </row>
    <row r="136" spans="1:10" x14ac:dyDescent="0.2">
      <c r="A136" s="105" t="str">
        <f>IF(Stammdaten!A136="","",Stammdaten!A136)</f>
        <v/>
      </c>
      <c r="B136" s="105" t="str">
        <f>IF(A136="","",VLOOKUP(A136,Stammdaten!A136:H419,6,FALSE))</f>
        <v/>
      </c>
      <c r="C136" s="169" t="str">
        <f>IF(A136="","",IF(OR('Beladung des Speichers'!B136="Beladung aus dem Netz eines anderen Netzbetreibers",'Beladung des Speichers'!B136="Beladung ohne Netznutzung"),'Beladung des Speichers'!B136,"Beladung aus dem Netz der "&amp;Stammdaten!$F$3))</f>
        <v/>
      </c>
      <c r="D136" s="106" t="str">
        <f t="shared" si="3"/>
        <v/>
      </c>
      <c r="E136" s="107" t="str">
        <f>IF(OR(C136="Beladung aus dem Netz eines anderen Netzbetreibers",C136="Beladung ohne Netznutzung"), "",IF(A136="","",SUMIFS('Ergebnis (detailliert)'!$H$17:$H$300,'Ergebnis (detailliert)'!$A$17:$A$300,'Ergebnis (aggregiert)'!$A136,'Ergebnis (detailliert)'!$B$17:$B$300,'Ergebnis (aggregiert)'!$C136)))</f>
        <v/>
      </c>
      <c r="F136" s="108" t="str">
        <f>IF(OR(C136="Beladung aus dem Netz eines anderen Netzbetreibers",C136="Beladung ohne Netznutzung"),  "",IF($A136="","",SUMIFS('Ergebnis (detailliert)'!$I$17:$I$300,'Ergebnis (detailliert)'!$A$17:$A$300,'Ergebnis (aggregiert)'!$A136,'Ergebnis (detailliert)'!$B$17:$B$300,'Ergebnis (aggregiert)'!$C136)))</f>
        <v/>
      </c>
      <c r="G136" s="107" t="str">
        <f>IF(OR(C136="Beladung aus dem Netz eines anderen Netzbetreibers",C136="Beladung ohne Netznutzung"), "",IF($A136="","",SUMIFS('Ergebnis (detailliert)'!$M$17:$M$1001,'Ergebnis (detailliert)'!$A$17:$A$1001,'Ergebnis (aggregiert)'!$A136,'Ergebnis (detailliert)'!$B$17:$B$1001,'Ergebnis (aggregiert)'!$C136)))</f>
        <v/>
      </c>
      <c r="H136" s="108" t="str">
        <f>IF(OR(C136="Beladung aus dem Netz eines anderen Netzbetreibers",C136="Beladung ohne Netznutzung"), "",IF($A136="","",SUMIFS('Ergebnis (detailliert)'!$P$17:$P$1001,'Ergebnis (detailliert)'!$A$17:$A$1001,'Ergebnis (aggregiert)'!$A136,'Ergebnis (detailliert)'!$B$17:$B$1001,'Ergebnis (aggregiert)'!$C136)))</f>
        <v/>
      </c>
      <c r="I136" s="109" t="str">
        <f>IF(OR(C136="Beladung aus dem Netz eines anderen Netzbetreibers",C136="Beladung ohne Netznutzung"), "",IF($A136="","",SUMIFS('Ergebnis (detailliert)'!$S$17:$S$1001,'Ergebnis (detailliert)'!$A$17:$A$1001,'Ergebnis (aggregiert)'!$A136,'Ergebnis (detailliert)'!$B$17:$B$1001,'Ergebnis (aggregiert)'!$C136)))</f>
        <v/>
      </c>
      <c r="J136" s="89" t="str">
        <f>IFERROR(IF(ISBLANK(A136),"",IF(COUNTIF('Beladung des Speichers'!$A$17:$A$300,'Ergebnis (aggregiert)'!A136)=0,"Fehler: Reiter 'Beladung des Speichers' wurde für diesen Speicher nicht ausgefüllt",IF(COUNTIF('Entladung des Speichers'!$A$17:$A$300,'Ergebnis (aggregiert)'!A136)=0,"Fehler: Reiter 'Entladung des Speichers' wurde für diesen Speicher nicht ausgefüllt",IF(COUNTIF(Füllstände!$A$17:$A$300,'Ergebnis (aggregiert)'!A136)=0,"Fehler: Reiter 'Füllstände' wurde für diesen Speicher nicht ausgefüllt","")))),"Fehler: nicht alle Datenblätter für diesen Speicher wurden vollständig befüllt")</f>
        <v/>
      </c>
    </row>
    <row r="137" spans="1:10" x14ac:dyDescent="0.2">
      <c r="A137" s="105" t="str">
        <f>IF(Stammdaten!A137="","",Stammdaten!A137)</f>
        <v/>
      </c>
      <c r="B137" s="105" t="str">
        <f>IF(A137="","",VLOOKUP(A137,Stammdaten!A137:H420,6,FALSE))</f>
        <v/>
      </c>
      <c r="C137" s="169" t="str">
        <f>IF(A137="","",IF(OR('Beladung des Speichers'!B137="Beladung aus dem Netz eines anderen Netzbetreibers",'Beladung des Speichers'!B137="Beladung ohne Netznutzung"),'Beladung des Speichers'!B137,"Beladung aus dem Netz der "&amp;Stammdaten!$F$3))</f>
        <v/>
      </c>
      <c r="D137" s="106" t="str">
        <f t="shared" si="3"/>
        <v/>
      </c>
      <c r="E137" s="107" t="str">
        <f>IF(OR(C137="Beladung aus dem Netz eines anderen Netzbetreibers",C137="Beladung ohne Netznutzung"), "",IF(A137="","",SUMIFS('Ergebnis (detailliert)'!$H$17:$H$300,'Ergebnis (detailliert)'!$A$17:$A$300,'Ergebnis (aggregiert)'!$A137,'Ergebnis (detailliert)'!$B$17:$B$300,'Ergebnis (aggregiert)'!$C137)))</f>
        <v/>
      </c>
      <c r="F137" s="108" t="str">
        <f>IF(OR(C137="Beladung aus dem Netz eines anderen Netzbetreibers",C137="Beladung ohne Netznutzung"),  "",IF($A137="","",SUMIFS('Ergebnis (detailliert)'!$I$17:$I$300,'Ergebnis (detailliert)'!$A$17:$A$300,'Ergebnis (aggregiert)'!$A137,'Ergebnis (detailliert)'!$B$17:$B$300,'Ergebnis (aggregiert)'!$C137)))</f>
        <v/>
      </c>
      <c r="G137" s="107" t="str">
        <f>IF(OR(C137="Beladung aus dem Netz eines anderen Netzbetreibers",C137="Beladung ohne Netznutzung"), "",IF($A137="","",SUMIFS('Ergebnis (detailliert)'!$M$17:$M$1001,'Ergebnis (detailliert)'!$A$17:$A$1001,'Ergebnis (aggregiert)'!$A137,'Ergebnis (detailliert)'!$B$17:$B$1001,'Ergebnis (aggregiert)'!$C137)))</f>
        <v/>
      </c>
      <c r="H137" s="108" t="str">
        <f>IF(OR(C137="Beladung aus dem Netz eines anderen Netzbetreibers",C137="Beladung ohne Netznutzung"), "",IF($A137="","",SUMIFS('Ergebnis (detailliert)'!$P$17:$P$1001,'Ergebnis (detailliert)'!$A$17:$A$1001,'Ergebnis (aggregiert)'!$A137,'Ergebnis (detailliert)'!$B$17:$B$1001,'Ergebnis (aggregiert)'!$C137)))</f>
        <v/>
      </c>
      <c r="I137" s="109" t="str">
        <f>IF(OR(C137="Beladung aus dem Netz eines anderen Netzbetreibers",C137="Beladung ohne Netznutzung"), "",IF($A137="","",SUMIFS('Ergebnis (detailliert)'!$S$17:$S$1001,'Ergebnis (detailliert)'!$A$17:$A$1001,'Ergebnis (aggregiert)'!$A137,'Ergebnis (detailliert)'!$B$17:$B$1001,'Ergebnis (aggregiert)'!$C137)))</f>
        <v/>
      </c>
      <c r="J137" s="89" t="str">
        <f>IFERROR(IF(ISBLANK(A137),"",IF(COUNTIF('Beladung des Speichers'!$A$17:$A$300,'Ergebnis (aggregiert)'!A137)=0,"Fehler: Reiter 'Beladung des Speichers' wurde für diesen Speicher nicht ausgefüllt",IF(COUNTIF('Entladung des Speichers'!$A$17:$A$300,'Ergebnis (aggregiert)'!A137)=0,"Fehler: Reiter 'Entladung des Speichers' wurde für diesen Speicher nicht ausgefüllt",IF(COUNTIF(Füllstände!$A$17:$A$300,'Ergebnis (aggregiert)'!A137)=0,"Fehler: Reiter 'Füllstände' wurde für diesen Speicher nicht ausgefüllt","")))),"Fehler: nicht alle Datenblätter für diesen Speicher wurden vollständig befüllt")</f>
        <v/>
      </c>
    </row>
    <row r="138" spans="1:10" x14ac:dyDescent="0.2">
      <c r="A138" s="105" t="str">
        <f>IF(Stammdaten!A138="","",Stammdaten!A138)</f>
        <v/>
      </c>
      <c r="B138" s="105" t="str">
        <f>IF(A138="","",VLOOKUP(A138,Stammdaten!A138:H421,6,FALSE))</f>
        <v/>
      </c>
      <c r="C138" s="169" t="str">
        <f>IF(A138="","",IF(OR('Beladung des Speichers'!B138="Beladung aus dem Netz eines anderen Netzbetreibers",'Beladung des Speichers'!B138="Beladung ohne Netznutzung"),'Beladung des Speichers'!B138,"Beladung aus dem Netz der "&amp;Stammdaten!$F$3))</f>
        <v/>
      </c>
      <c r="D138" s="106" t="str">
        <f t="shared" si="3"/>
        <v/>
      </c>
      <c r="E138" s="107" t="str">
        <f>IF(OR(C138="Beladung aus dem Netz eines anderen Netzbetreibers",C138="Beladung ohne Netznutzung"), "",IF(A138="","",SUMIFS('Ergebnis (detailliert)'!$H$17:$H$300,'Ergebnis (detailliert)'!$A$17:$A$300,'Ergebnis (aggregiert)'!$A138,'Ergebnis (detailliert)'!$B$17:$B$300,'Ergebnis (aggregiert)'!$C138)))</f>
        <v/>
      </c>
      <c r="F138" s="108" t="str">
        <f>IF(OR(C138="Beladung aus dem Netz eines anderen Netzbetreibers",C138="Beladung ohne Netznutzung"),  "",IF($A138="","",SUMIFS('Ergebnis (detailliert)'!$I$17:$I$300,'Ergebnis (detailliert)'!$A$17:$A$300,'Ergebnis (aggregiert)'!$A138,'Ergebnis (detailliert)'!$B$17:$B$300,'Ergebnis (aggregiert)'!$C138)))</f>
        <v/>
      </c>
      <c r="G138" s="107" t="str">
        <f>IF(OR(C138="Beladung aus dem Netz eines anderen Netzbetreibers",C138="Beladung ohne Netznutzung"), "",IF($A138="","",SUMIFS('Ergebnis (detailliert)'!$M$17:$M$1001,'Ergebnis (detailliert)'!$A$17:$A$1001,'Ergebnis (aggregiert)'!$A138,'Ergebnis (detailliert)'!$B$17:$B$1001,'Ergebnis (aggregiert)'!$C138)))</f>
        <v/>
      </c>
      <c r="H138" s="108" t="str">
        <f>IF(OR(C138="Beladung aus dem Netz eines anderen Netzbetreibers",C138="Beladung ohne Netznutzung"), "",IF($A138="","",SUMIFS('Ergebnis (detailliert)'!$P$17:$P$1001,'Ergebnis (detailliert)'!$A$17:$A$1001,'Ergebnis (aggregiert)'!$A138,'Ergebnis (detailliert)'!$B$17:$B$1001,'Ergebnis (aggregiert)'!$C138)))</f>
        <v/>
      </c>
      <c r="I138" s="109" t="str">
        <f>IF(OR(C138="Beladung aus dem Netz eines anderen Netzbetreibers",C138="Beladung ohne Netznutzung"), "",IF($A138="","",SUMIFS('Ergebnis (detailliert)'!$S$17:$S$1001,'Ergebnis (detailliert)'!$A$17:$A$1001,'Ergebnis (aggregiert)'!$A138,'Ergebnis (detailliert)'!$B$17:$B$1001,'Ergebnis (aggregiert)'!$C138)))</f>
        <v/>
      </c>
      <c r="J138" s="89" t="str">
        <f>IFERROR(IF(ISBLANK(A138),"",IF(COUNTIF('Beladung des Speichers'!$A$17:$A$300,'Ergebnis (aggregiert)'!A138)=0,"Fehler: Reiter 'Beladung des Speichers' wurde für diesen Speicher nicht ausgefüllt",IF(COUNTIF('Entladung des Speichers'!$A$17:$A$300,'Ergebnis (aggregiert)'!A138)=0,"Fehler: Reiter 'Entladung des Speichers' wurde für diesen Speicher nicht ausgefüllt",IF(COUNTIF(Füllstände!$A$17:$A$300,'Ergebnis (aggregiert)'!A138)=0,"Fehler: Reiter 'Füllstände' wurde für diesen Speicher nicht ausgefüllt","")))),"Fehler: nicht alle Datenblätter für diesen Speicher wurden vollständig befüllt")</f>
        <v/>
      </c>
    </row>
    <row r="139" spans="1:10" x14ac:dyDescent="0.2">
      <c r="A139" s="105" t="str">
        <f>IF(Stammdaten!A139="","",Stammdaten!A139)</f>
        <v/>
      </c>
      <c r="B139" s="105" t="str">
        <f>IF(A139="","",VLOOKUP(A139,Stammdaten!A139:H422,6,FALSE))</f>
        <v/>
      </c>
      <c r="C139" s="169" t="str">
        <f>IF(A139="","",IF(OR('Beladung des Speichers'!B139="Beladung aus dem Netz eines anderen Netzbetreibers",'Beladung des Speichers'!B139="Beladung ohne Netznutzung"),'Beladung des Speichers'!B139,"Beladung aus dem Netz der "&amp;Stammdaten!$F$3))</f>
        <v/>
      </c>
      <c r="D139" s="106" t="str">
        <f t="shared" si="3"/>
        <v/>
      </c>
      <c r="E139" s="107" t="str">
        <f>IF(OR(C139="Beladung aus dem Netz eines anderen Netzbetreibers",C139="Beladung ohne Netznutzung"), "",IF(A139="","",SUMIFS('Ergebnis (detailliert)'!$H$17:$H$300,'Ergebnis (detailliert)'!$A$17:$A$300,'Ergebnis (aggregiert)'!$A139,'Ergebnis (detailliert)'!$B$17:$B$300,'Ergebnis (aggregiert)'!$C139)))</f>
        <v/>
      </c>
      <c r="F139" s="108" t="str">
        <f>IF(OR(C139="Beladung aus dem Netz eines anderen Netzbetreibers",C139="Beladung ohne Netznutzung"),  "",IF($A139="","",SUMIFS('Ergebnis (detailliert)'!$I$17:$I$300,'Ergebnis (detailliert)'!$A$17:$A$300,'Ergebnis (aggregiert)'!$A139,'Ergebnis (detailliert)'!$B$17:$B$300,'Ergebnis (aggregiert)'!$C139)))</f>
        <v/>
      </c>
      <c r="G139" s="107" t="str">
        <f>IF(OR(C139="Beladung aus dem Netz eines anderen Netzbetreibers",C139="Beladung ohne Netznutzung"), "",IF($A139="","",SUMIFS('Ergebnis (detailliert)'!$M$17:$M$1001,'Ergebnis (detailliert)'!$A$17:$A$1001,'Ergebnis (aggregiert)'!$A139,'Ergebnis (detailliert)'!$B$17:$B$1001,'Ergebnis (aggregiert)'!$C139)))</f>
        <v/>
      </c>
      <c r="H139" s="108" t="str">
        <f>IF(OR(C139="Beladung aus dem Netz eines anderen Netzbetreibers",C139="Beladung ohne Netznutzung"), "",IF($A139="","",SUMIFS('Ergebnis (detailliert)'!$P$17:$P$1001,'Ergebnis (detailliert)'!$A$17:$A$1001,'Ergebnis (aggregiert)'!$A139,'Ergebnis (detailliert)'!$B$17:$B$1001,'Ergebnis (aggregiert)'!$C139)))</f>
        <v/>
      </c>
      <c r="I139" s="109" t="str">
        <f>IF(OR(C139="Beladung aus dem Netz eines anderen Netzbetreibers",C139="Beladung ohne Netznutzung"), "",IF($A139="","",SUMIFS('Ergebnis (detailliert)'!$S$17:$S$1001,'Ergebnis (detailliert)'!$A$17:$A$1001,'Ergebnis (aggregiert)'!$A139,'Ergebnis (detailliert)'!$B$17:$B$1001,'Ergebnis (aggregiert)'!$C139)))</f>
        <v/>
      </c>
      <c r="J139" s="89" t="str">
        <f>IFERROR(IF(ISBLANK(A139),"",IF(COUNTIF('Beladung des Speichers'!$A$17:$A$300,'Ergebnis (aggregiert)'!A139)=0,"Fehler: Reiter 'Beladung des Speichers' wurde für diesen Speicher nicht ausgefüllt",IF(COUNTIF('Entladung des Speichers'!$A$17:$A$300,'Ergebnis (aggregiert)'!A139)=0,"Fehler: Reiter 'Entladung des Speichers' wurde für diesen Speicher nicht ausgefüllt",IF(COUNTIF(Füllstände!$A$17:$A$300,'Ergebnis (aggregiert)'!A139)=0,"Fehler: Reiter 'Füllstände' wurde für diesen Speicher nicht ausgefüllt","")))),"Fehler: nicht alle Datenblätter für diesen Speicher wurden vollständig befüllt")</f>
        <v/>
      </c>
    </row>
    <row r="140" spans="1:10" x14ac:dyDescent="0.2">
      <c r="A140" s="105" t="str">
        <f>IF(Stammdaten!A140="","",Stammdaten!A140)</f>
        <v/>
      </c>
      <c r="B140" s="105" t="str">
        <f>IF(A140="","",VLOOKUP(A140,Stammdaten!A140:H423,6,FALSE))</f>
        <v/>
      </c>
      <c r="C140" s="169" t="str">
        <f>IF(A140="","",IF(OR('Beladung des Speichers'!B140="Beladung aus dem Netz eines anderen Netzbetreibers",'Beladung des Speichers'!B140="Beladung ohne Netznutzung"),'Beladung des Speichers'!B140,"Beladung aus dem Netz der "&amp;Stammdaten!$F$3))</f>
        <v/>
      </c>
      <c r="D140" s="106" t="str">
        <f t="shared" si="3"/>
        <v/>
      </c>
      <c r="E140" s="107" t="str">
        <f>IF(OR(C140="Beladung aus dem Netz eines anderen Netzbetreibers",C140="Beladung ohne Netznutzung"), "",IF(A140="","",SUMIFS('Ergebnis (detailliert)'!$H$17:$H$300,'Ergebnis (detailliert)'!$A$17:$A$300,'Ergebnis (aggregiert)'!$A140,'Ergebnis (detailliert)'!$B$17:$B$300,'Ergebnis (aggregiert)'!$C140)))</f>
        <v/>
      </c>
      <c r="F140" s="108" t="str">
        <f>IF(OR(C140="Beladung aus dem Netz eines anderen Netzbetreibers",C140="Beladung ohne Netznutzung"),  "",IF($A140="","",SUMIFS('Ergebnis (detailliert)'!$I$17:$I$300,'Ergebnis (detailliert)'!$A$17:$A$300,'Ergebnis (aggregiert)'!$A140,'Ergebnis (detailliert)'!$B$17:$B$300,'Ergebnis (aggregiert)'!$C140)))</f>
        <v/>
      </c>
      <c r="G140" s="107" t="str">
        <f>IF(OR(C140="Beladung aus dem Netz eines anderen Netzbetreibers",C140="Beladung ohne Netznutzung"), "",IF($A140="","",SUMIFS('Ergebnis (detailliert)'!$M$17:$M$1001,'Ergebnis (detailliert)'!$A$17:$A$1001,'Ergebnis (aggregiert)'!$A140,'Ergebnis (detailliert)'!$B$17:$B$1001,'Ergebnis (aggregiert)'!$C140)))</f>
        <v/>
      </c>
      <c r="H140" s="108" t="str">
        <f>IF(OR(C140="Beladung aus dem Netz eines anderen Netzbetreibers",C140="Beladung ohne Netznutzung"), "",IF($A140="","",SUMIFS('Ergebnis (detailliert)'!$P$17:$P$1001,'Ergebnis (detailliert)'!$A$17:$A$1001,'Ergebnis (aggregiert)'!$A140,'Ergebnis (detailliert)'!$B$17:$B$1001,'Ergebnis (aggregiert)'!$C140)))</f>
        <v/>
      </c>
      <c r="I140" s="109" t="str">
        <f>IF(OR(C140="Beladung aus dem Netz eines anderen Netzbetreibers",C140="Beladung ohne Netznutzung"), "",IF($A140="","",SUMIFS('Ergebnis (detailliert)'!$S$17:$S$1001,'Ergebnis (detailliert)'!$A$17:$A$1001,'Ergebnis (aggregiert)'!$A140,'Ergebnis (detailliert)'!$B$17:$B$1001,'Ergebnis (aggregiert)'!$C140)))</f>
        <v/>
      </c>
      <c r="J140" s="89" t="str">
        <f>IFERROR(IF(ISBLANK(A140),"",IF(COUNTIF('Beladung des Speichers'!$A$17:$A$300,'Ergebnis (aggregiert)'!A140)=0,"Fehler: Reiter 'Beladung des Speichers' wurde für diesen Speicher nicht ausgefüllt",IF(COUNTIF('Entladung des Speichers'!$A$17:$A$300,'Ergebnis (aggregiert)'!A140)=0,"Fehler: Reiter 'Entladung des Speichers' wurde für diesen Speicher nicht ausgefüllt",IF(COUNTIF(Füllstände!$A$17:$A$300,'Ergebnis (aggregiert)'!A140)=0,"Fehler: Reiter 'Füllstände' wurde für diesen Speicher nicht ausgefüllt","")))),"Fehler: nicht alle Datenblätter für diesen Speicher wurden vollständig befüllt")</f>
        <v/>
      </c>
    </row>
    <row r="141" spans="1:10" x14ac:dyDescent="0.2">
      <c r="A141" s="105" t="str">
        <f>IF(Stammdaten!A141="","",Stammdaten!A141)</f>
        <v/>
      </c>
      <c r="B141" s="105" t="str">
        <f>IF(A141="","",VLOOKUP(A141,Stammdaten!A141:H424,6,FALSE))</f>
        <v/>
      </c>
      <c r="C141" s="169" t="str">
        <f>IF(A141="","",IF(OR('Beladung des Speichers'!B141="Beladung aus dem Netz eines anderen Netzbetreibers",'Beladung des Speichers'!B141="Beladung ohne Netznutzung"),'Beladung des Speichers'!B141,"Beladung aus dem Netz der "&amp;Stammdaten!$F$3))</f>
        <v/>
      </c>
      <c r="D141" s="106" t="str">
        <f t="shared" si="3"/>
        <v/>
      </c>
      <c r="E141" s="107" t="str">
        <f>IF(OR(C141="Beladung aus dem Netz eines anderen Netzbetreibers",C141="Beladung ohne Netznutzung"), "",IF(A141="","",SUMIFS('Ergebnis (detailliert)'!$H$17:$H$300,'Ergebnis (detailliert)'!$A$17:$A$300,'Ergebnis (aggregiert)'!$A141,'Ergebnis (detailliert)'!$B$17:$B$300,'Ergebnis (aggregiert)'!$C141)))</f>
        <v/>
      </c>
      <c r="F141" s="108" t="str">
        <f>IF(OR(C141="Beladung aus dem Netz eines anderen Netzbetreibers",C141="Beladung ohne Netznutzung"),  "",IF($A141="","",SUMIFS('Ergebnis (detailliert)'!$I$17:$I$300,'Ergebnis (detailliert)'!$A$17:$A$300,'Ergebnis (aggregiert)'!$A141,'Ergebnis (detailliert)'!$B$17:$B$300,'Ergebnis (aggregiert)'!$C141)))</f>
        <v/>
      </c>
      <c r="G141" s="107" t="str">
        <f>IF(OR(C141="Beladung aus dem Netz eines anderen Netzbetreibers",C141="Beladung ohne Netznutzung"), "",IF($A141="","",SUMIFS('Ergebnis (detailliert)'!$M$17:$M$1001,'Ergebnis (detailliert)'!$A$17:$A$1001,'Ergebnis (aggregiert)'!$A141,'Ergebnis (detailliert)'!$B$17:$B$1001,'Ergebnis (aggregiert)'!$C141)))</f>
        <v/>
      </c>
      <c r="H141" s="108" t="str">
        <f>IF(OR(C141="Beladung aus dem Netz eines anderen Netzbetreibers",C141="Beladung ohne Netznutzung"), "",IF($A141="","",SUMIFS('Ergebnis (detailliert)'!$P$17:$P$1001,'Ergebnis (detailliert)'!$A$17:$A$1001,'Ergebnis (aggregiert)'!$A141,'Ergebnis (detailliert)'!$B$17:$B$1001,'Ergebnis (aggregiert)'!$C141)))</f>
        <v/>
      </c>
      <c r="I141" s="109" t="str">
        <f>IF(OR(C141="Beladung aus dem Netz eines anderen Netzbetreibers",C141="Beladung ohne Netznutzung"), "",IF($A141="","",SUMIFS('Ergebnis (detailliert)'!$S$17:$S$1001,'Ergebnis (detailliert)'!$A$17:$A$1001,'Ergebnis (aggregiert)'!$A141,'Ergebnis (detailliert)'!$B$17:$B$1001,'Ergebnis (aggregiert)'!$C141)))</f>
        <v/>
      </c>
      <c r="J141" s="89" t="str">
        <f>IFERROR(IF(ISBLANK(A141),"",IF(COUNTIF('Beladung des Speichers'!$A$17:$A$300,'Ergebnis (aggregiert)'!A141)=0,"Fehler: Reiter 'Beladung des Speichers' wurde für diesen Speicher nicht ausgefüllt",IF(COUNTIF('Entladung des Speichers'!$A$17:$A$300,'Ergebnis (aggregiert)'!A141)=0,"Fehler: Reiter 'Entladung des Speichers' wurde für diesen Speicher nicht ausgefüllt",IF(COUNTIF(Füllstände!$A$17:$A$300,'Ergebnis (aggregiert)'!A141)=0,"Fehler: Reiter 'Füllstände' wurde für diesen Speicher nicht ausgefüllt","")))),"Fehler: nicht alle Datenblätter für diesen Speicher wurden vollständig befüllt")</f>
        <v/>
      </c>
    </row>
    <row r="142" spans="1:10" x14ac:dyDescent="0.2">
      <c r="A142" s="105" t="str">
        <f>IF(Stammdaten!A142="","",Stammdaten!A142)</f>
        <v/>
      </c>
      <c r="B142" s="105" t="str">
        <f>IF(A142="","",VLOOKUP(A142,Stammdaten!A142:H425,6,FALSE))</f>
        <v/>
      </c>
      <c r="C142" s="169" t="str">
        <f>IF(A142="","",IF(OR('Beladung des Speichers'!B142="Beladung aus dem Netz eines anderen Netzbetreibers",'Beladung des Speichers'!B142="Beladung ohne Netznutzung"),'Beladung des Speichers'!B142,"Beladung aus dem Netz der "&amp;Stammdaten!$F$3))</f>
        <v/>
      </c>
      <c r="D142" s="106" t="str">
        <f t="shared" si="3"/>
        <v/>
      </c>
      <c r="E142" s="107" t="str">
        <f>IF(OR(C142="Beladung aus dem Netz eines anderen Netzbetreibers",C142="Beladung ohne Netznutzung"), "",IF(A142="","",SUMIFS('Ergebnis (detailliert)'!$H$17:$H$300,'Ergebnis (detailliert)'!$A$17:$A$300,'Ergebnis (aggregiert)'!$A142,'Ergebnis (detailliert)'!$B$17:$B$300,'Ergebnis (aggregiert)'!$C142)))</f>
        <v/>
      </c>
      <c r="F142" s="108" t="str">
        <f>IF(OR(C142="Beladung aus dem Netz eines anderen Netzbetreibers",C142="Beladung ohne Netznutzung"),  "",IF($A142="","",SUMIFS('Ergebnis (detailliert)'!$I$17:$I$300,'Ergebnis (detailliert)'!$A$17:$A$300,'Ergebnis (aggregiert)'!$A142,'Ergebnis (detailliert)'!$B$17:$B$300,'Ergebnis (aggregiert)'!$C142)))</f>
        <v/>
      </c>
      <c r="G142" s="107" t="str">
        <f>IF(OR(C142="Beladung aus dem Netz eines anderen Netzbetreibers",C142="Beladung ohne Netznutzung"), "",IF($A142="","",SUMIFS('Ergebnis (detailliert)'!$M$17:$M$1001,'Ergebnis (detailliert)'!$A$17:$A$1001,'Ergebnis (aggregiert)'!$A142,'Ergebnis (detailliert)'!$B$17:$B$1001,'Ergebnis (aggregiert)'!$C142)))</f>
        <v/>
      </c>
      <c r="H142" s="108" t="str">
        <f>IF(OR(C142="Beladung aus dem Netz eines anderen Netzbetreibers",C142="Beladung ohne Netznutzung"), "",IF($A142="","",SUMIFS('Ergebnis (detailliert)'!$P$17:$P$1001,'Ergebnis (detailliert)'!$A$17:$A$1001,'Ergebnis (aggregiert)'!$A142,'Ergebnis (detailliert)'!$B$17:$B$1001,'Ergebnis (aggregiert)'!$C142)))</f>
        <v/>
      </c>
      <c r="I142" s="109" t="str">
        <f>IF(OR(C142="Beladung aus dem Netz eines anderen Netzbetreibers",C142="Beladung ohne Netznutzung"), "",IF($A142="","",SUMIFS('Ergebnis (detailliert)'!$S$17:$S$1001,'Ergebnis (detailliert)'!$A$17:$A$1001,'Ergebnis (aggregiert)'!$A142,'Ergebnis (detailliert)'!$B$17:$B$1001,'Ergebnis (aggregiert)'!$C142)))</f>
        <v/>
      </c>
      <c r="J142" s="89" t="str">
        <f>IFERROR(IF(ISBLANK(A142),"",IF(COUNTIF('Beladung des Speichers'!$A$17:$A$300,'Ergebnis (aggregiert)'!A142)=0,"Fehler: Reiter 'Beladung des Speichers' wurde für diesen Speicher nicht ausgefüllt",IF(COUNTIF('Entladung des Speichers'!$A$17:$A$300,'Ergebnis (aggregiert)'!A142)=0,"Fehler: Reiter 'Entladung des Speichers' wurde für diesen Speicher nicht ausgefüllt",IF(COUNTIF(Füllstände!$A$17:$A$300,'Ergebnis (aggregiert)'!A142)=0,"Fehler: Reiter 'Füllstände' wurde für diesen Speicher nicht ausgefüllt","")))),"Fehler: nicht alle Datenblätter für diesen Speicher wurden vollständig befüllt")</f>
        <v/>
      </c>
    </row>
    <row r="143" spans="1:10" x14ac:dyDescent="0.2">
      <c r="A143" s="105" t="str">
        <f>IF(Stammdaten!A143="","",Stammdaten!A143)</f>
        <v/>
      </c>
      <c r="B143" s="105" t="str">
        <f>IF(A143="","",VLOOKUP(A143,Stammdaten!A143:H426,6,FALSE))</f>
        <v/>
      </c>
      <c r="C143" s="169" t="str">
        <f>IF(A143="","",IF(OR('Beladung des Speichers'!B143="Beladung aus dem Netz eines anderen Netzbetreibers",'Beladung des Speichers'!B143="Beladung ohne Netznutzung"),'Beladung des Speichers'!B143,"Beladung aus dem Netz der "&amp;Stammdaten!$F$3))</f>
        <v/>
      </c>
      <c r="D143" s="106" t="str">
        <f t="shared" si="3"/>
        <v/>
      </c>
      <c r="E143" s="107" t="str">
        <f>IF(OR(C143="Beladung aus dem Netz eines anderen Netzbetreibers",C143="Beladung ohne Netznutzung"), "",IF(A143="","",SUMIFS('Ergebnis (detailliert)'!$H$17:$H$300,'Ergebnis (detailliert)'!$A$17:$A$300,'Ergebnis (aggregiert)'!$A143,'Ergebnis (detailliert)'!$B$17:$B$300,'Ergebnis (aggregiert)'!$C143)))</f>
        <v/>
      </c>
      <c r="F143" s="108" t="str">
        <f>IF(OR(C143="Beladung aus dem Netz eines anderen Netzbetreibers",C143="Beladung ohne Netznutzung"),  "",IF($A143="","",SUMIFS('Ergebnis (detailliert)'!$I$17:$I$300,'Ergebnis (detailliert)'!$A$17:$A$300,'Ergebnis (aggregiert)'!$A143,'Ergebnis (detailliert)'!$B$17:$B$300,'Ergebnis (aggregiert)'!$C143)))</f>
        <v/>
      </c>
      <c r="G143" s="107" t="str">
        <f>IF(OR(C143="Beladung aus dem Netz eines anderen Netzbetreibers",C143="Beladung ohne Netznutzung"), "",IF($A143="","",SUMIFS('Ergebnis (detailliert)'!$M$17:$M$1001,'Ergebnis (detailliert)'!$A$17:$A$1001,'Ergebnis (aggregiert)'!$A143,'Ergebnis (detailliert)'!$B$17:$B$1001,'Ergebnis (aggregiert)'!$C143)))</f>
        <v/>
      </c>
      <c r="H143" s="108" t="str">
        <f>IF(OR(C143="Beladung aus dem Netz eines anderen Netzbetreibers",C143="Beladung ohne Netznutzung"), "",IF($A143="","",SUMIFS('Ergebnis (detailliert)'!$P$17:$P$1001,'Ergebnis (detailliert)'!$A$17:$A$1001,'Ergebnis (aggregiert)'!$A143,'Ergebnis (detailliert)'!$B$17:$B$1001,'Ergebnis (aggregiert)'!$C143)))</f>
        <v/>
      </c>
      <c r="I143" s="109" t="str">
        <f>IF(OR(C143="Beladung aus dem Netz eines anderen Netzbetreibers",C143="Beladung ohne Netznutzung"), "",IF($A143="","",SUMIFS('Ergebnis (detailliert)'!$S$17:$S$1001,'Ergebnis (detailliert)'!$A$17:$A$1001,'Ergebnis (aggregiert)'!$A143,'Ergebnis (detailliert)'!$B$17:$B$1001,'Ergebnis (aggregiert)'!$C143)))</f>
        <v/>
      </c>
      <c r="J143" s="89" t="str">
        <f>IFERROR(IF(ISBLANK(A143),"",IF(COUNTIF('Beladung des Speichers'!$A$17:$A$300,'Ergebnis (aggregiert)'!A143)=0,"Fehler: Reiter 'Beladung des Speichers' wurde für diesen Speicher nicht ausgefüllt",IF(COUNTIF('Entladung des Speichers'!$A$17:$A$300,'Ergebnis (aggregiert)'!A143)=0,"Fehler: Reiter 'Entladung des Speichers' wurde für diesen Speicher nicht ausgefüllt",IF(COUNTIF(Füllstände!$A$17:$A$300,'Ergebnis (aggregiert)'!A143)=0,"Fehler: Reiter 'Füllstände' wurde für diesen Speicher nicht ausgefüllt","")))),"Fehler: nicht alle Datenblätter für diesen Speicher wurden vollständig befüllt")</f>
        <v/>
      </c>
    </row>
    <row r="144" spans="1:10" x14ac:dyDescent="0.2">
      <c r="A144" s="105" t="str">
        <f>IF(Stammdaten!A144="","",Stammdaten!A144)</f>
        <v/>
      </c>
      <c r="B144" s="105" t="str">
        <f>IF(A144="","",VLOOKUP(A144,Stammdaten!A144:H427,6,FALSE))</f>
        <v/>
      </c>
      <c r="C144" s="169" t="str">
        <f>IF(A144="","",IF(OR('Beladung des Speichers'!B144="Beladung aus dem Netz eines anderen Netzbetreibers",'Beladung des Speichers'!B144="Beladung ohne Netznutzung"),'Beladung des Speichers'!B144,"Beladung aus dem Netz der "&amp;Stammdaten!$F$3))</f>
        <v/>
      </c>
      <c r="D144" s="106" t="str">
        <f t="shared" si="3"/>
        <v/>
      </c>
      <c r="E144" s="107" t="str">
        <f>IF(OR(C144="Beladung aus dem Netz eines anderen Netzbetreibers",C144="Beladung ohne Netznutzung"), "",IF(A144="","",SUMIFS('Ergebnis (detailliert)'!$H$17:$H$300,'Ergebnis (detailliert)'!$A$17:$A$300,'Ergebnis (aggregiert)'!$A144,'Ergebnis (detailliert)'!$B$17:$B$300,'Ergebnis (aggregiert)'!$C144)))</f>
        <v/>
      </c>
      <c r="F144" s="108" t="str">
        <f>IF(OR(C144="Beladung aus dem Netz eines anderen Netzbetreibers",C144="Beladung ohne Netznutzung"),  "",IF($A144="","",SUMIFS('Ergebnis (detailliert)'!$I$17:$I$300,'Ergebnis (detailliert)'!$A$17:$A$300,'Ergebnis (aggregiert)'!$A144,'Ergebnis (detailliert)'!$B$17:$B$300,'Ergebnis (aggregiert)'!$C144)))</f>
        <v/>
      </c>
      <c r="G144" s="107" t="str">
        <f>IF(OR(C144="Beladung aus dem Netz eines anderen Netzbetreibers",C144="Beladung ohne Netznutzung"), "",IF($A144="","",SUMIFS('Ergebnis (detailliert)'!$M$17:$M$1001,'Ergebnis (detailliert)'!$A$17:$A$1001,'Ergebnis (aggregiert)'!$A144,'Ergebnis (detailliert)'!$B$17:$B$1001,'Ergebnis (aggregiert)'!$C144)))</f>
        <v/>
      </c>
      <c r="H144" s="108" t="str">
        <f>IF(OR(C144="Beladung aus dem Netz eines anderen Netzbetreibers",C144="Beladung ohne Netznutzung"), "",IF($A144="","",SUMIFS('Ergebnis (detailliert)'!$P$17:$P$1001,'Ergebnis (detailliert)'!$A$17:$A$1001,'Ergebnis (aggregiert)'!$A144,'Ergebnis (detailliert)'!$B$17:$B$1001,'Ergebnis (aggregiert)'!$C144)))</f>
        <v/>
      </c>
      <c r="I144" s="109" t="str">
        <f>IF(OR(C144="Beladung aus dem Netz eines anderen Netzbetreibers",C144="Beladung ohne Netznutzung"), "",IF($A144="","",SUMIFS('Ergebnis (detailliert)'!$S$17:$S$1001,'Ergebnis (detailliert)'!$A$17:$A$1001,'Ergebnis (aggregiert)'!$A144,'Ergebnis (detailliert)'!$B$17:$B$1001,'Ergebnis (aggregiert)'!$C144)))</f>
        <v/>
      </c>
      <c r="J144" s="89" t="str">
        <f>IFERROR(IF(ISBLANK(A144),"",IF(COUNTIF('Beladung des Speichers'!$A$17:$A$300,'Ergebnis (aggregiert)'!A144)=0,"Fehler: Reiter 'Beladung des Speichers' wurde für diesen Speicher nicht ausgefüllt",IF(COUNTIF('Entladung des Speichers'!$A$17:$A$300,'Ergebnis (aggregiert)'!A144)=0,"Fehler: Reiter 'Entladung des Speichers' wurde für diesen Speicher nicht ausgefüllt",IF(COUNTIF(Füllstände!$A$17:$A$300,'Ergebnis (aggregiert)'!A144)=0,"Fehler: Reiter 'Füllstände' wurde für diesen Speicher nicht ausgefüllt","")))),"Fehler: nicht alle Datenblätter für diesen Speicher wurden vollständig befüllt")</f>
        <v/>
      </c>
    </row>
    <row r="145" spans="1:10" x14ac:dyDescent="0.2">
      <c r="A145" s="105" t="str">
        <f>IF(Stammdaten!A145="","",Stammdaten!A145)</f>
        <v/>
      </c>
      <c r="B145" s="105" t="str">
        <f>IF(A145="","",VLOOKUP(A145,Stammdaten!A145:H428,6,FALSE))</f>
        <v/>
      </c>
      <c r="C145" s="169" t="str">
        <f>IF(A145="","",IF(OR('Beladung des Speichers'!B145="Beladung aus dem Netz eines anderen Netzbetreibers",'Beladung des Speichers'!B145="Beladung ohne Netznutzung"),'Beladung des Speichers'!B145,"Beladung aus dem Netz der "&amp;Stammdaten!$F$3))</f>
        <v/>
      </c>
      <c r="D145" s="106" t="str">
        <f t="shared" ref="D145:D208" si="4">IF(A145="","",$B$11)</f>
        <v/>
      </c>
      <c r="E145" s="107" t="str">
        <f>IF(OR(C145="Beladung aus dem Netz eines anderen Netzbetreibers",C145="Beladung ohne Netznutzung"), "",IF(A145="","",SUMIFS('Ergebnis (detailliert)'!$H$17:$H$300,'Ergebnis (detailliert)'!$A$17:$A$300,'Ergebnis (aggregiert)'!$A145,'Ergebnis (detailliert)'!$B$17:$B$300,'Ergebnis (aggregiert)'!$C145)))</f>
        <v/>
      </c>
      <c r="F145" s="108" t="str">
        <f>IF(OR(C145="Beladung aus dem Netz eines anderen Netzbetreibers",C145="Beladung ohne Netznutzung"),  "",IF($A145="","",SUMIFS('Ergebnis (detailliert)'!$I$17:$I$300,'Ergebnis (detailliert)'!$A$17:$A$300,'Ergebnis (aggregiert)'!$A145,'Ergebnis (detailliert)'!$B$17:$B$300,'Ergebnis (aggregiert)'!$C145)))</f>
        <v/>
      </c>
      <c r="G145" s="107" t="str">
        <f>IF(OR(C145="Beladung aus dem Netz eines anderen Netzbetreibers",C145="Beladung ohne Netznutzung"), "",IF($A145="","",SUMIFS('Ergebnis (detailliert)'!$M$17:$M$1001,'Ergebnis (detailliert)'!$A$17:$A$1001,'Ergebnis (aggregiert)'!$A145,'Ergebnis (detailliert)'!$B$17:$B$1001,'Ergebnis (aggregiert)'!$C145)))</f>
        <v/>
      </c>
      <c r="H145" s="108" t="str">
        <f>IF(OR(C145="Beladung aus dem Netz eines anderen Netzbetreibers",C145="Beladung ohne Netznutzung"), "",IF($A145="","",SUMIFS('Ergebnis (detailliert)'!$P$17:$P$1001,'Ergebnis (detailliert)'!$A$17:$A$1001,'Ergebnis (aggregiert)'!$A145,'Ergebnis (detailliert)'!$B$17:$B$1001,'Ergebnis (aggregiert)'!$C145)))</f>
        <v/>
      </c>
      <c r="I145" s="109" t="str">
        <f>IF(OR(C145="Beladung aus dem Netz eines anderen Netzbetreibers",C145="Beladung ohne Netznutzung"), "",IF($A145="","",SUMIFS('Ergebnis (detailliert)'!$S$17:$S$1001,'Ergebnis (detailliert)'!$A$17:$A$1001,'Ergebnis (aggregiert)'!$A145,'Ergebnis (detailliert)'!$B$17:$B$1001,'Ergebnis (aggregiert)'!$C145)))</f>
        <v/>
      </c>
      <c r="J145" s="89" t="str">
        <f>IFERROR(IF(ISBLANK(A145),"",IF(COUNTIF('Beladung des Speichers'!$A$17:$A$300,'Ergebnis (aggregiert)'!A145)=0,"Fehler: Reiter 'Beladung des Speichers' wurde für diesen Speicher nicht ausgefüllt",IF(COUNTIF('Entladung des Speichers'!$A$17:$A$300,'Ergebnis (aggregiert)'!A145)=0,"Fehler: Reiter 'Entladung des Speichers' wurde für diesen Speicher nicht ausgefüllt",IF(COUNTIF(Füllstände!$A$17:$A$300,'Ergebnis (aggregiert)'!A145)=0,"Fehler: Reiter 'Füllstände' wurde für diesen Speicher nicht ausgefüllt","")))),"Fehler: nicht alle Datenblätter für diesen Speicher wurden vollständig befüllt")</f>
        <v/>
      </c>
    </row>
    <row r="146" spans="1:10" x14ac:dyDescent="0.2">
      <c r="A146" s="105" t="str">
        <f>IF(Stammdaten!A146="","",Stammdaten!A146)</f>
        <v/>
      </c>
      <c r="B146" s="105" t="str">
        <f>IF(A146="","",VLOOKUP(A146,Stammdaten!A146:H429,6,FALSE))</f>
        <v/>
      </c>
      <c r="C146" s="169" t="str">
        <f>IF(A146="","",IF(OR('Beladung des Speichers'!B146="Beladung aus dem Netz eines anderen Netzbetreibers",'Beladung des Speichers'!B146="Beladung ohne Netznutzung"),'Beladung des Speichers'!B146,"Beladung aus dem Netz der "&amp;Stammdaten!$F$3))</f>
        <v/>
      </c>
      <c r="D146" s="106" t="str">
        <f t="shared" si="4"/>
        <v/>
      </c>
      <c r="E146" s="107" t="str">
        <f>IF(OR(C146="Beladung aus dem Netz eines anderen Netzbetreibers",C146="Beladung ohne Netznutzung"), "",IF(A146="","",SUMIFS('Ergebnis (detailliert)'!$H$17:$H$300,'Ergebnis (detailliert)'!$A$17:$A$300,'Ergebnis (aggregiert)'!$A146,'Ergebnis (detailliert)'!$B$17:$B$300,'Ergebnis (aggregiert)'!$C146)))</f>
        <v/>
      </c>
      <c r="F146" s="108" t="str">
        <f>IF(OR(C146="Beladung aus dem Netz eines anderen Netzbetreibers",C146="Beladung ohne Netznutzung"),  "",IF($A146="","",SUMIFS('Ergebnis (detailliert)'!$I$17:$I$300,'Ergebnis (detailliert)'!$A$17:$A$300,'Ergebnis (aggregiert)'!$A146,'Ergebnis (detailliert)'!$B$17:$B$300,'Ergebnis (aggregiert)'!$C146)))</f>
        <v/>
      </c>
      <c r="G146" s="107" t="str">
        <f>IF(OR(C146="Beladung aus dem Netz eines anderen Netzbetreibers",C146="Beladung ohne Netznutzung"), "",IF($A146="","",SUMIFS('Ergebnis (detailliert)'!$M$17:$M$1001,'Ergebnis (detailliert)'!$A$17:$A$1001,'Ergebnis (aggregiert)'!$A146,'Ergebnis (detailliert)'!$B$17:$B$1001,'Ergebnis (aggregiert)'!$C146)))</f>
        <v/>
      </c>
      <c r="H146" s="108" t="str">
        <f>IF(OR(C146="Beladung aus dem Netz eines anderen Netzbetreibers",C146="Beladung ohne Netznutzung"), "",IF($A146="","",SUMIFS('Ergebnis (detailliert)'!$P$17:$P$1001,'Ergebnis (detailliert)'!$A$17:$A$1001,'Ergebnis (aggregiert)'!$A146,'Ergebnis (detailliert)'!$B$17:$B$1001,'Ergebnis (aggregiert)'!$C146)))</f>
        <v/>
      </c>
      <c r="I146" s="109" t="str">
        <f>IF(OR(C146="Beladung aus dem Netz eines anderen Netzbetreibers",C146="Beladung ohne Netznutzung"), "",IF($A146="","",SUMIFS('Ergebnis (detailliert)'!$S$17:$S$1001,'Ergebnis (detailliert)'!$A$17:$A$1001,'Ergebnis (aggregiert)'!$A146,'Ergebnis (detailliert)'!$B$17:$B$1001,'Ergebnis (aggregiert)'!$C146)))</f>
        <v/>
      </c>
      <c r="J146" s="89" t="str">
        <f>IFERROR(IF(ISBLANK(A146),"",IF(COUNTIF('Beladung des Speichers'!$A$17:$A$300,'Ergebnis (aggregiert)'!A146)=0,"Fehler: Reiter 'Beladung des Speichers' wurde für diesen Speicher nicht ausgefüllt",IF(COUNTIF('Entladung des Speichers'!$A$17:$A$300,'Ergebnis (aggregiert)'!A146)=0,"Fehler: Reiter 'Entladung des Speichers' wurde für diesen Speicher nicht ausgefüllt",IF(COUNTIF(Füllstände!$A$17:$A$300,'Ergebnis (aggregiert)'!A146)=0,"Fehler: Reiter 'Füllstände' wurde für diesen Speicher nicht ausgefüllt","")))),"Fehler: nicht alle Datenblätter für diesen Speicher wurden vollständig befüllt")</f>
        <v/>
      </c>
    </row>
    <row r="147" spans="1:10" x14ac:dyDescent="0.2">
      <c r="A147" s="105" t="str">
        <f>IF(Stammdaten!A147="","",Stammdaten!A147)</f>
        <v/>
      </c>
      <c r="B147" s="105" t="str">
        <f>IF(A147="","",VLOOKUP(A147,Stammdaten!A147:H430,6,FALSE))</f>
        <v/>
      </c>
      <c r="C147" s="169" t="str">
        <f>IF(A147="","",IF(OR('Beladung des Speichers'!B147="Beladung aus dem Netz eines anderen Netzbetreibers",'Beladung des Speichers'!B147="Beladung ohne Netznutzung"),'Beladung des Speichers'!B147,"Beladung aus dem Netz der "&amp;Stammdaten!$F$3))</f>
        <v/>
      </c>
      <c r="D147" s="106" t="str">
        <f t="shared" si="4"/>
        <v/>
      </c>
      <c r="E147" s="107" t="str">
        <f>IF(OR(C147="Beladung aus dem Netz eines anderen Netzbetreibers",C147="Beladung ohne Netznutzung"), "",IF(A147="","",SUMIFS('Ergebnis (detailliert)'!$H$17:$H$300,'Ergebnis (detailliert)'!$A$17:$A$300,'Ergebnis (aggregiert)'!$A147,'Ergebnis (detailliert)'!$B$17:$B$300,'Ergebnis (aggregiert)'!$C147)))</f>
        <v/>
      </c>
      <c r="F147" s="108" t="str">
        <f>IF(OR(C147="Beladung aus dem Netz eines anderen Netzbetreibers",C147="Beladung ohne Netznutzung"),  "",IF($A147="","",SUMIFS('Ergebnis (detailliert)'!$I$17:$I$300,'Ergebnis (detailliert)'!$A$17:$A$300,'Ergebnis (aggregiert)'!$A147,'Ergebnis (detailliert)'!$B$17:$B$300,'Ergebnis (aggregiert)'!$C147)))</f>
        <v/>
      </c>
      <c r="G147" s="107" t="str">
        <f>IF(OR(C147="Beladung aus dem Netz eines anderen Netzbetreibers",C147="Beladung ohne Netznutzung"), "",IF($A147="","",SUMIFS('Ergebnis (detailliert)'!$M$17:$M$1001,'Ergebnis (detailliert)'!$A$17:$A$1001,'Ergebnis (aggregiert)'!$A147,'Ergebnis (detailliert)'!$B$17:$B$1001,'Ergebnis (aggregiert)'!$C147)))</f>
        <v/>
      </c>
      <c r="H147" s="108" t="str">
        <f>IF(OR(C147="Beladung aus dem Netz eines anderen Netzbetreibers",C147="Beladung ohne Netznutzung"), "",IF($A147="","",SUMIFS('Ergebnis (detailliert)'!$P$17:$P$1001,'Ergebnis (detailliert)'!$A$17:$A$1001,'Ergebnis (aggregiert)'!$A147,'Ergebnis (detailliert)'!$B$17:$B$1001,'Ergebnis (aggregiert)'!$C147)))</f>
        <v/>
      </c>
      <c r="I147" s="109" t="str">
        <f>IF(OR(C147="Beladung aus dem Netz eines anderen Netzbetreibers",C147="Beladung ohne Netznutzung"), "",IF($A147="","",SUMIFS('Ergebnis (detailliert)'!$S$17:$S$1001,'Ergebnis (detailliert)'!$A$17:$A$1001,'Ergebnis (aggregiert)'!$A147,'Ergebnis (detailliert)'!$B$17:$B$1001,'Ergebnis (aggregiert)'!$C147)))</f>
        <v/>
      </c>
      <c r="J147" s="89" t="str">
        <f>IFERROR(IF(ISBLANK(A147),"",IF(COUNTIF('Beladung des Speichers'!$A$17:$A$300,'Ergebnis (aggregiert)'!A147)=0,"Fehler: Reiter 'Beladung des Speichers' wurde für diesen Speicher nicht ausgefüllt",IF(COUNTIF('Entladung des Speichers'!$A$17:$A$300,'Ergebnis (aggregiert)'!A147)=0,"Fehler: Reiter 'Entladung des Speichers' wurde für diesen Speicher nicht ausgefüllt",IF(COUNTIF(Füllstände!$A$17:$A$300,'Ergebnis (aggregiert)'!A147)=0,"Fehler: Reiter 'Füllstände' wurde für diesen Speicher nicht ausgefüllt","")))),"Fehler: nicht alle Datenblätter für diesen Speicher wurden vollständig befüllt")</f>
        <v/>
      </c>
    </row>
    <row r="148" spans="1:10" x14ac:dyDescent="0.2">
      <c r="A148" s="105" t="str">
        <f>IF(Stammdaten!A148="","",Stammdaten!A148)</f>
        <v/>
      </c>
      <c r="B148" s="105" t="str">
        <f>IF(A148="","",VLOOKUP(A148,Stammdaten!A148:H431,6,FALSE))</f>
        <v/>
      </c>
      <c r="C148" s="169" t="str">
        <f>IF(A148="","",IF(OR('Beladung des Speichers'!B148="Beladung aus dem Netz eines anderen Netzbetreibers",'Beladung des Speichers'!B148="Beladung ohne Netznutzung"),'Beladung des Speichers'!B148,"Beladung aus dem Netz der "&amp;Stammdaten!$F$3))</f>
        <v/>
      </c>
      <c r="D148" s="106" t="str">
        <f t="shared" si="4"/>
        <v/>
      </c>
      <c r="E148" s="107" t="str">
        <f>IF(OR(C148="Beladung aus dem Netz eines anderen Netzbetreibers",C148="Beladung ohne Netznutzung"), "",IF(A148="","",SUMIFS('Ergebnis (detailliert)'!$H$17:$H$300,'Ergebnis (detailliert)'!$A$17:$A$300,'Ergebnis (aggregiert)'!$A148,'Ergebnis (detailliert)'!$B$17:$B$300,'Ergebnis (aggregiert)'!$C148)))</f>
        <v/>
      </c>
      <c r="F148" s="108" t="str">
        <f>IF(OR(C148="Beladung aus dem Netz eines anderen Netzbetreibers",C148="Beladung ohne Netznutzung"),  "",IF($A148="","",SUMIFS('Ergebnis (detailliert)'!$I$17:$I$300,'Ergebnis (detailliert)'!$A$17:$A$300,'Ergebnis (aggregiert)'!$A148,'Ergebnis (detailliert)'!$B$17:$B$300,'Ergebnis (aggregiert)'!$C148)))</f>
        <v/>
      </c>
      <c r="G148" s="107" t="str">
        <f>IF(OR(C148="Beladung aus dem Netz eines anderen Netzbetreibers",C148="Beladung ohne Netznutzung"), "",IF($A148="","",SUMIFS('Ergebnis (detailliert)'!$M$17:$M$1001,'Ergebnis (detailliert)'!$A$17:$A$1001,'Ergebnis (aggregiert)'!$A148,'Ergebnis (detailliert)'!$B$17:$B$1001,'Ergebnis (aggregiert)'!$C148)))</f>
        <v/>
      </c>
      <c r="H148" s="108" t="str">
        <f>IF(OR(C148="Beladung aus dem Netz eines anderen Netzbetreibers",C148="Beladung ohne Netznutzung"), "",IF($A148="","",SUMIFS('Ergebnis (detailliert)'!$P$17:$P$1001,'Ergebnis (detailliert)'!$A$17:$A$1001,'Ergebnis (aggregiert)'!$A148,'Ergebnis (detailliert)'!$B$17:$B$1001,'Ergebnis (aggregiert)'!$C148)))</f>
        <v/>
      </c>
      <c r="I148" s="109" t="str">
        <f>IF(OR(C148="Beladung aus dem Netz eines anderen Netzbetreibers",C148="Beladung ohne Netznutzung"), "",IF($A148="","",SUMIFS('Ergebnis (detailliert)'!$S$17:$S$1001,'Ergebnis (detailliert)'!$A$17:$A$1001,'Ergebnis (aggregiert)'!$A148,'Ergebnis (detailliert)'!$B$17:$B$1001,'Ergebnis (aggregiert)'!$C148)))</f>
        <v/>
      </c>
      <c r="J148" s="89" t="str">
        <f>IFERROR(IF(ISBLANK(A148),"",IF(COUNTIF('Beladung des Speichers'!$A$17:$A$300,'Ergebnis (aggregiert)'!A148)=0,"Fehler: Reiter 'Beladung des Speichers' wurde für diesen Speicher nicht ausgefüllt",IF(COUNTIF('Entladung des Speichers'!$A$17:$A$300,'Ergebnis (aggregiert)'!A148)=0,"Fehler: Reiter 'Entladung des Speichers' wurde für diesen Speicher nicht ausgefüllt",IF(COUNTIF(Füllstände!$A$17:$A$300,'Ergebnis (aggregiert)'!A148)=0,"Fehler: Reiter 'Füllstände' wurde für diesen Speicher nicht ausgefüllt","")))),"Fehler: nicht alle Datenblätter für diesen Speicher wurden vollständig befüllt")</f>
        <v/>
      </c>
    </row>
    <row r="149" spans="1:10" x14ac:dyDescent="0.2">
      <c r="A149" s="105" t="str">
        <f>IF(Stammdaten!A149="","",Stammdaten!A149)</f>
        <v/>
      </c>
      <c r="B149" s="105" t="str">
        <f>IF(A149="","",VLOOKUP(A149,Stammdaten!A149:H432,6,FALSE))</f>
        <v/>
      </c>
      <c r="C149" s="169" t="str">
        <f>IF(A149="","",IF(OR('Beladung des Speichers'!B149="Beladung aus dem Netz eines anderen Netzbetreibers",'Beladung des Speichers'!B149="Beladung ohne Netznutzung"),'Beladung des Speichers'!B149,"Beladung aus dem Netz der "&amp;Stammdaten!$F$3))</f>
        <v/>
      </c>
      <c r="D149" s="106" t="str">
        <f t="shared" si="4"/>
        <v/>
      </c>
      <c r="E149" s="107" t="str">
        <f>IF(OR(C149="Beladung aus dem Netz eines anderen Netzbetreibers",C149="Beladung ohne Netznutzung"), "",IF(A149="","",SUMIFS('Ergebnis (detailliert)'!$H$17:$H$300,'Ergebnis (detailliert)'!$A$17:$A$300,'Ergebnis (aggregiert)'!$A149,'Ergebnis (detailliert)'!$B$17:$B$300,'Ergebnis (aggregiert)'!$C149)))</f>
        <v/>
      </c>
      <c r="F149" s="108" t="str">
        <f>IF(OR(C149="Beladung aus dem Netz eines anderen Netzbetreibers",C149="Beladung ohne Netznutzung"),  "",IF($A149="","",SUMIFS('Ergebnis (detailliert)'!$I$17:$I$300,'Ergebnis (detailliert)'!$A$17:$A$300,'Ergebnis (aggregiert)'!$A149,'Ergebnis (detailliert)'!$B$17:$B$300,'Ergebnis (aggregiert)'!$C149)))</f>
        <v/>
      </c>
      <c r="G149" s="107" t="str">
        <f>IF(OR(C149="Beladung aus dem Netz eines anderen Netzbetreibers",C149="Beladung ohne Netznutzung"), "",IF($A149="","",SUMIFS('Ergebnis (detailliert)'!$M$17:$M$1001,'Ergebnis (detailliert)'!$A$17:$A$1001,'Ergebnis (aggregiert)'!$A149,'Ergebnis (detailliert)'!$B$17:$B$1001,'Ergebnis (aggregiert)'!$C149)))</f>
        <v/>
      </c>
      <c r="H149" s="108" t="str">
        <f>IF(OR(C149="Beladung aus dem Netz eines anderen Netzbetreibers",C149="Beladung ohne Netznutzung"), "",IF($A149="","",SUMIFS('Ergebnis (detailliert)'!$P$17:$P$1001,'Ergebnis (detailliert)'!$A$17:$A$1001,'Ergebnis (aggregiert)'!$A149,'Ergebnis (detailliert)'!$B$17:$B$1001,'Ergebnis (aggregiert)'!$C149)))</f>
        <v/>
      </c>
      <c r="I149" s="109" t="str">
        <f>IF(OR(C149="Beladung aus dem Netz eines anderen Netzbetreibers",C149="Beladung ohne Netznutzung"), "",IF($A149="","",SUMIFS('Ergebnis (detailliert)'!$S$17:$S$1001,'Ergebnis (detailliert)'!$A$17:$A$1001,'Ergebnis (aggregiert)'!$A149,'Ergebnis (detailliert)'!$B$17:$B$1001,'Ergebnis (aggregiert)'!$C149)))</f>
        <v/>
      </c>
      <c r="J149" s="89" t="str">
        <f>IFERROR(IF(ISBLANK(A149),"",IF(COUNTIF('Beladung des Speichers'!$A$17:$A$300,'Ergebnis (aggregiert)'!A149)=0,"Fehler: Reiter 'Beladung des Speichers' wurde für diesen Speicher nicht ausgefüllt",IF(COUNTIF('Entladung des Speichers'!$A$17:$A$300,'Ergebnis (aggregiert)'!A149)=0,"Fehler: Reiter 'Entladung des Speichers' wurde für diesen Speicher nicht ausgefüllt",IF(COUNTIF(Füllstände!$A$17:$A$300,'Ergebnis (aggregiert)'!A149)=0,"Fehler: Reiter 'Füllstände' wurde für diesen Speicher nicht ausgefüllt","")))),"Fehler: nicht alle Datenblätter für diesen Speicher wurden vollständig befüllt")</f>
        <v/>
      </c>
    </row>
    <row r="150" spans="1:10" x14ac:dyDescent="0.2">
      <c r="A150" s="105" t="str">
        <f>IF(Stammdaten!A150="","",Stammdaten!A150)</f>
        <v/>
      </c>
      <c r="B150" s="105" t="str">
        <f>IF(A150="","",VLOOKUP(A150,Stammdaten!A150:H433,6,FALSE))</f>
        <v/>
      </c>
      <c r="C150" s="169" t="str">
        <f>IF(A150="","",IF(OR('Beladung des Speichers'!B150="Beladung aus dem Netz eines anderen Netzbetreibers",'Beladung des Speichers'!B150="Beladung ohne Netznutzung"),'Beladung des Speichers'!B150,"Beladung aus dem Netz der "&amp;Stammdaten!$F$3))</f>
        <v/>
      </c>
      <c r="D150" s="106" t="str">
        <f t="shared" si="4"/>
        <v/>
      </c>
      <c r="E150" s="107" t="str">
        <f>IF(OR(C150="Beladung aus dem Netz eines anderen Netzbetreibers",C150="Beladung ohne Netznutzung"), "",IF(A150="","",SUMIFS('Ergebnis (detailliert)'!$H$17:$H$300,'Ergebnis (detailliert)'!$A$17:$A$300,'Ergebnis (aggregiert)'!$A150,'Ergebnis (detailliert)'!$B$17:$B$300,'Ergebnis (aggregiert)'!$C150)))</f>
        <v/>
      </c>
      <c r="F150" s="108" t="str">
        <f>IF(OR(C150="Beladung aus dem Netz eines anderen Netzbetreibers",C150="Beladung ohne Netznutzung"),  "",IF($A150="","",SUMIFS('Ergebnis (detailliert)'!$I$17:$I$300,'Ergebnis (detailliert)'!$A$17:$A$300,'Ergebnis (aggregiert)'!$A150,'Ergebnis (detailliert)'!$B$17:$B$300,'Ergebnis (aggregiert)'!$C150)))</f>
        <v/>
      </c>
      <c r="G150" s="107" t="str">
        <f>IF(OR(C150="Beladung aus dem Netz eines anderen Netzbetreibers",C150="Beladung ohne Netznutzung"), "",IF($A150="","",SUMIFS('Ergebnis (detailliert)'!$M$17:$M$1001,'Ergebnis (detailliert)'!$A$17:$A$1001,'Ergebnis (aggregiert)'!$A150,'Ergebnis (detailliert)'!$B$17:$B$1001,'Ergebnis (aggregiert)'!$C150)))</f>
        <v/>
      </c>
      <c r="H150" s="108" t="str">
        <f>IF(OR(C150="Beladung aus dem Netz eines anderen Netzbetreibers",C150="Beladung ohne Netznutzung"), "",IF($A150="","",SUMIFS('Ergebnis (detailliert)'!$P$17:$P$1001,'Ergebnis (detailliert)'!$A$17:$A$1001,'Ergebnis (aggregiert)'!$A150,'Ergebnis (detailliert)'!$B$17:$B$1001,'Ergebnis (aggregiert)'!$C150)))</f>
        <v/>
      </c>
      <c r="I150" s="109" t="str">
        <f>IF(OR(C150="Beladung aus dem Netz eines anderen Netzbetreibers",C150="Beladung ohne Netznutzung"), "",IF($A150="","",SUMIFS('Ergebnis (detailliert)'!$S$17:$S$1001,'Ergebnis (detailliert)'!$A$17:$A$1001,'Ergebnis (aggregiert)'!$A150,'Ergebnis (detailliert)'!$B$17:$B$1001,'Ergebnis (aggregiert)'!$C150)))</f>
        <v/>
      </c>
      <c r="J150" s="89" t="str">
        <f>IFERROR(IF(ISBLANK(A150),"",IF(COUNTIF('Beladung des Speichers'!$A$17:$A$300,'Ergebnis (aggregiert)'!A150)=0,"Fehler: Reiter 'Beladung des Speichers' wurde für diesen Speicher nicht ausgefüllt",IF(COUNTIF('Entladung des Speichers'!$A$17:$A$300,'Ergebnis (aggregiert)'!A150)=0,"Fehler: Reiter 'Entladung des Speichers' wurde für diesen Speicher nicht ausgefüllt",IF(COUNTIF(Füllstände!$A$17:$A$300,'Ergebnis (aggregiert)'!A150)=0,"Fehler: Reiter 'Füllstände' wurde für diesen Speicher nicht ausgefüllt","")))),"Fehler: nicht alle Datenblätter für diesen Speicher wurden vollständig befüllt")</f>
        <v/>
      </c>
    </row>
    <row r="151" spans="1:10" x14ac:dyDescent="0.2">
      <c r="A151" s="105" t="str">
        <f>IF(Stammdaten!A151="","",Stammdaten!A151)</f>
        <v/>
      </c>
      <c r="B151" s="105" t="str">
        <f>IF(A151="","",VLOOKUP(A151,Stammdaten!A151:H434,6,FALSE))</f>
        <v/>
      </c>
      <c r="C151" s="169" t="str">
        <f>IF(A151="","",IF(OR('Beladung des Speichers'!B151="Beladung aus dem Netz eines anderen Netzbetreibers",'Beladung des Speichers'!B151="Beladung ohne Netznutzung"),'Beladung des Speichers'!B151,"Beladung aus dem Netz der "&amp;Stammdaten!$F$3))</f>
        <v/>
      </c>
      <c r="D151" s="106" t="str">
        <f t="shared" si="4"/>
        <v/>
      </c>
      <c r="E151" s="107" t="str">
        <f>IF(OR(C151="Beladung aus dem Netz eines anderen Netzbetreibers",C151="Beladung ohne Netznutzung"), "",IF(A151="","",SUMIFS('Ergebnis (detailliert)'!$H$17:$H$300,'Ergebnis (detailliert)'!$A$17:$A$300,'Ergebnis (aggregiert)'!$A151,'Ergebnis (detailliert)'!$B$17:$B$300,'Ergebnis (aggregiert)'!$C151)))</f>
        <v/>
      </c>
      <c r="F151" s="108" t="str">
        <f>IF(OR(C151="Beladung aus dem Netz eines anderen Netzbetreibers",C151="Beladung ohne Netznutzung"),  "",IF($A151="","",SUMIFS('Ergebnis (detailliert)'!$I$17:$I$300,'Ergebnis (detailliert)'!$A$17:$A$300,'Ergebnis (aggregiert)'!$A151,'Ergebnis (detailliert)'!$B$17:$B$300,'Ergebnis (aggregiert)'!$C151)))</f>
        <v/>
      </c>
      <c r="G151" s="107" t="str">
        <f>IF(OR(C151="Beladung aus dem Netz eines anderen Netzbetreibers",C151="Beladung ohne Netznutzung"), "",IF($A151="","",SUMIFS('Ergebnis (detailliert)'!$M$17:$M$1001,'Ergebnis (detailliert)'!$A$17:$A$1001,'Ergebnis (aggregiert)'!$A151,'Ergebnis (detailliert)'!$B$17:$B$1001,'Ergebnis (aggregiert)'!$C151)))</f>
        <v/>
      </c>
      <c r="H151" s="108" t="str">
        <f>IF(OR(C151="Beladung aus dem Netz eines anderen Netzbetreibers",C151="Beladung ohne Netznutzung"), "",IF($A151="","",SUMIFS('Ergebnis (detailliert)'!$P$17:$P$1001,'Ergebnis (detailliert)'!$A$17:$A$1001,'Ergebnis (aggregiert)'!$A151,'Ergebnis (detailliert)'!$B$17:$B$1001,'Ergebnis (aggregiert)'!$C151)))</f>
        <v/>
      </c>
      <c r="I151" s="109" t="str">
        <f>IF(OR(C151="Beladung aus dem Netz eines anderen Netzbetreibers",C151="Beladung ohne Netznutzung"), "",IF($A151="","",SUMIFS('Ergebnis (detailliert)'!$S$17:$S$1001,'Ergebnis (detailliert)'!$A$17:$A$1001,'Ergebnis (aggregiert)'!$A151,'Ergebnis (detailliert)'!$B$17:$B$1001,'Ergebnis (aggregiert)'!$C151)))</f>
        <v/>
      </c>
      <c r="J151" s="89" t="str">
        <f>IFERROR(IF(ISBLANK(A151),"",IF(COUNTIF('Beladung des Speichers'!$A$17:$A$300,'Ergebnis (aggregiert)'!A151)=0,"Fehler: Reiter 'Beladung des Speichers' wurde für diesen Speicher nicht ausgefüllt",IF(COUNTIF('Entladung des Speichers'!$A$17:$A$300,'Ergebnis (aggregiert)'!A151)=0,"Fehler: Reiter 'Entladung des Speichers' wurde für diesen Speicher nicht ausgefüllt",IF(COUNTIF(Füllstände!$A$17:$A$300,'Ergebnis (aggregiert)'!A151)=0,"Fehler: Reiter 'Füllstände' wurde für diesen Speicher nicht ausgefüllt","")))),"Fehler: nicht alle Datenblätter für diesen Speicher wurden vollständig befüllt")</f>
        <v/>
      </c>
    </row>
    <row r="152" spans="1:10" x14ac:dyDescent="0.2">
      <c r="A152" s="105" t="str">
        <f>IF(Stammdaten!A152="","",Stammdaten!A152)</f>
        <v/>
      </c>
      <c r="B152" s="105" t="str">
        <f>IF(A152="","",VLOOKUP(A152,Stammdaten!A152:H435,6,FALSE))</f>
        <v/>
      </c>
      <c r="C152" s="169" t="str">
        <f>IF(A152="","",IF(OR('Beladung des Speichers'!B152="Beladung aus dem Netz eines anderen Netzbetreibers",'Beladung des Speichers'!B152="Beladung ohne Netznutzung"),'Beladung des Speichers'!B152,"Beladung aus dem Netz der "&amp;Stammdaten!$F$3))</f>
        <v/>
      </c>
      <c r="D152" s="106" t="str">
        <f t="shared" si="4"/>
        <v/>
      </c>
      <c r="E152" s="107" t="str">
        <f>IF(OR(C152="Beladung aus dem Netz eines anderen Netzbetreibers",C152="Beladung ohne Netznutzung"), "",IF(A152="","",SUMIFS('Ergebnis (detailliert)'!$H$17:$H$300,'Ergebnis (detailliert)'!$A$17:$A$300,'Ergebnis (aggregiert)'!$A152,'Ergebnis (detailliert)'!$B$17:$B$300,'Ergebnis (aggregiert)'!$C152)))</f>
        <v/>
      </c>
      <c r="F152" s="108" t="str">
        <f>IF(OR(C152="Beladung aus dem Netz eines anderen Netzbetreibers",C152="Beladung ohne Netznutzung"),  "",IF($A152="","",SUMIFS('Ergebnis (detailliert)'!$I$17:$I$300,'Ergebnis (detailliert)'!$A$17:$A$300,'Ergebnis (aggregiert)'!$A152,'Ergebnis (detailliert)'!$B$17:$B$300,'Ergebnis (aggregiert)'!$C152)))</f>
        <v/>
      </c>
      <c r="G152" s="107" t="str">
        <f>IF(OR(C152="Beladung aus dem Netz eines anderen Netzbetreibers",C152="Beladung ohne Netznutzung"), "",IF($A152="","",SUMIFS('Ergebnis (detailliert)'!$M$17:$M$1001,'Ergebnis (detailliert)'!$A$17:$A$1001,'Ergebnis (aggregiert)'!$A152,'Ergebnis (detailliert)'!$B$17:$B$1001,'Ergebnis (aggregiert)'!$C152)))</f>
        <v/>
      </c>
      <c r="H152" s="108" t="str">
        <f>IF(OR(C152="Beladung aus dem Netz eines anderen Netzbetreibers",C152="Beladung ohne Netznutzung"), "",IF($A152="","",SUMIFS('Ergebnis (detailliert)'!$P$17:$P$1001,'Ergebnis (detailliert)'!$A$17:$A$1001,'Ergebnis (aggregiert)'!$A152,'Ergebnis (detailliert)'!$B$17:$B$1001,'Ergebnis (aggregiert)'!$C152)))</f>
        <v/>
      </c>
      <c r="I152" s="109" t="str">
        <f>IF(OR(C152="Beladung aus dem Netz eines anderen Netzbetreibers",C152="Beladung ohne Netznutzung"), "",IF($A152="","",SUMIFS('Ergebnis (detailliert)'!$S$17:$S$1001,'Ergebnis (detailliert)'!$A$17:$A$1001,'Ergebnis (aggregiert)'!$A152,'Ergebnis (detailliert)'!$B$17:$B$1001,'Ergebnis (aggregiert)'!$C152)))</f>
        <v/>
      </c>
      <c r="J152" s="89" t="str">
        <f>IFERROR(IF(ISBLANK(A152),"",IF(COUNTIF('Beladung des Speichers'!$A$17:$A$300,'Ergebnis (aggregiert)'!A152)=0,"Fehler: Reiter 'Beladung des Speichers' wurde für diesen Speicher nicht ausgefüllt",IF(COUNTIF('Entladung des Speichers'!$A$17:$A$300,'Ergebnis (aggregiert)'!A152)=0,"Fehler: Reiter 'Entladung des Speichers' wurde für diesen Speicher nicht ausgefüllt",IF(COUNTIF(Füllstände!$A$17:$A$300,'Ergebnis (aggregiert)'!A152)=0,"Fehler: Reiter 'Füllstände' wurde für diesen Speicher nicht ausgefüllt","")))),"Fehler: nicht alle Datenblätter für diesen Speicher wurden vollständig befüllt")</f>
        <v/>
      </c>
    </row>
    <row r="153" spans="1:10" x14ac:dyDescent="0.2">
      <c r="A153" s="105" t="str">
        <f>IF(Stammdaten!A153="","",Stammdaten!A153)</f>
        <v/>
      </c>
      <c r="B153" s="105" t="str">
        <f>IF(A153="","",VLOOKUP(A153,Stammdaten!A153:H436,6,FALSE))</f>
        <v/>
      </c>
      <c r="C153" s="169" t="str">
        <f>IF(A153="","",IF(OR('Beladung des Speichers'!B153="Beladung aus dem Netz eines anderen Netzbetreibers",'Beladung des Speichers'!B153="Beladung ohne Netznutzung"),'Beladung des Speichers'!B153,"Beladung aus dem Netz der "&amp;Stammdaten!$F$3))</f>
        <v/>
      </c>
      <c r="D153" s="106" t="str">
        <f t="shared" si="4"/>
        <v/>
      </c>
      <c r="E153" s="107" t="str">
        <f>IF(OR(C153="Beladung aus dem Netz eines anderen Netzbetreibers",C153="Beladung ohne Netznutzung"), "",IF(A153="","",SUMIFS('Ergebnis (detailliert)'!$H$17:$H$300,'Ergebnis (detailliert)'!$A$17:$A$300,'Ergebnis (aggregiert)'!$A153,'Ergebnis (detailliert)'!$B$17:$B$300,'Ergebnis (aggregiert)'!$C153)))</f>
        <v/>
      </c>
      <c r="F153" s="108" t="str">
        <f>IF(OR(C153="Beladung aus dem Netz eines anderen Netzbetreibers",C153="Beladung ohne Netznutzung"),  "",IF($A153="","",SUMIFS('Ergebnis (detailliert)'!$I$17:$I$300,'Ergebnis (detailliert)'!$A$17:$A$300,'Ergebnis (aggregiert)'!$A153,'Ergebnis (detailliert)'!$B$17:$B$300,'Ergebnis (aggregiert)'!$C153)))</f>
        <v/>
      </c>
      <c r="G153" s="107" t="str">
        <f>IF(OR(C153="Beladung aus dem Netz eines anderen Netzbetreibers",C153="Beladung ohne Netznutzung"), "",IF($A153="","",SUMIFS('Ergebnis (detailliert)'!$M$17:$M$1001,'Ergebnis (detailliert)'!$A$17:$A$1001,'Ergebnis (aggregiert)'!$A153,'Ergebnis (detailliert)'!$B$17:$B$1001,'Ergebnis (aggregiert)'!$C153)))</f>
        <v/>
      </c>
      <c r="H153" s="108" t="str">
        <f>IF(OR(C153="Beladung aus dem Netz eines anderen Netzbetreibers",C153="Beladung ohne Netznutzung"), "",IF($A153="","",SUMIFS('Ergebnis (detailliert)'!$P$17:$P$1001,'Ergebnis (detailliert)'!$A$17:$A$1001,'Ergebnis (aggregiert)'!$A153,'Ergebnis (detailliert)'!$B$17:$B$1001,'Ergebnis (aggregiert)'!$C153)))</f>
        <v/>
      </c>
      <c r="I153" s="109" t="str">
        <f>IF(OR(C153="Beladung aus dem Netz eines anderen Netzbetreibers",C153="Beladung ohne Netznutzung"), "",IF($A153="","",SUMIFS('Ergebnis (detailliert)'!$S$17:$S$1001,'Ergebnis (detailliert)'!$A$17:$A$1001,'Ergebnis (aggregiert)'!$A153,'Ergebnis (detailliert)'!$B$17:$B$1001,'Ergebnis (aggregiert)'!$C153)))</f>
        <v/>
      </c>
      <c r="J153" s="89" t="str">
        <f>IFERROR(IF(ISBLANK(A153),"",IF(COUNTIF('Beladung des Speichers'!$A$17:$A$300,'Ergebnis (aggregiert)'!A153)=0,"Fehler: Reiter 'Beladung des Speichers' wurde für diesen Speicher nicht ausgefüllt",IF(COUNTIF('Entladung des Speichers'!$A$17:$A$300,'Ergebnis (aggregiert)'!A153)=0,"Fehler: Reiter 'Entladung des Speichers' wurde für diesen Speicher nicht ausgefüllt",IF(COUNTIF(Füllstände!$A$17:$A$300,'Ergebnis (aggregiert)'!A153)=0,"Fehler: Reiter 'Füllstände' wurde für diesen Speicher nicht ausgefüllt","")))),"Fehler: nicht alle Datenblätter für diesen Speicher wurden vollständig befüllt")</f>
        <v/>
      </c>
    </row>
    <row r="154" spans="1:10" x14ac:dyDescent="0.2">
      <c r="A154" s="105" t="str">
        <f>IF(Stammdaten!A154="","",Stammdaten!A154)</f>
        <v/>
      </c>
      <c r="B154" s="105" t="str">
        <f>IF(A154="","",VLOOKUP(A154,Stammdaten!A154:H437,6,FALSE))</f>
        <v/>
      </c>
      <c r="C154" s="169" t="str">
        <f>IF(A154="","",IF(OR('Beladung des Speichers'!B154="Beladung aus dem Netz eines anderen Netzbetreibers",'Beladung des Speichers'!B154="Beladung ohne Netznutzung"),'Beladung des Speichers'!B154,"Beladung aus dem Netz der "&amp;Stammdaten!$F$3))</f>
        <v/>
      </c>
      <c r="D154" s="106" t="str">
        <f t="shared" si="4"/>
        <v/>
      </c>
      <c r="E154" s="107" t="str">
        <f>IF(OR(C154="Beladung aus dem Netz eines anderen Netzbetreibers",C154="Beladung ohne Netznutzung"), "",IF(A154="","",SUMIFS('Ergebnis (detailliert)'!$H$17:$H$300,'Ergebnis (detailliert)'!$A$17:$A$300,'Ergebnis (aggregiert)'!$A154,'Ergebnis (detailliert)'!$B$17:$B$300,'Ergebnis (aggregiert)'!$C154)))</f>
        <v/>
      </c>
      <c r="F154" s="108" t="str">
        <f>IF(OR(C154="Beladung aus dem Netz eines anderen Netzbetreibers",C154="Beladung ohne Netznutzung"),  "",IF($A154="","",SUMIFS('Ergebnis (detailliert)'!$I$17:$I$300,'Ergebnis (detailliert)'!$A$17:$A$300,'Ergebnis (aggregiert)'!$A154,'Ergebnis (detailliert)'!$B$17:$B$300,'Ergebnis (aggregiert)'!$C154)))</f>
        <v/>
      </c>
      <c r="G154" s="107" t="str">
        <f>IF(OR(C154="Beladung aus dem Netz eines anderen Netzbetreibers",C154="Beladung ohne Netznutzung"), "",IF($A154="","",SUMIFS('Ergebnis (detailliert)'!$M$17:$M$1001,'Ergebnis (detailliert)'!$A$17:$A$1001,'Ergebnis (aggregiert)'!$A154,'Ergebnis (detailliert)'!$B$17:$B$1001,'Ergebnis (aggregiert)'!$C154)))</f>
        <v/>
      </c>
      <c r="H154" s="108" t="str">
        <f>IF(OR(C154="Beladung aus dem Netz eines anderen Netzbetreibers",C154="Beladung ohne Netznutzung"), "",IF($A154="","",SUMIFS('Ergebnis (detailliert)'!$P$17:$P$1001,'Ergebnis (detailliert)'!$A$17:$A$1001,'Ergebnis (aggregiert)'!$A154,'Ergebnis (detailliert)'!$B$17:$B$1001,'Ergebnis (aggregiert)'!$C154)))</f>
        <v/>
      </c>
      <c r="I154" s="109" t="str">
        <f>IF(OR(C154="Beladung aus dem Netz eines anderen Netzbetreibers",C154="Beladung ohne Netznutzung"), "",IF($A154="","",SUMIFS('Ergebnis (detailliert)'!$S$17:$S$1001,'Ergebnis (detailliert)'!$A$17:$A$1001,'Ergebnis (aggregiert)'!$A154,'Ergebnis (detailliert)'!$B$17:$B$1001,'Ergebnis (aggregiert)'!$C154)))</f>
        <v/>
      </c>
      <c r="J154" s="89" t="str">
        <f>IFERROR(IF(ISBLANK(A154),"",IF(COUNTIF('Beladung des Speichers'!$A$17:$A$300,'Ergebnis (aggregiert)'!A154)=0,"Fehler: Reiter 'Beladung des Speichers' wurde für diesen Speicher nicht ausgefüllt",IF(COUNTIF('Entladung des Speichers'!$A$17:$A$300,'Ergebnis (aggregiert)'!A154)=0,"Fehler: Reiter 'Entladung des Speichers' wurde für diesen Speicher nicht ausgefüllt",IF(COUNTIF(Füllstände!$A$17:$A$300,'Ergebnis (aggregiert)'!A154)=0,"Fehler: Reiter 'Füllstände' wurde für diesen Speicher nicht ausgefüllt","")))),"Fehler: nicht alle Datenblätter für diesen Speicher wurden vollständig befüllt")</f>
        <v/>
      </c>
    </row>
    <row r="155" spans="1:10" x14ac:dyDescent="0.2">
      <c r="A155" s="105" t="str">
        <f>IF(Stammdaten!A155="","",Stammdaten!A155)</f>
        <v/>
      </c>
      <c r="B155" s="105" t="str">
        <f>IF(A155="","",VLOOKUP(A155,Stammdaten!A155:H438,6,FALSE))</f>
        <v/>
      </c>
      <c r="C155" s="169" t="str">
        <f>IF(A155="","",IF(OR('Beladung des Speichers'!B155="Beladung aus dem Netz eines anderen Netzbetreibers",'Beladung des Speichers'!B155="Beladung ohne Netznutzung"),'Beladung des Speichers'!B155,"Beladung aus dem Netz der "&amp;Stammdaten!$F$3))</f>
        <v/>
      </c>
      <c r="D155" s="106" t="str">
        <f t="shared" si="4"/>
        <v/>
      </c>
      <c r="E155" s="107" t="str">
        <f>IF(OR(C155="Beladung aus dem Netz eines anderen Netzbetreibers",C155="Beladung ohne Netznutzung"), "",IF(A155="","",SUMIFS('Ergebnis (detailliert)'!$H$17:$H$300,'Ergebnis (detailliert)'!$A$17:$A$300,'Ergebnis (aggregiert)'!$A155,'Ergebnis (detailliert)'!$B$17:$B$300,'Ergebnis (aggregiert)'!$C155)))</f>
        <v/>
      </c>
      <c r="F155" s="108" t="str">
        <f>IF(OR(C155="Beladung aus dem Netz eines anderen Netzbetreibers",C155="Beladung ohne Netznutzung"),  "",IF($A155="","",SUMIFS('Ergebnis (detailliert)'!$I$17:$I$300,'Ergebnis (detailliert)'!$A$17:$A$300,'Ergebnis (aggregiert)'!$A155,'Ergebnis (detailliert)'!$B$17:$B$300,'Ergebnis (aggregiert)'!$C155)))</f>
        <v/>
      </c>
      <c r="G155" s="107" t="str">
        <f>IF(OR(C155="Beladung aus dem Netz eines anderen Netzbetreibers",C155="Beladung ohne Netznutzung"), "",IF($A155="","",SUMIFS('Ergebnis (detailliert)'!$M$17:$M$1001,'Ergebnis (detailliert)'!$A$17:$A$1001,'Ergebnis (aggregiert)'!$A155,'Ergebnis (detailliert)'!$B$17:$B$1001,'Ergebnis (aggregiert)'!$C155)))</f>
        <v/>
      </c>
      <c r="H155" s="108" t="str">
        <f>IF(OR(C155="Beladung aus dem Netz eines anderen Netzbetreibers",C155="Beladung ohne Netznutzung"), "",IF($A155="","",SUMIFS('Ergebnis (detailliert)'!$P$17:$P$1001,'Ergebnis (detailliert)'!$A$17:$A$1001,'Ergebnis (aggregiert)'!$A155,'Ergebnis (detailliert)'!$B$17:$B$1001,'Ergebnis (aggregiert)'!$C155)))</f>
        <v/>
      </c>
      <c r="I155" s="109" t="str">
        <f>IF(OR(C155="Beladung aus dem Netz eines anderen Netzbetreibers",C155="Beladung ohne Netznutzung"), "",IF($A155="","",SUMIFS('Ergebnis (detailliert)'!$S$17:$S$1001,'Ergebnis (detailliert)'!$A$17:$A$1001,'Ergebnis (aggregiert)'!$A155,'Ergebnis (detailliert)'!$B$17:$B$1001,'Ergebnis (aggregiert)'!$C155)))</f>
        <v/>
      </c>
      <c r="J155" s="89" t="str">
        <f>IFERROR(IF(ISBLANK(A155),"",IF(COUNTIF('Beladung des Speichers'!$A$17:$A$300,'Ergebnis (aggregiert)'!A155)=0,"Fehler: Reiter 'Beladung des Speichers' wurde für diesen Speicher nicht ausgefüllt",IF(COUNTIF('Entladung des Speichers'!$A$17:$A$300,'Ergebnis (aggregiert)'!A155)=0,"Fehler: Reiter 'Entladung des Speichers' wurde für diesen Speicher nicht ausgefüllt",IF(COUNTIF(Füllstände!$A$17:$A$300,'Ergebnis (aggregiert)'!A155)=0,"Fehler: Reiter 'Füllstände' wurde für diesen Speicher nicht ausgefüllt","")))),"Fehler: nicht alle Datenblätter für diesen Speicher wurden vollständig befüllt")</f>
        <v/>
      </c>
    </row>
    <row r="156" spans="1:10" x14ac:dyDescent="0.2">
      <c r="A156" s="105" t="str">
        <f>IF(Stammdaten!A156="","",Stammdaten!A156)</f>
        <v/>
      </c>
      <c r="B156" s="105" t="str">
        <f>IF(A156="","",VLOOKUP(A156,Stammdaten!A156:H439,6,FALSE))</f>
        <v/>
      </c>
      <c r="C156" s="169" t="str">
        <f>IF(A156="","",IF(OR('Beladung des Speichers'!B156="Beladung aus dem Netz eines anderen Netzbetreibers",'Beladung des Speichers'!B156="Beladung ohne Netznutzung"),'Beladung des Speichers'!B156,"Beladung aus dem Netz der "&amp;Stammdaten!$F$3))</f>
        <v/>
      </c>
      <c r="D156" s="106" t="str">
        <f t="shared" si="4"/>
        <v/>
      </c>
      <c r="E156" s="107" t="str">
        <f>IF(OR(C156="Beladung aus dem Netz eines anderen Netzbetreibers",C156="Beladung ohne Netznutzung"), "",IF(A156="","",SUMIFS('Ergebnis (detailliert)'!$H$17:$H$300,'Ergebnis (detailliert)'!$A$17:$A$300,'Ergebnis (aggregiert)'!$A156,'Ergebnis (detailliert)'!$B$17:$B$300,'Ergebnis (aggregiert)'!$C156)))</f>
        <v/>
      </c>
      <c r="F156" s="108" t="str">
        <f>IF(OR(C156="Beladung aus dem Netz eines anderen Netzbetreibers",C156="Beladung ohne Netznutzung"),  "",IF($A156="","",SUMIFS('Ergebnis (detailliert)'!$I$17:$I$300,'Ergebnis (detailliert)'!$A$17:$A$300,'Ergebnis (aggregiert)'!$A156,'Ergebnis (detailliert)'!$B$17:$B$300,'Ergebnis (aggregiert)'!$C156)))</f>
        <v/>
      </c>
      <c r="G156" s="107" t="str">
        <f>IF(OR(C156="Beladung aus dem Netz eines anderen Netzbetreibers",C156="Beladung ohne Netznutzung"), "",IF($A156="","",SUMIFS('Ergebnis (detailliert)'!$M$17:$M$1001,'Ergebnis (detailliert)'!$A$17:$A$1001,'Ergebnis (aggregiert)'!$A156,'Ergebnis (detailliert)'!$B$17:$B$1001,'Ergebnis (aggregiert)'!$C156)))</f>
        <v/>
      </c>
      <c r="H156" s="108" t="str">
        <f>IF(OR(C156="Beladung aus dem Netz eines anderen Netzbetreibers",C156="Beladung ohne Netznutzung"), "",IF($A156="","",SUMIFS('Ergebnis (detailliert)'!$P$17:$P$1001,'Ergebnis (detailliert)'!$A$17:$A$1001,'Ergebnis (aggregiert)'!$A156,'Ergebnis (detailliert)'!$B$17:$B$1001,'Ergebnis (aggregiert)'!$C156)))</f>
        <v/>
      </c>
      <c r="I156" s="109" t="str">
        <f>IF(OR(C156="Beladung aus dem Netz eines anderen Netzbetreibers",C156="Beladung ohne Netznutzung"), "",IF($A156="","",SUMIFS('Ergebnis (detailliert)'!$S$17:$S$1001,'Ergebnis (detailliert)'!$A$17:$A$1001,'Ergebnis (aggregiert)'!$A156,'Ergebnis (detailliert)'!$B$17:$B$1001,'Ergebnis (aggregiert)'!$C156)))</f>
        <v/>
      </c>
      <c r="J156" s="89" t="str">
        <f>IFERROR(IF(ISBLANK(A156),"",IF(COUNTIF('Beladung des Speichers'!$A$17:$A$300,'Ergebnis (aggregiert)'!A156)=0,"Fehler: Reiter 'Beladung des Speichers' wurde für diesen Speicher nicht ausgefüllt",IF(COUNTIF('Entladung des Speichers'!$A$17:$A$300,'Ergebnis (aggregiert)'!A156)=0,"Fehler: Reiter 'Entladung des Speichers' wurde für diesen Speicher nicht ausgefüllt",IF(COUNTIF(Füllstände!$A$17:$A$300,'Ergebnis (aggregiert)'!A156)=0,"Fehler: Reiter 'Füllstände' wurde für diesen Speicher nicht ausgefüllt","")))),"Fehler: nicht alle Datenblätter für diesen Speicher wurden vollständig befüllt")</f>
        <v/>
      </c>
    </row>
    <row r="157" spans="1:10" x14ac:dyDescent="0.2">
      <c r="A157" s="105" t="str">
        <f>IF(Stammdaten!A157="","",Stammdaten!A157)</f>
        <v/>
      </c>
      <c r="B157" s="105" t="str">
        <f>IF(A157="","",VLOOKUP(A157,Stammdaten!A157:H440,6,FALSE))</f>
        <v/>
      </c>
      <c r="C157" s="169" t="str">
        <f>IF(A157="","",IF(OR('Beladung des Speichers'!B157="Beladung aus dem Netz eines anderen Netzbetreibers",'Beladung des Speichers'!B157="Beladung ohne Netznutzung"),'Beladung des Speichers'!B157,"Beladung aus dem Netz der "&amp;Stammdaten!$F$3))</f>
        <v/>
      </c>
      <c r="D157" s="106" t="str">
        <f t="shared" si="4"/>
        <v/>
      </c>
      <c r="E157" s="107" t="str">
        <f>IF(OR(C157="Beladung aus dem Netz eines anderen Netzbetreibers",C157="Beladung ohne Netznutzung"), "",IF(A157="","",SUMIFS('Ergebnis (detailliert)'!$H$17:$H$300,'Ergebnis (detailliert)'!$A$17:$A$300,'Ergebnis (aggregiert)'!$A157,'Ergebnis (detailliert)'!$B$17:$B$300,'Ergebnis (aggregiert)'!$C157)))</f>
        <v/>
      </c>
      <c r="F157" s="108" t="str">
        <f>IF(OR(C157="Beladung aus dem Netz eines anderen Netzbetreibers",C157="Beladung ohne Netznutzung"),  "",IF($A157="","",SUMIFS('Ergebnis (detailliert)'!$I$17:$I$300,'Ergebnis (detailliert)'!$A$17:$A$300,'Ergebnis (aggregiert)'!$A157,'Ergebnis (detailliert)'!$B$17:$B$300,'Ergebnis (aggregiert)'!$C157)))</f>
        <v/>
      </c>
      <c r="G157" s="107" t="str">
        <f>IF(OR(C157="Beladung aus dem Netz eines anderen Netzbetreibers",C157="Beladung ohne Netznutzung"), "",IF($A157="","",SUMIFS('Ergebnis (detailliert)'!$M$17:$M$1001,'Ergebnis (detailliert)'!$A$17:$A$1001,'Ergebnis (aggregiert)'!$A157,'Ergebnis (detailliert)'!$B$17:$B$1001,'Ergebnis (aggregiert)'!$C157)))</f>
        <v/>
      </c>
      <c r="H157" s="108" t="str">
        <f>IF(OR(C157="Beladung aus dem Netz eines anderen Netzbetreibers",C157="Beladung ohne Netznutzung"), "",IF($A157="","",SUMIFS('Ergebnis (detailliert)'!$P$17:$P$1001,'Ergebnis (detailliert)'!$A$17:$A$1001,'Ergebnis (aggregiert)'!$A157,'Ergebnis (detailliert)'!$B$17:$B$1001,'Ergebnis (aggregiert)'!$C157)))</f>
        <v/>
      </c>
      <c r="I157" s="109" t="str">
        <f>IF(OR(C157="Beladung aus dem Netz eines anderen Netzbetreibers",C157="Beladung ohne Netznutzung"), "",IF($A157="","",SUMIFS('Ergebnis (detailliert)'!$S$17:$S$1001,'Ergebnis (detailliert)'!$A$17:$A$1001,'Ergebnis (aggregiert)'!$A157,'Ergebnis (detailliert)'!$B$17:$B$1001,'Ergebnis (aggregiert)'!$C157)))</f>
        <v/>
      </c>
      <c r="J157" s="89" t="str">
        <f>IFERROR(IF(ISBLANK(A157),"",IF(COUNTIF('Beladung des Speichers'!$A$17:$A$300,'Ergebnis (aggregiert)'!A157)=0,"Fehler: Reiter 'Beladung des Speichers' wurde für diesen Speicher nicht ausgefüllt",IF(COUNTIF('Entladung des Speichers'!$A$17:$A$300,'Ergebnis (aggregiert)'!A157)=0,"Fehler: Reiter 'Entladung des Speichers' wurde für diesen Speicher nicht ausgefüllt",IF(COUNTIF(Füllstände!$A$17:$A$300,'Ergebnis (aggregiert)'!A157)=0,"Fehler: Reiter 'Füllstände' wurde für diesen Speicher nicht ausgefüllt","")))),"Fehler: nicht alle Datenblätter für diesen Speicher wurden vollständig befüllt")</f>
        <v/>
      </c>
    </row>
    <row r="158" spans="1:10" x14ac:dyDescent="0.2">
      <c r="A158" s="105" t="str">
        <f>IF(Stammdaten!A158="","",Stammdaten!A158)</f>
        <v/>
      </c>
      <c r="B158" s="105" t="str">
        <f>IF(A158="","",VLOOKUP(A158,Stammdaten!A158:H441,6,FALSE))</f>
        <v/>
      </c>
      <c r="C158" s="169" t="str">
        <f>IF(A158="","",IF(OR('Beladung des Speichers'!B158="Beladung aus dem Netz eines anderen Netzbetreibers",'Beladung des Speichers'!B158="Beladung ohne Netznutzung"),'Beladung des Speichers'!B158,"Beladung aus dem Netz der "&amp;Stammdaten!$F$3))</f>
        <v/>
      </c>
      <c r="D158" s="106" t="str">
        <f t="shared" si="4"/>
        <v/>
      </c>
      <c r="E158" s="107" t="str">
        <f>IF(OR(C158="Beladung aus dem Netz eines anderen Netzbetreibers",C158="Beladung ohne Netznutzung"), "",IF(A158="","",SUMIFS('Ergebnis (detailliert)'!$H$17:$H$300,'Ergebnis (detailliert)'!$A$17:$A$300,'Ergebnis (aggregiert)'!$A158,'Ergebnis (detailliert)'!$B$17:$B$300,'Ergebnis (aggregiert)'!$C158)))</f>
        <v/>
      </c>
      <c r="F158" s="108" t="str">
        <f>IF(OR(C158="Beladung aus dem Netz eines anderen Netzbetreibers",C158="Beladung ohne Netznutzung"),  "",IF($A158="","",SUMIFS('Ergebnis (detailliert)'!$I$17:$I$300,'Ergebnis (detailliert)'!$A$17:$A$300,'Ergebnis (aggregiert)'!$A158,'Ergebnis (detailliert)'!$B$17:$B$300,'Ergebnis (aggregiert)'!$C158)))</f>
        <v/>
      </c>
      <c r="G158" s="107" t="str">
        <f>IF(OR(C158="Beladung aus dem Netz eines anderen Netzbetreibers",C158="Beladung ohne Netznutzung"), "",IF($A158="","",SUMIFS('Ergebnis (detailliert)'!$M$17:$M$1001,'Ergebnis (detailliert)'!$A$17:$A$1001,'Ergebnis (aggregiert)'!$A158,'Ergebnis (detailliert)'!$B$17:$B$1001,'Ergebnis (aggregiert)'!$C158)))</f>
        <v/>
      </c>
      <c r="H158" s="108" t="str">
        <f>IF(OR(C158="Beladung aus dem Netz eines anderen Netzbetreibers",C158="Beladung ohne Netznutzung"), "",IF($A158="","",SUMIFS('Ergebnis (detailliert)'!$P$17:$P$1001,'Ergebnis (detailliert)'!$A$17:$A$1001,'Ergebnis (aggregiert)'!$A158,'Ergebnis (detailliert)'!$B$17:$B$1001,'Ergebnis (aggregiert)'!$C158)))</f>
        <v/>
      </c>
      <c r="I158" s="109" t="str">
        <f>IF(OR(C158="Beladung aus dem Netz eines anderen Netzbetreibers",C158="Beladung ohne Netznutzung"), "",IF($A158="","",SUMIFS('Ergebnis (detailliert)'!$S$17:$S$1001,'Ergebnis (detailliert)'!$A$17:$A$1001,'Ergebnis (aggregiert)'!$A158,'Ergebnis (detailliert)'!$B$17:$B$1001,'Ergebnis (aggregiert)'!$C158)))</f>
        <v/>
      </c>
      <c r="J158" s="89" t="str">
        <f>IFERROR(IF(ISBLANK(A158),"",IF(COUNTIF('Beladung des Speichers'!$A$17:$A$300,'Ergebnis (aggregiert)'!A158)=0,"Fehler: Reiter 'Beladung des Speichers' wurde für diesen Speicher nicht ausgefüllt",IF(COUNTIF('Entladung des Speichers'!$A$17:$A$300,'Ergebnis (aggregiert)'!A158)=0,"Fehler: Reiter 'Entladung des Speichers' wurde für diesen Speicher nicht ausgefüllt",IF(COUNTIF(Füllstände!$A$17:$A$300,'Ergebnis (aggregiert)'!A158)=0,"Fehler: Reiter 'Füllstände' wurde für diesen Speicher nicht ausgefüllt","")))),"Fehler: nicht alle Datenblätter für diesen Speicher wurden vollständig befüllt")</f>
        <v/>
      </c>
    </row>
    <row r="159" spans="1:10" x14ac:dyDescent="0.2">
      <c r="A159" s="105" t="str">
        <f>IF(Stammdaten!A159="","",Stammdaten!A159)</f>
        <v/>
      </c>
      <c r="B159" s="105" t="str">
        <f>IF(A159="","",VLOOKUP(A159,Stammdaten!A159:H442,6,FALSE))</f>
        <v/>
      </c>
      <c r="C159" s="169" t="str">
        <f>IF(A159="","",IF(OR('Beladung des Speichers'!B159="Beladung aus dem Netz eines anderen Netzbetreibers",'Beladung des Speichers'!B159="Beladung ohne Netznutzung"),'Beladung des Speichers'!B159,"Beladung aus dem Netz der "&amp;Stammdaten!$F$3))</f>
        <v/>
      </c>
      <c r="D159" s="106" t="str">
        <f t="shared" si="4"/>
        <v/>
      </c>
      <c r="E159" s="107" t="str">
        <f>IF(OR(C159="Beladung aus dem Netz eines anderen Netzbetreibers",C159="Beladung ohne Netznutzung"), "",IF(A159="","",SUMIFS('Ergebnis (detailliert)'!$H$17:$H$300,'Ergebnis (detailliert)'!$A$17:$A$300,'Ergebnis (aggregiert)'!$A159,'Ergebnis (detailliert)'!$B$17:$B$300,'Ergebnis (aggregiert)'!$C159)))</f>
        <v/>
      </c>
      <c r="F159" s="108" t="str">
        <f>IF(OR(C159="Beladung aus dem Netz eines anderen Netzbetreibers",C159="Beladung ohne Netznutzung"),  "",IF($A159="","",SUMIFS('Ergebnis (detailliert)'!$I$17:$I$300,'Ergebnis (detailliert)'!$A$17:$A$300,'Ergebnis (aggregiert)'!$A159,'Ergebnis (detailliert)'!$B$17:$B$300,'Ergebnis (aggregiert)'!$C159)))</f>
        <v/>
      </c>
      <c r="G159" s="107" t="str">
        <f>IF(OR(C159="Beladung aus dem Netz eines anderen Netzbetreibers",C159="Beladung ohne Netznutzung"), "",IF($A159="","",SUMIFS('Ergebnis (detailliert)'!$M$17:$M$1001,'Ergebnis (detailliert)'!$A$17:$A$1001,'Ergebnis (aggregiert)'!$A159,'Ergebnis (detailliert)'!$B$17:$B$1001,'Ergebnis (aggregiert)'!$C159)))</f>
        <v/>
      </c>
      <c r="H159" s="108" t="str">
        <f>IF(OR(C159="Beladung aus dem Netz eines anderen Netzbetreibers",C159="Beladung ohne Netznutzung"), "",IF($A159="","",SUMIFS('Ergebnis (detailliert)'!$P$17:$P$1001,'Ergebnis (detailliert)'!$A$17:$A$1001,'Ergebnis (aggregiert)'!$A159,'Ergebnis (detailliert)'!$B$17:$B$1001,'Ergebnis (aggregiert)'!$C159)))</f>
        <v/>
      </c>
      <c r="I159" s="109" t="str">
        <f>IF(OR(C159="Beladung aus dem Netz eines anderen Netzbetreibers",C159="Beladung ohne Netznutzung"), "",IF($A159="","",SUMIFS('Ergebnis (detailliert)'!$S$17:$S$1001,'Ergebnis (detailliert)'!$A$17:$A$1001,'Ergebnis (aggregiert)'!$A159,'Ergebnis (detailliert)'!$B$17:$B$1001,'Ergebnis (aggregiert)'!$C159)))</f>
        <v/>
      </c>
      <c r="J159" s="89" t="str">
        <f>IFERROR(IF(ISBLANK(A159),"",IF(COUNTIF('Beladung des Speichers'!$A$17:$A$300,'Ergebnis (aggregiert)'!A159)=0,"Fehler: Reiter 'Beladung des Speichers' wurde für diesen Speicher nicht ausgefüllt",IF(COUNTIF('Entladung des Speichers'!$A$17:$A$300,'Ergebnis (aggregiert)'!A159)=0,"Fehler: Reiter 'Entladung des Speichers' wurde für diesen Speicher nicht ausgefüllt",IF(COUNTIF(Füllstände!$A$17:$A$300,'Ergebnis (aggregiert)'!A159)=0,"Fehler: Reiter 'Füllstände' wurde für diesen Speicher nicht ausgefüllt","")))),"Fehler: nicht alle Datenblätter für diesen Speicher wurden vollständig befüllt")</f>
        <v/>
      </c>
    </row>
    <row r="160" spans="1:10" x14ac:dyDescent="0.2">
      <c r="A160" s="105" t="str">
        <f>IF(Stammdaten!A160="","",Stammdaten!A160)</f>
        <v/>
      </c>
      <c r="B160" s="105" t="str">
        <f>IF(A160="","",VLOOKUP(A160,Stammdaten!A160:H443,6,FALSE))</f>
        <v/>
      </c>
      <c r="C160" s="169" t="str">
        <f>IF(A160="","",IF(OR('Beladung des Speichers'!B160="Beladung aus dem Netz eines anderen Netzbetreibers",'Beladung des Speichers'!B160="Beladung ohne Netznutzung"),'Beladung des Speichers'!B160,"Beladung aus dem Netz der "&amp;Stammdaten!$F$3))</f>
        <v/>
      </c>
      <c r="D160" s="106" t="str">
        <f t="shared" si="4"/>
        <v/>
      </c>
      <c r="E160" s="107" t="str">
        <f>IF(OR(C160="Beladung aus dem Netz eines anderen Netzbetreibers",C160="Beladung ohne Netznutzung"), "",IF(A160="","",SUMIFS('Ergebnis (detailliert)'!$H$17:$H$300,'Ergebnis (detailliert)'!$A$17:$A$300,'Ergebnis (aggregiert)'!$A160,'Ergebnis (detailliert)'!$B$17:$B$300,'Ergebnis (aggregiert)'!$C160)))</f>
        <v/>
      </c>
      <c r="F160" s="108" t="str">
        <f>IF(OR(C160="Beladung aus dem Netz eines anderen Netzbetreibers",C160="Beladung ohne Netznutzung"),  "",IF($A160="","",SUMIFS('Ergebnis (detailliert)'!$I$17:$I$300,'Ergebnis (detailliert)'!$A$17:$A$300,'Ergebnis (aggregiert)'!$A160,'Ergebnis (detailliert)'!$B$17:$B$300,'Ergebnis (aggregiert)'!$C160)))</f>
        <v/>
      </c>
      <c r="G160" s="107" t="str">
        <f>IF(OR(C160="Beladung aus dem Netz eines anderen Netzbetreibers",C160="Beladung ohne Netznutzung"), "",IF($A160="","",SUMIFS('Ergebnis (detailliert)'!$M$17:$M$1001,'Ergebnis (detailliert)'!$A$17:$A$1001,'Ergebnis (aggregiert)'!$A160,'Ergebnis (detailliert)'!$B$17:$B$1001,'Ergebnis (aggregiert)'!$C160)))</f>
        <v/>
      </c>
      <c r="H160" s="108" t="str">
        <f>IF(OR(C160="Beladung aus dem Netz eines anderen Netzbetreibers",C160="Beladung ohne Netznutzung"), "",IF($A160="","",SUMIFS('Ergebnis (detailliert)'!$P$17:$P$1001,'Ergebnis (detailliert)'!$A$17:$A$1001,'Ergebnis (aggregiert)'!$A160,'Ergebnis (detailliert)'!$B$17:$B$1001,'Ergebnis (aggregiert)'!$C160)))</f>
        <v/>
      </c>
      <c r="I160" s="109" t="str">
        <f>IF(OR(C160="Beladung aus dem Netz eines anderen Netzbetreibers",C160="Beladung ohne Netznutzung"), "",IF($A160="","",SUMIFS('Ergebnis (detailliert)'!$S$17:$S$1001,'Ergebnis (detailliert)'!$A$17:$A$1001,'Ergebnis (aggregiert)'!$A160,'Ergebnis (detailliert)'!$B$17:$B$1001,'Ergebnis (aggregiert)'!$C160)))</f>
        <v/>
      </c>
      <c r="J160" s="89" t="str">
        <f>IFERROR(IF(ISBLANK(A160),"",IF(COUNTIF('Beladung des Speichers'!$A$17:$A$300,'Ergebnis (aggregiert)'!A160)=0,"Fehler: Reiter 'Beladung des Speichers' wurde für diesen Speicher nicht ausgefüllt",IF(COUNTIF('Entladung des Speichers'!$A$17:$A$300,'Ergebnis (aggregiert)'!A160)=0,"Fehler: Reiter 'Entladung des Speichers' wurde für diesen Speicher nicht ausgefüllt",IF(COUNTIF(Füllstände!$A$17:$A$300,'Ergebnis (aggregiert)'!A160)=0,"Fehler: Reiter 'Füllstände' wurde für diesen Speicher nicht ausgefüllt","")))),"Fehler: nicht alle Datenblätter für diesen Speicher wurden vollständig befüllt")</f>
        <v/>
      </c>
    </row>
    <row r="161" spans="1:10" x14ac:dyDescent="0.2">
      <c r="A161" s="105" t="str">
        <f>IF(Stammdaten!A161="","",Stammdaten!A161)</f>
        <v/>
      </c>
      <c r="B161" s="105" t="str">
        <f>IF(A161="","",VLOOKUP(A161,Stammdaten!A161:H444,6,FALSE))</f>
        <v/>
      </c>
      <c r="C161" s="169" t="str">
        <f>IF(A161="","",IF(OR('Beladung des Speichers'!B161="Beladung aus dem Netz eines anderen Netzbetreibers",'Beladung des Speichers'!B161="Beladung ohne Netznutzung"),'Beladung des Speichers'!B161,"Beladung aus dem Netz der "&amp;Stammdaten!$F$3))</f>
        <v/>
      </c>
      <c r="D161" s="106" t="str">
        <f t="shared" si="4"/>
        <v/>
      </c>
      <c r="E161" s="107" t="str">
        <f>IF(OR(C161="Beladung aus dem Netz eines anderen Netzbetreibers",C161="Beladung ohne Netznutzung"), "",IF(A161="","",SUMIFS('Ergebnis (detailliert)'!$H$17:$H$300,'Ergebnis (detailliert)'!$A$17:$A$300,'Ergebnis (aggregiert)'!$A161,'Ergebnis (detailliert)'!$B$17:$B$300,'Ergebnis (aggregiert)'!$C161)))</f>
        <v/>
      </c>
      <c r="F161" s="108" t="str">
        <f>IF(OR(C161="Beladung aus dem Netz eines anderen Netzbetreibers",C161="Beladung ohne Netznutzung"),  "",IF($A161="","",SUMIFS('Ergebnis (detailliert)'!$I$17:$I$300,'Ergebnis (detailliert)'!$A$17:$A$300,'Ergebnis (aggregiert)'!$A161,'Ergebnis (detailliert)'!$B$17:$B$300,'Ergebnis (aggregiert)'!$C161)))</f>
        <v/>
      </c>
      <c r="G161" s="107" t="str">
        <f>IF(OR(C161="Beladung aus dem Netz eines anderen Netzbetreibers",C161="Beladung ohne Netznutzung"), "",IF($A161="","",SUMIFS('Ergebnis (detailliert)'!$M$17:$M$1001,'Ergebnis (detailliert)'!$A$17:$A$1001,'Ergebnis (aggregiert)'!$A161,'Ergebnis (detailliert)'!$B$17:$B$1001,'Ergebnis (aggregiert)'!$C161)))</f>
        <v/>
      </c>
      <c r="H161" s="108" t="str">
        <f>IF(OR(C161="Beladung aus dem Netz eines anderen Netzbetreibers",C161="Beladung ohne Netznutzung"), "",IF($A161="","",SUMIFS('Ergebnis (detailliert)'!$P$17:$P$1001,'Ergebnis (detailliert)'!$A$17:$A$1001,'Ergebnis (aggregiert)'!$A161,'Ergebnis (detailliert)'!$B$17:$B$1001,'Ergebnis (aggregiert)'!$C161)))</f>
        <v/>
      </c>
      <c r="I161" s="109" t="str">
        <f>IF(OR(C161="Beladung aus dem Netz eines anderen Netzbetreibers",C161="Beladung ohne Netznutzung"), "",IF($A161="","",SUMIFS('Ergebnis (detailliert)'!$S$17:$S$1001,'Ergebnis (detailliert)'!$A$17:$A$1001,'Ergebnis (aggregiert)'!$A161,'Ergebnis (detailliert)'!$B$17:$B$1001,'Ergebnis (aggregiert)'!$C161)))</f>
        <v/>
      </c>
      <c r="J161" s="89" t="str">
        <f>IFERROR(IF(ISBLANK(A161),"",IF(COUNTIF('Beladung des Speichers'!$A$17:$A$300,'Ergebnis (aggregiert)'!A161)=0,"Fehler: Reiter 'Beladung des Speichers' wurde für diesen Speicher nicht ausgefüllt",IF(COUNTIF('Entladung des Speichers'!$A$17:$A$300,'Ergebnis (aggregiert)'!A161)=0,"Fehler: Reiter 'Entladung des Speichers' wurde für diesen Speicher nicht ausgefüllt",IF(COUNTIF(Füllstände!$A$17:$A$300,'Ergebnis (aggregiert)'!A161)=0,"Fehler: Reiter 'Füllstände' wurde für diesen Speicher nicht ausgefüllt","")))),"Fehler: nicht alle Datenblätter für diesen Speicher wurden vollständig befüllt")</f>
        <v/>
      </c>
    </row>
    <row r="162" spans="1:10" x14ac:dyDescent="0.2">
      <c r="A162" s="105" t="str">
        <f>IF(Stammdaten!A162="","",Stammdaten!A162)</f>
        <v/>
      </c>
      <c r="B162" s="105" t="str">
        <f>IF(A162="","",VLOOKUP(A162,Stammdaten!A162:H445,6,FALSE))</f>
        <v/>
      </c>
      <c r="C162" s="169" t="str">
        <f>IF(A162="","",IF(OR('Beladung des Speichers'!B162="Beladung aus dem Netz eines anderen Netzbetreibers",'Beladung des Speichers'!B162="Beladung ohne Netznutzung"),'Beladung des Speichers'!B162,"Beladung aus dem Netz der "&amp;Stammdaten!$F$3))</f>
        <v/>
      </c>
      <c r="D162" s="106" t="str">
        <f t="shared" si="4"/>
        <v/>
      </c>
      <c r="E162" s="107" t="str">
        <f>IF(OR(C162="Beladung aus dem Netz eines anderen Netzbetreibers",C162="Beladung ohne Netznutzung"), "",IF(A162="","",SUMIFS('Ergebnis (detailliert)'!$H$17:$H$300,'Ergebnis (detailliert)'!$A$17:$A$300,'Ergebnis (aggregiert)'!$A162,'Ergebnis (detailliert)'!$B$17:$B$300,'Ergebnis (aggregiert)'!$C162)))</f>
        <v/>
      </c>
      <c r="F162" s="108" t="str">
        <f>IF(OR(C162="Beladung aus dem Netz eines anderen Netzbetreibers",C162="Beladung ohne Netznutzung"),  "",IF($A162="","",SUMIFS('Ergebnis (detailliert)'!$I$17:$I$300,'Ergebnis (detailliert)'!$A$17:$A$300,'Ergebnis (aggregiert)'!$A162,'Ergebnis (detailliert)'!$B$17:$B$300,'Ergebnis (aggregiert)'!$C162)))</f>
        <v/>
      </c>
      <c r="G162" s="107" t="str">
        <f>IF(OR(C162="Beladung aus dem Netz eines anderen Netzbetreibers",C162="Beladung ohne Netznutzung"), "",IF($A162="","",SUMIFS('Ergebnis (detailliert)'!$M$17:$M$1001,'Ergebnis (detailliert)'!$A$17:$A$1001,'Ergebnis (aggregiert)'!$A162,'Ergebnis (detailliert)'!$B$17:$B$1001,'Ergebnis (aggregiert)'!$C162)))</f>
        <v/>
      </c>
      <c r="H162" s="108" t="str">
        <f>IF(OR(C162="Beladung aus dem Netz eines anderen Netzbetreibers",C162="Beladung ohne Netznutzung"), "",IF($A162="","",SUMIFS('Ergebnis (detailliert)'!$P$17:$P$1001,'Ergebnis (detailliert)'!$A$17:$A$1001,'Ergebnis (aggregiert)'!$A162,'Ergebnis (detailliert)'!$B$17:$B$1001,'Ergebnis (aggregiert)'!$C162)))</f>
        <v/>
      </c>
      <c r="I162" s="109" t="str">
        <f>IF(OR(C162="Beladung aus dem Netz eines anderen Netzbetreibers",C162="Beladung ohne Netznutzung"), "",IF($A162="","",SUMIFS('Ergebnis (detailliert)'!$S$17:$S$1001,'Ergebnis (detailliert)'!$A$17:$A$1001,'Ergebnis (aggregiert)'!$A162,'Ergebnis (detailliert)'!$B$17:$B$1001,'Ergebnis (aggregiert)'!$C162)))</f>
        <v/>
      </c>
      <c r="J162" s="89" t="str">
        <f>IFERROR(IF(ISBLANK(A162),"",IF(COUNTIF('Beladung des Speichers'!$A$17:$A$300,'Ergebnis (aggregiert)'!A162)=0,"Fehler: Reiter 'Beladung des Speichers' wurde für diesen Speicher nicht ausgefüllt",IF(COUNTIF('Entladung des Speichers'!$A$17:$A$300,'Ergebnis (aggregiert)'!A162)=0,"Fehler: Reiter 'Entladung des Speichers' wurde für diesen Speicher nicht ausgefüllt",IF(COUNTIF(Füllstände!$A$17:$A$300,'Ergebnis (aggregiert)'!A162)=0,"Fehler: Reiter 'Füllstände' wurde für diesen Speicher nicht ausgefüllt","")))),"Fehler: nicht alle Datenblätter für diesen Speicher wurden vollständig befüllt")</f>
        <v/>
      </c>
    </row>
    <row r="163" spans="1:10" x14ac:dyDescent="0.2">
      <c r="A163" s="105" t="str">
        <f>IF(Stammdaten!A163="","",Stammdaten!A163)</f>
        <v/>
      </c>
      <c r="B163" s="105" t="str">
        <f>IF(A163="","",VLOOKUP(A163,Stammdaten!A163:H446,6,FALSE))</f>
        <v/>
      </c>
      <c r="C163" s="169" t="str">
        <f>IF(A163="","",IF(OR('Beladung des Speichers'!B163="Beladung aus dem Netz eines anderen Netzbetreibers",'Beladung des Speichers'!B163="Beladung ohne Netznutzung"),'Beladung des Speichers'!B163,"Beladung aus dem Netz der "&amp;Stammdaten!$F$3))</f>
        <v/>
      </c>
      <c r="D163" s="106" t="str">
        <f t="shared" si="4"/>
        <v/>
      </c>
      <c r="E163" s="107" t="str">
        <f>IF(OR(C163="Beladung aus dem Netz eines anderen Netzbetreibers",C163="Beladung ohne Netznutzung"), "",IF(A163="","",SUMIFS('Ergebnis (detailliert)'!$H$17:$H$300,'Ergebnis (detailliert)'!$A$17:$A$300,'Ergebnis (aggregiert)'!$A163,'Ergebnis (detailliert)'!$B$17:$B$300,'Ergebnis (aggregiert)'!$C163)))</f>
        <v/>
      </c>
      <c r="F163" s="108" t="str">
        <f>IF(OR(C163="Beladung aus dem Netz eines anderen Netzbetreibers",C163="Beladung ohne Netznutzung"),  "",IF($A163="","",SUMIFS('Ergebnis (detailliert)'!$I$17:$I$300,'Ergebnis (detailliert)'!$A$17:$A$300,'Ergebnis (aggregiert)'!$A163,'Ergebnis (detailliert)'!$B$17:$B$300,'Ergebnis (aggregiert)'!$C163)))</f>
        <v/>
      </c>
      <c r="G163" s="107" t="str">
        <f>IF(OR(C163="Beladung aus dem Netz eines anderen Netzbetreibers",C163="Beladung ohne Netznutzung"), "",IF($A163="","",SUMIFS('Ergebnis (detailliert)'!$M$17:$M$1001,'Ergebnis (detailliert)'!$A$17:$A$1001,'Ergebnis (aggregiert)'!$A163,'Ergebnis (detailliert)'!$B$17:$B$1001,'Ergebnis (aggregiert)'!$C163)))</f>
        <v/>
      </c>
      <c r="H163" s="108" t="str">
        <f>IF(OR(C163="Beladung aus dem Netz eines anderen Netzbetreibers",C163="Beladung ohne Netznutzung"), "",IF($A163="","",SUMIFS('Ergebnis (detailliert)'!$P$17:$P$1001,'Ergebnis (detailliert)'!$A$17:$A$1001,'Ergebnis (aggregiert)'!$A163,'Ergebnis (detailliert)'!$B$17:$B$1001,'Ergebnis (aggregiert)'!$C163)))</f>
        <v/>
      </c>
      <c r="I163" s="109" t="str">
        <f>IF(OR(C163="Beladung aus dem Netz eines anderen Netzbetreibers",C163="Beladung ohne Netznutzung"), "",IF($A163="","",SUMIFS('Ergebnis (detailliert)'!$S$17:$S$1001,'Ergebnis (detailliert)'!$A$17:$A$1001,'Ergebnis (aggregiert)'!$A163,'Ergebnis (detailliert)'!$B$17:$B$1001,'Ergebnis (aggregiert)'!$C163)))</f>
        <v/>
      </c>
      <c r="J163" s="89" t="str">
        <f>IFERROR(IF(ISBLANK(A163),"",IF(COUNTIF('Beladung des Speichers'!$A$17:$A$300,'Ergebnis (aggregiert)'!A163)=0,"Fehler: Reiter 'Beladung des Speichers' wurde für diesen Speicher nicht ausgefüllt",IF(COUNTIF('Entladung des Speichers'!$A$17:$A$300,'Ergebnis (aggregiert)'!A163)=0,"Fehler: Reiter 'Entladung des Speichers' wurde für diesen Speicher nicht ausgefüllt",IF(COUNTIF(Füllstände!$A$17:$A$300,'Ergebnis (aggregiert)'!A163)=0,"Fehler: Reiter 'Füllstände' wurde für diesen Speicher nicht ausgefüllt","")))),"Fehler: nicht alle Datenblätter für diesen Speicher wurden vollständig befüllt")</f>
        <v/>
      </c>
    </row>
    <row r="164" spans="1:10" x14ac:dyDescent="0.2">
      <c r="A164" s="105" t="str">
        <f>IF(Stammdaten!A164="","",Stammdaten!A164)</f>
        <v/>
      </c>
      <c r="B164" s="105" t="str">
        <f>IF(A164="","",VLOOKUP(A164,Stammdaten!A164:H447,6,FALSE))</f>
        <v/>
      </c>
      <c r="C164" s="169" t="str">
        <f>IF(A164="","",IF(OR('Beladung des Speichers'!B164="Beladung aus dem Netz eines anderen Netzbetreibers",'Beladung des Speichers'!B164="Beladung ohne Netznutzung"),'Beladung des Speichers'!B164,"Beladung aus dem Netz der "&amp;Stammdaten!$F$3))</f>
        <v/>
      </c>
      <c r="D164" s="106" t="str">
        <f t="shared" si="4"/>
        <v/>
      </c>
      <c r="E164" s="107" t="str">
        <f>IF(OR(C164="Beladung aus dem Netz eines anderen Netzbetreibers",C164="Beladung ohne Netznutzung"), "",IF(A164="","",SUMIFS('Ergebnis (detailliert)'!$H$17:$H$300,'Ergebnis (detailliert)'!$A$17:$A$300,'Ergebnis (aggregiert)'!$A164,'Ergebnis (detailliert)'!$B$17:$B$300,'Ergebnis (aggregiert)'!$C164)))</f>
        <v/>
      </c>
      <c r="F164" s="108" t="str">
        <f>IF(OR(C164="Beladung aus dem Netz eines anderen Netzbetreibers",C164="Beladung ohne Netznutzung"),  "",IF($A164="","",SUMIFS('Ergebnis (detailliert)'!$I$17:$I$300,'Ergebnis (detailliert)'!$A$17:$A$300,'Ergebnis (aggregiert)'!$A164,'Ergebnis (detailliert)'!$B$17:$B$300,'Ergebnis (aggregiert)'!$C164)))</f>
        <v/>
      </c>
      <c r="G164" s="107" t="str">
        <f>IF(OR(C164="Beladung aus dem Netz eines anderen Netzbetreibers",C164="Beladung ohne Netznutzung"), "",IF($A164="","",SUMIFS('Ergebnis (detailliert)'!$M$17:$M$1001,'Ergebnis (detailliert)'!$A$17:$A$1001,'Ergebnis (aggregiert)'!$A164,'Ergebnis (detailliert)'!$B$17:$B$1001,'Ergebnis (aggregiert)'!$C164)))</f>
        <v/>
      </c>
      <c r="H164" s="108" t="str">
        <f>IF(OR(C164="Beladung aus dem Netz eines anderen Netzbetreibers",C164="Beladung ohne Netznutzung"), "",IF($A164="","",SUMIFS('Ergebnis (detailliert)'!$P$17:$P$1001,'Ergebnis (detailliert)'!$A$17:$A$1001,'Ergebnis (aggregiert)'!$A164,'Ergebnis (detailliert)'!$B$17:$B$1001,'Ergebnis (aggregiert)'!$C164)))</f>
        <v/>
      </c>
      <c r="I164" s="109" t="str">
        <f>IF(OR(C164="Beladung aus dem Netz eines anderen Netzbetreibers",C164="Beladung ohne Netznutzung"), "",IF($A164="","",SUMIFS('Ergebnis (detailliert)'!$S$17:$S$1001,'Ergebnis (detailliert)'!$A$17:$A$1001,'Ergebnis (aggregiert)'!$A164,'Ergebnis (detailliert)'!$B$17:$B$1001,'Ergebnis (aggregiert)'!$C164)))</f>
        <v/>
      </c>
      <c r="J164" s="89" t="str">
        <f>IFERROR(IF(ISBLANK(A164),"",IF(COUNTIF('Beladung des Speichers'!$A$17:$A$300,'Ergebnis (aggregiert)'!A164)=0,"Fehler: Reiter 'Beladung des Speichers' wurde für diesen Speicher nicht ausgefüllt",IF(COUNTIF('Entladung des Speichers'!$A$17:$A$300,'Ergebnis (aggregiert)'!A164)=0,"Fehler: Reiter 'Entladung des Speichers' wurde für diesen Speicher nicht ausgefüllt",IF(COUNTIF(Füllstände!$A$17:$A$300,'Ergebnis (aggregiert)'!A164)=0,"Fehler: Reiter 'Füllstände' wurde für diesen Speicher nicht ausgefüllt","")))),"Fehler: nicht alle Datenblätter für diesen Speicher wurden vollständig befüllt")</f>
        <v/>
      </c>
    </row>
    <row r="165" spans="1:10" x14ac:dyDescent="0.2">
      <c r="A165" s="105" t="str">
        <f>IF(Stammdaten!A165="","",Stammdaten!A165)</f>
        <v/>
      </c>
      <c r="B165" s="105" t="str">
        <f>IF(A165="","",VLOOKUP(A165,Stammdaten!A165:H448,6,FALSE))</f>
        <v/>
      </c>
      <c r="C165" s="169" t="str">
        <f>IF(A165="","",IF(OR('Beladung des Speichers'!B165="Beladung aus dem Netz eines anderen Netzbetreibers",'Beladung des Speichers'!B165="Beladung ohne Netznutzung"),'Beladung des Speichers'!B165,"Beladung aus dem Netz der "&amp;Stammdaten!$F$3))</f>
        <v/>
      </c>
      <c r="D165" s="106" t="str">
        <f t="shared" si="4"/>
        <v/>
      </c>
      <c r="E165" s="107" t="str">
        <f>IF(OR(C165="Beladung aus dem Netz eines anderen Netzbetreibers",C165="Beladung ohne Netznutzung"), "",IF(A165="","",SUMIFS('Ergebnis (detailliert)'!$H$17:$H$300,'Ergebnis (detailliert)'!$A$17:$A$300,'Ergebnis (aggregiert)'!$A165,'Ergebnis (detailliert)'!$B$17:$B$300,'Ergebnis (aggregiert)'!$C165)))</f>
        <v/>
      </c>
      <c r="F165" s="108" t="str">
        <f>IF(OR(C165="Beladung aus dem Netz eines anderen Netzbetreibers",C165="Beladung ohne Netznutzung"),  "",IF($A165="","",SUMIFS('Ergebnis (detailliert)'!$I$17:$I$300,'Ergebnis (detailliert)'!$A$17:$A$300,'Ergebnis (aggregiert)'!$A165,'Ergebnis (detailliert)'!$B$17:$B$300,'Ergebnis (aggregiert)'!$C165)))</f>
        <v/>
      </c>
      <c r="G165" s="107" t="str">
        <f>IF(OR(C165="Beladung aus dem Netz eines anderen Netzbetreibers",C165="Beladung ohne Netznutzung"), "",IF($A165="","",SUMIFS('Ergebnis (detailliert)'!$M$17:$M$1001,'Ergebnis (detailliert)'!$A$17:$A$1001,'Ergebnis (aggregiert)'!$A165,'Ergebnis (detailliert)'!$B$17:$B$1001,'Ergebnis (aggregiert)'!$C165)))</f>
        <v/>
      </c>
      <c r="H165" s="108" t="str">
        <f>IF(OR(C165="Beladung aus dem Netz eines anderen Netzbetreibers",C165="Beladung ohne Netznutzung"), "",IF($A165="","",SUMIFS('Ergebnis (detailliert)'!$P$17:$P$1001,'Ergebnis (detailliert)'!$A$17:$A$1001,'Ergebnis (aggregiert)'!$A165,'Ergebnis (detailliert)'!$B$17:$B$1001,'Ergebnis (aggregiert)'!$C165)))</f>
        <v/>
      </c>
      <c r="I165" s="109" t="str">
        <f>IF(OR(C165="Beladung aus dem Netz eines anderen Netzbetreibers",C165="Beladung ohne Netznutzung"), "",IF($A165="","",SUMIFS('Ergebnis (detailliert)'!$S$17:$S$1001,'Ergebnis (detailliert)'!$A$17:$A$1001,'Ergebnis (aggregiert)'!$A165,'Ergebnis (detailliert)'!$B$17:$B$1001,'Ergebnis (aggregiert)'!$C165)))</f>
        <v/>
      </c>
      <c r="J165" s="89" t="str">
        <f>IFERROR(IF(ISBLANK(A165),"",IF(COUNTIF('Beladung des Speichers'!$A$17:$A$300,'Ergebnis (aggregiert)'!A165)=0,"Fehler: Reiter 'Beladung des Speichers' wurde für diesen Speicher nicht ausgefüllt",IF(COUNTIF('Entladung des Speichers'!$A$17:$A$300,'Ergebnis (aggregiert)'!A165)=0,"Fehler: Reiter 'Entladung des Speichers' wurde für diesen Speicher nicht ausgefüllt",IF(COUNTIF(Füllstände!$A$17:$A$300,'Ergebnis (aggregiert)'!A165)=0,"Fehler: Reiter 'Füllstände' wurde für diesen Speicher nicht ausgefüllt","")))),"Fehler: nicht alle Datenblätter für diesen Speicher wurden vollständig befüllt")</f>
        <v/>
      </c>
    </row>
    <row r="166" spans="1:10" x14ac:dyDescent="0.2">
      <c r="A166" s="105" t="str">
        <f>IF(Stammdaten!A166="","",Stammdaten!A166)</f>
        <v/>
      </c>
      <c r="B166" s="105" t="str">
        <f>IF(A166="","",VLOOKUP(A166,Stammdaten!A166:H449,6,FALSE))</f>
        <v/>
      </c>
      <c r="C166" s="169" t="str">
        <f>IF(A166="","",IF(OR('Beladung des Speichers'!B166="Beladung aus dem Netz eines anderen Netzbetreibers",'Beladung des Speichers'!B166="Beladung ohne Netznutzung"),'Beladung des Speichers'!B166,"Beladung aus dem Netz der "&amp;Stammdaten!$F$3))</f>
        <v/>
      </c>
      <c r="D166" s="106" t="str">
        <f t="shared" si="4"/>
        <v/>
      </c>
      <c r="E166" s="107" t="str">
        <f>IF(OR(C166="Beladung aus dem Netz eines anderen Netzbetreibers",C166="Beladung ohne Netznutzung"), "",IF(A166="","",SUMIFS('Ergebnis (detailliert)'!$H$17:$H$300,'Ergebnis (detailliert)'!$A$17:$A$300,'Ergebnis (aggregiert)'!$A166,'Ergebnis (detailliert)'!$B$17:$B$300,'Ergebnis (aggregiert)'!$C166)))</f>
        <v/>
      </c>
      <c r="F166" s="108" t="str">
        <f>IF(OR(C166="Beladung aus dem Netz eines anderen Netzbetreibers",C166="Beladung ohne Netznutzung"),  "",IF($A166="","",SUMIFS('Ergebnis (detailliert)'!$I$17:$I$300,'Ergebnis (detailliert)'!$A$17:$A$300,'Ergebnis (aggregiert)'!$A166,'Ergebnis (detailliert)'!$B$17:$B$300,'Ergebnis (aggregiert)'!$C166)))</f>
        <v/>
      </c>
      <c r="G166" s="107" t="str">
        <f>IF(OR(C166="Beladung aus dem Netz eines anderen Netzbetreibers",C166="Beladung ohne Netznutzung"), "",IF($A166="","",SUMIFS('Ergebnis (detailliert)'!$M$17:$M$1001,'Ergebnis (detailliert)'!$A$17:$A$1001,'Ergebnis (aggregiert)'!$A166,'Ergebnis (detailliert)'!$B$17:$B$1001,'Ergebnis (aggregiert)'!$C166)))</f>
        <v/>
      </c>
      <c r="H166" s="108" t="str">
        <f>IF(OR(C166="Beladung aus dem Netz eines anderen Netzbetreibers",C166="Beladung ohne Netznutzung"), "",IF($A166="","",SUMIFS('Ergebnis (detailliert)'!$P$17:$P$1001,'Ergebnis (detailliert)'!$A$17:$A$1001,'Ergebnis (aggregiert)'!$A166,'Ergebnis (detailliert)'!$B$17:$B$1001,'Ergebnis (aggregiert)'!$C166)))</f>
        <v/>
      </c>
      <c r="I166" s="109" t="str">
        <f>IF(OR(C166="Beladung aus dem Netz eines anderen Netzbetreibers",C166="Beladung ohne Netznutzung"), "",IF($A166="","",SUMIFS('Ergebnis (detailliert)'!$S$17:$S$1001,'Ergebnis (detailliert)'!$A$17:$A$1001,'Ergebnis (aggregiert)'!$A166,'Ergebnis (detailliert)'!$B$17:$B$1001,'Ergebnis (aggregiert)'!$C166)))</f>
        <v/>
      </c>
      <c r="J166" s="89" t="str">
        <f>IFERROR(IF(ISBLANK(A166),"",IF(COUNTIF('Beladung des Speichers'!$A$17:$A$300,'Ergebnis (aggregiert)'!A166)=0,"Fehler: Reiter 'Beladung des Speichers' wurde für diesen Speicher nicht ausgefüllt",IF(COUNTIF('Entladung des Speichers'!$A$17:$A$300,'Ergebnis (aggregiert)'!A166)=0,"Fehler: Reiter 'Entladung des Speichers' wurde für diesen Speicher nicht ausgefüllt",IF(COUNTIF(Füllstände!$A$17:$A$300,'Ergebnis (aggregiert)'!A166)=0,"Fehler: Reiter 'Füllstände' wurde für diesen Speicher nicht ausgefüllt","")))),"Fehler: nicht alle Datenblätter für diesen Speicher wurden vollständig befüllt")</f>
        <v/>
      </c>
    </row>
    <row r="167" spans="1:10" x14ac:dyDescent="0.2">
      <c r="A167" s="105" t="str">
        <f>IF(Stammdaten!A167="","",Stammdaten!A167)</f>
        <v/>
      </c>
      <c r="B167" s="105" t="str">
        <f>IF(A167="","",VLOOKUP(A167,Stammdaten!A167:H450,6,FALSE))</f>
        <v/>
      </c>
      <c r="C167" s="169" t="str">
        <f>IF(A167="","",IF(OR('Beladung des Speichers'!B167="Beladung aus dem Netz eines anderen Netzbetreibers",'Beladung des Speichers'!B167="Beladung ohne Netznutzung"),'Beladung des Speichers'!B167,"Beladung aus dem Netz der "&amp;Stammdaten!$F$3))</f>
        <v/>
      </c>
      <c r="D167" s="106" t="str">
        <f t="shared" si="4"/>
        <v/>
      </c>
      <c r="E167" s="107" t="str">
        <f>IF(OR(C167="Beladung aus dem Netz eines anderen Netzbetreibers",C167="Beladung ohne Netznutzung"), "",IF(A167="","",SUMIFS('Ergebnis (detailliert)'!$H$17:$H$300,'Ergebnis (detailliert)'!$A$17:$A$300,'Ergebnis (aggregiert)'!$A167,'Ergebnis (detailliert)'!$B$17:$B$300,'Ergebnis (aggregiert)'!$C167)))</f>
        <v/>
      </c>
      <c r="F167" s="108" t="str">
        <f>IF(OR(C167="Beladung aus dem Netz eines anderen Netzbetreibers",C167="Beladung ohne Netznutzung"),  "",IF($A167="","",SUMIFS('Ergebnis (detailliert)'!$I$17:$I$300,'Ergebnis (detailliert)'!$A$17:$A$300,'Ergebnis (aggregiert)'!$A167,'Ergebnis (detailliert)'!$B$17:$B$300,'Ergebnis (aggregiert)'!$C167)))</f>
        <v/>
      </c>
      <c r="G167" s="107" t="str">
        <f>IF(OR(C167="Beladung aus dem Netz eines anderen Netzbetreibers",C167="Beladung ohne Netznutzung"), "",IF($A167="","",SUMIFS('Ergebnis (detailliert)'!$M$17:$M$1001,'Ergebnis (detailliert)'!$A$17:$A$1001,'Ergebnis (aggregiert)'!$A167,'Ergebnis (detailliert)'!$B$17:$B$1001,'Ergebnis (aggregiert)'!$C167)))</f>
        <v/>
      </c>
      <c r="H167" s="108" t="str">
        <f>IF(OR(C167="Beladung aus dem Netz eines anderen Netzbetreibers",C167="Beladung ohne Netznutzung"), "",IF($A167="","",SUMIFS('Ergebnis (detailliert)'!$P$17:$P$1001,'Ergebnis (detailliert)'!$A$17:$A$1001,'Ergebnis (aggregiert)'!$A167,'Ergebnis (detailliert)'!$B$17:$B$1001,'Ergebnis (aggregiert)'!$C167)))</f>
        <v/>
      </c>
      <c r="I167" s="109" t="str">
        <f>IF(OR(C167="Beladung aus dem Netz eines anderen Netzbetreibers",C167="Beladung ohne Netznutzung"), "",IF($A167="","",SUMIFS('Ergebnis (detailliert)'!$S$17:$S$1001,'Ergebnis (detailliert)'!$A$17:$A$1001,'Ergebnis (aggregiert)'!$A167,'Ergebnis (detailliert)'!$B$17:$B$1001,'Ergebnis (aggregiert)'!$C167)))</f>
        <v/>
      </c>
      <c r="J167" s="89" t="str">
        <f>IFERROR(IF(ISBLANK(A167),"",IF(COUNTIF('Beladung des Speichers'!$A$17:$A$300,'Ergebnis (aggregiert)'!A167)=0,"Fehler: Reiter 'Beladung des Speichers' wurde für diesen Speicher nicht ausgefüllt",IF(COUNTIF('Entladung des Speichers'!$A$17:$A$300,'Ergebnis (aggregiert)'!A167)=0,"Fehler: Reiter 'Entladung des Speichers' wurde für diesen Speicher nicht ausgefüllt",IF(COUNTIF(Füllstände!$A$17:$A$300,'Ergebnis (aggregiert)'!A167)=0,"Fehler: Reiter 'Füllstände' wurde für diesen Speicher nicht ausgefüllt","")))),"Fehler: nicht alle Datenblätter für diesen Speicher wurden vollständig befüllt")</f>
        <v/>
      </c>
    </row>
    <row r="168" spans="1:10" x14ac:dyDescent="0.2">
      <c r="A168" s="105" t="str">
        <f>IF(Stammdaten!A168="","",Stammdaten!A168)</f>
        <v/>
      </c>
      <c r="B168" s="105" t="str">
        <f>IF(A168="","",VLOOKUP(A168,Stammdaten!A168:H451,6,FALSE))</f>
        <v/>
      </c>
      <c r="C168" s="169" t="str">
        <f>IF(A168="","",IF(OR('Beladung des Speichers'!B168="Beladung aus dem Netz eines anderen Netzbetreibers",'Beladung des Speichers'!B168="Beladung ohne Netznutzung"),'Beladung des Speichers'!B168,"Beladung aus dem Netz der "&amp;Stammdaten!$F$3))</f>
        <v/>
      </c>
      <c r="D168" s="106" t="str">
        <f t="shared" si="4"/>
        <v/>
      </c>
      <c r="E168" s="107" t="str">
        <f>IF(OR(C168="Beladung aus dem Netz eines anderen Netzbetreibers",C168="Beladung ohne Netznutzung"), "",IF(A168="","",SUMIFS('Ergebnis (detailliert)'!$H$17:$H$300,'Ergebnis (detailliert)'!$A$17:$A$300,'Ergebnis (aggregiert)'!$A168,'Ergebnis (detailliert)'!$B$17:$B$300,'Ergebnis (aggregiert)'!$C168)))</f>
        <v/>
      </c>
      <c r="F168" s="108" t="str">
        <f>IF(OR(C168="Beladung aus dem Netz eines anderen Netzbetreibers",C168="Beladung ohne Netznutzung"),  "",IF($A168="","",SUMIFS('Ergebnis (detailliert)'!$I$17:$I$300,'Ergebnis (detailliert)'!$A$17:$A$300,'Ergebnis (aggregiert)'!$A168,'Ergebnis (detailliert)'!$B$17:$B$300,'Ergebnis (aggregiert)'!$C168)))</f>
        <v/>
      </c>
      <c r="G168" s="107" t="str">
        <f>IF(OR(C168="Beladung aus dem Netz eines anderen Netzbetreibers",C168="Beladung ohne Netznutzung"), "",IF($A168="","",SUMIFS('Ergebnis (detailliert)'!$M$17:$M$1001,'Ergebnis (detailliert)'!$A$17:$A$1001,'Ergebnis (aggregiert)'!$A168,'Ergebnis (detailliert)'!$B$17:$B$1001,'Ergebnis (aggregiert)'!$C168)))</f>
        <v/>
      </c>
      <c r="H168" s="108" t="str">
        <f>IF(OR(C168="Beladung aus dem Netz eines anderen Netzbetreibers",C168="Beladung ohne Netznutzung"), "",IF($A168="","",SUMIFS('Ergebnis (detailliert)'!$P$17:$P$1001,'Ergebnis (detailliert)'!$A$17:$A$1001,'Ergebnis (aggregiert)'!$A168,'Ergebnis (detailliert)'!$B$17:$B$1001,'Ergebnis (aggregiert)'!$C168)))</f>
        <v/>
      </c>
      <c r="I168" s="109" t="str">
        <f>IF(OR(C168="Beladung aus dem Netz eines anderen Netzbetreibers",C168="Beladung ohne Netznutzung"), "",IF($A168="","",SUMIFS('Ergebnis (detailliert)'!$S$17:$S$1001,'Ergebnis (detailliert)'!$A$17:$A$1001,'Ergebnis (aggregiert)'!$A168,'Ergebnis (detailliert)'!$B$17:$B$1001,'Ergebnis (aggregiert)'!$C168)))</f>
        <v/>
      </c>
      <c r="J168" s="89" t="str">
        <f>IFERROR(IF(ISBLANK(A168),"",IF(COUNTIF('Beladung des Speichers'!$A$17:$A$300,'Ergebnis (aggregiert)'!A168)=0,"Fehler: Reiter 'Beladung des Speichers' wurde für diesen Speicher nicht ausgefüllt",IF(COUNTIF('Entladung des Speichers'!$A$17:$A$300,'Ergebnis (aggregiert)'!A168)=0,"Fehler: Reiter 'Entladung des Speichers' wurde für diesen Speicher nicht ausgefüllt",IF(COUNTIF(Füllstände!$A$17:$A$300,'Ergebnis (aggregiert)'!A168)=0,"Fehler: Reiter 'Füllstände' wurde für diesen Speicher nicht ausgefüllt","")))),"Fehler: nicht alle Datenblätter für diesen Speicher wurden vollständig befüllt")</f>
        <v/>
      </c>
    </row>
    <row r="169" spans="1:10" x14ac:dyDescent="0.2">
      <c r="A169" s="105" t="str">
        <f>IF(Stammdaten!A169="","",Stammdaten!A169)</f>
        <v/>
      </c>
      <c r="B169" s="105" t="str">
        <f>IF(A169="","",VLOOKUP(A169,Stammdaten!A169:H452,6,FALSE))</f>
        <v/>
      </c>
      <c r="C169" s="169" t="str">
        <f>IF(A169="","",IF(OR('Beladung des Speichers'!B169="Beladung aus dem Netz eines anderen Netzbetreibers",'Beladung des Speichers'!B169="Beladung ohne Netznutzung"),'Beladung des Speichers'!B169,"Beladung aus dem Netz der "&amp;Stammdaten!$F$3))</f>
        <v/>
      </c>
      <c r="D169" s="106" t="str">
        <f t="shared" si="4"/>
        <v/>
      </c>
      <c r="E169" s="107" t="str">
        <f>IF(OR(C169="Beladung aus dem Netz eines anderen Netzbetreibers",C169="Beladung ohne Netznutzung"), "",IF(A169="","",SUMIFS('Ergebnis (detailliert)'!$H$17:$H$300,'Ergebnis (detailliert)'!$A$17:$A$300,'Ergebnis (aggregiert)'!$A169,'Ergebnis (detailliert)'!$B$17:$B$300,'Ergebnis (aggregiert)'!$C169)))</f>
        <v/>
      </c>
      <c r="F169" s="108" t="str">
        <f>IF(OR(C169="Beladung aus dem Netz eines anderen Netzbetreibers",C169="Beladung ohne Netznutzung"),  "",IF($A169="","",SUMIFS('Ergebnis (detailliert)'!$I$17:$I$300,'Ergebnis (detailliert)'!$A$17:$A$300,'Ergebnis (aggregiert)'!$A169,'Ergebnis (detailliert)'!$B$17:$B$300,'Ergebnis (aggregiert)'!$C169)))</f>
        <v/>
      </c>
      <c r="G169" s="107" t="str">
        <f>IF(OR(C169="Beladung aus dem Netz eines anderen Netzbetreibers",C169="Beladung ohne Netznutzung"), "",IF($A169="","",SUMIFS('Ergebnis (detailliert)'!$M$17:$M$1001,'Ergebnis (detailliert)'!$A$17:$A$1001,'Ergebnis (aggregiert)'!$A169,'Ergebnis (detailliert)'!$B$17:$B$1001,'Ergebnis (aggregiert)'!$C169)))</f>
        <v/>
      </c>
      <c r="H169" s="108" t="str">
        <f>IF(OR(C169="Beladung aus dem Netz eines anderen Netzbetreibers",C169="Beladung ohne Netznutzung"), "",IF($A169="","",SUMIFS('Ergebnis (detailliert)'!$P$17:$P$1001,'Ergebnis (detailliert)'!$A$17:$A$1001,'Ergebnis (aggregiert)'!$A169,'Ergebnis (detailliert)'!$B$17:$B$1001,'Ergebnis (aggregiert)'!$C169)))</f>
        <v/>
      </c>
      <c r="I169" s="109" t="str">
        <f>IF(OR(C169="Beladung aus dem Netz eines anderen Netzbetreibers",C169="Beladung ohne Netznutzung"), "",IF($A169="","",SUMIFS('Ergebnis (detailliert)'!$S$17:$S$1001,'Ergebnis (detailliert)'!$A$17:$A$1001,'Ergebnis (aggregiert)'!$A169,'Ergebnis (detailliert)'!$B$17:$B$1001,'Ergebnis (aggregiert)'!$C169)))</f>
        <v/>
      </c>
      <c r="J169" s="89" t="str">
        <f>IFERROR(IF(ISBLANK(A169),"",IF(COUNTIF('Beladung des Speichers'!$A$17:$A$300,'Ergebnis (aggregiert)'!A169)=0,"Fehler: Reiter 'Beladung des Speichers' wurde für diesen Speicher nicht ausgefüllt",IF(COUNTIF('Entladung des Speichers'!$A$17:$A$300,'Ergebnis (aggregiert)'!A169)=0,"Fehler: Reiter 'Entladung des Speichers' wurde für diesen Speicher nicht ausgefüllt",IF(COUNTIF(Füllstände!$A$17:$A$300,'Ergebnis (aggregiert)'!A169)=0,"Fehler: Reiter 'Füllstände' wurde für diesen Speicher nicht ausgefüllt","")))),"Fehler: nicht alle Datenblätter für diesen Speicher wurden vollständig befüllt")</f>
        <v/>
      </c>
    </row>
    <row r="170" spans="1:10" x14ac:dyDescent="0.2">
      <c r="A170" s="105" t="str">
        <f>IF(Stammdaten!A170="","",Stammdaten!A170)</f>
        <v/>
      </c>
      <c r="B170" s="105" t="str">
        <f>IF(A170="","",VLOOKUP(A170,Stammdaten!A170:H453,6,FALSE))</f>
        <v/>
      </c>
      <c r="C170" s="169" t="str">
        <f>IF(A170="","",IF(OR('Beladung des Speichers'!B170="Beladung aus dem Netz eines anderen Netzbetreibers",'Beladung des Speichers'!B170="Beladung ohne Netznutzung"),'Beladung des Speichers'!B170,"Beladung aus dem Netz der "&amp;Stammdaten!$F$3))</f>
        <v/>
      </c>
      <c r="D170" s="106" t="str">
        <f t="shared" si="4"/>
        <v/>
      </c>
      <c r="E170" s="107" t="str">
        <f>IF(OR(C170="Beladung aus dem Netz eines anderen Netzbetreibers",C170="Beladung ohne Netznutzung"), "",IF(A170="","",SUMIFS('Ergebnis (detailliert)'!$H$17:$H$300,'Ergebnis (detailliert)'!$A$17:$A$300,'Ergebnis (aggregiert)'!$A170,'Ergebnis (detailliert)'!$B$17:$B$300,'Ergebnis (aggregiert)'!$C170)))</f>
        <v/>
      </c>
      <c r="F170" s="108" t="str">
        <f>IF(OR(C170="Beladung aus dem Netz eines anderen Netzbetreibers",C170="Beladung ohne Netznutzung"),  "",IF($A170="","",SUMIFS('Ergebnis (detailliert)'!$I$17:$I$300,'Ergebnis (detailliert)'!$A$17:$A$300,'Ergebnis (aggregiert)'!$A170,'Ergebnis (detailliert)'!$B$17:$B$300,'Ergebnis (aggregiert)'!$C170)))</f>
        <v/>
      </c>
      <c r="G170" s="107" t="str">
        <f>IF(OR(C170="Beladung aus dem Netz eines anderen Netzbetreibers",C170="Beladung ohne Netznutzung"), "",IF($A170="","",SUMIFS('Ergebnis (detailliert)'!$M$17:$M$1001,'Ergebnis (detailliert)'!$A$17:$A$1001,'Ergebnis (aggregiert)'!$A170,'Ergebnis (detailliert)'!$B$17:$B$1001,'Ergebnis (aggregiert)'!$C170)))</f>
        <v/>
      </c>
      <c r="H170" s="108" t="str">
        <f>IF(OR(C170="Beladung aus dem Netz eines anderen Netzbetreibers",C170="Beladung ohne Netznutzung"), "",IF($A170="","",SUMIFS('Ergebnis (detailliert)'!$P$17:$P$1001,'Ergebnis (detailliert)'!$A$17:$A$1001,'Ergebnis (aggregiert)'!$A170,'Ergebnis (detailliert)'!$B$17:$B$1001,'Ergebnis (aggregiert)'!$C170)))</f>
        <v/>
      </c>
      <c r="I170" s="109" t="str">
        <f>IF(OR(C170="Beladung aus dem Netz eines anderen Netzbetreibers",C170="Beladung ohne Netznutzung"), "",IF($A170="","",SUMIFS('Ergebnis (detailliert)'!$S$17:$S$1001,'Ergebnis (detailliert)'!$A$17:$A$1001,'Ergebnis (aggregiert)'!$A170,'Ergebnis (detailliert)'!$B$17:$B$1001,'Ergebnis (aggregiert)'!$C170)))</f>
        <v/>
      </c>
      <c r="J170" s="89" t="str">
        <f>IFERROR(IF(ISBLANK(A170),"",IF(COUNTIF('Beladung des Speichers'!$A$17:$A$300,'Ergebnis (aggregiert)'!A170)=0,"Fehler: Reiter 'Beladung des Speichers' wurde für diesen Speicher nicht ausgefüllt",IF(COUNTIF('Entladung des Speichers'!$A$17:$A$300,'Ergebnis (aggregiert)'!A170)=0,"Fehler: Reiter 'Entladung des Speichers' wurde für diesen Speicher nicht ausgefüllt",IF(COUNTIF(Füllstände!$A$17:$A$300,'Ergebnis (aggregiert)'!A170)=0,"Fehler: Reiter 'Füllstände' wurde für diesen Speicher nicht ausgefüllt","")))),"Fehler: nicht alle Datenblätter für diesen Speicher wurden vollständig befüllt")</f>
        <v/>
      </c>
    </row>
    <row r="171" spans="1:10" x14ac:dyDescent="0.2">
      <c r="A171" s="105" t="str">
        <f>IF(Stammdaten!A171="","",Stammdaten!A171)</f>
        <v/>
      </c>
      <c r="B171" s="105" t="str">
        <f>IF(A171="","",VLOOKUP(A171,Stammdaten!A171:H454,6,FALSE))</f>
        <v/>
      </c>
      <c r="C171" s="169" t="str">
        <f>IF(A171="","",IF(OR('Beladung des Speichers'!B171="Beladung aus dem Netz eines anderen Netzbetreibers",'Beladung des Speichers'!B171="Beladung ohne Netznutzung"),'Beladung des Speichers'!B171,"Beladung aus dem Netz der "&amp;Stammdaten!$F$3))</f>
        <v/>
      </c>
      <c r="D171" s="106" t="str">
        <f t="shared" si="4"/>
        <v/>
      </c>
      <c r="E171" s="107" t="str">
        <f>IF(OR(C171="Beladung aus dem Netz eines anderen Netzbetreibers",C171="Beladung ohne Netznutzung"), "",IF(A171="","",SUMIFS('Ergebnis (detailliert)'!$H$17:$H$300,'Ergebnis (detailliert)'!$A$17:$A$300,'Ergebnis (aggregiert)'!$A171,'Ergebnis (detailliert)'!$B$17:$B$300,'Ergebnis (aggregiert)'!$C171)))</f>
        <v/>
      </c>
      <c r="F171" s="108" t="str">
        <f>IF(OR(C171="Beladung aus dem Netz eines anderen Netzbetreibers",C171="Beladung ohne Netznutzung"),  "",IF($A171="","",SUMIFS('Ergebnis (detailliert)'!$I$17:$I$300,'Ergebnis (detailliert)'!$A$17:$A$300,'Ergebnis (aggregiert)'!$A171,'Ergebnis (detailliert)'!$B$17:$B$300,'Ergebnis (aggregiert)'!$C171)))</f>
        <v/>
      </c>
      <c r="G171" s="107" t="str">
        <f>IF(OR(C171="Beladung aus dem Netz eines anderen Netzbetreibers",C171="Beladung ohne Netznutzung"), "",IF($A171="","",SUMIFS('Ergebnis (detailliert)'!$M$17:$M$1001,'Ergebnis (detailliert)'!$A$17:$A$1001,'Ergebnis (aggregiert)'!$A171,'Ergebnis (detailliert)'!$B$17:$B$1001,'Ergebnis (aggregiert)'!$C171)))</f>
        <v/>
      </c>
      <c r="H171" s="108" t="str">
        <f>IF(OR(C171="Beladung aus dem Netz eines anderen Netzbetreibers",C171="Beladung ohne Netznutzung"), "",IF($A171="","",SUMIFS('Ergebnis (detailliert)'!$P$17:$P$1001,'Ergebnis (detailliert)'!$A$17:$A$1001,'Ergebnis (aggregiert)'!$A171,'Ergebnis (detailliert)'!$B$17:$B$1001,'Ergebnis (aggregiert)'!$C171)))</f>
        <v/>
      </c>
      <c r="I171" s="109" t="str">
        <f>IF(OR(C171="Beladung aus dem Netz eines anderen Netzbetreibers",C171="Beladung ohne Netznutzung"), "",IF($A171="","",SUMIFS('Ergebnis (detailliert)'!$S$17:$S$1001,'Ergebnis (detailliert)'!$A$17:$A$1001,'Ergebnis (aggregiert)'!$A171,'Ergebnis (detailliert)'!$B$17:$B$1001,'Ergebnis (aggregiert)'!$C171)))</f>
        <v/>
      </c>
      <c r="J171" s="89" t="str">
        <f>IFERROR(IF(ISBLANK(A171),"",IF(COUNTIF('Beladung des Speichers'!$A$17:$A$300,'Ergebnis (aggregiert)'!A171)=0,"Fehler: Reiter 'Beladung des Speichers' wurde für diesen Speicher nicht ausgefüllt",IF(COUNTIF('Entladung des Speichers'!$A$17:$A$300,'Ergebnis (aggregiert)'!A171)=0,"Fehler: Reiter 'Entladung des Speichers' wurde für diesen Speicher nicht ausgefüllt",IF(COUNTIF(Füllstände!$A$17:$A$300,'Ergebnis (aggregiert)'!A171)=0,"Fehler: Reiter 'Füllstände' wurde für diesen Speicher nicht ausgefüllt","")))),"Fehler: nicht alle Datenblätter für diesen Speicher wurden vollständig befüllt")</f>
        <v/>
      </c>
    </row>
    <row r="172" spans="1:10" x14ac:dyDescent="0.2">
      <c r="A172" s="105" t="str">
        <f>IF(Stammdaten!A172="","",Stammdaten!A172)</f>
        <v/>
      </c>
      <c r="B172" s="105" t="str">
        <f>IF(A172="","",VLOOKUP(A172,Stammdaten!A172:H455,6,FALSE))</f>
        <v/>
      </c>
      <c r="C172" s="169" t="str">
        <f>IF(A172="","",IF(OR('Beladung des Speichers'!B172="Beladung aus dem Netz eines anderen Netzbetreibers",'Beladung des Speichers'!B172="Beladung ohne Netznutzung"),'Beladung des Speichers'!B172,"Beladung aus dem Netz der "&amp;Stammdaten!$F$3))</f>
        <v/>
      </c>
      <c r="D172" s="106" t="str">
        <f t="shared" si="4"/>
        <v/>
      </c>
      <c r="E172" s="107" t="str">
        <f>IF(OR(C172="Beladung aus dem Netz eines anderen Netzbetreibers",C172="Beladung ohne Netznutzung"), "",IF(A172="","",SUMIFS('Ergebnis (detailliert)'!$H$17:$H$300,'Ergebnis (detailliert)'!$A$17:$A$300,'Ergebnis (aggregiert)'!$A172,'Ergebnis (detailliert)'!$B$17:$B$300,'Ergebnis (aggregiert)'!$C172)))</f>
        <v/>
      </c>
      <c r="F172" s="108" t="str">
        <f>IF(OR(C172="Beladung aus dem Netz eines anderen Netzbetreibers",C172="Beladung ohne Netznutzung"),  "",IF($A172="","",SUMIFS('Ergebnis (detailliert)'!$I$17:$I$300,'Ergebnis (detailliert)'!$A$17:$A$300,'Ergebnis (aggregiert)'!$A172,'Ergebnis (detailliert)'!$B$17:$B$300,'Ergebnis (aggregiert)'!$C172)))</f>
        <v/>
      </c>
      <c r="G172" s="107" t="str">
        <f>IF(OR(C172="Beladung aus dem Netz eines anderen Netzbetreibers",C172="Beladung ohne Netznutzung"), "",IF($A172="","",SUMIFS('Ergebnis (detailliert)'!$M$17:$M$1001,'Ergebnis (detailliert)'!$A$17:$A$1001,'Ergebnis (aggregiert)'!$A172,'Ergebnis (detailliert)'!$B$17:$B$1001,'Ergebnis (aggregiert)'!$C172)))</f>
        <v/>
      </c>
      <c r="H172" s="108" t="str">
        <f>IF(OR(C172="Beladung aus dem Netz eines anderen Netzbetreibers",C172="Beladung ohne Netznutzung"), "",IF($A172="","",SUMIFS('Ergebnis (detailliert)'!$P$17:$P$1001,'Ergebnis (detailliert)'!$A$17:$A$1001,'Ergebnis (aggregiert)'!$A172,'Ergebnis (detailliert)'!$B$17:$B$1001,'Ergebnis (aggregiert)'!$C172)))</f>
        <v/>
      </c>
      <c r="I172" s="109" t="str">
        <f>IF(OR(C172="Beladung aus dem Netz eines anderen Netzbetreibers",C172="Beladung ohne Netznutzung"), "",IF($A172="","",SUMIFS('Ergebnis (detailliert)'!$S$17:$S$1001,'Ergebnis (detailliert)'!$A$17:$A$1001,'Ergebnis (aggregiert)'!$A172,'Ergebnis (detailliert)'!$B$17:$B$1001,'Ergebnis (aggregiert)'!$C172)))</f>
        <v/>
      </c>
      <c r="J172" s="89" t="str">
        <f>IFERROR(IF(ISBLANK(A172),"",IF(COUNTIF('Beladung des Speichers'!$A$17:$A$300,'Ergebnis (aggregiert)'!A172)=0,"Fehler: Reiter 'Beladung des Speichers' wurde für diesen Speicher nicht ausgefüllt",IF(COUNTIF('Entladung des Speichers'!$A$17:$A$300,'Ergebnis (aggregiert)'!A172)=0,"Fehler: Reiter 'Entladung des Speichers' wurde für diesen Speicher nicht ausgefüllt",IF(COUNTIF(Füllstände!$A$17:$A$300,'Ergebnis (aggregiert)'!A172)=0,"Fehler: Reiter 'Füllstände' wurde für diesen Speicher nicht ausgefüllt","")))),"Fehler: nicht alle Datenblätter für diesen Speicher wurden vollständig befüllt")</f>
        <v/>
      </c>
    </row>
    <row r="173" spans="1:10" x14ac:dyDescent="0.2">
      <c r="A173" s="105" t="str">
        <f>IF(Stammdaten!A173="","",Stammdaten!A173)</f>
        <v/>
      </c>
      <c r="B173" s="105" t="str">
        <f>IF(A173="","",VLOOKUP(A173,Stammdaten!A173:H456,6,FALSE))</f>
        <v/>
      </c>
      <c r="C173" s="169" t="str">
        <f>IF(A173="","",IF(OR('Beladung des Speichers'!B173="Beladung aus dem Netz eines anderen Netzbetreibers",'Beladung des Speichers'!B173="Beladung ohne Netznutzung"),'Beladung des Speichers'!B173,"Beladung aus dem Netz der "&amp;Stammdaten!$F$3))</f>
        <v/>
      </c>
      <c r="D173" s="106" t="str">
        <f t="shared" si="4"/>
        <v/>
      </c>
      <c r="E173" s="107" t="str">
        <f>IF(OR(C173="Beladung aus dem Netz eines anderen Netzbetreibers",C173="Beladung ohne Netznutzung"), "",IF(A173="","",SUMIFS('Ergebnis (detailliert)'!$H$17:$H$300,'Ergebnis (detailliert)'!$A$17:$A$300,'Ergebnis (aggregiert)'!$A173,'Ergebnis (detailliert)'!$B$17:$B$300,'Ergebnis (aggregiert)'!$C173)))</f>
        <v/>
      </c>
      <c r="F173" s="108" t="str">
        <f>IF(OR(C173="Beladung aus dem Netz eines anderen Netzbetreibers",C173="Beladung ohne Netznutzung"),  "",IF($A173="","",SUMIFS('Ergebnis (detailliert)'!$I$17:$I$300,'Ergebnis (detailliert)'!$A$17:$A$300,'Ergebnis (aggregiert)'!$A173,'Ergebnis (detailliert)'!$B$17:$B$300,'Ergebnis (aggregiert)'!$C173)))</f>
        <v/>
      </c>
      <c r="G173" s="107" t="str">
        <f>IF(OR(C173="Beladung aus dem Netz eines anderen Netzbetreibers",C173="Beladung ohne Netznutzung"), "",IF($A173="","",SUMIFS('Ergebnis (detailliert)'!$M$17:$M$1001,'Ergebnis (detailliert)'!$A$17:$A$1001,'Ergebnis (aggregiert)'!$A173,'Ergebnis (detailliert)'!$B$17:$B$1001,'Ergebnis (aggregiert)'!$C173)))</f>
        <v/>
      </c>
      <c r="H173" s="108" t="str">
        <f>IF(OR(C173="Beladung aus dem Netz eines anderen Netzbetreibers",C173="Beladung ohne Netznutzung"), "",IF($A173="","",SUMIFS('Ergebnis (detailliert)'!$P$17:$P$1001,'Ergebnis (detailliert)'!$A$17:$A$1001,'Ergebnis (aggregiert)'!$A173,'Ergebnis (detailliert)'!$B$17:$B$1001,'Ergebnis (aggregiert)'!$C173)))</f>
        <v/>
      </c>
      <c r="I173" s="109" t="str">
        <f>IF(OR(C173="Beladung aus dem Netz eines anderen Netzbetreibers",C173="Beladung ohne Netznutzung"), "",IF($A173="","",SUMIFS('Ergebnis (detailliert)'!$S$17:$S$1001,'Ergebnis (detailliert)'!$A$17:$A$1001,'Ergebnis (aggregiert)'!$A173,'Ergebnis (detailliert)'!$B$17:$B$1001,'Ergebnis (aggregiert)'!$C173)))</f>
        <v/>
      </c>
      <c r="J173" s="89" t="str">
        <f>IFERROR(IF(ISBLANK(A173),"",IF(COUNTIF('Beladung des Speichers'!$A$17:$A$300,'Ergebnis (aggregiert)'!A173)=0,"Fehler: Reiter 'Beladung des Speichers' wurde für diesen Speicher nicht ausgefüllt",IF(COUNTIF('Entladung des Speichers'!$A$17:$A$300,'Ergebnis (aggregiert)'!A173)=0,"Fehler: Reiter 'Entladung des Speichers' wurde für diesen Speicher nicht ausgefüllt",IF(COUNTIF(Füllstände!$A$17:$A$300,'Ergebnis (aggregiert)'!A173)=0,"Fehler: Reiter 'Füllstände' wurde für diesen Speicher nicht ausgefüllt","")))),"Fehler: nicht alle Datenblätter für diesen Speicher wurden vollständig befüllt")</f>
        <v/>
      </c>
    </row>
    <row r="174" spans="1:10" x14ac:dyDescent="0.2">
      <c r="A174" s="105" t="str">
        <f>IF(Stammdaten!A174="","",Stammdaten!A174)</f>
        <v/>
      </c>
      <c r="B174" s="105" t="str">
        <f>IF(A174="","",VLOOKUP(A174,Stammdaten!A174:H457,6,FALSE))</f>
        <v/>
      </c>
      <c r="C174" s="169" t="str">
        <f>IF(A174="","",IF(OR('Beladung des Speichers'!B174="Beladung aus dem Netz eines anderen Netzbetreibers",'Beladung des Speichers'!B174="Beladung ohne Netznutzung"),'Beladung des Speichers'!B174,"Beladung aus dem Netz der "&amp;Stammdaten!$F$3))</f>
        <v/>
      </c>
      <c r="D174" s="106" t="str">
        <f t="shared" si="4"/>
        <v/>
      </c>
      <c r="E174" s="107" t="str">
        <f>IF(OR(C174="Beladung aus dem Netz eines anderen Netzbetreibers",C174="Beladung ohne Netznutzung"), "",IF(A174="","",SUMIFS('Ergebnis (detailliert)'!$H$17:$H$300,'Ergebnis (detailliert)'!$A$17:$A$300,'Ergebnis (aggregiert)'!$A174,'Ergebnis (detailliert)'!$B$17:$B$300,'Ergebnis (aggregiert)'!$C174)))</f>
        <v/>
      </c>
      <c r="F174" s="108" t="str">
        <f>IF(OR(C174="Beladung aus dem Netz eines anderen Netzbetreibers",C174="Beladung ohne Netznutzung"),  "",IF($A174="","",SUMIFS('Ergebnis (detailliert)'!$I$17:$I$300,'Ergebnis (detailliert)'!$A$17:$A$300,'Ergebnis (aggregiert)'!$A174,'Ergebnis (detailliert)'!$B$17:$B$300,'Ergebnis (aggregiert)'!$C174)))</f>
        <v/>
      </c>
      <c r="G174" s="107" t="str">
        <f>IF(OR(C174="Beladung aus dem Netz eines anderen Netzbetreibers",C174="Beladung ohne Netznutzung"), "",IF($A174="","",SUMIFS('Ergebnis (detailliert)'!$M$17:$M$1001,'Ergebnis (detailliert)'!$A$17:$A$1001,'Ergebnis (aggregiert)'!$A174,'Ergebnis (detailliert)'!$B$17:$B$1001,'Ergebnis (aggregiert)'!$C174)))</f>
        <v/>
      </c>
      <c r="H174" s="108" t="str">
        <f>IF(OR(C174="Beladung aus dem Netz eines anderen Netzbetreibers",C174="Beladung ohne Netznutzung"), "",IF($A174="","",SUMIFS('Ergebnis (detailliert)'!$P$17:$P$1001,'Ergebnis (detailliert)'!$A$17:$A$1001,'Ergebnis (aggregiert)'!$A174,'Ergebnis (detailliert)'!$B$17:$B$1001,'Ergebnis (aggregiert)'!$C174)))</f>
        <v/>
      </c>
      <c r="I174" s="109" t="str">
        <f>IF(OR(C174="Beladung aus dem Netz eines anderen Netzbetreibers",C174="Beladung ohne Netznutzung"), "",IF($A174="","",SUMIFS('Ergebnis (detailliert)'!$S$17:$S$1001,'Ergebnis (detailliert)'!$A$17:$A$1001,'Ergebnis (aggregiert)'!$A174,'Ergebnis (detailliert)'!$B$17:$B$1001,'Ergebnis (aggregiert)'!$C174)))</f>
        <v/>
      </c>
      <c r="J174" s="89" t="str">
        <f>IFERROR(IF(ISBLANK(A174),"",IF(COUNTIF('Beladung des Speichers'!$A$17:$A$300,'Ergebnis (aggregiert)'!A174)=0,"Fehler: Reiter 'Beladung des Speichers' wurde für diesen Speicher nicht ausgefüllt",IF(COUNTIF('Entladung des Speichers'!$A$17:$A$300,'Ergebnis (aggregiert)'!A174)=0,"Fehler: Reiter 'Entladung des Speichers' wurde für diesen Speicher nicht ausgefüllt",IF(COUNTIF(Füllstände!$A$17:$A$300,'Ergebnis (aggregiert)'!A174)=0,"Fehler: Reiter 'Füllstände' wurde für diesen Speicher nicht ausgefüllt","")))),"Fehler: nicht alle Datenblätter für diesen Speicher wurden vollständig befüllt")</f>
        <v/>
      </c>
    </row>
    <row r="175" spans="1:10" x14ac:dyDescent="0.2">
      <c r="A175" s="105" t="str">
        <f>IF(Stammdaten!A175="","",Stammdaten!A175)</f>
        <v/>
      </c>
      <c r="B175" s="105" t="str">
        <f>IF(A175="","",VLOOKUP(A175,Stammdaten!A175:H458,6,FALSE))</f>
        <v/>
      </c>
      <c r="C175" s="169" t="str">
        <f>IF(A175="","",IF(OR('Beladung des Speichers'!B175="Beladung aus dem Netz eines anderen Netzbetreibers",'Beladung des Speichers'!B175="Beladung ohne Netznutzung"),'Beladung des Speichers'!B175,"Beladung aus dem Netz der "&amp;Stammdaten!$F$3))</f>
        <v/>
      </c>
      <c r="D175" s="106" t="str">
        <f t="shared" si="4"/>
        <v/>
      </c>
      <c r="E175" s="107" t="str">
        <f>IF(OR(C175="Beladung aus dem Netz eines anderen Netzbetreibers",C175="Beladung ohne Netznutzung"), "",IF(A175="","",SUMIFS('Ergebnis (detailliert)'!$H$17:$H$300,'Ergebnis (detailliert)'!$A$17:$A$300,'Ergebnis (aggregiert)'!$A175,'Ergebnis (detailliert)'!$B$17:$B$300,'Ergebnis (aggregiert)'!$C175)))</f>
        <v/>
      </c>
      <c r="F175" s="108" t="str">
        <f>IF(OR(C175="Beladung aus dem Netz eines anderen Netzbetreibers",C175="Beladung ohne Netznutzung"),  "",IF($A175="","",SUMIFS('Ergebnis (detailliert)'!$I$17:$I$300,'Ergebnis (detailliert)'!$A$17:$A$300,'Ergebnis (aggregiert)'!$A175,'Ergebnis (detailliert)'!$B$17:$B$300,'Ergebnis (aggregiert)'!$C175)))</f>
        <v/>
      </c>
      <c r="G175" s="107" t="str">
        <f>IF(OR(C175="Beladung aus dem Netz eines anderen Netzbetreibers",C175="Beladung ohne Netznutzung"), "",IF($A175="","",SUMIFS('Ergebnis (detailliert)'!$M$17:$M$1001,'Ergebnis (detailliert)'!$A$17:$A$1001,'Ergebnis (aggregiert)'!$A175,'Ergebnis (detailliert)'!$B$17:$B$1001,'Ergebnis (aggregiert)'!$C175)))</f>
        <v/>
      </c>
      <c r="H175" s="108" t="str">
        <f>IF(OR(C175="Beladung aus dem Netz eines anderen Netzbetreibers",C175="Beladung ohne Netznutzung"), "",IF($A175="","",SUMIFS('Ergebnis (detailliert)'!$P$17:$P$1001,'Ergebnis (detailliert)'!$A$17:$A$1001,'Ergebnis (aggregiert)'!$A175,'Ergebnis (detailliert)'!$B$17:$B$1001,'Ergebnis (aggregiert)'!$C175)))</f>
        <v/>
      </c>
      <c r="I175" s="109" t="str">
        <f>IF(OR(C175="Beladung aus dem Netz eines anderen Netzbetreibers",C175="Beladung ohne Netznutzung"), "",IF($A175="","",SUMIFS('Ergebnis (detailliert)'!$S$17:$S$1001,'Ergebnis (detailliert)'!$A$17:$A$1001,'Ergebnis (aggregiert)'!$A175,'Ergebnis (detailliert)'!$B$17:$B$1001,'Ergebnis (aggregiert)'!$C175)))</f>
        <v/>
      </c>
      <c r="J175" s="89" t="str">
        <f>IFERROR(IF(ISBLANK(A175),"",IF(COUNTIF('Beladung des Speichers'!$A$17:$A$300,'Ergebnis (aggregiert)'!A175)=0,"Fehler: Reiter 'Beladung des Speichers' wurde für diesen Speicher nicht ausgefüllt",IF(COUNTIF('Entladung des Speichers'!$A$17:$A$300,'Ergebnis (aggregiert)'!A175)=0,"Fehler: Reiter 'Entladung des Speichers' wurde für diesen Speicher nicht ausgefüllt",IF(COUNTIF(Füllstände!$A$17:$A$300,'Ergebnis (aggregiert)'!A175)=0,"Fehler: Reiter 'Füllstände' wurde für diesen Speicher nicht ausgefüllt","")))),"Fehler: nicht alle Datenblätter für diesen Speicher wurden vollständig befüllt")</f>
        <v/>
      </c>
    </row>
    <row r="176" spans="1:10" x14ac:dyDescent="0.2">
      <c r="A176" s="105" t="str">
        <f>IF(Stammdaten!A176="","",Stammdaten!A176)</f>
        <v/>
      </c>
      <c r="B176" s="105" t="str">
        <f>IF(A176="","",VLOOKUP(A176,Stammdaten!A176:H459,6,FALSE))</f>
        <v/>
      </c>
      <c r="C176" s="169" t="str">
        <f>IF(A176="","",IF(OR('Beladung des Speichers'!B176="Beladung aus dem Netz eines anderen Netzbetreibers",'Beladung des Speichers'!B176="Beladung ohne Netznutzung"),'Beladung des Speichers'!B176,"Beladung aus dem Netz der "&amp;Stammdaten!$F$3))</f>
        <v/>
      </c>
      <c r="D176" s="106" t="str">
        <f t="shared" si="4"/>
        <v/>
      </c>
      <c r="E176" s="107" t="str">
        <f>IF(OR(C176="Beladung aus dem Netz eines anderen Netzbetreibers",C176="Beladung ohne Netznutzung"), "",IF(A176="","",SUMIFS('Ergebnis (detailliert)'!$H$17:$H$300,'Ergebnis (detailliert)'!$A$17:$A$300,'Ergebnis (aggregiert)'!$A176,'Ergebnis (detailliert)'!$B$17:$B$300,'Ergebnis (aggregiert)'!$C176)))</f>
        <v/>
      </c>
      <c r="F176" s="108" t="str">
        <f>IF(OR(C176="Beladung aus dem Netz eines anderen Netzbetreibers",C176="Beladung ohne Netznutzung"),  "",IF($A176="","",SUMIFS('Ergebnis (detailliert)'!$I$17:$I$300,'Ergebnis (detailliert)'!$A$17:$A$300,'Ergebnis (aggregiert)'!$A176,'Ergebnis (detailliert)'!$B$17:$B$300,'Ergebnis (aggregiert)'!$C176)))</f>
        <v/>
      </c>
      <c r="G176" s="107" t="str">
        <f>IF(OR(C176="Beladung aus dem Netz eines anderen Netzbetreibers",C176="Beladung ohne Netznutzung"), "",IF($A176="","",SUMIFS('Ergebnis (detailliert)'!$M$17:$M$1001,'Ergebnis (detailliert)'!$A$17:$A$1001,'Ergebnis (aggregiert)'!$A176,'Ergebnis (detailliert)'!$B$17:$B$1001,'Ergebnis (aggregiert)'!$C176)))</f>
        <v/>
      </c>
      <c r="H176" s="108" t="str">
        <f>IF(OR(C176="Beladung aus dem Netz eines anderen Netzbetreibers",C176="Beladung ohne Netznutzung"), "",IF($A176="","",SUMIFS('Ergebnis (detailliert)'!$P$17:$P$1001,'Ergebnis (detailliert)'!$A$17:$A$1001,'Ergebnis (aggregiert)'!$A176,'Ergebnis (detailliert)'!$B$17:$B$1001,'Ergebnis (aggregiert)'!$C176)))</f>
        <v/>
      </c>
      <c r="I176" s="109" t="str">
        <f>IF(OR(C176="Beladung aus dem Netz eines anderen Netzbetreibers",C176="Beladung ohne Netznutzung"), "",IF($A176="","",SUMIFS('Ergebnis (detailliert)'!$S$17:$S$1001,'Ergebnis (detailliert)'!$A$17:$A$1001,'Ergebnis (aggregiert)'!$A176,'Ergebnis (detailliert)'!$B$17:$B$1001,'Ergebnis (aggregiert)'!$C176)))</f>
        <v/>
      </c>
      <c r="J176" s="89" t="str">
        <f>IFERROR(IF(ISBLANK(A176),"",IF(COUNTIF('Beladung des Speichers'!$A$17:$A$300,'Ergebnis (aggregiert)'!A176)=0,"Fehler: Reiter 'Beladung des Speichers' wurde für diesen Speicher nicht ausgefüllt",IF(COUNTIF('Entladung des Speichers'!$A$17:$A$300,'Ergebnis (aggregiert)'!A176)=0,"Fehler: Reiter 'Entladung des Speichers' wurde für diesen Speicher nicht ausgefüllt",IF(COUNTIF(Füllstände!$A$17:$A$300,'Ergebnis (aggregiert)'!A176)=0,"Fehler: Reiter 'Füllstände' wurde für diesen Speicher nicht ausgefüllt","")))),"Fehler: nicht alle Datenblätter für diesen Speicher wurden vollständig befüllt")</f>
        <v/>
      </c>
    </row>
    <row r="177" spans="1:10" x14ac:dyDescent="0.2">
      <c r="A177" s="105" t="str">
        <f>IF(Stammdaten!A177="","",Stammdaten!A177)</f>
        <v/>
      </c>
      <c r="B177" s="105" t="str">
        <f>IF(A177="","",VLOOKUP(A177,Stammdaten!A177:H460,6,FALSE))</f>
        <v/>
      </c>
      <c r="C177" s="169" t="str">
        <f>IF(A177="","",IF(OR('Beladung des Speichers'!B177="Beladung aus dem Netz eines anderen Netzbetreibers",'Beladung des Speichers'!B177="Beladung ohne Netznutzung"),'Beladung des Speichers'!B177,"Beladung aus dem Netz der "&amp;Stammdaten!$F$3))</f>
        <v/>
      </c>
      <c r="D177" s="106" t="str">
        <f t="shared" si="4"/>
        <v/>
      </c>
      <c r="E177" s="107" t="str">
        <f>IF(OR(C177="Beladung aus dem Netz eines anderen Netzbetreibers",C177="Beladung ohne Netznutzung"), "",IF(A177="","",SUMIFS('Ergebnis (detailliert)'!$H$17:$H$300,'Ergebnis (detailliert)'!$A$17:$A$300,'Ergebnis (aggregiert)'!$A177,'Ergebnis (detailliert)'!$B$17:$B$300,'Ergebnis (aggregiert)'!$C177)))</f>
        <v/>
      </c>
      <c r="F177" s="108" t="str">
        <f>IF(OR(C177="Beladung aus dem Netz eines anderen Netzbetreibers",C177="Beladung ohne Netznutzung"),  "",IF($A177="","",SUMIFS('Ergebnis (detailliert)'!$I$17:$I$300,'Ergebnis (detailliert)'!$A$17:$A$300,'Ergebnis (aggregiert)'!$A177,'Ergebnis (detailliert)'!$B$17:$B$300,'Ergebnis (aggregiert)'!$C177)))</f>
        <v/>
      </c>
      <c r="G177" s="107" t="str">
        <f>IF(OR(C177="Beladung aus dem Netz eines anderen Netzbetreibers",C177="Beladung ohne Netznutzung"), "",IF($A177="","",SUMIFS('Ergebnis (detailliert)'!$M$17:$M$1001,'Ergebnis (detailliert)'!$A$17:$A$1001,'Ergebnis (aggregiert)'!$A177,'Ergebnis (detailliert)'!$B$17:$B$1001,'Ergebnis (aggregiert)'!$C177)))</f>
        <v/>
      </c>
      <c r="H177" s="108" t="str">
        <f>IF(OR(C177="Beladung aus dem Netz eines anderen Netzbetreibers",C177="Beladung ohne Netznutzung"), "",IF($A177="","",SUMIFS('Ergebnis (detailliert)'!$P$17:$P$1001,'Ergebnis (detailliert)'!$A$17:$A$1001,'Ergebnis (aggregiert)'!$A177,'Ergebnis (detailliert)'!$B$17:$B$1001,'Ergebnis (aggregiert)'!$C177)))</f>
        <v/>
      </c>
      <c r="I177" s="109" t="str">
        <f>IF(OR(C177="Beladung aus dem Netz eines anderen Netzbetreibers",C177="Beladung ohne Netznutzung"), "",IF($A177="","",SUMIFS('Ergebnis (detailliert)'!$S$17:$S$1001,'Ergebnis (detailliert)'!$A$17:$A$1001,'Ergebnis (aggregiert)'!$A177,'Ergebnis (detailliert)'!$B$17:$B$1001,'Ergebnis (aggregiert)'!$C177)))</f>
        <v/>
      </c>
      <c r="J177" s="89" t="str">
        <f>IFERROR(IF(ISBLANK(A177),"",IF(COUNTIF('Beladung des Speichers'!$A$17:$A$300,'Ergebnis (aggregiert)'!A177)=0,"Fehler: Reiter 'Beladung des Speichers' wurde für diesen Speicher nicht ausgefüllt",IF(COUNTIF('Entladung des Speichers'!$A$17:$A$300,'Ergebnis (aggregiert)'!A177)=0,"Fehler: Reiter 'Entladung des Speichers' wurde für diesen Speicher nicht ausgefüllt",IF(COUNTIF(Füllstände!$A$17:$A$300,'Ergebnis (aggregiert)'!A177)=0,"Fehler: Reiter 'Füllstände' wurde für diesen Speicher nicht ausgefüllt","")))),"Fehler: nicht alle Datenblätter für diesen Speicher wurden vollständig befüllt")</f>
        <v/>
      </c>
    </row>
    <row r="178" spans="1:10" x14ac:dyDescent="0.2">
      <c r="A178" s="105" t="str">
        <f>IF(Stammdaten!A178="","",Stammdaten!A178)</f>
        <v/>
      </c>
      <c r="B178" s="105" t="str">
        <f>IF(A178="","",VLOOKUP(A178,Stammdaten!A178:H461,6,FALSE))</f>
        <v/>
      </c>
      <c r="C178" s="169" t="str">
        <f>IF(A178="","",IF(OR('Beladung des Speichers'!B178="Beladung aus dem Netz eines anderen Netzbetreibers",'Beladung des Speichers'!B178="Beladung ohne Netznutzung"),'Beladung des Speichers'!B178,"Beladung aus dem Netz der "&amp;Stammdaten!$F$3))</f>
        <v/>
      </c>
      <c r="D178" s="106" t="str">
        <f t="shared" si="4"/>
        <v/>
      </c>
      <c r="E178" s="107" t="str">
        <f>IF(OR(C178="Beladung aus dem Netz eines anderen Netzbetreibers",C178="Beladung ohne Netznutzung"), "",IF(A178="","",SUMIFS('Ergebnis (detailliert)'!$H$17:$H$300,'Ergebnis (detailliert)'!$A$17:$A$300,'Ergebnis (aggregiert)'!$A178,'Ergebnis (detailliert)'!$B$17:$B$300,'Ergebnis (aggregiert)'!$C178)))</f>
        <v/>
      </c>
      <c r="F178" s="108" t="str">
        <f>IF(OR(C178="Beladung aus dem Netz eines anderen Netzbetreibers",C178="Beladung ohne Netznutzung"),  "",IF($A178="","",SUMIFS('Ergebnis (detailliert)'!$I$17:$I$300,'Ergebnis (detailliert)'!$A$17:$A$300,'Ergebnis (aggregiert)'!$A178,'Ergebnis (detailliert)'!$B$17:$B$300,'Ergebnis (aggregiert)'!$C178)))</f>
        <v/>
      </c>
      <c r="G178" s="107" t="str">
        <f>IF(OR(C178="Beladung aus dem Netz eines anderen Netzbetreibers",C178="Beladung ohne Netznutzung"), "",IF($A178="","",SUMIFS('Ergebnis (detailliert)'!$M$17:$M$1001,'Ergebnis (detailliert)'!$A$17:$A$1001,'Ergebnis (aggregiert)'!$A178,'Ergebnis (detailliert)'!$B$17:$B$1001,'Ergebnis (aggregiert)'!$C178)))</f>
        <v/>
      </c>
      <c r="H178" s="108" t="str">
        <f>IF(OR(C178="Beladung aus dem Netz eines anderen Netzbetreibers",C178="Beladung ohne Netznutzung"), "",IF($A178="","",SUMIFS('Ergebnis (detailliert)'!$P$17:$P$1001,'Ergebnis (detailliert)'!$A$17:$A$1001,'Ergebnis (aggregiert)'!$A178,'Ergebnis (detailliert)'!$B$17:$B$1001,'Ergebnis (aggregiert)'!$C178)))</f>
        <v/>
      </c>
      <c r="I178" s="109" t="str">
        <f>IF(OR(C178="Beladung aus dem Netz eines anderen Netzbetreibers",C178="Beladung ohne Netznutzung"), "",IF($A178="","",SUMIFS('Ergebnis (detailliert)'!$S$17:$S$1001,'Ergebnis (detailliert)'!$A$17:$A$1001,'Ergebnis (aggregiert)'!$A178,'Ergebnis (detailliert)'!$B$17:$B$1001,'Ergebnis (aggregiert)'!$C178)))</f>
        <v/>
      </c>
      <c r="J178" s="89" t="str">
        <f>IFERROR(IF(ISBLANK(A178),"",IF(COUNTIF('Beladung des Speichers'!$A$17:$A$300,'Ergebnis (aggregiert)'!A178)=0,"Fehler: Reiter 'Beladung des Speichers' wurde für diesen Speicher nicht ausgefüllt",IF(COUNTIF('Entladung des Speichers'!$A$17:$A$300,'Ergebnis (aggregiert)'!A178)=0,"Fehler: Reiter 'Entladung des Speichers' wurde für diesen Speicher nicht ausgefüllt",IF(COUNTIF(Füllstände!$A$17:$A$300,'Ergebnis (aggregiert)'!A178)=0,"Fehler: Reiter 'Füllstände' wurde für diesen Speicher nicht ausgefüllt","")))),"Fehler: nicht alle Datenblätter für diesen Speicher wurden vollständig befüllt")</f>
        <v/>
      </c>
    </row>
    <row r="179" spans="1:10" x14ac:dyDescent="0.2">
      <c r="A179" s="105" t="str">
        <f>IF(Stammdaten!A179="","",Stammdaten!A179)</f>
        <v/>
      </c>
      <c r="B179" s="105" t="str">
        <f>IF(A179="","",VLOOKUP(A179,Stammdaten!A179:H462,6,FALSE))</f>
        <v/>
      </c>
      <c r="C179" s="169" t="str">
        <f>IF(A179="","",IF(OR('Beladung des Speichers'!B179="Beladung aus dem Netz eines anderen Netzbetreibers",'Beladung des Speichers'!B179="Beladung ohne Netznutzung"),'Beladung des Speichers'!B179,"Beladung aus dem Netz der "&amp;Stammdaten!$F$3))</f>
        <v/>
      </c>
      <c r="D179" s="106" t="str">
        <f t="shared" si="4"/>
        <v/>
      </c>
      <c r="E179" s="107" t="str">
        <f>IF(OR(C179="Beladung aus dem Netz eines anderen Netzbetreibers",C179="Beladung ohne Netznutzung"), "",IF(A179="","",SUMIFS('Ergebnis (detailliert)'!$H$17:$H$300,'Ergebnis (detailliert)'!$A$17:$A$300,'Ergebnis (aggregiert)'!$A179,'Ergebnis (detailliert)'!$B$17:$B$300,'Ergebnis (aggregiert)'!$C179)))</f>
        <v/>
      </c>
      <c r="F179" s="108" t="str">
        <f>IF(OR(C179="Beladung aus dem Netz eines anderen Netzbetreibers",C179="Beladung ohne Netznutzung"),  "",IF($A179="","",SUMIFS('Ergebnis (detailliert)'!$I$17:$I$300,'Ergebnis (detailliert)'!$A$17:$A$300,'Ergebnis (aggregiert)'!$A179,'Ergebnis (detailliert)'!$B$17:$B$300,'Ergebnis (aggregiert)'!$C179)))</f>
        <v/>
      </c>
      <c r="G179" s="107" t="str">
        <f>IF(OR(C179="Beladung aus dem Netz eines anderen Netzbetreibers",C179="Beladung ohne Netznutzung"), "",IF($A179="","",SUMIFS('Ergebnis (detailliert)'!$M$17:$M$1001,'Ergebnis (detailliert)'!$A$17:$A$1001,'Ergebnis (aggregiert)'!$A179,'Ergebnis (detailliert)'!$B$17:$B$1001,'Ergebnis (aggregiert)'!$C179)))</f>
        <v/>
      </c>
      <c r="H179" s="108" t="str">
        <f>IF(OR(C179="Beladung aus dem Netz eines anderen Netzbetreibers",C179="Beladung ohne Netznutzung"), "",IF($A179="","",SUMIFS('Ergebnis (detailliert)'!$P$17:$P$1001,'Ergebnis (detailliert)'!$A$17:$A$1001,'Ergebnis (aggregiert)'!$A179,'Ergebnis (detailliert)'!$B$17:$B$1001,'Ergebnis (aggregiert)'!$C179)))</f>
        <v/>
      </c>
      <c r="I179" s="109" t="str">
        <f>IF(OR(C179="Beladung aus dem Netz eines anderen Netzbetreibers",C179="Beladung ohne Netznutzung"), "",IF($A179="","",SUMIFS('Ergebnis (detailliert)'!$S$17:$S$1001,'Ergebnis (detailliert)'!$A$17:$A$1001,'Ergebnis (aggregiert)'!$A179,'Ergebnis (detailliert)'!$B$17:$B$1001,'Ergebnis (aggregiert)'!$C179)))</f>
        <v/>
      </c>
      <c r="J179" s="89" t="str">
        <f>IFERROR(IF(ISBLANK(A179),"",IF(COUNTIF('Beladung des Speichers'!$A$17:$A$300,'Ergebnis (aggregiert)'!A179)=0,"Fehler: Reiter 'Beladung des Speichers' wurde für diesen Speicher nicht ausgefüllt",IF(COUNTIF('Entladung des Speichers'!$A$17:$A$300,'Ergebnis (aggregiert)'!A179)=0,"Fehler: Reiter 'Entladung des Speichers' wurde für diesen Speicher nicht ausgefüllt",IF(COUNTIF(Füllstände!$A$17:$A$300,'Ergebnis (aggregiert)'!A179)=0,"Fehler: Reiter 'Füllstände' wurde für diesen Speicher nicht ausgefüllt","")))),"Fehler: nicht alle Datenblätter für diesen Speicher wurden vollständig befüllt")</f>
        <v/>
      </c>
    </row>
    <row r="180" spans="1:10" x14ac:dyDescent="0.2">
      <c r="A180" s="105" t="str">
        <f>IF(Stammdaten!A180="","",Stammdaten!A180)</f>
        <v/>
      </c>
      <c r="B180" s="105" t="str">
        <f>IF(A180="","",VLOOKUP(A180,Stammdaten!A180:H463,6,FALSE))</f>
        <v/>
      </c>
      <c r="C180" s="169" t="str">
        <f>IF(A180="","",IF(OR('Beladung des Speichers'!B180="Beladung aus dem Netz eines anderen Netzbetreibers",'Beladung des Speichers'!B180="Beladung ohne Netznutzung"),'Beladung des Speichers'!B180,"Beladung aus dem Netz der "&amp;Stammdaten!$F$3))</f>
        <v/>
      </c>
      <c r="D180" s="106" t="str">
        <f t="shared" si="4"/>
        <v/>
      </c>
      <c r="E180" s="107" t="str">
        <f>IF(OR(C180="Beladung aus dem Netz eines anderen Netzbetreibers",C180="Beladung ohne Netznutzung"), "",IF(A180="","",SUMIFS('Ergebnis (detailliert)'!$H$17:$H$300,'Ergebnis (detailliert)'!$A$17:$A$300,'Ergebnis (aggregiert)'!$A180,'Ergebnis (detailliert)'!$B$17:$B$300,'Ergebnis (aggregiert)'!$C180)))</f>
        <v/>
      </c>
      <c r="F180" s="108" t="str">
        <f>IF(OR(C180="Beladung aus dem Netz eines anderen Netzbetreibers",C180="Beladung ohne Netznutzung"),  "",IF($A180="","",SUMIFS('Ergebnis (detailliert)'!$I$17:$I$300,'Ergebnis (detailliert)'!$A$17:$A$300,'Ergebnis (aggregiert)'!$A180,'Ergebnis (detailliert)'!$B$17:$B$300,'Ergebnis (aggregiert)'!$C180)))</f>
        <v/>
      </c>
      <c r="G180" s="107" t="str">
        <f>IF(OR(C180="Beladung aus dem Netz eines anderen Netzbetreibers",C180="Beladung ohne Netznutzung"), "",IF($A180="","",SUMIFS('Ergebnis (detailliert)'!$M$17:$M$1001,'Ergebnis (detailliert)'!$A$17:$A$1001,'Ergebnis (aggregiert)'!$A180,'Ergebnis (detailliert)'!$B$17:$B$1001,'Ergebnis (aggregiert)'!$C180)))</f>
        <v/>
      </c>
      <c r="H180" s="108" t="str">
        <f>IF(OR(C180="Beladung aus dem Netz eines anderen Netzbetreibers",C180="Beladung ohne Netznutzung"), "",IF($A180="","",SUMIFS('Ergebnis (detailliert)'!$P$17:$P$1001,'Ergebnis (detailliert)'!$A$17:$A$1001,'Ergebnis (aggregiert)'!$A180,'Ergebnis (detailliert)'!$B$17:$B$1001,'Ergebnis (aggregiert)'!$C180)))</f>
        <v/>
      </c>
      <c r="I180" s="109" t="str">
        <f>IF(OR(C180="Beladung aus dem Netz eines anderen Netzbetreibers",C180="Beladung ohne Netznutzung"), "",IF($A180="","",SUMIFS('Ergebnis (detailliert)'!$S$17:$S$1001,'Ergebnis (detailliert)'!$A$17:$A$1001,'Ergebnis (aggregiert)'!$A180,'Ergebnis (detailliert)'!$B$17:$B$1001,'Ergebnis (aggregiert)'!$C180)))</f>
        <v/>
      </c>
      <c r="J180" s="89" t="str">
        <f>IFERROR(IF(ISBLANK(A180),"",IF(COUNTIF('Beladung des Speichers'!$A$17:$A$300,'Ergebnis (aggregiert)'!A180)=0,"Fehler: Reiter 'Beladung des Speichers' wurde für diesen Speicher nicht ausgefüllt",IF(COUNTIF('Entladung des Speichers'!$A$17:$A$300,'Ergebnis (aggregiert)'!A180)=0,"Fehler: Reiter 'Entladung des Speichers' wurde für diesen Speicher nicht ausgefüllt",IF(COUNTIF(Füllstände!$A$17:$A$300,'Ergebnis (aggregiert)'!A180)=0,"Fehler: Reiter 'Füllstände' wurde für diesen Speicher nicht ausgefüllt","")))),"Fehler: nicht alle Datenblätter für diesen Speicher wurden vollständig befüllt")</f>
        <v/>
      </c>
    </row>
    <row r="181" spans="1:10" x14ac:dyDescent="0.2">
      <c r="A181" s="105" t="str">
        <f>IF(Stammdaten!A181="","",Stammdaten!A181)</f>
        <v/>
      </c>
      <c r="B181" s="105" t="str">
        <f>IF(A181="","",VLOOKUP(A181,Stammdaten!A181:H464,6,FALSE))</f>
        <v/>
      </c>
      <c r="C181" s="169" t="str">
        <f>IF(A181="","",IF(OR('Beladung des Speichers'!B181="Beladung aus dem Netz eines anderen Netzbetreibers",'Beladung des Speichers'!B181="Beladung ohne Netznutzung"),'Beladung des Speichers'!B181,"Beladung aus dem Netz der "&amp;Stammdaten!$F$3))</f>
        <v/>
      </c>
      <c r="D181" s="106" t="str">
        <f t="shared" si="4"/>
        <v/>
      </c>
      <c r="E181" s="107" t="str">
        <f>IF(OR(C181="Beladung aus dem Netz eines anderen Netzbetreibers",C181="Beladung ohne Netznutzung"), "",IF(A181="","",SUMIFS('Ergebnis (detailliert)'!$H$17:$H$300,'Ergebnis (detailliert)'!$A$17:$A$300,'Ergebnis (aggregiert)'!$A181,'Ergebnis (detailliert)'!$B$17:$B$300,'Ergebnis (aggregiert)'!$C181)))</f>
        <v/>
      </c>
      <c r="F181" s="108" t="str">
        <f>IF(OR(C181="Beladung aus dem Netz eines anderen Netzbetreibers",C181="Beladung ohne Netznutzung"),  "",IF($A181="","",SUMIFS('Ergebnis (detailliert)'!$I$17:$I$300,'Ergebnis (detailliert)'!$A$17:$A$300,'Ergebnis (aggregiert)'!$A181,'Ergebnis (detailliert)'!$B$17:$B$300,'Ergebnis (aggregiert)'!$C181)))</f>
        <v/>
      </c>
      <c r="G181" s="107" t="str">
        <f>IF(OR(C181="Beladung aus dem Netz eines anderen Netzbetreibers",C181="Beladung ohne Netznutzung"), "",IF($A181="","",SUMIFS('Ergebnis (detailliert)'!$M$17:$M$1001,'Ergebnis (detailliert)'!$A$17:$A$1001,'Ergebnis (aggregiert)'!$A181,'Ergebnis (detailliert)'!$B$17:$B$1001,'Ergebnis (aggregiert)'!$C181)))</f>
        <v/>
      </c>
      <c r="H181" s="108" t="str">
        <f>IF(OR(C181="Beladung aus dem Netz eines anderen Netzbetreibers",C181="Beladung ohne Netznutzung"), "",IF($A181="","",SUMIFS('Ergebnis (detailliert)'!$P$17:$P$1001,'Ergebnis (detailliert)'!$A$17:$A$1001,'Ergebnis (aggregiert)'!$A181,'Ergebnis (detailliert)'!$B$17:$B$1001,'Ergebnis (aggregiert)'!$C181)))</f>
        <v/>
      </c>
      <c r="I181" s="109" t="str">
        <f>IF(OR(C181="Beladung aus dem Netz eines anderen Netzbetreibers",C181="Beladung ohne Netznutzung"), "",IF($A181="","",SUMIFS('Ergebnis (detailliert)'!$S$17:$S$1001,'Ergebnis (detailliert)'!$A$17:$A$1001,'Ergebnis (aggregiert)'!$A181,'Ergebnis (detailliert)'!$B$17:$B$1001,'Ergebnis (aggregiert)'!$C181)))</f>
        <v/>
      </c>
      <c r="J181" s="89" t="str">
        <f>IFERROR(IF(ISBLANK(A181),"",IF(COUNTIF('Beladung des Speichers'!$A$17:$A$300,'Ergebnis (aggregiert)'!A181)=0,"Fehler: Reiter 'Beladung des Speichers' wurde für diesen Speicher nicht ausgefüllt",IF(COUNTIF('Entladung des Speichers'!$A$17:$A$300,'Ergebnis (aggregiert)'!A181)=0,"Fehler: Reiter 'Entladung des Speichers' wurde für diesen Speicher nicht ausgefüllt",IF(COUNTIF(Füllstände!$A$17:$A$300,'Ergebnis (aggregiert)'!A181)=0,"Fehler: Reiter 'Füllstände' wurde für diesen Speicher nicht ausgefüllt","")))),"Fehler: nicht alle Datenblätter für diesen Speicher wurden vollständig befüllt")</f>
        <v/>
      </c>
    </row>
    <row r="182" spans="1:10" x14ac:dyDescent="0.2">
      <c r="A182" s="105" t="str">
        <f>IF(Stammdaten!A182="","",Stammdaten!A182)</f>
        <v/>
      </c>
      <c r="B182" s="105" t="str">
        <f>IF(A182="","",VLOOKUP(A182,Stammdaten!A182:H465,6,FALSE))</f>
        <v/>
      </c>
      <c r="C182" s="169" t="str">
        <f>IF(A182="","",IF(OR('Beladung des Speichers'!B182="Beladung aus dem Netz eines anderen Netzbetreibers",'Beladung des Speichers'!B182="Beladung ohne Netznutzung"),'Beladung des Speichers'!B182,"Beladung aus dem Netz der "&amp;Stammdaten!$F$3))</f>
        <v/>
      </c>
      <c r="D182" s="106" t="str">
        <f t="shared" si="4"/>
        <v/>
      </c>
      <c r="E182" s="107" t="str">
        <f>IF(OR(C182="Beladung aus dem Netz eines anderen Netzbetreibers",C182="Beladung ohne Netznutzung"), "",IF(A182="","",SUMIFS('Ergebnis (detailliert)'!$H$17:$H$300,'Ergebnis (detailliert)'!$A$17:$A$300,'Ergebnis (aggregiert)'!$A182,'Ergebnis (detailliert)'!$B$17:$B$300,'Ergebnis (aggregiert)'!$C182)))</f>
        <v/>
      </c>
      <c r="F182" s="108" t="str">
        <f>IF(OR(C182="Beladung aus dem Netz eines anderen Netzbetreibers",C182="Beladung ohne Netznutzung"),  "",IF($A182="","",SUMIFS('Ergebnis (detailliert)'!$I$17:$I$300,'Ergebnis (detailliert)'!$A$17:$A$300,'Ergebnis (aggregiert)'!$A182,'Ergebnis (detailliert)'!$B$17:$B$300,'Ergebnis (aggregiert)'!$C182)))</f>
        <v/>
      </c>
      <c r="G182" s="107" t="str">
        <f>IF(OR(C182="Beladung aus dem Netz eines anderen Netzbetreibers",C182="Beladung ohne Netznutzung"), "",IF($A182="","",SUMIFS('Ergebnis (detailliert)'!$M$17:$M$1001,'Ergebnis (detailliert)'!$A$17:$A$1001,'Ergebnis (aggregiert)'!$A182,'Ergebnis (detailliert)'!$B$17:$B$1001,'Ergebnis (aggregiert)'!$C182)))</f>
        <v/>
      </c>
      <c r="H182" s="108" t="str">
        <f>IF(OR(C182="Beladung aus dem Netz eines anderen Netzbetreibers",C182="Beladung ohne Netznutzung"), "",IF($A182="","",SUMIFS('Ergebnis (detailliert)'!$P$17:$P$1001,'Ergebnis (detailliert)'!$A$17:$A$1001,'Ergebnis (aggregiert)'!$A182,'Ergebnis (detailliert)'!$B$17:$B$1001,'Ergebnis (aggregiert)'!$C182)))</f>
        <v/>
      </c>
      <c r="I182" s="109" t="str">
        <f>IF(OR(C182="Beladung aus dem Netz eines anderen Netzbetreibers",C182="Beladung ohne Netznutzung"), "",IF($A182="","",SUMIFS('Ergebnis (detailliert)'!$S$17:$S$1001,'Ergebnis (detailliert)'!$A$17:$A$1001,'Ergebnis (aggregiert)'!$A182,'Ergebnis (detailliert)'!$B$17:$B$1001,'Ergebnis (aggregiert)'!$C182)))</f>
        <v/>
      </c>
      <c r="J182" s="89" t="str">
        <f>IFERROR(IF(ISBLANK(A182),"",IF(COUNTIF('Beladung des Speichers'!$A$17:$A$300,'Ergebnis (aggregiert)'!A182)=0,"Fehler: Reiter 'Beladung des Speichers' wurde für diesen Speicher nicht ausgefüllt",IF(COUNTIF('Entladung des Speichers'!$A$17:$A$300,'Ergebnis (aggregiert)'!A182)=0,"Fehler: Reiter 'Entladung des Speichers' wurde für diesen Speicher nicht ausgefüllt",IF(COUNTIF(Füllstände!$A$17:$A$300,'Ergebnis (aggregiert)'!A182)=0,"Fehler: Reiter 'Füllstände' wurde für diesen Speicher nicht ausgefüllt","")))),"Fehler: nicht alle Datenblätter für diesen Speicher wurden vollständig befüllt")</f>
        <v/>
      </c>
    </row>
    <row r="183" spans="1:10" x14ac:dyDescent="0.2">
      <c r="A183" s="105" t="str">
        <f>IF(Stammdaten!A183="","",Stammdaten!A183)</f>
        <v/>
      </c>
      <c r="B183" s="105" t="str">
        <f>IF(A183="","",VLOOKUP(A183,Stammdaten!A183:H466,6,FALSE))</f>
        <v/>
      </c>
      <c r="C183" s="169" t="str">
        <f>IF(A183="","",IF(OR('Beladung des Speichers'!B183="Beladung aus dem Netz eines anderen Netzbetreibers",'Beladung des Speichers'!B183="Beladung ohne Netznutzung"),'Beladung des Speichers'!B183,"Beladung aus dem Netz der "&amp;Stammdaten!$F$3))</f>
        <v/>
      </c>
      <c r="D183" s="106" t="str">
        <f t="shared" si="4"/>
        <v/>
      </c>
      <c r="E183" s="107" t="str">
        <f>IF(OR(C183="Beladung aus dem Netz eines anderen Netzbetreibers",C183="Beladung ohne Netznutzung"), "",IF(A183="","",SUMIFS('Ergebnis (detailliert)'!$H$17:$H$300,'Ergebnis (detailliert)'!$A$17:$A$300,'Ergebnis (aggregiert)'!$A183,'Ergebnis (detailliert)'!$B$17:$B$300,'Ergebnis (aggregiert)'!$C183)))</f>
        <v/>
      </c>
      <c r="F183" s="108" t="str">
        <f>IF(OR(C183="Beladung aus dem Netz eines anderen Netzbetreibers",C183="Beladung ohne Netznutzung"),  "",IF($A183="","",SUMIFS('Ergebnis (detailliert)'!$I$17:$I$300,'Ergebnis (detailliert)'!$A$17:$A$300,'Ergebnis (aggregiert)'!$A183,'Ergebnis (detailliert)'!$B$17:$B$300,'Ergebnis (aggregiert)'!$C183)))</f>
        <v/>
      </c>
      <c r="G183" s="107" t="str">
        <f>IF(OR(C183="Beladung aus dem Netz eines anderen Netzbetreibers",C183="Beladung ohne Netznutzung"), "",IF($A183="","",SUMIFS('Ergebnis (detailliert)'!$M$17:$M$1001,'Ergebnis (detailliert)'!$A$17:$A$1001,'Ergebnis (aggregiert)'!$A183,'Ergebnis (detailliert)'!$B$17:$B$1001,'Ergebnis (aggregiert)'!$C183)))</f>
        <v/>
      </c>
      <c r="H183" s="108" t="str">
        <f>IF(OR(C183="Beladung aus dem Netz eines anderen Netzbetreibers",C183="Beladung ohne Netznutzung"), "",IF($A183="","",SUMIFS('Ergebnis (detailliert)'!$P$17:$P$1001,'Ergebnis (detailliert)'!$A$17:$A$1001,'Ergebnis (aggregiert)'!$A183,'Ergebnis (detailliert)'!$B$17:$B$1001,'Ergebnis (aggregiert)'!$C183)))</f>
        <v/>
      </c>
      <c r="I183" s="109" t="str">
        <f>IF(OR(C183="Beladung aus dem Netz eines anderen Netzbetreibers",C183="Beladung ohne Netznutzung"), "",IF($A183="","",SUMIFS('Ergebnis (detailliert)'!$S$17:$S$1001,'Ergebnis (detailliert)'!$A$17:$A$1001,'Ergebnis (aggregiert)'!$A183,'Ergebnis (detailliert)'!$B$17:$B$1001,'Ergebnis (aggregiert)'!$C183)))</f>
        <v/>
      </c>
      <c r="J183" s="89" t="str">
        <f>IFERROR(IF(ISBLANK(A183),"",IF(COUNTIF('Beladung des Speichers'!$A$17:$A$300,'Ergebnis (aggregiert)'!A183)=0,"Fehler: Reiter 'Beladung des Speichers' wurde für diesen Speicher nicht ausgefüllt",IF(COUNTIF('Entladung des Speichers'!$A$17:$A$300,'Ergebnis (aggregiert)'!A183)=0,"Fehler: Reiter 'Entladung des Speichers' wurde für diesen Speicher nicht ausgefüllt",IF(COUNTIF(Füllstände!$A$17:$A$300,'Ergebnis (aggregiert)'!A183)=0,"Fehler: Reiter 'Füllstände' wurde für diesen Speicher nicht ausgefüllt","")))),"Fehler: nicht alle Datenblätter für diesen Speicher wurden vollständig befüllt")</f>
        <v/>
      </c>
    </row>
    <row r="184" spans="1:10" x14ac:dyDescent="0.2">
      <c r="A184" s="105" t="str">
        <f>IF(Stammdaten!A184="","",Stammdaten!A184)</f>
        <v/>
      </c>
      <c r="B184" s="105" t="str">
        <f>IF(A184="","",VLOOKUP(A184,Stammdaten!A184:H467,6,FALSE))</f>
        <v/>
      </c>
      <c r="C184" s="169" t="str">
        <f>IF(A184="","",IF(OR('Beladung des Speichers'!B184="Beladung aus dem Netz eines anderen Netzbetreibers",'Beladung des Speichers'!B184="Beladung ohne Netznutzung"),'Beladung des Speichers'!B184,"Beladung aus dem Netz der "&amp;Stammdaten!$F$3))</f>
        <v/>
      </c>
      <c r="D184" s="106" t="str">
        <f t="shared" si="4"/>
        <v/>
      </c>
      <c r="E184" s="107" t="str">
        <f>IF(OR(C184="Beladung aus dem Netz eines anderen Netzbetreibers",C184="Beladung ohne Netznutzung"), "",IF(A184="","",SUMIFS('Ergebnis (detailliert)'!$H$17:$H$300,'Ergebnis (detailliert)'!$A$17:$A$300,'Ergebnis (aggregiert)'!$A184,'Ergebnis (detailliert)'!$B$17:$B$300,'Ergebnis (aggregiert)'!$C184)))</f>
        <v/>
      </c>
      <c r="F184" s="108" t="str">
        <f>IF(OR(C184="Beladung aus dem Netz eines anderen Netzbetreibers",C184="Beladung ohne Netznutzung"),  "",IF($A184="","",SUMIFS('Ergebnis (detailliert)'!$I$17:$I$300,'Ergebnis (detailliert)'!$A$17:$A$300,'Ergebnis (aggregiert)'!$A184,'Ergebnis (detailliert)'!$B$17:$B$300,'Ergebnis (aggregiert)'!$C184)))</f>
        <v/>
      </c>
      <c r="G184" s="107" t="str">
        <f>IF(OR(C184="Beladung aus dem Netz eines anderen Netzbetreibers",C184="Beladung ohne Netznutzung"), "",IF($A184="","",SUMIFS('Ergebnis (detailliert)'!$M$17:$M$1001,'Ergebnis (detailliert)'!$A$17:$A$1001,'Ergebnis (aggregiert)'!$A184,'Ergebnis (detailliert)'!$B$17:$B$1001,'Ergebnis (aggregiert)'!$C184)))</f>
        <v/>
      </c>
      <c r="H184" s="108" t="str">
        <f>IF(OR(C184="Beladung aus dem Netz eines anderen Netzbetreibers",C184="Beladung ohne Netznutzung"), "",IF($A184="","",SUMIFS('Ergebnis (detailliert)'!$P$17:$P$1001,'Ergebnis (detailliert)'!$A$17:$A$1001,'Ergebnis (aggregiert)'!$A184,'Ergebnis (detailliert)'!$B$17:$B$1001,'Ergebnis (aggregiert)'!$C184)))</f>
        <v/>
      </c>
      <c r="I184" s="109" t="str">
        <f>IF(OR(C184="Beladung aus dem Netz eines anderen Netzbetreibers",C184="Beladung ohne Netznutzung"), "",IF($A184="","",SUMIFS('Ergebnis (detailliert)'!$S$17:$S$1001,'Ergebnis (detailliert)'!$A$17:$A$1001,'Ergebnis (aggregiert)'!$A184,'Ergebnis (detailliert)'!$B$17:$B$1001,'Ergebnis (aggregiert)'!$C184)))</f>
        <v/>
      </c>
      <c r="J184" s="89" t="str">
        <f>IFERROR(IF(ISBLANK(A184),"",IF(COUNTIF('Beladung des Speichers'!$A$17:$A$300,'Ergebnis (aggregiert)'!A184)=0,"Fehler: Reiter 'Beladung des Speichers' wurde für diesen Speicher nicht ausgefüllt",IF(COUNTIF('Entladung des Speichers'!$A$17:$A$300,'Ergebnis (aggregiert)'!A184)=0,"Fehler: Reiter 'Entladung des Speichers' wurde für diesen Speicher nicht ausgefüllt",IF(COUNTIF(Füllstände!$A$17:$A$300,'Ergebnis (aggregiert)'!A184)=0,"Fehler: Reiter 'Füllstände' wurde für diesen Speicher nicht ausgefüllt","")))),"Fehler: nicht alle Datenblätter für diesen Speicher wurden vollständig befüllt")</f>
        <v/>
      </c>
    </row>
    <row r="185" spans="1:10" x14ac:dyDescent="0.2">
      <c r="A185" s="105" t="str">
        <f>IF(Stammdaten!A185="","",Stammdaten!A185)</f>
        <v/>
      </c>
      <c r="B185" s="105" t="str">
        <f>IF(A185="","",VLOOKUP(A185,Stammdaten!A185:H468,6,FALSE))</f>
        <v/>
      </c>
      <c r="C185" s="169" t="str">
        <f>IF(A185="","",IF(OR('Beladung des Speichers'!B185="Beladung aus dem Netz eines anderen Netzbetreibers",'Beladung des Speichers'!B185="Beladung ohne Netznutzung"),'Beladung des Speichers'!B185,"Beladung aus dem Netz der "&amp;Stammdaten!$F$3))</f>
        <v/>
      </c>
      <c r="D185" s="106" t="str">
        <f t="shared" si="4"/>
        <v/>
      </c>
      <c r="E185" s="107" t="str">
        <f>IF(OR(C185="Beladung aus dem Netz eines anderen Netzbetreibers",C185="Beladung ohne Netznutzung"), "",IF(A185="","",SUMIFS('Ergebnis (detailliert)'!$H$17:$H$300,'Ergebnis (detailliert)'!$A$17:$A$300,'Ergebnis (aggregiert)'!$A185,'Ergebnis (detailliert)'!$B$17:$B$300,'Ergebnis (aggregiert)'!$C185)))</f>
        <v/>
      </c>
      <c r="F185" s="108" t="str">
        <f>IF(OR(C185="Beladung aus dem Netz eines anderen Netzbetreibers",C185="Beladung ohne Netznutzung"),  "",IF($A185="","",SUMIFS('Ergebnis (detailliert)'!$I$17:$I$300,'Ergebnis (detailliert)'!$A$17:$A$300,'Ergebnis (aggregiert)'!$A185,'Ergebnis (detailliert)'!$B$17:$B$300,'Ergebnis (aggregiert)'!$C185)))</f>
        <v/>
      </c>
      <c r="G185" s="107" t="str">
        <f>IF(OR(C185="Beladung aus dem Netz eines anderen Netzbetreibers",C185="Beladung ohne Netznutzung"), "",IF($A185="","",SUMIFS('Ergebnis (detailliert)'!$M$17:$M$1001,'Ergebnis (detailliert)'!$A$17:$A$1001,'Ergebnis (aggregiert)'!$A185,'Ergebnis (detailliert)'!$B$17:$B$1001,'Ergebnis (aggregiert)'!$C185)))</f>
        <v/>
      </c>
      <c r="H185" s="108" t="str">
        <f>IF(OR(C185="Beladung aus dem Netz eines anderen Netzbetreibers",C185="Beladung ohne Netznutzung"), "",IF($A185="","",SUMIFS('Ergebnis (detailliert)'!$P$17:$P$1001,'Ergebnis (detailliert)'!$A$17:$A$1001,'Ergebnis (aggregiert)'!$A185,'Ergebnis (detailliert)'!$B$17:$B$1001,'Ergebnis (aggregiert)'!$C185)))</f>
        <v/>
      </c>
      <c r="I185" s="109" t="str">
        <f>IF(OR(C185="Beladung aus dem Netz eines anderen Netzbetreibers",C185="Beladung ohne Netznutzung"), "",IF($A185="","",SUMIFS('Ergebnis (detailliert)'!$S$17:$S$1001,'Ergebnis (detailliert)'!$A$17:$A$1001,'Ergebnis (aggregiert)'!$A185,'Ergebnis (detailliert)'!$B$17:$B$1001,'Ergebnis (aggregiert)'!$C185)))</f>
        <v/>
      </c>
      <c r="J185" s="89" t="str">
        <f>IFERROR(IF(ISBLANK(A185),"",IF(COUNTIF('Beladung des Speichers'!$A$17:$A$300,'Ergebnis (aggregiert)'!A185)=0,"Fehler: Reiter 'Beladung des Speichers' wurde für diesen Speicher nicht ausgefüllt",IF(COUNTIF('Entladung des Speichers'!$A$17:$A$300,'Ergebnis (aggregiert)'!A185)=0,"Fehler: Reiter 'Entladung des Speichers' wurde für diesen Speicher nicht ausgefüllt",IF(COUNTIF(Füllstände!$A$17:$A$300,'Ergebnis (aggregiert)'!A185)=0,"Fehler: Reiter 'Füllstände' wurde für diesen Speicher nicht ausgefüllt","")))),"Fehler: nicht alle Datenblätter für diesen Speicher wurden vollständig befüllt")</f>
        <v/>
      </c>
    </row>
    <row r="186" spans="1:10" x14ac:dyDescent="0.2">
      <c r="A186" s="105" t="str">
        <f>IF(Stammdaten!A186="","",Stammdaten!A186)</f>
        <v/>
      </c>
      <c r="B186" s="105" t="str">
        <f>IF(A186="","",VLOOKUP(A186,Stammdaten!A186:H469,6,FALSE))</f>
        <v/>
      </c>
      <c r="C186" s="169" t="str">
        <f>IF(A186="","",IF(OR('Beladung des Speichers'!B186="Beladung aus dem Netz eines anderen Netzbetreibers",'Beladung des Speichers'!B186="Beladung ohne Netznutzung"),'Beladung des Speichers'!B186,"Beladung aus dem Netz der "&amp;Stammdaten!$F$3))</f>
        <v/>
      </c>
      <c r="D186" s="106" t="str">
        <f t="shared" si="4"/>
        <v/>
      </c>
      <c r="E186" s="107" t="str">
        <f>IF(OR(C186="Beladung aus dem Netz eines anderen Netzbetreibers",C186="Beladung ohne Netznutzung"), "",IF(A186="","",SUMIFS('Ergebnis (detailliert)'!$H$17:$H$300,'Ergebnis (detailliert)'!$A$17:$A$300,'Ergebnis (aggregiert)'!$A186,'Ergebnis (detailliert)'!$B$17:$B$300,'Ergebnis (aggregiert)'!$C186)))</f>
        <v/>
      </c>
      <c r="F186" s="108" t="str">
        <f>IF(OR(C186="Beladung aus dem Netz eines anderen Netzbetreibers",C186="Beladung ohne Netznutzung"),  "",IF($A186="","",SUMIFS('Ergebnis (detailliert)'!$I$17:$I$300,'Ergebnis (detailliert)'!$A$17:$A$300,'Ergebnis (aggregiert)'!$A186,'Ergebnis (detailliert)'!$B$17:$B$300,'Ergebnis (aggregiert)'!$C186)))</f>
        <v/>
      </c>
      <c r="G186" s="107" t="str">
        <f>IF(OR(C186="Beladung aus dem Netz eines anderen Netzbetreibers",C186="Beladung ohne Netznutzung"), "",IF($A186="","",SUMIFS('Ergebnis (detailliert)'!$M$17:$M$1001,'Ergebnis (detailliert)'!$A$17:$A$1001,'Ergebnis (aggregiert)'!$A186,'Ergebnis (detailliert)'!$B$17:$B$1001,'Ergebnis (aggregiert)'!$C186)))</f>
        <v/>
      </c>
      <c r="H186" s="108" t="str">
        <f>IF(OR(C186="Beladung aus dem Netz eines anderen Netzbetreibers",C186="Beladung ohne Netznutzung"), "",IF($A186="","",SUMIFS('Ergebnis (detailliert)'!$P$17:$P$1001,'Ergebnis (detailliert)'!$A$17:$A$1001,'Ergebnis (aggregiert)'!$A186,'Ergebnis (detailliert)'!$B$17:$B$1001,'Ergebnis (aggregiert)'!$C186)))</f>
        <v/>
      </c>
      <c r="I186" s="109" t="str">
        <f>IF(OR(C186="Beladung aus dem Netz eines anderen Netzbetreibers",C186="Beladung ohne Netznutzung"), "",IF($A186="","",SUMIFS('Ergebnis (detailliert)'!$S$17:$S$1001,'Ergebnis (detailliert)'!$A$17:$A$1001,'Ergebnis (aggregiert)'!$A186,'Ergebnis (detailliert)'!$B$17:$B$1001,'Ergebnis (aggregiert)'!$C186)))</f>
        <v/>
      </c>
      <c r="J186" s="89" t="str">
        <f>IFERROR(IF(ISBLANK(A186),"",IF(COUNTIF('Beladung des Speichers'!$A$17:$A$300,'Ergebnis (aggregiert)'!A186)=0,"Fehler: Reiter 'Beladung des Speichers' wurde für diesen Speicher nicht ausgefüllt",IF(COUNTIF('Entladung des Speichers'!$A$17:$A$300,'Ergebnis (aggregiert)'!A186)=0,"Fehler: Reiter 'Entladung des Speichers' wurde für diesen Speicher nicht ausgefüllt",IF(COUNTIF(Füllstände!$A$17:$A$300,'Ergebnis (aggregiert)'!A186)=0,"Fehler: Reiter 'Füllstände' wurde für diesen Speicher nicht ausgefüllt","")))),"Fehler: nicht alle Datenblätter für diesen Speicher wurden vollständig befüllt")</f>
        <v/>
      </c>
    </row>
    <row r="187" spans="1:10" x14ac:dyDescent="0.2">
      <c r="A187" s="105" t="str">
        <f>IF(Stammdaten!A187="","",Stammdaten!A187)</f>
        <v/>
      </c>
      <c r="B187" s="105" t="str">
        <f>IF(A187="","",VLOOKUP(A187,Stammdaten!A187:H470,6,FALSE))</f>
        <v/>
      </c>
      <c r="C187" s="169" t="str">
        <f>IF(A187="","",IF(OR('Beladung des Speichers'!B187="Beladung aus dem Netz eines anderen Netzbetreibers",'Beladung des Speichers'!B187="Beladung ohne Netznutzung"),'Beladung des Speichers'!B187,"Beladung aus dem Netz der "&amp;Stammdaten!$F$3))</f>
        <v/>
      </c>
      <c r="D187" s="106" t="str">
        <f t="shared" si="4"/>
        <v/>
      </c>
      <c r="E187" s="107" t="str">
        <f>IF(OR(C187="Beladung aus dem Netz eines anderen Netzbetreibers",C187="Beladung ohne Netznutzung"), "",IF(A187="","",SUMIFS('Ergebnis (detailliert)'!$H$17:$H$300,'Ergebnis (detailliert)'!$A$17:$A$300,'Ergebnis (aggregiert)'!$A187,'Ergebnis (detailliert)'!$B$17:$B$300,'Ergebnis (aggregiert)'!$C187)))</f>
        <v/>
      </c>
      <c r="F187" s="108" t="str">
        <f>IF(OR(C187="Beladung aus dem Netz eines anderen Netzbetreibers",C187="Beladung ohne Netznutzung"),  "",IF($A187="","",SUMIFS('Ergebnis (detailliert)'!$I$17:$I$300,'Ergebnis (detailliert)'!$A$17:$A$300,'Ergebnis (aggregiert)'!$A187,'Ergebnis (detailliert)'!$B$17:$B$300,'Ergebnis (aggregiert)'!$C187)))</f>
        <v/>
      </c>
      <c r="G187" s="107" t="str">
        <f>IF(OR(C187="Beladung aus dem Netz eines anderen Netzbetreibers",C187="Beladung ohne Netznutzung"), "",IF($A187="","",SUMIFS('Ergebnis (detailliert)'!$M$17:$M$1001,'Ergebnis (detailliert)'!$A$17:$A$1001,'Ergebnis (aggregiert)'!$A187,'Ergebnis (detailliert)'!$B$17:$B$1001,'Ergebnis (aggregiert)'!$C187)))</f>
        <v/>
      </c>
      <c r="H187" s="108" t="str">
        <f>IF(OR(C187="Beladung aus dem Netz eines anderen Netzbetreibers",C187="Beladung ohne Netznutzung"), "",IF($A187="","",SUMIFS('Ergebnis (detailliert)'!$P$17:$P$1001,'Ergebnis (detailliert)'!$A$17:$A$1001,'Ergebnis (aggregiert)'!$A187,'Ergebnis (detailliert)'!$B$17:$B$1001,'Ergebnis (aggregiert)'!$C187)))</f>
        <v/>
      </c>
      <c r="I187" s="109" t="str">
        <f>IF(OR(C187="Beladung aus dem Netz eines anderen Netzbetreibers",C187="Beladung ohne Netznutzung"), "",IF($A187="","",SUMIFS('Ergebnis (detailliert)'!$S$17:$S$1001,'Ergebnis (detailliert)'!$A$17:$A$1001,'Ergebnis (aggregiert)'!$A187,'Ergebnis (detailliert)'!$B$17:$B$1001,'Ergebnis (aggregiert)'!$C187)))</f>
        <v/>
      </c>
      <c r="J187" s="89" t="str">
        <f>IFERROR(IF(ISBLANK(A187),"",IF(COUNTIF('Beladung des Speichers'!$A$17:$A$300,'Ergebnis (aggregiert)'!A187)=0,"Fehler: Reiter 'Beladung des Speichers' wurde für diesen Speicher nicht ausgefüllt",IF(COUNTIF('Entladung des Speichers'!$A$17:$A$300,'Ergebnis (aggregiert)'!A187)=0,"Fehler: Reiter 'Entladung des Speichers' wurde für diesen Speicher nicht ausgefüllt",IF(COUNTIF(Füllstände!$A$17:$A$300,'Ergebnis (aggregiert)'!A187)=0,"Fehler: Reiter 'Füllstände' wurde für diesen Speicher nicht ausgefüllt","")))),"Fehler: nicht alle Datenblätter für diesen Speicher wurden vollständig befüllt")</f>
        <v/>
      </c>
    </row>
    <row r="188" spans="1:10" x14ac:dyDescent="0.2">
      <c r="A188" s="105" t="str">
        <f>IF(Stammdaten!A188="","",Stammdaten!A188)</f>
        <v/>
      </c>
      <c r="B188" s="105" t="str">
        <f>IF(A188="","",VLOOKUP(A188,Stammdaten!A188:H471,6,FALSE))</f>
        <v/>
      </c>
      <c r="C188" s="169" t="str">
        <f>IF(A188="","",IF(OR('Beladung des Speichers'!B188="Beladung aus dem Netz eines anderen Netzbetreibers",'Beladung des Speichers'!B188="Beladung ohne Netznutzung"),'Beladung des Speichers'!B188,"Beladung aus dem Netz der "&amp;Stammdaten!$F$3))</f>
        <v/>
      </c>
      <c r="D188" s="106" t="str">
        <f t="shared" si="4"/>
        <v/>
      </c>
      <c r="E188" s="107" t="str">
        <f>IF(OR(C188="Beladung aus dem Netz eines anderen Netzbetreibers",C188="Beladung ohne Netznutzung"), "",IF(A188="","",SUMIFS('Ergebnis (detailliert)'!$H$17:$H$300,'Ergebnis (detailliert)'!$A$17:$A$300,'Ergebnis (aggregiert)'!$A188,'Ergebnis (detailliert)'!$B$17:$B$300,'Ergebnis (aggregiert)'!$C188)))</f>
        <v/>
      </c>
      <c r="F188" s="108" t="str">
        <f>IF(OR(C188="Beladung aus dem Netz eines anderen Netzbetreibers",C188="Beladung ohne Netznutzung"),  "",IF($A188="","",SUMIFS('Ergebnis (detailliert)'!$I$17:$I$300,'Ergebnis (detailliert)'!$A$17:$A$300,'Ergebnis (aggregiert)'!$A188,'Ergebnis (detailliert)'!$B$17:$B$300,'Ergebnis (aggregiert)'!$C188)))</f>
        <v/>
      </c>
      <c r="G188" s="107" t="str">
        <f>IF(OR(C188="Beladung aus dem Netz eines anderen Netzbetreibers",C188="Beladung ohne Netznutzung"), "",IF($A188="","",SUMIFS('Ergebnis (detailliert)'!$M$17:$M$1001,'Ergebnis (detailliert)'!$A$17:$A$1001,'Ergebnis (aggregiert)'!$A188,'Ergebnis (detailliert)'!$B$17:$B$1001,'Ergebnis (aggregiert)'!$C188)))</f>
        <v/>
      </c>
      <c r="H188" s="108" t="str">
        <f>IF(OR(C188="Beladung aus dem Netz eines anderen Netzbetreibers",C188="Beladung ohne Netznutzung"), "",IF($A188="","",SUMIFS('Ergebnis (detailliert)'!$P$17:$P$1001,'Ergebnis (detailliert)'!$A$17:$A$1001,'Ergebnis (aggregiert)'!$A188,'Ergebnis (detailliert)'!$B$17:$B$1001,'Ergebnis (aggregiert)'!$C188)))</f>
        <v/>
      </c>
      <c r="I188" s="109" t="str">
        <f>IF(OR(C188="Beladung aus dem Netz eines anderen Netzbetreibers",C188="Beladung ohne Netznutzung"), "",IF($A188="","",SUMIFS('Ergebnis (detailliert)'!$S$17:$S$1001,'Ergebnis (detailliert)'!$A$17:$A$1001,'Ergebnis (aggregiert)'!$A188,'Ergebnis (detailliert)'!$B$17:$B$1001,'Ergebnis (aggregiert)'!$C188)))</f>
        <v/>
      </c>
      <c r="J188" s="89" t="str">
        <f>IFERROR(IF(ISBLANK(A188),"",IF(COUNTIF('Beladung des Speichers'!$A$17:$A$300,'Ergebnis (aggregiert)'!A188)=0,"Fehler: Reiter 'Beladung des Speichers' wurde für diesen Speicher nicht ausgefüllt",IF(COUNTIF('Entladung des Speichers'!$A$17:$A$300,'Ergebnis (aggregiert)'!A188)=0,"Fehler: Reiter 'Entladung des Speichers' wurde für diesen Speicher nicht ausgefüllt",IF(COUNTIF(Füllstände!$A$17:$A$300,'Ergebnis (aggregiert)'!A188)=0,"Fehler: Reiter 'Füllstände' wurde für diesen Speicher nicht ausgefüllt","")))),"Fehler: nicht alle Datenblätter für diesen Speicher wurden vollständig befüllt")</f>
        <v/>
      </c>
    </row>
    <row r="189" spans="1:10" x14ac:dyDescent="0.2">
      <c r="A189" s="105" t="str">
        <f>IF(Stammdaten!A189="","",Stammdaten!A189)</f>
        <v/>
      </c>
      <c r="B189" s="105" t="str">
        <f>IF(A189="","",VLOOKUP(A189,Stammdaten!A189:H472,6,FALSE))</f>
        <v/>
      </c>
      <c r="C189" s="169" t="str">
        <f>IF(A189="","",IF(OR('Beladung des Speichers'!B189="Beladung aus dem Netz eines anderen Netzbetreibers",'Beladung des Speichers'!B189="Beladung ohne Netznutzung"),'Beladung des Speichers'!B189,"Beladung aus dem Netz der "&amp;Stammdaten!$F$3))</f>
        <v/>
      </c>
      <c r="D189" s="106" t="str">
        <f t="shared" si="4"/>
        <v/>
      </c>
      <c r="E189" s="107" t="str">
        <f>IF(OR(C189="Beladung aus dem Netz eines anderen Netzbetreibers",C189="Beladung ohne Netznutzung"), "",IF(A189="","",SUMIFS('Ergebnis (detailliert)'!$H$17:$H$300,'Ergebnis (detailliert)'!$A$17:$A$300,'Ergebnis (aggregiert)'!$A189,'Ergebnis (detailliert)'!$B$17:$B$300,'Ergebnis (aggregiert)'!$C189)))</f>
        <v/>
      </c>
      <c r="F189" s="108" t="str">
        <f>IF(OR(C189="Beladung aus dem Netz eines anderen Netzbetreibers",C189="Beladung ohne Netznutzung"),  "",IF($A189="","",SUMIFS('Ergebnis (detailliert)'!$I$17:$I$300,'Ergebnis (detailliert)'!$A$17:$A$300,'Ergebnis (aggregiert)'!$A189,'Ergebnis (detailliert)'!$B$17:$B$300,'Ergebnis (aggregiert)'!$C189)))</f>
        <v/>
      </c>
      <c r="G189" s="107" t="str">
        <f>IF(OR(C189="Beladung aus dem Netz eines anderen Netzbetreibers",C189="Beladung ohne Netznutzung"), "",IF($A189="","",SUMIFS('Ergebnis (detailliert)'!$M$17:$M$1001,'Ergebnis (detailliert)'!$A$17:$A$1001,'Ergebnis (aggregiert)'!$A189,'Ergebnis (detailliert)'!$B$17:$B$1001,'Ergebnis (aggregiert)'!$C189)))</f>
        <v/>
      </c>
      <c r="H189" s="108" t="str">
        <f>IF(OR(C189="Beladung aus dem Netz eines anderen Netzbetreibers",C189="Beladung ohne Netznutzung"), "",IF($A189="","",SUMIFS('Ergebnis (detailliert)'!$P$17:$P$1001,'Ergebnis (detailliert)'!$A$17:$A$1001,'Ergebnis (aggregiert)'!$A189,'Ergebnis (detailliert)'!$B$17:$B$1001,'Ergebnis (aggregiert)'!$C189)))</f>
        <v/>
      </c>
      <c r="I189" s="109" t="str">
        <f>IF(OR(C189="Beladung aus dem Netz eines anderen Netzbetreibers",C189="Beladung ohne Netznutzung"), "",IF($A189="","",SUMIFS('Ergebnis (detailliert)'!$S$17:$S$1001,'Ergebnis (detailliert)'!$A$17:$A$1001,'Ergebnis (aggregiert)'!$A189,'Ergebnis (detailliert)'!$B$17:$B$1001,'Ergebnis (aggregiert)'!$C189)))</f>
        <v/>
      </c>
      <c r="J189" s="89" t="str">
        <f>IFERROR(IF(ISBLANK(A189),"",IF(COUNTIF('Beladung des Speichers'!$A$17:$A$300,'Ergebnis (aggregiert)'!A189)=0,"Fehler: Reiter 'Beladung des Speichers' wurde für diesen Speicher nicht ausgefüllt",IF(COUNTIF('Entladung des Speichers'!$A$17:$A$300,'Ergebnis (aggregiert)'!A189)=0,"Fehler: Reiter 'Entladung des Speichers' wurde für diesen Speicher nicht ausgefüllt",IF(COUNTIF(Füllstände!$A$17:$A$300,'Ergebnis (aggregiert)'!A189)=0,"Fehler: Reiter 'Füllstände' wurde für diesen Speicher nicht ausgefüllt","")))),"Fehler: nicht alle Datenblätter für diesen Speicher wurden vollständig befüllt")</f>
        <v/>
      </c>
    </row>
    <row r="190" spans="1:10" x14ac:dyDescent="0.2">
      <c r="A190" s="105" t="str">
        <f>IF(Stammdaten!A190="","",Stammdaten!A190)</f>
        <v/>
      </c>
      <c r="B190" s="105" t="str">
        <f>IF(A190="","",VLOOKUP(A190,Stammdaten!A190:H473,6,FALSE))</f>
        <v/>
      </c>
      <c r="C190" s="169" t="str">
        <f>IF(A190="","",IF(OR('Beladung des Speichers'!B190="Beladung aus dem Netz eines anderen Netzbetreibers",'Beladung des Speichers'!B190="Beladung ohne Netznutzung"),'Beladung des Speichers'!B190,"Beladung aus dem Netz der "&amp;Stammdaten!$F$3))</f>
        <v/>
      </c>
      <c r="D190" s="106" t="str">
        <f t="shared" si="4"/>
        <v/>
      </c>
      <c r="E190" s="107" t="str">
        <f>IF(OR(C190="Beladung aus dem Netz eines anderen Netzbetreibers",C190="Beladung ohne Netznutzung"), "",IF(A190="","",SUMIFS('Ergebnis (detailliert)'!$H$17:$H$300,'Ergebnis (detailliert)'!$A$17:$A$300,'Ergebnis (aggregiert)'!$A190,'Ergebnis (detailliert)'!$B$17:$B$300,'Ergebnis (aggregiert)'!$C190)))</f>
        <v/>
      </c>
      <c r="F190" s="108" t="str">
        <f>IF(OR(C190="Beladung aus dem Netz eines anderen Netzbetreibers",C190="Beladung ohne Netznutzung"),  "",IF($A190="","",SUMIFS('Ergebnis (detailliert)'!$I$17:$I$300,'Ergebnis (detailliert)'!$A$17:$A$300,'Ergebnis (aggregiert)'!$A190,'Ergebnis (detailliert)'!$B$17:$B$300,'Ergebnis (aggregiert)'!$C190)))</f>
        <v/>
      </c>
      <c r="G190" s="107" t="str">
        <f>IF(OR(C190="Beladung aus dem Netz eines anderen Netzbetreibers",C190="Beladung ohne Netznutzung"), "",IF($A190="","",SUMIFS('Ergebnis (detailliert)'!$M$17:$M$1001,'Ergebnis (detailliert)'!$A$17:$A$1001,'Ergebnis (aggregiert)'!$A190,'Ergebnis (detailliert)'!$B$17:$B$1001,'Ergebnis (aggregiert)'!$C190)))</f>
        <v/>
      </c>
      <c r="H190" s="108" t="str">
        <f>IF(OR(C190="Beladung aus dem Netz eines anderen Netzbetreibers",C190="Beladung ohne Netznutzung"), "",IF($A190="","",SUMIFS('Ergebnis (detailliert)'!$P$17:$P$1001,'Ergebnis (detailliert)'!$A$17:$A$1001,'Ergebnis (aggregiert)'!$A190,'Ergebnis (detailliert)'!$B$17:$B$1001,'Ergebnis (aggregiert)'!$C190)))</f>
        <v/>
      </c>
      <c r="I190" s="109" t="str">
        <f>IF(OR(C190="Beladung aus dem Netz eines anderen Netzbetreibers",C190="Beladung ohne Netznutzung"), "",IF($A190="","",SUMIFS('Ergebnis (detailliert)'!$S$17:$S$1001,'Ergebnis (detailliert)'!$A$17:$A$1001,'Ergebnis (aggregiert)'!$A190,'Ergebnis (detailliert)'!$B$17:$B$1001,'Ergebnis (aggregiert)'!$C190)))</f>
        <v/>
      </c>
      <c r="J190" s="89" t="str">
        <f>IFERROR(IF(ISBLANK(A190),"",IF(COUNTIF('Beladung des Speichers'!$A$17:$A$300,'Ergebnis (aggregiert)'!A190)=0,"Fehler: Reiter 'Beladung des Speichers' wurde für diesen Speicher nicht ausgefüllt",IF(COUNTIF('Entladung des Speichers'!$A$17:$A$300,'Ergebnis (aggregiert)'!A190)=0,"Fehler: Reiter 'Entladung des Speichers' wurde für diesen Speicher nicht ausgefüllt",IF(COUNTIF(Füllstände!$A$17:$A$300,'Ergebnis (aggregiert)'!A190)=0,"Fehler: Reiter 'Füllstände' wurde für diesen Speicher nicht ausgefüllt","")))),"Fehler: nicht alle Datenblätter für diesen Speicher wurden vollständig befüllt")</f>
        <v/>
      </c>
    </row>
    <row r="191" spans="1:10" x14ac:dyDescent="0.2">
      <c r="A191" s="105" t="str">
        <f>IF(Stammdaten!A191="","",Stammdaten!A191)</f>
        <v/>
      </c>
      <c r="B191" s="105" t="str">
        <f>IF(A191="","",VLOOKUP(A191,Stammdaten!A191:H474,6,FALSE))</f>
        <v/>
      </c>
      <c r="C191" s="169" t="str">
        <f>IF(A191="","",IF(OR('Beladung des Speichers'!B191="Beladung aus dem Netz eines anderen Netzbetreibers",'Beladung des Speichers'!B191="Beladung ohne Netznutzung"),'Beladung des Speichers'!B191,"Beladung aus dem Netz der "&amp;Stammdaten!$F$3))</f>
        <v/>
      </c>
      <c r="D191" s="106" t="str">
        <f t="shared" si="4"/>
        <v/>
      </c>
      <c r="E191" s="107" t="str">
        <f>IF(OR(C191="Beladung aus dem Netz eines anderen Netzbetreibers",C191="Beladung ohne Netznutzung"), "",IF(A191="","",SUMIFS('Ergebnis (detailliert)'!$H$17:$H$300,'Ergebnis (detailliert)'!$A$17:$A$300,'Ergebnis (aggregiert)'!$A191,'Ergebnis (detailliert)'!$B$17:$B$300,'Ergebnis (aggregiert)'!$C191)))</f>
        <v/>
      </c>
      <c r="F191" s="108" t="str">
        <f>IF(OR(C191="Beladung aus dem Netz eines anderen Netzbetreibers",C191="Beladung ohne Netznutzung"),  "",IF($A191="","",SUMIFS('Ergebnis (detailliert)'!$I$17:$I$300,'Ergebnis (detailliert)'!$A$17:$A$300,'Ergebnis (aggregiert)'!$A191,'Ergebnis (detailliert)'!$B$17:$B$300,'Ergebnis (aggregiert)'!$C191)))</f>
        <v/>
      </c>
      <c r="G191" s="107" t="str">
        <f>IF(OR(C191="Beladung aus dem Netz eines anderen Netzbetreibers",C191="Beladung ohne Netznutzung"), "",IF($A191="","",SUMIFS('Ergebnis (detailliert)'!$M$17:$M$1001,'Ergebnis (detailliert)'!$A$17:$A$1001,'Ergebnis (aggregiert)'!$A191,'Ergebnis (detailliert)'!$B$17:$B$1001,'Ergebnis (aggregiert)'!$C191)))</f>
        <v/>
      </c>
      <c r="H191" s="108" t="str">
        <f>IF(OR(C191="Beladung aus dem Netz eines anderen Netzbetreibers",C191="Beladung ohne Netznutzung"), "",IF($A191="","",SUMIFS('Ergebnis (detailliert)'!$P$17:$P$1001,'Ergebnis (detailliert)'!$A$17:$A$1001,'Ergebnis (aggregiert)'!$A191,'Ergebnis (detailliert)'!$B$17:$B$1001,'Ergebnis (aggregiert)'!$C191)))</f>
        <v/>
      </c>
      <c r="I191" s="109" t="str">
        <f>IF(OR(C191="Beladung aus dem Netz eines anderen Netzbetreibers",C191="Beladung ohne Netznutzung"), "",IF($A191="","",SUMIFS('Ergebnis (detailliert)'!$S$17:$S$1001,'Ergebnis (detailliert)'!$A$17:$A$1001,'Ergebnis (aggregiert)'!$A191,'Ergebnis (detailliert)'!$B$17:$B$1001,'Ergebnis (aggregiert)'!$C191)))</f>
        <v/>
      </c>
      <c r="J191" s="89" t="str">
        <f>IFERROR(IF(ISBLANK(A191),"",IF(COUNTIF('Beladung des Speichers'!$A$17:$A$300,'Ergebnis (aggregiert)'!A191)=0,"Fehler: Reiter 'Beladung des Speichers' wurde für diesen Speicher nicht ausgefüllt",IF(COUNTIF('Entladung des Speichers'!$A$17:$A$300,'Ergebnis (aggregiert)'!A191)=0,"Fehler: Reiter 'Entladung des Speichers' wurde für diesen Speicher nicht ausgefüllt",IF(COUNTIF(Füllstände!$A$17:$A$300,'Ergebnis (aggregiert)'!A191)=0,"Fehler: Reiter 'Füllstände' wurde für diesen Speicher nicht ausgefüllt","")))),"Fehler: nicht alle Datenblätter für diesen Speicher wurden vollständig befüllt")</f>
        <v/>
      </c>
    </row>
    <row r="192" spans="1:10" x14ac:dyDescent="0.2">
      <c r="A192" s="105" t="str">
        <f>IF(Stammdaten!A192="","",Stammdaten!A192)</f>
        <v/>
      </c>
      <c r="B192" s="105" t="str">
        <f>IF(A192="","",VLOOKUP(A192,Stammdaten!A192:H475,6,FALSE))</f>
        <v/>
      </c>
      <c r="C192" s="169" t="str">
        <f>IF(A192="","",IF(OR('Beladung des Speichers'!B192="Beladung aus dem Netz eines anderen Netzbetreibers",'Beladung des Speichers'!B192="Beladung ohne Netznutzung"),'Beladung des Speichers'!B192,"Beladung aus dem Netz der "&amp;Stammdaten!$F$3))</f>
        <v/>
      </c>
      <c r="D192" s="106" t="str">
        <f t="shared" si="4"/>
        <v/>
      </c>
      <c r="E192" s="107" t="str">
        <f>IF(OR(C192="Beladung aus dem Netz eines anderen Netzbetreibers",C192="Beladung ohne Netznutzung"), "",IF(A192="","",SUMIFS('Ergebnis (detailliert)'!$H$17:$H$300,'Ergebnis (detailliert)'!$A$17:$A$300,'Ergebnis (aggregiert)'!$A192,'Ergebnis (detailliert)'!$B$17:$B$300,'Ergebnis (aggregiert)'!$C192)))</f>
        <v/>
      </c>
      <c r="F192" s="108" t="str">
        <f>IF(OR(C192="Beladung aus dem Netz eines anderen Netzbetreibers",C192="Beladung ohne Netznutzung"),  "",IF($A192="","",SUMIFS('Ergebnis (detailliert)'!$I$17:$I$300,'Ergebnis (detailliert)'!$A$17:$A$300,'Ergebnis (aggregiert)'!$A192,'Ergebnis (detailliert)'!$B$17:$B$300,'Ergebnis (aggregiert)'!$C192)))</f>
        <v/>
      </c>
      <c r="G192" s="107" t="str">
        <f>IF(OR(C192="Beladung aus dem Netz eines anderen Netzbetreibers",C192="Beladung ohne Netznutzung"), "",IF($A192="","",SUMIFS('Ergebnis (detailliert)'!$M$17:$M$1001,'Ergebnis (detailliert)'!$A$17:$A$1001,'Ergebnis (aggregiert)'!$A192,'Ergebnis (detailliert)'!$B$17:$B$1001,'Ergebnis (aggregiert)'!$C192)))</f>
        <v/>
      </c>
      <c r="H192" s="108" t="str">
        <f>IF(OR(C192="Beladung aus dem Netz eines anderen Netzbetreibers",C192="Beladung ohne Netznutzung"), "",IF($A192="","",SUMIFS('Ergebnis (detailliert)'!$P$17:$P$1001,'Ergebnis (detailliert)'!$A$17:$A$1001,'Ergebnis (aggregiert)'!$A192,'Ergebnis (detailliert)'!$B$17:$B$1001,'Ergebnis (aggregiert)'!$C192)))</f>
        <v/>
      </c>
      <c r="I192" s="109" t="str">
        <f>IF(OR(C192="Beladung aus dem Netz eines anderen Netzbetreibers",C192="Beladung ohne Netznutzung"), "",IF($A192="","",SUMIFS('Ergebnis (detailliert)'!$S$17:$S$1001,'Ergebnis (detailliert)'!$A$17:$A$1001,'Ergebnis (aggregiert)'!$A192,'Ergebnis (detailliert)'!$B$17:$B$1001,'Ergebnis (aggregiert)'!$C192)))</f>
        <v/>
      </c>
      <c r="J192" s="89" t="str">
        <f>IFERROR(IF(ISBLANK(A192),"",IF(COUNTIF('Beladung des Speichers'!$A$17:$A$300,'Ergebnis (aggregiert)'!A192)=0,"Fehler: Reiter 'Beladung des Speichers' wurde für diesen Speicher nicht ausgefüllt",IF(COUNTIF('Entladung des Speichers'!$A$17:$A$300,'Ergebnis (aggregiert)'!A192)=0,"Fehler: Reiter 'Entladung des Speichers' wurde für diesen Speicher nicht ausgefüllt",IF(COUNTIF(Füllstände!$A$17:$A$300,'Ergebnis (aggregiert)'!A192)=0,"Fehler: Reiter 'Füllstände' wurde für diesen Speicher nicht ausgefüllt","")))),"Fehler: nicht alle Datenblätter für diesen Speicher wurden vollständig befüllt")</f>
        <v/>
      </c>
    </row>
    <row r="193" spans="1:10" x14ac:dyDescent="0.2">
      <c r="A193" s="105" t="str">
        <f>IF(Stammdaten!A193="","",Stammdaten!A193)</f>
        <v/>
      </c>
      <c r="B193" s="105" t="str">
        <f>IF(A193="","",VLOOKUP(A193,Stammdaten!A193:H476,6,FALSE))</f>
        <v/>
      </c>
      <c r="C193" s="169" t="str">
        <f>IF(A193="","",IF(OR('Beladung des Speichers'!B193="Beladung aus dem Netz eines anderen Netzbetreibers",'Beladung des Speichers'!B193="Beladung ohne Netznutzung"),'Beladung des Speichers'!B193,"Beladung aus dem Netz der "&amp;Stammdaten!$F$3))</f>
        <v/>
      </c>
      <c r="D193" s="106" t="str">
        <f t="shared" si="4"/>
        <v/>
      </c>
      <c r="E193" s="107" t="str">
        <f>IF(OR(C193="Beladung aus dem Netz eines anderen Netzbetreibers",C193="Beladung ohne Netznutzung"), "",IF(A193="","",SUMIFS('Ergebnis (detailliert)'!$H$17:$H$300,'Ergebnis (detailliert)'!$A$17:$A$300,'Ergebnis (aggregiert)'!$A193,'Ergebnis (detailliert)'!$B$17:$B$300,'Ergebnis (aggregiert)'!$C193)))</f>
        <v/>
      </c>
      <c r="F193" s="108" t="str">
        <f>IF(OR(C193="Beladung aus dem Netz eines anderen Netzbetreibers",C193="Beladung ohne Netznutzung"),  "",IF($A193="","",SUMIFS('Ergebnis (detailliert)'!$I$17:$I$300,'Ergebnis (detailliert)'!$A$17:$A$300,'Ergebnis (aggregiert)'!$A193,'Ergebnis (detailliert)'!$B$17:$B$300,'Ergebnis (aggregiert)'!$C193)))</f>
        <v/>
      </c>
      <c r="G193" s="107" t="str">
        <f>IF(OR(C193="Beladung aus dem Netz eines anderen Netzbetreibers",C193="Beladung ohne Netznutzung"), "",IF($A193="","",SUMIFS('Ergebnis (detailliert)'!$M$17:$M$1001,'Ergebnis (detailliert)'!$A$17:$A$1001,'Ergebnis (aggregiert)'!$A193,'Ergebnis (detailliert)'!$B$17:$B$1001,'Ergebnis (aggregiert)'!$C193)))</f>
        <v/>
      </c>
      <c r="H193" s="108" t="str">
        <f>IF(OR(C193="Beladung aus dem Netz eines anderen Netzbetreibers",C193="Beladung ohne Netznutzung"), "",IF($A193="","",SUMIFS('Ergebnis (detailliert)'!$P$17:$P$1001,'Ergebnis (detailliert)'!$A$17:$A$1001,'Ergebnis (aggregiert)'!$A193,'Ergebnis (detailliert)'!$B$17:$B$1001,'Ergebnis (aggregiert)'!$C193)))</f>
        <v/>
      </c>
      <c r="I193" s="109" t="str">
        <f>IF(OR(C193="Beladung aus dem Netz eines anderen Netzbetreibers",C193="Beladung ohne Netznutzung"), "",IF($A193="","",SUMIFS('Ergebnis (detailliert)'!$S$17:$S$1001,'Ergebnis (detailliert)'!$A$17:$A$1001,'Ergebnis (aggregiert)'!$A193,'Ergebnis (detailliert)'!$B$17:$B$1001,'Ergebnis (aggregiert)'!$C193)))</f>
        <v/>
      </c>
      <c r="J193" s="89" t="str">
        <f>IFERROR(IF(ISBLANK(A193),"",IF(COUNTIF('Beladung des Speichers'!$A$17:$A$300,'Ergebnis (aggregiert)'!A193)=0,"Fehler: Reiter 'Beladung des Speichers' wurde für diesen Speicher nicht ausgefüllt",IF(COUNTIF('Entladung des Speichers'!$A$17:$A$300,'Ergebnis (aggregiert)'!A193)=0,"Fehler: Reiter 'Entladung des Speichers' wurde für diesen Speicher nicht ausgefüllt",IF(COUNTIF(Füllstände!$A$17:$A$300,'Ergebnis (aggregiert)'!A193)=0,"Fehler: Reiter 'Füllstände' wurde für diesen Speicher nicht ausgefüllt","")))),"Fehler: nicht alle Datenblätter für diesen Speicher wurden vollständig befüllt")</f>
        <v/>
      </c>
    </row>
    <row r="194" spans="1:10" x14ac:dyDescent="0.2">
      <c r="A194" s="105" t="str">
        <f>IF(Stammdaten!A194="","",Stammdaten!A194)</f>
        <v/>
      </c>
      <c r="B194" s="105" t="str">
        <f>IF(A194="","",VLOOKUP(A194,Stammdaten!A194:H477,6,FALSE))</f>
        <v/>
      </c>
      <c r="C194" s="169" t="str">
        <f>IF(A194="","",IF(OR('Beladung des Speichers'!B194="Beladung aus dem Netz eines anderen Netzbetreibers",'Beladung des Speichers'!B194="Beladung ohne Netznutzung"),'Beladung des Speichers'!B194,"Beladung aus dem Netz der "&amp;Stammdaten!$F$3))</f>
        <v/>
      </c>
      <c r="D194" s="106" t="str">
        <f t="shared" si="4"/>
        <v/>
      </c>
      <c r="E194" s="107" t="str">
        <f>IF(OR(C194="Beladung aus dem Netz eines anderen Netzbetreibers",C194="Beladung ohne Netznutzung"), "",IF(A194="","",SUMIFS('Ergebnis (detailliert)'!$H$17:$H$300,'Ergebnis (detailliert)'!$A$17:$A$300,'Ergebnis (aggregiert)'!$A194,'Ergebnis (detailliert)'!$B$17:$B$300,'Ergebnis (aggregiert)'!$C194)))</f>
        <v/>
      </c>
      <c r="F194" s="108" t="str">
        <f>IF(OR(C194="Beladung aus dem Netz eines anderen Netzbetreibers",C194="Beladung ohne Netznutzung"),  "",IF($A194="","",SUMIFS('Ergebnis (detailliert)'!$I$17:$I$300,'Ergebnis (detailliert)'!$A$17:$A$300,'Ergebnis (aggregiert)'!$A194,'Ergebnis (detailliert)'!$B$17:$B$300,'Ergebnis (aggregiert)'!$C194)))</f>
        <v/>
      </c>
      <c r="G194" s="107" t="str">
        <f>IF(OR(C194="Beladung aus dem Netz eines anderen Netzbetreibers",C194="Beladung ohne Netznutzung"), "",IF($A194="","",SUMIFS('Ergebnis (detailliert)'!$M$17:$M$1001,'Ergebnis (detailliert)'!$A$17:$A$1001,'Ergebnis (aggregiert)'!$A194,'Ergebnis (detailliert)'!$B$17:$B$1001,'Ergebnis (aggregiert)'!$C194)))</f>
        <v/>
      </c>
      <c r="H194" s="108" t="str">
        <f>IF(OR(C194="Beladung aus dem Netz eines anderen Netzbetreibers",C194="Beladung ohne Netznutzung"), "",IF($A194="","",SUMIFS('Ergebnis (detailliert)'!$P$17:$P$1001,'Ergebnis (detailliert)'!$A$17:$A$1001,'Ergebnis (aggregiert)'!$A194,'Ergebnis (detailliert)'!$B$17:$B$1001,'Ergebnis (aggregiert)'!$C194)))</f>
        <v/>
      </c>
      <c r="I194" s="109" t="str">
        <f>IF(OR(C194="Beladung aus dem Netz eines anderen Netzbetreibers",C194="Beladung ohne Netznutzung"), "",IF($A194="","",SUMIFS('Ergebnis (detailliert)'!$S$17:$S$1001,'Ergebnis (detailliert)'!$A$17:$A$1001,'Ergebnis (aggregiert)'!$A194,'Ergebnis (detailliert)'!$B$17:$B$1001,'Ergebnis (aggregiert)'!$C194)))</f>
        <v/>
      </c>
      <c r="J194" s="89" t="str">
        <f>IFERROR(IF(ISBLANK(A194),"",IF(COUNTIF('Beladung des Speichers'!$A$17:$A$300,'Ergebnis (aggregiert)'!A194)=0,"Fehler: Reiter 'Beladung des Speichers' wurde für diesen Speicher nicht ausgefüllt",IF(COUNTIF('Entladung des Speichers'!$A$17:$A$300,'Ergebnis (aggregiert)'!A194)=0,"Fehler: Reiter 'Entladung des Speichers' wurde für diesen Speicher nicht ausgefüllt",IF(COUNTIF(Füllstände!$A$17:$A$300,'Ergebnis (aggregiert)'!A194)=0,"Fehler: Reiter 'Füllstände' wurde für diesen Speicher nicht ausgefüllt","")))),"Fehler: nicht alle Datenblätter für diesen Speicher wurden vollständig befüllt")</f>
        <v/>
      </c>
    </row>
    <row r="195" spans="1:10" x14ac:dyDescent="0.2">
      <c r="A195" s="105" t="str">
        <f>IF(Stammdaten!A195="","",Stammdaten!A195)</f>
        <v/>
      </c>
      <c r="B195" s="105" t="str">
        <f>IF(A195="","",VLOOKUP(A195,Stammdaten!A195:H478,6,FALSE))</f>
        <v/>
      </c>
      <c r="C195" s="169" t="str">
        <f>IF(A195="","",IF(OR('Beladung des Speichers'!B195="Beladung aus dem Netz eines anderen Netzbetreibers",'Beladung des Speichers'!B195="Beladung ohne Netznutzung"),'Beladung des Speichers'!B195,"Beladung aus dem Netz der "&amp;Stammdaten!$F$3))</f>
        <v/>
      </c>
      <c r="D195" s="106" t="str">
        <f t="shared" si="4"/>
        <v/>
      </c>
      <c r="E195" s="107" t="str">
        <f>IF(OR(C195="Beladung aus dem Netz eines anderen Netzbetreibers",C195="Beladung ohne Netznutzung"), "",IF(A195="","",SUMIFS('Ergebnis (detailliert)'!$H$17:$H$300,'Ergebnis (detailliert)'!$A$17:$A$300,'Ergebnis (aggregiert)'!$A195,'Ergebnis (detailliert)'!$B$17:$B$300,'Ergebnis (aggregiert)'!$C195)))</f>
        <v/>
      </c>
      <c r="F195" s="108" t="str">
        <f>IF(OR(C195="Beladung aus dem Netz eines anderen Netzbetreibers",C195="Beladung ohne Netznutzung"),  "",IF($A195="","",SUMIFS('Ergebnis (detailliert)'!$I$17:$I$300,'Ergebnis (detailliert)'!$A$17:$A$300,'Ergebnis (aggregiert)'!$A195,'Ergebnis (detailliert)'!$B$17:$B$300,'Ergebnis (aggregiert)'!$C195)))</f>
        <v/>
      </c>
      <c r="G195" s="107" t="str">
        <f>IF(OR(C195="Beladung aus dem Netz eines anderen Netzbetreibers",C195="Beladung ohne Netznutzung"), "",IF($A195="","",SUMIFS('Ergebnis (detailliert)'!$M$17:$M$1001,'Ergebnis (detailliert)'!$A$17:$A$1001,'Ergebnis (aggregiert)'!$A195,'Ergebnis (detailliert)'!$B$17:$B$1001,'Ergebnis (aggregiert)'!$C195)))</f>
        <v/>
      </c>
      <c r="H195" s="108" t="str">
        <f>IF(OR(C195="Beladung aus dem Netz eines anderen Netzbetreibers",C195="Beladung ohne Netznutzung"), "",IF($A195="","",SUMIFS('Ergebnis (detailliert)'!$P$17:$P$1001,'Ergebnis (detailliert)'!$A$17:$A$1001,'Ergebnis (aggregiert)'!$A195,'Ergebnis (detailliert)'!$B$17:$B$1001,'Ergebnis (aggregiert)'!$C195)))</f>
        <v/>
      </c>
      <c r="I195" s="109" t="str">
        <f>IF(OR(C195="Beladung aus dem Netz eines anderen Netzbetreibers",C195="Beladung ohne Netznutzung"), "",IF($A195="","",SUMIFS('Ergebnis (detailliert)'!$S$17:$S$1001,'Ergebnis (detailliert)'!$A$17:$A$1001,'Ergebnis (aggregiert)'!$A195,'Ergebnis (detailliert)'!$B$17:$B$1001,'Ergebnis (aggregiert)'!$C195)))</f>
        <v/>
      </c>
      <c r="J195" s="89" t="str">
        <f>IFERROR(IF(ISBLANK(A195),"",IF(COUNTIF('Beladung des Speichers'!$A$17:$A$300,'Ergebnis (aggregiert)'!A195)=0,"Fehler: Reiter 'Beladung des Speichers' wurde für diesen Speicher nicht ausgefüllt",IF(COUNTIF('Entladung des Speichers'!$A$17:$A$300,'Ergebnis (aggregiert)'!A195)=0,"Fehler: Reiter 'Entladung des Speichers' wurde für diesen Speicher nicht ausgefüllt",IF(COUNTIF(Füllstände!$A$17:$A$300,'Ergebnis (aggregiert)'!A195)=0,"Fehler: Reiter 'Füllstände' wurde für diesen Speicher nicht ausgefüllt","")))),"Fehler: nicht alle Datenblätter für diesen Speicher wurden vollständig befüllt")</f>
        <v/>
      </c>
    </row>
    <row r="196" spans="1:10" x14ac:dyDescent="0.2">
      <c r="A196" s="105" t="str">
        <f>IF(Stammdaten!A196="","",Stammdaten!A196)</f>
        <v/>
      </c>
      <c r="B196" s="105" t="str">
        <f>IF(A196="","",VLOOKUP(A196,Stammdaten!A196:H479,6,FALSE))</f>
        <v/>
      </c>
      <c r="C196" s="169" t="str">
        <f>IF(A196="","",IF(OR('Beladung des Speichers'!B196="Beladung aus dem Netz eines anderen Netzbetreibers",'Beladung des Speichers'!B196="Beladung ohne Netznutzung"),'Beladung des Speichers'!B196,"Beladung aus dem Netz der "&amp;Stammdaten!$F$3))</f>
        <v/>
      </c>
      <c r="D196" s="106" t="str">
        <f t="shared" si="4"/>
        <v/>
      </c>
      <c r="E196" s="107" t="str">
        <f>IF(OR(C196="Beladung aus dem Netz eines anderen Netzbetreibers",C196="Beladung ohne Netznutzung"), "",IF(A196="","",SUMIFS('Ergebnis (detailliert)'!$H$17:$H$300,'Ergebnis (detailliert)'!$A$17:$A$300,'Ergebnis (aggregiert)'!$A196,'Ergebnis (detailliert)'!$B$17:$B$300,'Ergebnis (aggregiert)'!$C196)))</f>
        <v/>
      </c>
      <c r="F196" s="108" t="str">
        <f>IF(OR(C196="Beladung aus dem Netz eines anderen Netzbetreibers",C196="Beladung ohne Netznutzung"),  "",IF($A196="","",SUMIFS('Ergebnis (detailliert)'!$I$17:$I$300,'Ergebnis (detailliert)'!$A$17:$A$300,'Ergebnis (aggregiert)'!$A196,'Ergebnis (detailliert)'!$B$17:$B$300,'Ergebnis (aggregiert)'!$C196)))</f>
        <v/>
      </c>
      <c r="G196" s="107" t="str">
        <f>IF(OR(C196="Beladung aus dem Netz eines anderen Netzbetreibers",C196="Beladung ohne Netznutzung"), "",IF($A196="","",SUMIFS('Ergebnis (detailliert)'!$M$17:$M$1001,'Ergebnis (detailliert)'!$A$17:$A$1001,'Ergebnis (aggregiert)'!$A196,'Ergebnis (detailliert)'!$B$17:$B$1001,'Ergebnis (aggregiert)'!$C196)))</f>
        <v/>
      </c>
      <c r="H196" s="108" t="str">
        <f>IF(OR(C196="Beladung aus dem Netz eines anderen Netzbetreibers",C196="Beladung ohne Netznutzung"), "",IF($A196="","",SUMIFS('Ergebnis (detailliert)'!$P$17:$P$1001,'Ergebnis (detailliert)'!$A$17:$A$1001,'Ergebnis (aggregiert)'!$A196,'Ergebnis (detailliert)'!$B$17:$B$1001,'Ergebnis (aggregiert)'!$C196)))</f>
        <v/>
      </c>
      <c r="I196" s="109" t="str">
        <f>IF(OR(C196="Beladung aus dem Netz eines anderen Netzbetreibers",C196="Beladung ohne Netznutzung"), "",IF($A196="","",SUMIFS('Ergebnis (detailliert)'!$S$17:$S$1001,'Ergebnis (detailliert)'!$A$17:$A$1001,'Ergebnis (aggregiert)'!$A196,'Ergebnis (detailliert)'!$B$17:$B$1001,'Ergebnis (aggregiert)'!$C196)))</f>
        <v/>
      </c>
      <c r="J196" s="89" t="str">
        <f>IFERROR(IF(ISBLANK(A196),"",IF(COUNTIF('Beladung des Speichers'!$A$17:$A$300,'Ergebnis (aggregiert)'!A196)=0,"Fehler: Reiter 'Beladung des Speichers' wurde für diesen Speicher nicht ausgefüllt",IF(COUNTIF('Entladung des Speichers'!$A$17:$A$300,'Ergebnis (aggregiert)'!A196)=0,"Fehler: Reiter 'Entladung des Speichers' wurde für diesen Speicher nicht ausgefüllt",IF(COUNTIF(Füllstände!$A$17:$A$300,'Ergebnis (aggregiert)'!A196)=0,"Fehler: Reiter 'Füllstände' wurde für diesen Speicher nicht ausgefüllt","")))),"Fehler: nicht alle Datenblätter für diesen Speicher wurden vollständig befüllt")</f>
        <v/>
      </c>
    </row>
    <row r="197" spans="1:10" x14ac:dyDescent="0.2">
      <c r="A197" s="105" t="str">
        <f>IF(Stammdaten!A197="","",Stammdaten!A197)</f>
        <v/>
      </c>
      <c r="B197" s="105" t="str">
        <f>IF(A197="","",VLOOKUP(A197,Stammdaten!A197:H480,6,FALSE))</f>
        <v/>
      </c>
      <c r="C197" s="169" t="str">
        <f>IF(A197="","",IF(OR('Beladung des Speichers'!B197="Beladung aus dem Netz eines anderen Netzbetreibers",'Beladung des Speichers'!B197="Beladung ohne Netznutzung"),'Beladung des Speichers'!B197,"Beladung aus dem Netz der "&amp;Stammdaten!$F$3))</f>
        <v/>
      </c>
      <c r="D197" s="106" t="str">
        <f t="shared" si="4"/>
        <v/>
      </c>
      <c r="E197" s="107" t="str">
        <f>IF(OR(C197="Beladung aus dem Netz eines anderen Netzbetreibers",C197="Beladung ohne Netznutzung"), "",IF(A197="","",SUMIFS('Ergebnis (detailliert)'!$H$17:$H$300,'Ergebnis (detailliert)'!$A$17:$A$300,'Ergebnis (aggregiert)'!$A197,'Ergebnis (detailliert)'!$B$17:$B$300,'Ergebnis (aggregiert)'!$C197)))</f>
        <v/>
      </c>
      <c r="F197" s="108" t="str">
        <f>IF(OR(C197="Beladung aus dem Netz eines anderen Netzbetreibers",C197="Beladung ohne Netznutzung"),  "",IF($A197="","",SUMIFS('Ergebnis (detailliert)'!$I$17:$I$300,'Ergebnis (detailliert)'!$A$17:$A$300,'Ergebnis (aggregiert)'!$A197,'Ergebnis (detailliert)'!$B$17:$B$300,'Ergebnis (aggregiert)'!$C197)))</f>
        <v/>
      </c>
      <c r="G197" s="107" t="str">
        <f>IF(OR(C197="Beladung aus dem Netz eines anderen Netzbetreibers",C197="Beladung ohne Netznutzung"), "",IF($A197="","",SUMIFS('Ergebnis (detailliert)'!$M$17:$M$1001,'Ergebnis (detailliert)'!$A$17:$A$1001,'Ergebnis (aggregiert)'!$A197,'Ergebnis (detailliert)'!$B$17:$B$1001,'Ergebnis (aggregiert)'!$C197)))</f>
        <v/>
      </c>
      <c r="H197" s="108" t="str">
        <f>IF(OR(C197="Beladung aus dem Netz eines anderen Netzbetreibers",C197="Beladung ohne Netznutzung"), "",IF($A197="","",SUMIFS('Ergebnis (detailliert)'!$P$17:$P$1001,'Ergebnis (detailliert)'!$A$17:$A$1001,'Ergebnis (aggregiert)'!$A197,'Ergebnis (detailliert)'!$B$17:$B$1001,'Ergebnis (aggregiert)'!$C197)))</f>
        <v/>
      </c>
      <c r="I197" s="109" t="str">
        <f>IF(OR(C197="Beladung aus dem Netz eines anderen Netzbetreibers",C197="Beladung ohne Netznutzung"), "",IF($A197="","",SUMIFS('Ergebnis (detailliert)'!$S$17:$S$1001,'Ergebnis (detailliert)'!$A$17:$A$1001,'Ergebnis (aggregiert)'!$A197,'Ergebnis (detailliert)'!$B$17:$B$1001,'Ergebnis (aggregiert)'!$C197)))</f>
        <v/>
      </c>
      <c r="J197" s="89" t="str">
        <f>IFERROR(IF(ISBLANK(A197),"",IF(COUNTIF('Beladung des Speichers'!$A$17:$A$300,'Ergebnis (aggregiert)'!A197)=0,"Fehler: Reiter 'Beladung des Speichers' wurde für diesen Speicher nicht ausgefüllt",IF(COUNTIF('Entladung des Speichers'!$A$17:$A$300,'Ergebnis (aggregiert)'!A197)=0,"Fehler: Reiter 'Entladung des Speichers' wurde für diesen Speicher nicht ausgefüllt",IF(COUNTIF(Füllstände!$A$17:$A$300,'Ergebnis (aggregiert)'!A197)=0,"Fehler: Reiter 'Füllstände' wurde für diesen Speicher nicht ausgefüllt","")))),"Fehler: nicht alle Datenblätter für diesen Speicher wurden vollständig befüllt")</f>
        <v/>
      </c>
    </row>
    <row r="198" spans="1:10" x14ac:dyDescent="0.2">
      <c r="A198" s="105" t="str">
        <f>IF(Stammdaten!A198="","",Stammdaten!A198)</f>
        <v/>
      </c>
      <c r="B198" s="105" t="str">
        <f>IF(A198="","",VLOOKUP(A198,Stammdaten!A198:H481,6,FALSE))</f>
        <v/>
      </c>
      <c r="C198" s="169" t="str">
        <f>IF(A198="","",IF(OR('Beladung des Speichers'!B198="Beladung aus dem Netz eines anderen Netzbetreibers",'Beladung des Speichers'!B198="Beladung ohne Netznutzung"),'Beladung des Speichers'!B198,"Beladung aus dem Netz der "&amp;Stammdaten!$F$3))</f>
        <v/>
      </c>
      <c r="D198" s="106" t="str">
        <f t="shared" si="4"/>
        <v/>
      </c>
      <c r="E198" s="107" t="str">
        <f>IF(OR(C198="Beladung aus dem Netz eines anderen Netzbetreibers",C198="Beladung ohne Netznutzung"), "",IF(A198="","",SUMIFS('Ergebnis (detailliert)'!$H$17:$H$300,'Ergebnis (detailliert)'!$A$17:$A$300,'Ergebnis (aggregiert)'!$A198,'Ergebnis (detailliert)'!$B$17:$B$300,'Ergebnis (aggregiert)'!$C198)))</f>
        <v/>
      </c>
      <c r="F198" s="108" t="str">
        <f>IF(OR(C198="Beladung aus dem Netz eines anderen Netzbetreibers",C198="Beladung ohne Netznutzung"),  "",IF($A198="","",SUMIFS('Ergebnis (detailliert)'!$I$17:$I$300,'Ergebnis (detailliert)'!$A$17:$A$300,'Ergebnis (aggregiert)'!$A198,'Ergebnis (detailliert)'!$B$17:$B$300,'Ergebnis (aggregiert)'!$C198)))</f>
        <v/>
      </c>
      <c r="G198" s="107" t="str">
        <f>IF(OR(C198="Beladung aus dem Netz eines anderen Netzbetreibers",C198="Beladung ohne Netznutzung"), "",IF($A198="","",SUMIFS('Ergebnis (detailliert)'!$M$17:$M$1001,'Ergebnis (detailliert)'!$A$17:$A$1001,'Ergebnis (aggregiert)'!$A198,'Ergebnis (detailliert)'!$B$17:$B$1001,'Ergebnis (aggregiert)'!$C198)))</f>
        <v/>
      </c>
      <c r="H198" s="108" t="str">
        <f>IF(OR(C198="Beladung aus dem Netz eines anderen Netzbetreibers",C198="Beladung ohne Netznutzung"), "",IF($A198="","",SUMIFS('Ergebnis (detailliert)'!$P$17:$P$1001,'Ergebnis (detailliert)'!$A$17:$A$1001,'Ergebnis (aggregiert)'!$A198,'Ergebnis (detailliert)'!$B$17:$B$1001,'Ergebnis (aggregiert)'!$C198)))</f>
        <v/>
      </c>
      <c r="I198" s="109" t="str">
        <f>IF(OR(C198="Beladung aus dem Netz eines anderen Netzbetreibers",C198="Beladung ohne Netznutzung"), "",IF($A198="","",SUMIFS('Ergebnis (detailliert)'!$S$17:$S$1001,'Ergebnis (detailliert)'!$A$17:$A$1001,'Ergebnis (aggregiert)'!$A198,'Ergebnis (detailliert)'!$B$17:$B$1001,'Ergebnis (aggregiert)'!$C198)))</f>
        <v/>
      </c>
      <c r="J198" s="89" t="str">
        <f>IFERROR(IF(ISBLANK(A198),"",IF(COUNTIF('Beladung des Speichers'!$A$17:$A$300,'Ergebnis (aggregiert)'!A198)=0,"Fehler: Reiter 'Beladung des Speichers' wurde für diesen Speicher nicht ausgefüllt",IF(COUNTIF('Entladung des Speichers'!$A$17:$A$300,'Ergebnis (aggregiert)'!A198)=0,"Fehler: Reiter 'Entladung des Speichers' wurde für diesen Speicher nicht ausgefüllt",IF(COUNTIF(Füllstände!$A$17:$A$300,'Ergebnis (aggregiert)'!A198)=0,"Fehler: Reiter 'Füllstände' wurde für diesen Speicher nicht ausgefüllt","")))),"Fehler: nicht alle Datenblätter für diesen Speicher wurden vollständig befüllt")</f>
        <v/>
      </c>
    </row>
    <row r="199" spans="1:10" x14ac:dyDescent="0.2">
      <c r="A199" s="105" t="str">
        <f>IF(Stammdaten!A199="","",Stammdaten!A199)</f>
        <v/>
      </c>
      <c r="B199" s="105" t="str">
        <f>IF(A199="","",VLOOKUP(A199,Stammdaten!A199:H482,6,FALSE))</f>
        <v/>
      </c>
      <c r="C199" s="169" t="str">
        <f>IF(A199="","",IF(OR('Beladung des Speichers'!B199="Beladung aus dem Netz eines anderen Netzbetreibers",'Beladung des Speichers'!B199="Beladung ohne Netznutzung"),'Beladung des Speichers'!B199,"Beladung aus dem Netz der "&amp;Stammdaten!$F$3))</f>
        <v/>
      </c>
      <c r="D199" s="106" t="str">
        <f t="shared" si="4"/>
        <v/>
      </c>
      <c r="E199" s="107" t="str">
        <f>IF(OR(C199="Beladung aus dem Netz eines anderen Netzbetreibers",C199="Beladung ohne Netznutzung"), "",IF(A199="","",SUMIFS('Ergebnis (detailliert)'!$H$17:$H$300,'Ergebnis (detailliert)'!$A$17:$A$300,'Ergebnis (aggregiert)'!$A199,'Ergebnis (detailliert)'!$B$17:$B$300,'Ergebnis (aggregiert)'!$C199)))</f>
        <v/>
      </c>
      <c r="F199" s="108" t="str">
        <f>IF(OR(C199="Beladung aus dem Netz eines anderen Netzbetreibers",C199="Beladung ohne Netznutzung"),  "",IF($A199="","",SUMIFS('Ergebnis (detailliert)'!$I$17:$I$300,'Ergebnis (detailliert)'!$A$17:$A$300,'Ergebnis (aggregiert)'!$A199,'Ergebnis (detailliert)'!$B$17:$B$300,'Ergebnis (aggregiert)'!$C199)))</f>
        <v/>
      </c>
      <c r="G199" s="107" t="str">
        <f>IF(OR(C199="Beladung aus dem Netz eines anderen Netzbetreibers",C199="Beladung ohne Netznutzung"), "",IF($A199="","",SUMIFS('Ergebnis (detailliert)'!$M$17:$M$1001,'Ergebnis (detailliert)'!$A$17:$A$1001,'Ergebnis (aggregiert)'!$A199,'Ergebnis (detailliert)'!$B$17:$B$1001,'Ergebnis (aggregiert)'!$C199)))</f>
        <v/>
      </c>
      <c r="H199" s="108" t="str">
        <f>IF(OR(C199="Beladung aus dem Netz eines anderen Netzbetreibers",C199="Beladung ohne Netznutzung"), "",IF($A199="","",SUMIFS('Ergebnis (detailliert)'!$P$17:$P$1001,'Ergebnis (detailliert)'!$A$17:$A$1001,'Ergebnis (aggregiert)'!$A199,'Ergebnis (detailliert)'!$B$17:$B$1001,'Ergebnis (aggregiert)'!$C199)))</f>
        <v/>
      </c>
      <c r="I199" s="109" t="str">
        <f>IF(OR(C199="Beladung aus dem Netz eines anderen Netzbetreibers",C199="Beladung ohne Netznutzung"), "",IF($A199="","",SUMIFS('Ergebnis (detailliert)'!$S$17:$S$1001,'Ergebnis (detailliert)'!$A$17:$A$1001,'Ergebnis (aggregiert)'!$A199,'Ergebnis (detailliert)'!$B$17:$B$1001,'Ergebnis (aggregiert)'!$C199)))</f>
        <v/>
      </c>
      <c r="J199" s="89" t="str">
        <f>IFERROR(IF(ISBLANK(A199),"",IF(COUNTIF('Beladung des Speichers'!$A$17:$A$300,'Ergebnis (aggregiert)'!A199)=0,"Fehler: Reiter 'Beladung des Speichers' wurde für diesen Speicher nicht ausgefüllt",IF(COUNTIF('Entladung des Speichers'!$A$17:$A$300,'Ergebnis (aggregiert)'!A199)=0,"Fehler: Reiter 'Entladung des Speichers' wurde für diesen Speicher nicht ausgefüllt",IF(COUNTIF(Füllstände!$A$17:$A$300,'Ergebnis (aggregiert)'!A199)=0,"Fehler: Reiter 'Füllstände' wurde für diesen Speicher nicht ausgefüllt","")))),"Fehler: nicht alle Datenblätter für diesen Speicher wurden vollständig befüllt")</f>
        <v/>
      </c>
    </row>
    <row r="200" spans="1:10" x14ac:dyDescent="0.2">
      <c r="A200" s="105" t="str">
        <f>IF(Stammdaten!A200="","",Stammdaten!A200)</f>
        <v/>
      </c>
      <c r="B200" s="105" t="str">
        <f>IF(A200="","",VLOOKUP(A200,Stammdaten!A200:H483,6,FALSE))</f>
        <v/>
      </c>
      <c r="C200" s="169" t="str">
        <f>IF(A200="","",IF(OR('Beladung des Speichers'!B200="Beladung aus dem Netz eines anderen Netzbetreibers",'Beladung des Speichers'!B200="Beladung ohne Netznutzung"),'Beladung des Speichers'!B200,"Beladung aus dem Netz der "&amp;Stammdaten!$F$3))</f>
        <v/>
      </c>
      <c r="D200" s="106" t="str">
        <f t="shared" si="4"/>
        <v/>
      </c>
      <c r="E200" s="107" t="str">
        <f>IF(OR(C200="Beladung aus dem Netz eines anderen Netzbetreibers",C200="Beladung ohne Netznutzung"), "",IF(A200="","",SUMIFS('Ergebnis (detailliert)'!$H$17:$H$300,'Ergebnis (detailliert)'!$A$17:$A$300,'Ergebnis (aggregiert)'!$A200,'Ergebnis (detailliert)'!$B$17:$B$300,'Ergebnis (aggregiert)'!$C200)))</f>
        <v/>
      </c>
      <c r="F200" s="108" t="str">
        <f>IF(OR(C200="Beladung aus dem Netz eines anderen Netzbetreibers",C200="Beladung ohne Netznutzung"),  "",IF($A200="","",SUMIFS('Ergebnis (detailliert)'!$I$17:$I$300,'Ergebnis (detailliert)'!$A$17:$A$300,'Ergebnis (aggregiert)'!$A200,'Ergebnis (detailliert)'!$B$17:$B$300,'Ergebnis (aggregiert)'!$C200)))</f>
        <v/>
      </c>
      <c r="G200" s="107" t="str">
        <f>IF(OR(C200="Beladung aus dem Netz eines anderen Netzbetreibers",C200="Beladung ohne Netznutzung"), "",IF($A200="","",SUMIFS('Ergebnis (detailliert)'!$M$17:$M$1001,'Ergebnis (detailliert)'!$A$17:$A$1001,'Ergebnis (aggregiert)'!$A200,'Ergebnis (detailliert)'!$B$17:$B$1001,'Ergebnis (aggregiert)'!$C200)))</f>
        <v/>
      </c>
      <c r="H200" s="108" t="str">
        <f>IF(OR(C200="Beladung aus dem Netz eines anderen Netzbetreibers",C200="Beladung ohne Netznutzung"), "",IF($A200="","",SUMIFS('Ergebnis (detailliert)'!$P$17:$P$1001,'Ergebnis (detailliert)'!$A$17:$A$1001,'Ergebnis (aggregiert)'!$A200,'Ergebnis (detailliert)'!$B$17:$B$1001,'Ergebnis (aggregiert)'!$C200)))</f>
        <v/>
      </c>
      <c r="I200" s="109" t="str">
        <f>IF(OR(C200="Beladung aus dem Netz eines anderen Netzbetreibers",C200="Beladung ohne Netznutzung"), "",IF($A200="","",SUMIFS('Ergebnis (detailliert)'!$S$17:$S$1001,'Ergebnis (detailliert)'!$A$17:$A$1001,'Ergebnis (aggregiert)'!$A200,'Ergebnis (detailliert)'!$B$17:$B$1001,'Ergebnis (aggregiert)'!$C200)))</f>
        <v/>
      </c>
      <c r="J200" s="89" t="str">
        <f>IFERROR(IF(ISBLANK(A200),"",IF(COUNTIF('Beladung des Speichers'!$A$17:$A$300,'Ergebnis (aggregiert)'!A200)=0,"Fehler: Reiter 'Beladung des Speichers' wurde für diesen Speicher nicht ausgefüllt",IF(COUNTIF('Entladung des Speichers'!$A$17:$A$300,'Ergebnis (aggregiert)'!A200)=0,"Fehler: Reiter 'Entladung des Speichers' wurde für diesen Speicher nicht ausgefüllt",IF(COUNTIF(Füllstände!$A$17:$A$300,'Ergebnis (aggregiert)'!A200)=0,"Fehler: Reiter 'Füllstände' wurde für diesen Speicher nicht ausgefüllt","")))),"Fehler: nicht alle Datenblätter für diesen Speicher wurden vollständig befüllt")</f>
        <v/>
      </c>
    </row>
    <row r="201" spans="1:10" x14ac:dyDescent="0.2">
      <c r="A201" s="105" t="str">
        <f>IF(Stammdaten!A201="","",Stammdaten!A201)</f>
        <v/>
      </c>
      <c r="B201" s="105" t="str">
        <f>IF(A201="","",VLOOKUP(A201,Stammdaten!A201:H484,6,FALSE))</f>
        <v/>
      </c>
      <c r="C201" s="169" t="str">
        <f>IF(A201="","",IF(OR('Beladung des Speichers'!B201="Beladung aus dem Netz eines anderen Netzbetreibers",'Beladung des Speichers'!B201="Beladung ohne Netznutzung"),'Beladung des Speichers'!B201,"Beladung aus dem Netz der "&amp;Stammdaten!$F$3))</f>
        <v/>
      </c>
      <c r="D201" s="106" t="str">
        <f t="shared" si="4"/>
        <v/>
      </c>
      <c r="E201" s="107" t="str">
        <f>IF(OR(C201="Beladung aus dem Netz eines anderen Netzbetreibers",C201="Beladung ohne Netznutzung"), "",IF(A201="","",SUMIFS('Ergebnis (detailliert)'!$H$17:$H$300,'Ergebnis (detailliert)'!$A$17:$A$300,'Ergebnis (aggregiert)'!$A201,'Ergebnis (detailliert)'!$B$17:$B$300,'Ergebnis (aggregiert)'!$C201)))</f>
        <v/>
      </c>
      <c r="F201" s="108" t="str">
        <f>IF(OR(C201="Beladung aus dem Netz eines anderen Netzbetreibers",C201="Beladung ohne Netznutzung"),  "",IF($A201="","",SUMIFS('Ergebnis (detailliert)'!$I$17:$I$300,'Ergebnis (detailliert)'!$A$17:$A$300,'Ergebnis (aggregiert)'!$A201,'Ergebnis (detailliert)'!$B$17:$B$300,'Ergebnis (aggregiert)'!$C201)))</f>
        <v/>
      </c>
      <c r="G201" s="107" t="str">
        <f>IF(OR(C201="Beladung aus dem Netz eines anderen Netzbetreibers",C201="Beladung ohne Netznutzung"), "",IF($A201="","",SUMIFS('Ergebnis (detailliert)'!$M$17:$M$1001,'Ergebnis (detailliert)'!$A$17:$A$1001,'Ergebnis (aggregiert)'!$A201,'Ergebnis (detailliert)'!$B$17:$B$1001,'Ergebnis (aggregiert)'!$C201)))</f>
        <v/>
      </c>
      <c r="H201" s="108" t="str">
        <f>IF(OR(C201="Beladung aus dem Netz eines anderen Netzbetreibers",C201="Beladung ohne Netznutzung"), "",IF($A201="","",SUMIFS('Ergebnis (detailliert)'!$P$17:$P$1001,'Ergebnis (detailliert)'!$A$17:$A$1001,'Ergebnis (aggregiert)'!$A201,'Ergebnis (detailliert)'!$B$17:$B$1001,'Ergebnis (aggregiert)'!$C201)))</f>
        <v/>
      </c>
      <c r="I201" s="109" t="str">
        <f>IF(OR(C201="Beladung aus dem Netz eines anderen Netzbetreibers",C201="Beladung ohne Netznutzung"), "",IF($A201="","",SUMIFS('Ergebnis (detailliert)'!$S$17:$S$1001,'Ergebnis (detailliert)'!$A$17:$A$1001,'Ergebnis (aggregiert)'!$A201,'Ergebnis (detailliert)'!$B$17:$B$1001,'Ergebnis (aggregiert)'!$C201)))</f>
        <v/>
      </c>
      <c r="J201" s="89" t="str">
        <f>IFERROR(IF(ISBLANK(A201),"",IF(COUNTIF('Beladung des Speichers'!$A$17:$A$300,'Ergebnis (aggregiert)'!A201)=0,"Fehler: Reiter 'Beladung des Speichers' wurde für diesen Speicher nicht ausgefüllt",IF(COUNTIF('Entladung des Speichers'!$A$17:$A$300,'Ergebnis (aggregiert)'!A201)=0,"Fehler: Reiter 'Entladung des Speichers' wurde für diesen Speicher nicht ausgefüllt",IF(COUNTIF(Füllstände!$A$17:$A$300,'Ergebnis (aggregiert)'!A201)=0,"Fehler: Reiter 'Füllstände' wurde für diesen Speicher nicht ausgefüllt","")))),"Fehler: nicht alle Datenblätter für diesen Speicher wurden vollständig befüllt")</f>
        <v/>
      </c>
    </row>
    <row r="202" spans="1:10" x14ac:dyDescent="0.2">
      <c r="A202" s="105" t="str">
        <f>IF(Stammdaten!A202="","",Stammdaten!A202)</f>
        <v/>
      </c>
      <c r="B202" s="105" t="str">
        <f>IF(A202="","",VLOOKUP(A202,Stammdaten!A202:H485,6,FALSE))</f>
        <v/>
      </c>
      <c r="C202" s="169" t="str">
        <f>IF(A202="","",IF(OR('Beladung des Speichers'!B202="Beladung aus dem Netz eines anderen Netzbetreibers",'Beladung des Speichers'!B202="Beladung ohne Netznutzung"),'Beladung des Speichers'!B202,"Beladung aus dem Netz der "&amp;Stammdaten!$F$3))</f>
        <v/>
      </c>
      <c r="D202" s="106" t="str">
        <f t="shared" si="4"/>
        <v/>
      </c>
      <c r="E202" s="107" t="str">
        <f>IF(OR(C202="Beladung aus dem Netz eines anderen Netzbetreibers",C202="Beladung ohne Netznutzung"), "",IF(A202="","",SUMIFS('Ergebnis (detailliert)'!$H$17:$H$300,'Ergebnis (detailliert)'!$A$17:$A$300,'Ergebnis (aggregiert)'!$A202,'Ergebnis (detailliert)'!$B$17:$B$300,'Ergebnis (aggregiert)'!$C202)))</f>
        <v/>
      </c>
      <c r="F202" s="108" t="str">
        <f>IF(OR(C202="Beladung aus dem Netz eines anderen Netzbetreibers",C202="Beladung ohne Netznutzung"),  "",IF($A202="","",SUMIFS('Ergebnis (detailliert)'!$I$17:$I$300,'Ergebnis (detailliert)'!$A$17:$A$300,'Ergebnis (aggregiert)'!$A202,'Ergebnis (detailliert)'!$B$17:$B$300,'Ergebnis (aggregiert)'!$C202)))</f>
        <v/>
      </c>
      <c r="G202" s="107" t="str">
        <f>IF(OR(C202="Beladung aus dem Netz eines anderen Netzbetreibers",C202="Beladung ohne Netznutzung"), "",IF($A202="","",SUMIFS('Ergebnis (detailliert)'!$M$17:$M$1001,'Ergebnis (detailliert)'!$A$17:$A$1001,'Ergebnis (aggregiert)'!$A202,'Ergebnis (detailliert)'!$B$17:$B$1001,'Ergebnis (aggregiert)'!$C202)))</f>
        <v/>
      </c>
      <c r="H202" s="108" t="str">
        <f>IF(OR(C202="Beladung aus dem Netz eines anderen Netzbetreibers",C202="Beladung ohne Netznutzung"), "",IF($A202="","",SUMIFS('Ergebnis (detailliert)'!$P$17:$P$1001,'Ergebnis (detailliert)'!$A$17:$A$1001,'Ergebnis (aggregiert)'!$A202,'Ergebnis (detailliert)'!$B$17:$B$1001,'Ergebnis (aggregiert)'!$C202)))</f>
        <v/>
      </c>
      <c r="I202" s="109" t="str">
        <f>IF(OR(C202="Beladung aus dem Netz eines anderen Netzbetreibers",C202="Beladung ohne Netznutzung"), "",IF($A202="","",SUMIFS('Ergebnis (detailliert)'!$S$17:$S$1001,'Ergebnis (detailliert)'!$A$17:$A$1001,'Ergebnis (aggregiert)'!$A202,'Ergebnis (detailliert)'!$B$17:$B$1001,'Ergebnis (aggregiert)'!$C202)))</f>
        <v/>
      </c>
      <c r="J202" s="89" t="str">
        <f>IFERROR(IF(ISBLANK(A202),"",IF(COUNTIF('Beladung des Speichers'!$A$17:$A$300,'Ergebnis (aggregiert)'!A202)=0,"Fehler: Reiter 'Beladung des Speichers' wurde für diesen Speicher nicht ausgefüllt",IF(COUNTIF('Entladung des Speichers'!$A$17:$A$300,'Ergebnis (aggregiert)'!A202)=0,"Fehler: Reiter 'Entladung des Speichers' wurde für diesen Speicher nicht ausgefüllt",IF(COUNTIF(Füllstände!$A$17:$A$300,'Ergebnis (aggregiert)'!A202)=0,"Fehler: Reiter 'Füllstände' wurde für diesen Speicher nicht ausgefüllt","")))),"Fehler: nicht alle Datenblätter für diesen Speicher wurden vollständig befüllt")</f>
        <v/>
      </c>
    </row>
    <row r="203" spans="1:10" x14ac:dyDescent="0.2">
      <c r="A203" s="105" t="str">
        <f>IF(Stammdaten!A203="","",Stammdaten!A203)</f>
        <v/>
      </c>
      <c r="B203" s="105" t="str">
        <f>IF(A203="","",VLOOKUP(A203,Stammdaten!A203:H486,6,FALSE))</f>
        <v/>
      </c>
      <c r="C203" s="169" t="str">
        <f>IF(A203="","",IF(OR('Beladung des Speichers'!B203="Beladung aus dem Netz eines anderen Netzbetreibers",'Beladung des Speichers'!B203="Beladung ohne Netznutzung"),'Beladung des Speichers'!B203,"Beladung aus dem Netz der "&amp;Stammdaten!$F$3))</f>
        <v/>
      </c>
      <c r="D203" s="106" t="str">
        <f t="shared" si="4"/>
        <v/>
      </c>
      <c r="E203" s="107" t="str">
        <f>IF(OR(C203="Beladung aus dem Netz eines anderen Netzbetreibers",C203="Beladung ohne Netznutzung"), "",IF(A203="","",SUMIFS('Ergebnis (detailliert)'!$H$17:$H$300,'Ergebnis (detailliert)'!$A$17:$A$300,'Ergebnis (aggregiert)'!$A203,'Ergebnis (detailliert)'!$B$17:$B$300,'Ergebnis (aggregiert)'!$C203)))</f>
        <v/>
      </c>
      <c r="F203" s="108" t="str">
        <f>IF(OR(C203="Beladung aus dem Netz eines anderen Netzbetreibers",C203="Beladung ohne Netznutzung"),  "",IF($A203="","",SUMIFS('Ergebnis (detailliert)'!$I$17:$I$300,'Ergebnis (detailliert)'!$A$17:$A$300,'Ergebnis (aggregiert)'!$A203,'Ergebnis (detailliert)'!$B$17:$B$300,'Ergebnis (aggregiert)'!$C203)))</f>
        <v/>
      </c>
      <c r="G203" s="107" t="str">
        <f>IF(OR(C203="Beladung aus dem Netz eines anderen Netzbetreibers",C203="Beladung ohne Netznutzung"), "",IF($A203="","",SUMIFS('Ergebnis (detailliert)'!$M$17:$M$1001,'Ergebnis (detailliert)'!$A$17:$A$1001,'Ergebnis (aggregiert)'!$A203,'Ergebnis (detailliert)'!$B$17:$B$1001,'Ergebnis (aggregiert)'!$C203)))</f>
        <v/>
      </c>
      <c r="H203" s="108" t="str">
        <f>IF(OR(C203="Beladung aus dem Netz eines anderen Netzbetreibers",C203="Beladung ohne Netznutzung"), "",IF($A203="","",SUMIFS('Ergebnis (detailliert)'!$P$17:$P$1001,'Ergebnis (detailliert)'!$A$17:$A$1001,'Ergebnis (aggregiert)'!$A203,'Ergebnis (detailliert)'!$B$17:$B$1001,'Ergebnis (aggregiert)'!$C203)))</f>
        <v/>
      </c>
      <c r="I203" s="109" t="str">
        <f>IF(OR(C203="Beladung aus dem Netz eines anderen Netzbetreibers",C203="Beladung ohne Netznutzung"), "",IF($A203="","",SUMIFS('Ergebnis (detailliert)'!$S$17:$S$1001,'Ergebnis (detailliert)'!$A$17:$A$1001,'Ergebnis (aggregiert)'!$A203,'Ergebnis (detailliert)'!$B$17:$B$1001,'Ergebnis (aggregiert)'!$C203)))</f>
        <v/>
      </c>
      <c r="J203" s="89" t="str">
        <f>IFERROR(IF(ISBLANK(A203),"",IF(COUNTIF('Beladung des Speichers'!$A$17:$A$300,'Ergebnis (aggregiert)'!A203)=0,"Fehler: Reiter 'Beladung des Speichers' wurde für diesen Speicher nicht ausgefüllt",IF(COUNTIF('Entladung des Speichers'!$A$17:$A$300,'Ergebnis (aggregiert)'!A203)=0,"Fehler: Reiter 'Entladung des Speichers' wurde für diesen Speicher nicht ausgefüllt",IF(COUNTIF(Füllstände!$A$17:$A$300,'Ergebnis (aggregiert)'!A203)=0,"Fehler: Reiter 'Füllstände' wurde für diesen Speicher nicht ausgefüllt","")))),"Fehler: nicht alle Datenblätter für diesen Speicher wurden vollständig befüllt")</f>
        <v/>
      </c>
    </row>
    <row r="204" spans="1:10" x14ac:dyDescent="0.2">
      <c r="A204" s="105" t="str">
        <f>IF(Stammdaten!A204="","",Stammdaten!A204)</f>
        <v/>
      </c>
      <c r="B204" s="105" t="str">
        <f>IF(A204="","",VLOOKUP(A204,Stammdaten!A204:H487,6,FALSE))</f>
        <v/>
      </c>
      <c r="C204" s="169" t="str">
        <f>IF(A204="","",IF(OR('Beladung des Speichers'!B204="Beladung aus dem Netz eines anderen Netzbetreibers",'Beladung des Speichers'!B204="Beladung ohne Netznutzung"),'Beladung des Speichers'!B204,"Beladung aus dem Netz der "&amp;Stammdaten!$F$3))</f>
        <v/>
      </c>
      <c r="D204" s="106" t="str">
        <f t="shared" si="4"/>
        <v/>
      </c>
      <c r="E204" s="107" t="str">
        <f>IF(OR(C204="Beladung aus dem Netz eines anderen Netzbetreibers",C204="Beladung ohne Netznutzung"), "",IF(A204="","",SUMIFS('Ergebnis (detailliert)'!$H$17:$H$300,'Ergebnis (detailliert)'!$A$17:$A$300,'Ergebnis (aggregiert)'!$A204,'Ergebnis (detailliert)'!$B$17:$B$300,'Ergebnis (aggregiert)'!$C204)))</f>
        <v/>
      </c>
      <c r="F204" s="108" t="str">
        <f>IF(OR(C204="Beladung aus dem Netz eines anderen Netzbetreibers",C204="Beladung ohne Netznutzung"),  "",IF($A204="","",SUMIFS('Ergebnis (detailliert)'!$I$17:$I$300,'Ergebnis (detailliert)'!$A$17:$A$300,'Ergebnis (aggregiert)'!$A204,'Ergebnis (detailliert)'!$B$17:$B$300,'Ergebnis (aggregiert)'!$C204)))</f>
        <v/>
      </c>
      <c r="G204" s="107" t="str">
        <f>IF(OR(C204="Beladung aus dem Netz eines anderen Netzbetreibers",C204="Beladung ohne Netznutzung"), "",IF($A204="","",SUMIFS('Ergebnis (detailliert)'!$M$17:$M$1001,'Ergebnis (detailliert)'!$A$17:$A$1001,'Ergebnis (aggregiert)'!$A204,'Ergebnis (detailliert)'!$B$17:$B$1001,'Ergebnis (aggregiert)'!$C204)))</f>
        <v/>
      </c>
      <c r="H204" s="108" t="str">
        <f>IF(OR(C204="Beladung aus dem Netz eines anderen Netzbetreibers",C204="Beladung ohne Netznutzung"), "",IF($A204="","",SUMIFS('Ergebnis (detailliert)'!$P$17:$P$1001,'Ergebnis (detailliert)'!$A$17:$A$1001,'Ergebnis (aggregiert)'!$A204,'Ergebnis (detailliert)'!$B$17:$B$1001,'Ergebnis (aggregiert)'!$C204)))</f>
        <v/>
      </c>
      <c r="I204" s="109" t="str">
        <f>IF(OR(C204="Beladung aus dem Netz eines anderen Netzbetreibers",C204="Beladung ohne Netznutzung"), "",IF($A204="","",SUMIFS('Ergebnis (detailliert)'!$S$17:$S$1001,'Ergebnis (detailliert)'!$A$17:$A$1001,'Ergebnis (aggregiert)'!$A204,'Ergebnis (detailliert)'!$B$17:$B$1001,'Ergebnis (aggregiert)'!$C204)))</f>
        <v/>
      </c>
      <c r="J204" s="89" t="str">
        <f>IFERROR(IF(ISBLANK(A204),"",IF(COUNTIF('Beladung des Speichers'!$A$17:$A$300,'Ergebnis (aggregiert)'!A204)=0,"Fehler: Reiter 'Beladung des Speichers' wurde für diesen Speicher nicht ausgefüllt",IF(COUNTIF('Entladung des Speichers'!$A$17:$A$300,'Ergebnis (aggregiert)'!A204)=0,"Fehler: Reiter 'Entladung des Speichers' wurde für diesen Speicher nicht ausgefüllt",IF(COUNTIF(Füllstände!$A$17:$A$300,'Ergebnis (aggregiert)'!A204)=0,"Fehler: Reiter 'Füllstände' wurde für diesen Speicher nicht ausgefüllt","")))),"Fehler: nicht alle Datenblätter für diesen Speicher wurden vollständig befüllt")</f>
        <v/>
      </c>
    </row>
    <row r="205" spans="1:10" x14ac:dyDescent="0.2">
      <c r="A205" s="105" t="str">
        <f>IF(Stammdaten!A205="","",Stammdaten!A205)</f>
        <v/>
      </c>
      <c r="B205" s="105" t="str">
        <f>IF(A205="","",VLOOKUP(A205,Stammdaten!A205:H488,6,FALSE))</f>
        <v/>
      </c>
      <c r="C205" s="169" t="str">
        <f>IF(A205="","",IF(OR('Beladung des Speichers'!B205="Beladung aus dem Netz eines anderen Netzbetreibers",'Beladung des Speichers'!B205="Beladung ohne Netznutzung"),'Beladung des Speichers'!B205,"Beladung aus dem Netz der "&amp;Stammdaten!$F$3))</f>
        <v/>
      </c>
      <c r="D205" s="106" t="str">
        <f t="shared" si="4"/>
        <v/>
      </c>
      <c r="E205" s="107" t="str">
        <f>IF(OR(C205="Beladung aus dem Netz eines anderen Netzbetreibers",C205="Beladung ohne Netznutzung"), "",IF(A205="","",SUMIFS('Ergebnis (detailliert)'!$H$17:$H$300,'Ergebnis (detailliert)'!$A$17:$A$300,'Ergebnis (aggregiert)'!$A205,'Ergebnis (detailliert)'!$B$17:$B$300,'Ergebnis (aggregiert)'!$C205)))</f>
        <v/>
      </c>
      <c r="F205" s="108" t="str">
        <f>IF(OR(C205="Beladung aus dem Netz eines anderen Netzbetreibers",C205="Beladung ohne Netznutzung"),  "",IF($A205="","",SUMIFS('Ergebnis (detailliert)'!$I$17:$I$300,'Ergebnis (detailliert)'!$A$17:$A$300,'Ergebnis (aggregiert)'!$A205,'Ergebnis (detailliert)'!$B$17:$B$300,'Ergebnis (aggregiert)'!$C205)))</f>
        <v/>
      </c>
      <c r="G205" s="107" t="str">
        <f>IF(OR(C205="Beladung aus dem Netz eines anderen Netzbetreibers",C205="Beladung ohne Netznutzung"), "",IF($A205="","",SUMIFS('Ergebnis (detailliert)'!$M$17:$M$1001,'Ergebnis (detailliert)'!$A$17:$A$1001,'Ergebnis (aggregiert)'!$A205,'Ergebnis (detailliert)'!$B$17:$B$1001,'Ergebnis (aggregiert)'!$C205)))</f>
        <v/>
      </c>
      <c r="H205" s="108" t="str">
        <f>IF(OR(C205="Beladung aus dem Netz eines anderen Netzbetreibers",C205="Beladung ohne Netznutzung"), "",IF($A205="","",SUMIFS('Ergebnis (detailliert)'!$P$17:$P$1001,'Ergebnis (detailliert)'!$A$17:$A$1001,'Ergebnis (aggregiert)'!$A205,'Ergebnis (detailliert)'!$B$17:$B$1001,'Ergebnis (aggregiert)'!$C205)))</f>
        <v/>
      </c>
      <c r="I205" s="109" t="str">
        <f>IF(OR(C205="Beladung aus dem Netz eines anderen Netzbetreibers",C205="Beladung ohne Netznutzung"), "",IF($A205="","",SUMIFS('Ergebnis (detailliert)'!$S$17:$S$1001,'Ergebnis (detailliert)'!$A$17:$A$1001,'Ergebnis (aggregiert)'!$A205,'Ergebnis (detailliert)'!$B$17:$B$1001,'Ergebnis (aggregiert)'!$C205)))</f>
        <v/>
      </c>
      <c r="J205" s="89" t="str">
        <f>IFERROR(IF(ISBLANK(A205),"",IF(COUNTIF('Beladung des Speichers'!$A$17:$A$300,'Ergebnis (aggregiert)'!A205)=0,"Fehler: Reiter 'Beladung des Speichers' wurde für diesen Speicher nicht ausgefüllt",IF(COUNTIF('Entladung des Speichers'!$A$17:$A$300,'Ergebnis (aggregiert)'!A205)=0,"Fehler: Reiter 'Entladung des Speichers' wurde für diesen Speicher nicht ausgefüllt",IF(COUNTIF(Füllstände!$A$17:$A$300,'Ergebnis (aggregiert)'!A205)=0,"Fehler: Reiter 'Füllstände' wurde für diesen Speicher nicht ausgefüllt","")))),"Fehler: nicht alle Datenblätter für diesen Speicher wurden vollständig befüllt")</f>
        <v/>
      </c>
    </row>
    <row r="206" spans="1:10" x14ac:dyDescent="0.2">
      <c r="A206" s="105" t="str">
        <f>IF(Stammdaten!A206="","",Stammdaten!A206)</f>
        <v/>
      </c>
      <c r="B206" s="105" t="str">
        <f>IF(A206="","",VLOOKUP(A206,Stammdaten!A206:H489,6,FALSE))</f>
        <v/>
      </c>
      <c r="C206" s="169" t="str">
        <f>IF(A206="","",IF(OR('Beladung des Speichers'!B206="Beladung aus dem Netz eines anderen Netzbetreibers",'Beladung des Speichers'!B206="Beladung ohne Netznutzung"),'Beladung des Speichers'!B206,"Beladung aus dem Netz der "&amp;Stammdaten!$F$3))</f>
        <v/>
      </c>
      <c r="D206" s="106" t="str">
        <f t="shared" si="4"/>
        <v/>
      </c>
      <c r="E206" s="107" t="str">
        <f>IF(OR(C206="Beladung aus dem Netz eines anderen Netzbetreibers",C206="Beladung ohne Netznutzung"), "",IF(A206="","",SUMIFS('Ergebnis (detailliert)'!$H$17:$H$300,'Ergebnis (detailliert)'!$A$17:$A$300,'Ergebnis (aggregiert)'!$A206,'Ergebnis (detailliert)'!$B$17:$B$300,'Ergebnis (aggregiert)'!$C206)))</f>
        <v/>
      </c>
      <c r="F206" s="108" t="str">
        <f>IF(OR(C206="Beladung aus dem Netz eines anderen Netzbetreibers",C206="Beladung ohne Netznutzung"),  "",IF($A206="","",SUMIFS('Ergebnis (detailliert)'!$I$17:$I$300,'Ergebnis (detailliert)'!$A$17:$A$300,'Ergebnis (aggregiert)'!$A206,'Ergebnis (detailliert)'!$B$17:$B$300,'Ergebnis (aggregiert)'!$C206)))</f>
        <v/>
      </c>
      <c r="G206" s="107" t="str">
        <f>IF(OR(C206="Beladung aus dem Netz eines anderen Netzbetreibers",C206="Beladung ohne Netznutzung"), "",IF($A206="","",SUMIFS('Ergebnis (detailliert)'!$M$17:$M$1001,'Ergebnis (detailliert)'!$A$17:$A$1001,'Ergebnis (aggregiert)'!$A206,'Ergebnis (detailliert)'!$B$17:$B$1001,'Ergebnis (aggregiert)'!$C206)))</f>
        <v/>
      </c>
      <c r="H206" s="108" t="str">
        <f>IF(OR(C206="Beladung aus dem Netz eines anderen Netzbetreibers",C206="Beladung ohne Netznutzung"), "",IF($A206="","",SUMIFS('Ergebnis (detailliert)'!$P$17:$P$1001,'Ergebnis (detailliert)'!$A$17:$A$1001,'Ergebnis (aggregiert)'!$A206,'Ergebnis (detailliert)'!$B$17:$B$1001,'Ergebnis (aggregiert)'!$C206)))</f>
        <v/>
      </c>
      <c r="I206" s="109" t="str">
        <f>IF(OR(C206="Beladung aus dem Netz eines anderen Netzbetreibers",C206="Beladung ohne Netznutzung"), "",IF($A206="","",SUMIFS('Ergebnis (detailliert)'!$S$17:$S$1001,'Ergebnis (detailliert)'!$A$17:$A$1001,'Ergebnis (aggregiert)'!$A206,'Ergebnis (detailliert)'!$B$17:$B$1001,'Ergebnis (aggregiert)'!$C206)))</f>
        <v/>
      </c>
      <c r="J206" s="89" t="str">
        <f>IFERROR(IF(ISBLANK(A206),"",IF(COUNTIF('Beladung des Speichers'!$A$17:$A$300,'Ergebnis (aggregiert)'!A206)=0,"Fehler: Reiter 'Beladung des Speichers' wurde für diesen Speicher nicht ausgefüllt",IF(COUNTIF('Entladung des Speichers'!$A$17:$A$300,'Ergebnis (aggregiert)'!A206)=0,"Fehler: Reiter 'Entladung des Speichers' wurde für diesen Speicher nicht ausgefüllt",IF(COUNTIF(Füllstände!$A$17:$A$300,'Ergebnis (aggregiert)'!A206)=0,"Fehler: Reiter 'Füllstände' wurde für diesen Speicher nicht ausgefüllt","")))),"Fehler: nicht alle Datenblätter für diesen Speicher wurden vollständig befüllt")</f>
        <v/>
      </c>
    </row>
    <row r="207" spans="1:10" x14ac:dyDescent="0.2">
      <c r="A207" s="105" t="str">
        <f>IF(Stammdaten!A207="","",Stammdaten!A207)</f>
        <v/>
      </c>
      <c r="B207" s="105" t="str">
        <f>IF(A207="","",VLOOKUP(A207,Stammdaten!A207:H490,6,FALSE))</f>
        <v/>
      </c>
      <c r="C207" s="169" t="str">
        <f>IF(A207="","",IF(OR('Beladung des Speichers'!B207="Beladung aus dem Netz eines anderen Netzbetreibers",'Beladung des Speichers'!B207="Beladung ohne Netznutzung"),'Beladung des Speichers'!B207,"Beladung aus dem Netz der "&amp;Stammdaten!$F$3))</f>
        <v/>
      </c>
      <c r="D207" s="106" t="str">
        <f t="shared" si="4"/>
        <v/>
      </c>
      <c r="E207" s="107" t="str">
        <f>IF(OR(C207="Beladung aus dem Netz eines anderen Netzbetreibers",C207="Beladung ohne Netznutzung"), "",IF(A207="","",SUMIFS('Ergebnis (detailliert)'!$H$17:$H$300,'Ergebnis (detailliert)'!$A$17:$A$300,'Ergebnis (aggregiert)'!$A207,'Ergebnis (detailliert)'!$B$17:$B$300,'Ergebnis (aggregiert)'!$C207)))</f>
        <v/>
      </c>
      <c r="F207" s="108" t="str">
        <f>IF(OR(C207="Beladung aus dem Netz eines anderen Netzbetreibers",C207="Beladung ohne Netznutzung"),  "",IF($A207="","",SUMIFS('Ergebnis (detailliert)'!$I$17:$I$300,'Ergebnis (detailliert)'!$A$17:$A$300,'Ergebnis (aggregiert)'!$A207,'Ergebnis (detailliert)'!$B$17:$B$300,'Ergebnis (aggregiert)'!$C207)))</f>
        <v/>
      </c>
      <c r="G207" s="107" t="str">
        <f>IF(OR(C207="Beladung aus dem Netz eines anderen Netzbetreibers",C207="Beladung ohne Netznutzung"), "",IF($A207="","",SUMIFS('Ergebnis (detailliert)'!$M$17:$M$1001,'Ergebnis (detailliert)'!$A$17:$A$1001,'Ergebnis (aggregiert)'!$A207,'Ergebnis (detailliert)'!$B$17:$B$1001,'Ergebnis (aggregiert)'!$C207)))</f>
        <v/>
      </c>
      <c r="H207" s="108" t="str">
        <f>IF(OR(C207="Beladung aus dem Netz eines anderen Netzbetreibers",C207="Beladung ohne Netznutzung"), "",IF($A207="","",SUMIFS('Ergebnis (detailliert)'!$P$17:$P$1001,'Ergebnis (detailliert)'!$A$17:$A$1001,'Ergebnis (aggregiert)'!$A207,'Ergebnis (detailliert)'!$B$17:$B$1001,'Ergebnis (aggregiert)'!$C207)))</f>
        <v/>
      </c>
      <c r="I207" s="109" t="str">
        <f>IF(OR(C207="Beladung aus dem Netz eines anderen Netzbetreibers",C207="Beladung ohne Netznutzung"), "",IF($A207="","",SUMIFS('Ergebnis (detailliert)'!$S$17:$S$1001,'Ergebnis (detailliert)'!$A$17:$A$1001,'Ergebnis (aggregiert)'!$A207,'Ergebnis (detailliert)'!$B$17:$B$1001,'Ergebnis (aggregiert)'!$C207)))</f>
        <v/>
      </c>
      <c r="J207" s="89" t="str">
        <f>IFERROR(IF(ISBLANK(A207),"",IF(COUNTIF('Beladung des Speichers'!$A$17:$A$300,'Ergebnis (aggregiert)'!A207)=0,"Fehler: Reiter 'Beladung des Speichers' wurde für diesen Speicher nicht ausgefüllt",IF(COUNTIF('Entladung des Speichers'!$A$17:$A$300,'Ergebnis (aggregiert)'!A207)=0,"Fehler: Reiter 'Entladung des Speichers' wurde für diesen Speicher nicht ausgefüllt",IF(COUNTIF(Füllstände!$A$17:$A$300,'Ergebnis (aggregiert)'!A207)=0,"Fehler: Reiter 'Füllstände' wurde für diesen Speicher nicht ausgefüllt","")))),"Fehler: nicht alle Datenblätter für diesen Speicher wurden vollständig befüllt")</f>
        <v/>
      </c>
    </row>
    <row r="208" spans="1:10" x14ac:dyDescent="0.2">
      <c r="A208" s="105" t="str">
        <f>IF(Stammdaten!A208="","",Stammdaten!A208)</f>
        <v/>
      </c>
      <c r="B208" s="105" t="str">
        <f>IF(A208="","",VLOOKUP(A208,Stammdaten!A208:H491,6,FALSE))</f>
        <v/>
      </c>
      <c r="C208" s="169" t="str">
        <f>IF(A208="","",IF(OR('Beladung des Speichers'!B208="Beladung aus dem Netz eines anderen Netzbetreibers",'Beladung des Speichers'!B208="Beladung ohne Netznutzung"),'Beladung des Speichers'!B208,"Beladung aus dem Netz der "&amp;Stammdaten!$F$3))</f>
        <v/>
      </c>
      <c r="D208" s="106" t="str">
        <f t="shared" si="4"/>
        <v/>
      </c>
      <c r="E208" s="107" t="str">
        <f>IF(OR(C208="Beladung aus dem Netz eines anderen Netzbetreibers",C208="Beladung ohne Netznutzung"), "",IF(A208="","",SUMIFS('Ergebnis (detailliert)'!$H$17:$H$300,'Ergebnis (detailliert)'!$A$17:$A$300,'Ergebnis (aggregiert)'!$A208,'Ergebnis (detailliert)'!$B$17:$B$300,'Ergebnis (aggregiert)'!$C208)))</f>
        <v/>
      </c>
      <c r="F208" s="108" t="str">
        <f>IF(OR(C208="Beladung aus dem Netz eines anderen Netzbetreibers",C208="Beladung ohne Netznutzung"),  "",IF($A208="","",SUMIFS('Ergebnis (detailliert)'!$I$17:$I$300,'Ergebnis (detailliert)'!$A$17:$A$300,'Ergebnis (aggregiert)'!$A208,'Ergebnis (detailliert)'!$B$17:$B$300,'Ergebnis (aggregiert)'!$C208)))</f>
        <v/>
      </c>
      <c r="G208" s="107" t="str">
        <f>IF(OR(C208="Beladung aus dem Netz eines anderen Netzbetreibers",C208="Beladung ohne Netznutzung"), "",IF($A208="","",SUMIFS('Ergebnis (detailliert)'!$M$17:$M$1001,'Ergebnis (detailliert)'!$A$17:$A$1001,'Ergebnis (aggregiert)'!$A208,'Ergebnis (detailliert)'!$B$17:$B$1001,'Ergebnis (aggregiert)'!$C208)))</f>
        <v/>
      </c>
      <c r="H208" s="108" t="str">
        <f>IF(OR(C208="Beladung aus dem Netz eines anderen Netzbetreibers",C208="Beladung ohne Netznutzung"), "",IF($A208="","",SUMIFS('Ergebnis (detailliert)'!$P$17:$P$1001,'Ergebnis (detailliert)'!$A$17:$A$1001,'Ergebnis (aggregiert)'!$A208,'Ergebnis (detailliert)'!$B$17:$B$1001,'Ergebnis (aggregiert)'!$C208)))</f>
        <v/>
      </c>
      <c r="I208" s="109" t="str">
        <f>IF(OR(C208="Beladung aus dem Netz eines anderen Netzbetreibers",C208="Beladung ohne Netznutzung"), "",IF($A208="","",SUMIFS('Ergebnis (detailliert)'!$S$17:$S$1001,'Ergebnis (detailliert)'!$A$17:$A$1001,'Ergebnis (aggregiert)'!$A208,'Ergebnis (detailliert)'!$B$17:$B$1001,'Ergebnis (aggregiert)'!$C208)))</f>
        <v/>
      </c>
      <c r="J208" s="89" t="str">
        <f>IFERROR(IF(ISBLANK(A208),"",IF(COUNTIF('Beladung des Speichers'!$A$17:$A$300,'Ergebnis (aggregiert)'!A208)=0,"Fehler: Reiter 'Beladung des Speichers' wurde für diesen Speicher nicht ausgefüllt",IF(COUNTIF('Entladung des Speichers'!$A$17:$A$300,'Ergebnis (aggregiert)'!A208)=0,"Fehler: Reiter 'Entladung des Speichers' wurde für diesen Speicher nicht ausgefüllt",IF(COUNTIF(Füllstände!$A$17:$A$300,'Ergebnis (aggregiert)'!A208)=0,"Fehler: Reiter 'Füllstände' wurde für diesen Speicher nicht ausgefüllt","")))),"Fehler: nicht alle Datenblätter für diesen Speicher wurden vollständig befüllt")</f>
        <v/>
      </c>
    </row>
    <row r="209" spans="1:10" x14ac:dyDescent="0.2">
      <c r="A209" s="105" t="str">
        <f>IF(Stammdaten!A209="","",Stammdaten!A209)</f>
        <v/>
      </c>
      <c r="B209" s="105" t="str">
        <f>IF(A209="","",VLOOKUP(A209,Stammdaten!A209:H492,6,FALSE))</f>
        <v/>
      </c>
      <c r="C209" s="169" t="str">
        <f>IF(A209="","",IF(OR('Beladung des Speichers'!B209="Beladung aus dem Netz eines anderen Netzbetreibers",'Beladung des Speichers'!B209="Beladung ohne Netznutzung"),'Beladung des Speichers'!B209,"Beladung aus dem Netz der "&amp;Stammdaten!$F$3))</f>
        <v/>
      </c>
      <c r="D209" s="106" t="str">
        <f t="shared" ref="D209:D272" si="5">IF(A209="","",$B$11)</f>
        <v/>
      </c>
      <c r="E209" s="107" t="str">
        <f>IF(OR(C209="Beladung aus dem Netz eines anderen Netzbetreibers",C209="Beladung ohne Netznutzung"), "",IF(A209="","",SUMIFS('Ergebnis (detailliert)'!$H$17:$H$300,'Ergebnis (detailliert)'!$A$17:$A$300,'Ergebnis (aggregiert)'!$A209,'Ergebnis (detailliert)'!$B$17:$B$300,'Ergebnis (aggregiert)'!$C209)))</f>
        <v/>
      </c>
      <c r="F209" s="108" t="str">
        <f>IF(OR(C209="Beladung aus dem Netz eines anderen Netzbetreibers",C209="Beladung ohne Netznutzung"),  "",IF($A209="","",SUMIFS('Ergebnis (detailliert)'!$I$17:$I$300,'Ergebnis (detailliert)'!$A$17:$A$300,'Ergebnis (aggregiert)'!$A209,'Ergebnis (detailliert)'!$B$17:$B$300,'Ergebnis (aggregiert)'!$C209)))</f>
        <v/>
      </c>
      <c r="G209" s="107" t="str">
        <f>IF(OR(C209="Beladung aus dem Netz eines anderen Netzbetreibers",C209="Beladung ohne Netznutzung"), "",IF($A209="","",SUMIFS('Ergebnis (detailliert)'!$M$17:$M$1001,'Ergebnis (detailliert)'!$A$17:$A$1001,'Ergebnis (aggregiert)'!$A209,'Ergebnis (detailliert)'!$B$17:$B$1001,'Ergebnis (aggregiert)'!$C209)))</f>
        <v/>
      </c>
      <c r="H209" s="108" t="str">
        <f>IF(OR(C209="Beladung aus dem Netz eines anderen Netzbetreibers",C209="Beladung ohne Netznutzung"), "",IF($A209="","",SUMIFS('Ergebnis (detailliert)'!$P$17:$P$1001,'Ergebnis (detailliert)'!$A$17:$A$1001,'Ergebnis (aggregiert)'!$A209,'Ergebnis (detailliert)'!$B$17:$B$1001,'Ergebnis (aggregiert)'!$C209)))</f>
        <v/>
      </c>
      <c r="I209" s="109" t="str">
        <f>IF(OR(C209="Beladung aus dem Netz eines anderen Netzbetreibers",C209="Beladung ohne Netznutzung"), "",IF($A209="","",SUMIFS('Ergebnis (detailliert)'!$S$17:$S$1001,'Ergebnis (detailliert)'!$A$17:$A$1001,'Ergebnis (aggregiert)'!$A209,'Ergebnis (detailliert)'!$B$17:$B$1001,'Ergebnis (aggregiert)'!$C209)))</f>
        <v/>
      </c>
      <c r="J209" s="89" t="str">
        <f>IFERROR(IF(ISBLANK(A209),"",IF(COUNTIF('Beladung des Speichers'!$A$17:$A$300,'Ergebnis (aggregiert)'!A209)=0,"Fehler: Reiter 'Beladung des Speichers' wurde für diesen Speicher nicht ausgefüllt",IF(COUNTIF('Entladung des Speichers'!$A$17:$A$300,'Ergebnis (aggregiert)'!A209)=0,"Fehler: Reiter 'Entladung des Speichers' wurde für diesen Speicher nicht ausgefüllt",IF(COUNTIF(Füllstände!$A$17:$A$300,'Ergebnis (aggregiert)'!A209)=0,"Fehler: Reiter 'Füllstände' wurde für diesen Speicher nicht ausgefüllt","")))),"Fehler: nicht alle Datenblätter für diesen Speicher wurden vollständig befüllt")</f>
        <v/>
      </c>
    </row>
    <row r="210" spans="1:10" x14ac:dyDescent="0.2">
      <c r="A210" s="105" t="str">
        <f>IF(Stammdaten!A210="","",Stammdaten!A210)</f>
        <v/>
      </c>
      <c r="B210" s="105" t="str">
        <f>IF(A210="","",VLOOKUP(A210,Stammdaten!A210:H493,6,FALSE))</f>
        <v/>
      </c>
      <c r="C210" s="169" t="str">
        <f>IF(A210="","",IF(OR('Beladung des Speichers'!B210="Beladung aus dem Netz eines anderen Netzbetreibers",'Beladung des Speichers'!B210="Beladung ohne Netznutzung"),'Beladung des Speichers'!B210,"Beladung aus dem Netz der "&amp;Stammdaten!$F$3))</f>
        <v/>
      </c>
      <c r="D210" s="106" t="str">
        <f t="shared" si="5"/>
        <v/>
      </c>
      <c r="E210" s="107" t="str">
        <f>IF(OR(C210="Beladung aus dem Netz eines anderen Netzbetreibers",C210="Beladung ohne Netznutzung"), "",IF(A210="","",SUMIFS('Ergebnis (detailliert)'!$H$17:$H$300,'Ergebnis (detailliert)'!$A$17:$A$300,'Ergebnis (aggregiert)'!$A210,'Ergebnis (detailliert)'!$B$17:$B$300,'Ergebnis (aggregiert)'!$C210)))</f>
        <v/>
      </c>
      <c r="F210" s="108" t="str">
        <f>IF(OR(C210="Beladung aus dem Netz eines anderen Netzbetreibers",C210="Beladung ohne Netznutzung"),  "",IF($A210="","",SUMIFS('Ergebnis (detailliert)'!$I$17:$I$300,'Ergebnis (detailliert)'!$A$17:$A$300,'Ergebnis (aggregiert)'!$A210,'Ergebnis (detailliert)'!$B$17:$B$300,'Ergebnis (aggregiert)'!$C210)))</f>
        <v/>
      </c>
      <c r="G210" s="107" t="str">
        <f>IF(OR(C210="Beladung aus dem Netz eines anderen Netzbetreibers",C210="Beladung ohne Netznutzung"), "",IF($A210="","",SUMIFS('Ergebnis (detailliert)'!$M$17:$M$1001,'Ergebnis (detailliert)'!$A$17:$A$1001,'Ergebnis (aggregiert)'!$A210,'Ergebnis (detailliert)'!$B$17:$B$1001,'Ergebnis (aggregiert)'!$C210)))</f>
        <v/>
      </c>
      <c r="H210" s="108" t="str">
        <f>IF(OR(C210="Beladung aus dem Netz eines anderen Netzbetreibers",C210="Beladung ohne Netznutzung"), "",IF($A210="","",SUMIFS('Ergebnis (detailliert)'!$P$17:$P$1001,'Ergebnis (detailliert)'!$A$17:$A$1001,'Ergebnis (aggregiert)'!$A210,'Ergebnis (detailliert)'!$B$17:$B$1001,'Ergebnis (aggregiert)'!$C210)))</f>
        <v/>
      </c>
      <c r="I210" s="109" t="str">
        <f>IF(OR(C210="Beladung aus dem Netz eines anderen Netzbetreibers",C210="Beladung ohne Netznutzung"), "",IF($A210="","",SUMIFS('Ergebnis (detailliert)'!$S$17:$S$1001,'Ergebnis (detailliert)'!$A$17:$A$1001,'Ergebnis (aggregiert)'!$A210,'Ergebnis (detailliert)'!$B$17:$B$1001,'Ergebnis (aggregiert)'!$C210)))</f>
        <v/>
      </c>
      <c r="J210" s="89" t="str">
        <f>IFERROR(IF(ISBLANK(A210),"",IF(COUNTIF('Beladung des Speichers'!$A$17:$A$300,'Ergebnis (aggregiert)'!A210)=0,"Fehler: Reiter 'Beladung des Speichers' wurde für diesen Speicher nicht ausgefüllt",IF(COUNTIF('Entladung des Speichers'!$A$17:$A$300,'Ergebnis (aggregiert)'!A210)=0,"Fehler: Reiter 'Entladung des Speichers' wurde für diesen Speicher nicht ausgefüllt",IF(COUNTIF(Füllstände!$A$17:$A$300,'Ergebnis (aggregiert)'!A210)=0,"Fehler: Reiter 'Füllstände' wurde für diesen Speicher nicht ausgefüllt","")))),"Fehler: nicht alle Datenblätter für diesen Speicher wurden vollständig befüllt")</f>
        <v/>
      </c>
    </row>
    <row r="211" spans="1:10" x14ac:dyDescent="0.2">
      <c r="A211" s="105" t="str">
        <f>IF(Stammdaten!A211="","",Stammdaten!A211)</f>
        <v/>
      </c>
      <c r="B211" s="105" t="str">
        <f>IF(A211="","",VLOOKUP(A211,Stammdaten!A211:H494,6,FALSE))</f>
        <v/>
      </c>
      <c r="C211" s="169" t="str">
        <f>IF(A211="","",IF(OR('Beladung des Speichers'!B211="Beladung aus dem Netz eines anderen Netzbetreibers",'Beladung des Speichers'!B211="Beladung ohne Netznutzung"),'Beladung des Speichers'!B211,"Beladung aus dem Netz der "&amp;Stammdaten!$F$3))</f>
        <v/>
      </c>
      <c r="D211" s="106" t="str">
        <f t="shared" si="5"/>
        <v/>
      </c>
      <c r="E211" s="107" t="str">
        <f>IF(OR(C211="Beladung aus dem Netz eines anderen Netzbetreibers",C211="Beladung ohne Netznutzung"), "",IF(A211="","",SUMIFS('Ergebnis (detailliert)'!$H$17:$H$300,'Ergebnis (detailliert)'!$A$17:$A$300,'Ergebnis (aggregiert)'!$A211,'Ergebnis (detailliert)'!$B$17:$B$300,'Ergebnis (aggregiert)'!$C211)))</f>
        <v/>
      </c>
      <c r="F211" s="108" t="str">
        <f>IF(OR(C211="Beladung aus dem Netz eines anderen Netzbetreibers",C211="Beladung ohne Netznutzung"),  "",IF($A211="","",SUMIFS('Ergebnis (detailliert)'!$I$17:$I$300,'Ergebnis (detailliert)'!$A$17:$A$300,'Ergebnis (aggregiert)'!$A211,'Ergebnis (detailliert)'!$B$17:$B$300,'Ergebnis (aggregiert)'!$C211)))</f>
        <v/>
      </c>
      <c r="G211" s="107" t="str">
        <f>IF(OR(C211="Beladung aus dem Netz eines anderen Netzbetreibers",C211="Beladung ohne Netznutzung"), "",IF($A211="","",SUMIFS('Ergebnis (detailliert)'!$M$17:$M$1001,'Ergebnis (detailliert)'!$A$17:$A$1001,'Ergebnis (aggregiert)'!$A211,'Ergebnis (detailliert)'!$B$17:$B$1001,'Ergebnis (aggregiert)'!$C211)))</f>
        <v/>
      </c>
      <c r="H211" s="108" t="str">
        <f>IF(OR(C211="Beladung aus dem Netz eines anderen Netzbetreibers",C211="Beladung ohne Netznutzung"), "",IF($A211="","",SUMIFS('Ergebnis (detailliert)'!$P$17:$P$1001,'Ergebnis (detailliert)'!$A$17:$A$1001,'Ergebnis (aggregiert)'!$A211,'Ergebnis (detailliert)'!$B$17:$B$1001,'Ergebnis (aggregiert)'!$C211)))</f>
        <v/>
      </c>
      <c r="I211" s="109" t="str">
        <f>IF(OR(C211="Beladung aus dem Netz eines anderen Netzbetreibers",C211="Beladung ohne Netznutzung"), "",IF($A211="","",SUMIFS('Ergebnis (detailliert)'!$S$17:$S$1001,'Ergebnis (detailliert)'!$A$17:$A$1001,'Ergebnis (aggregiert)'!$A211,'Ergebnis (detailliert)'!$B$17:$B$1001,'Ergebnis (aggregiert)'!$C211)))</f>
        <v/>
      </c>
      <c r="J211" s="89" t="str">
        <f>IFERROR(IF(ISBLANK(A211),"",IF(COUNTIF('Beladung des Speichers'!$A$17:$A$300,'Ergebnis (aggregiert)'!A211)=0,"Fehler: Reiter 'Beladung des Speichers' wurde für diesen Speicher nicht ausgefüllt",IF(COUNTIF('Entladung des Speichers'!$A$17:$A$300,'Ergebnis (aggregiert)'!A211)=0,"Fehler: Reiter 'Entladung des Speichers' wurde für diesen Speicher nicht ausgefüllt",IF(COUNTIF(Füllstände!$A$17:$A$300,'Ergebnis (aggregiert)'!A211)=0,"Fehler: Reiter 'Füllstände' wurde für diesen Speicher nicht ausgefüllt","")))),"Fehler: nicht alle Datenblätter für diesen Speicher wurden vollständig befüllt")</f>
        <v/>
      </c>
    </row>
    <row r="212" spans="1:10" x14ac:dyDescent="0.2">
      <c r="A212" s="105" t="str">
        <f>IF(Stammdaten!A212="","",Stammdaten!A212)</f>
        <v/>
      </c>
      <c r="B212" s="105" t="str">
        <f>IF(A212="","",VLOOKUP(A212,Stammdaten!A212:H495,6,FALSE))</f>
        <v/>
      </c>
      <c r="C212" s="169" t="str">
        <f>IF(A212="","",IF(OR('Beladung des Speichers'!B212="Beladung aus dem Netz eines anderen Netzbetreibers",'Beladung des Speichers'!B212="Beladung ohne Netznutzung"),'Beladung des Speichers'!B212,"Beladung aus dem Netz der "&amp;Stammdaten!$F$3))</f>
        <v/>
      </c>
      <c r="D212" s="106" t="str">
        <f t="shared" si="5"/>
        <v/>
      </c>
      <c r="E212" s="107" t="str">
        <f>IF(OR(C212="Beladung aus dem Netz eines anderen Netzbetreibers",C212="Beladung ohne Netznutzung"), "",IF(A212="","",SUMIFS('Ergebnis (detailliert)'!$H$17:$H$300,'Ergebnis (detailliert)'!$A$17:$A$300,'Ergebnis (aggregiert)'!$A212,'Ergebnis (detailliert)'!$B$17:$B$300,'Ergebnis (aggregiert)'!$C212)))</f>
        <v/>
      </c>
      <c r="F212" s="108" t="str">
        <f>IF(OR(C212="Beladung aus dem Netz eines anderen Netzbetreibers",C212="Beladung ohne Netznutzung"),  "",IF($A212="","",SUMIFS('Ergebnis (detailliert)'!$I$17:$I$300,'Ergebnis (detailliert)'!$A$17:$A$300,'Ergebnis (aggregiert)'!$A212,'Ergebnis (detailliert)'!$B$17:$B$300,'Ergebnis (aggregiert)'!$C212)))</f>
        <v/>
      </c>
      <c r="G212" s="107" t="str">
        <f>IF(OR(C212="Beladung aus dem Netz eines anderen Netzbetreibers",C212="Beladung ohne Netznutzung"), "",IF($A212="","",SUMIFS('Ergebnis (detailliert)'!$M$17:$M$1001,'Ergebnis (detailliert)'!$A$17:$A$1001,'Ergebnis (aggregiert)'!$A212,'Ergebnis (detailliert)'!$B$17:$B$1001,'Ergebnis (aggregiert)'!$C212)))</f>
        <v/>
      </c>
      <c r="H212" s="108" t="str">
        <f>IF(OR(C212="Beladung aus dem Netz eines anderen Netzbetreibers",C212="Beladung ohne Netznutzung"), "",IF($A212="","",SUMIFS('Ergebnis (detailliert)'!$P$17:$P$1001,'Ergebnis (detailliert)'!$A$17:$A$1001,'Ergebnis (aggregiert)'!$A212,'Ergebnis (detailliert)'!$B$17:$B$1001,'Ergebnis (aggregiert)'!$C212)))</f>
        <v/>
      </c>
      <c r="I212" s="109" t="str">
        <f>IF(OR(C212="Beladung aus dem Netz eines anderen Netzbetreibers",C212="Beladung ohne Netznutzung"), "",IF($A212="","",SUMIFS('Ergebnis (detailliert)'!$S$17:$S$1001,'Ergebnis (detailliert)'!$A$17:$A$1001,'Ergebnis (aggregiert)'!$A212,'Ergebnis (detailliert)'!$B$17:$B$1001,'Ergebnis (aggregiert)'!$C212)))</f>
        <v/>
      </c>
      <c r="J212" s="89" t="str">
        <f>IFERROR(IF(ISBLANK(A212),"",IF(COUNTIF('Beladung des Speichers'!$A$17:$A$300,'Ergebnis (aggregiert)'!A212)=0,"Fehler: Reiter 'Beladung des Speichers' wurde für diesen Speicher nicht ausgefüllt",IF(COUNTIF('Entladung des Speichers'!$A$17:$A$300,'Ergebnis (aggregiert)'!A212)=0,"Fehler: Reiter 'Entladung des Speichers' wurde für diesen Speicher nicht ausgefüllt",IF(COUNTIF(Füllstände!$A$17:$A$300,'Ergebnis (aggregiert)'!A212)=0,"Fehler: Reiter 'Füllstände' wurde für diesen Speicher nicht ausgefüllt","")))),"Fehler: nicht alle Datenblätter für diesen Speicher wurden vollständig befüllt")</f>
        <v/>
      </c>
    </row>
    <row r="213" spans="1:10" x14ac:dyDescent="0.2">
      <c r="A213" s="105" t="str">
        <f>IF(Stammdaten!A213="","",Stammdaten!A213)</f>
        <v/>
      </c>
      <c r="B213" s="105" t="str">
        <f>IF(A213="","",VLOOKUP(A213,Stammdaten!A213:H496,6,FALSE))</f>
        <v/>
      </c>
      <c r="C213" s="169" t="str">
        <f>IF(A213="","",IF(OR('Beladung des Speichers'!B213="Beladung aus dem Netz eines anderen Netzbetreibers",'Beladung des Speichers'!B213="Beladung ohne Netznutzung"),'Beladung des Speichers'!B213,"Beladung aus dem Netz der "&amp;Stammdaten!$F$3))</f>
        <v/>
      </c>
      <c r="D213" s="106" t="str">
        <f t="shared" si="5"/>
        <v/>
      </c>
      <c r="E213" s="107" t="str">
        <f>IF(OR(C213="Beladung aus dem Netz eines anderen Netzbetreibers",C213="Beladung ohne Netznutzung"), "",IF(A213="","",SUMIFS('Ergebnis (detailliert)'!$H$17:$H$300,'Ergebnis (detailliert)'!$A$17:$A$300,'Ergebnis (aggregiert)'!$A213,'Ergebnis (detailliert)'!$B$17:$B$300,'Ergebnis (aggregiert)'!$C213)))</f>
        <v/>
      </c>
      <c r="F213" s="108" t="str">
        <f>IF(OR(C213="Beladung aus dem Netz eines anderen Netzbetreibers",C213="Beladung ohne Netznutzung"),  "",IF($A213="","",SUMIFS('Ergebnis (detailliert)'!$I$17:$I$300,'Ergebnis (detailliert)'!$A$17:$A$300,'Ergebnis (aggregiert)'!$A213,'Ergebnis (detailliert)'!$B$17:$B$300,'Ergebnis (aggregiert)'!$C213)))</f>
        <v/>
      </c>
      <c r="G213" s="107" t="str">
        <f>IF(OR(C213="Beladung aus dem Netz eines anderen Netzbetreibers",C213="Beladung ohne Netznutzung"), "",IF($A213="","",SUMIFS('Ergebnis (detailliert)'!$M$17:$M$1001,'Ergebnis (detailliert)'!$A$17:$A$1001,'Ergebnis (aggregiert)'!$A213,'Ergebnis (detailliert)'!$B$17:$B$1001,'Ergebnis (aggregiert)'!$C213)))</f>
        <v/>
      </c>
      <c r="H213" s="108" t="str">
        <f>IF(OR(C213="Beladung aus dem Netz eines anderen Netzbetreibers",C213="Beladung ohne Netznutzung"), "",IF($A213="","",SUMIFS('Ergebnis (detailliert)'!$P$17:$P$1001,'Ergebnis (detailliert)'!$A$17:$A$1001,'Ergebnis (aggregiert)'!$A213,'Ergebnis (detailliert)'!$B$17:$B$1001,'Ergebnis (aggregiert)'!$C213)))</f>
        <v/>
      </c>
      <c r="I213" s="109" t="str">
        <f>IF(OR(C213="Beladung aus dem Netz eines anderen Netzbetreibers",C213="Beladung ohne Netznutzung"), "",IF($A213="","",SUMIFS('Ergebnis (detailliert)'!$S$17:$S$1001,'Ergebnis (detailliert)'!$A$17:$A$1001,'Ergebnis (aggregiert)'!$A213,'Ergebnis (detailliert)'!$B$17:$B$1001,'Ergebnis (aggregiert)'!$C213)))</f>
        <v/>
      </c>
      <c r="J213" s="89" t="str">
        <f>IFERROR(IF(ISBLANK(A213),"",IF(COUNTIF('Beladung des Speichers'!$A$17:$A$300,'Ergebnis (aggregiert)'!A213)=0,"Fehler: Reiter 'Beladung des Speichers' wurde für diesen Speicher nicht ausgefüllt",IF(COUNTIF('Entladung des Speichers'!$A$17:$A$300,'Ergebnis (aggregiert)'!A213)=0,"Fehler: Reiter 'Entladung des Speichers' wurde für diesen Speicher nicht ausgefüllt",IF(COUNTIF(Füllstände!$A$17:$A$300,'Ergebnis (aggregiert)'!A213)=0,"Fehler: Reiter 'Füllstände' wurde für diesen Speicher nicht ausgefüllt","")))),"Fehler: nicht alle Datenblätter für diesen Speicher wurden vollständig befüllt")</f>
        <v/>
      </c>
    </row>
    <row r="214" spans="1:10" x14ac:dyDescent="0.2">
      <c r="A214" s="105" t="str">
        <f>IF(Stammdaten!A214="","",Stammdaten!A214)</f>
        <v/>
      </c>
      <c r="B214" s="105" t="str">
        <f>IF(A214="","",VLOOKUP(A214,Stammdaten!A214:H497,6,FALSE))</f>
        <v/>
      </c>
      <c r="C214" s="169" t="str">
        <f>IF(A214="","",IF(OR('Beladung des Speichers'!B214="Beladung aus dem Netz eines anderen Netzbetreibers",'Beladung des Speichers'!B214="Beladung ohne Netznutzung"),'Beladung des Speichers'!B214,"Beladung aus dem Netz der "&amp;Stammdaten!$F$3))</f>
        <v/>
      </c>
      <c r="D214" s="106" t="str">
        <f t="shared" si="5"/>
        <v/>
      </c>
      <c r="E214" s="107" t="str">
        <f>IF(OR(C214="Beladung aus dem Netz eines anderen Netzbetreibers",C214="Beladung ohne Netznutzung"), "",IF(A214="","",SUMIFS('Ergebnis (detailliert)'!$H$17:$H$300,'Ergebnis (detailliert)'!$A$17:$A$300,'Ergebnis (aggregiert)'!$A214,'Ergebnis (detailliert)'!$B$17:$B$300,'Ergebnis (aggregiert)'!$C214)))</f>
        <v/>
      </c>
      <c r="F214" s="108" t="str">
        <f>IF(OR(C214="Beladung aus dem Netz eines anderen Netzbetreibers",C214="Beladung ohne Netznutzung"),  "",IF($A214="","",SUMIFS('Ergebnis (detailliert)'!$I$17:$I$300,'Ergebnis (detailliert)'!$A$17:$A$300,'Ergebnis (aggregiert)'!$A214,'Ergebnis (detailliert)'!$B$17:$B$300,'Ergebnis (aggregiert)'!$C214)))</f>
        <v/>
      </c>
      <c r="G214" s="107" t="str">
        <f>IF(OR(C214="Beladung aus dem Netz eines anderen Netzbetreibers",C214="Beladung ohne Netznutzung"), "",IF($A214="","",SUMIFS('Ergebnis (detailliert)'!$M$17:$M$1001,'Ergebnis (detailliert)'!$A$17:$A$1001,'Ergebnis (aggregiert)'!$A214,'Ergebnis (detailliert)'!$B$17:$B$1001,'Ergebnis (aggregiert)'!$C214)))</f>
        <v/>
      </c>
      <c r="H214" s="108" t="str">
        <f>IF(OR(C214="Beladung aus dem Netz eines anderen Netzbetreibers",C214="Beladung ohne Netznutzung"), "",IF($A214="","",SUMIFS('Ergebnis (detailliert)'!$P$17:$P$1001,'Ergebnis (detailliert)'!$A$17:$A$1001,'Ergebnis (aggregiert)'!$A214,'Ergebnis (detailliert)'!$B$17:$B$1001,'Ergebnis (aggregiert)'!$C214)))</f>
        <v/>
      </c>
      <c r="I214" s="109" t="str">
        <f>IF(OR(C214="Beladung aus dem Netz eines anderen Netzbetreibers",C214="Beladung ohne Netznutzung"), "",IF($A214="","",SUMIFS('Ergebnis (detailliert)'!$S$17:$S$1001,'Ergebnis (detailliert)'!$A$17:$A$1001,'Ergebnis (aggregiert)'!$A214,'Ergebnis (detailliert)'!$B$17:$B$1001,'Ergebnis (aggregiert)'!$C214)))</f>
        <v/>
      </c>
      <c r="J214" s="89" t="str">
        <f>IFERROR(IF(ISBLANK(A214),"",IF(COUNTIF('Beladung des Speichers'!$A$17:$A$300,'Ergebnis (aggregiert)'!A214)=0,"Fehler: Reiter 'Beladung des Speichers' wurde für diesen Speicher nicht ausgefüllt",IF(COUNTIF('Entladung des Speichers'!$A$17:$A$300,'Ergebnis (aggregiert)'!A214)=0,"Fehler: Reiter 'Entladung des Speichers' wurde für diesen Speicher nicht ausgefüllt",IF(COUNTIF(Füllstände!$A$17:$A$300,'Ergebnis (aggregiert)'!A214)=0,"Fehler: Reiter 'Füllstände' wurde für diesen Speicher nicht ausgefüllt","")))),"Fehler: nicht alle Datenblätter für diesen Speicher wurden vollständig befüllt")</f>
        <v/>
      </c>
    </row>
    <row r="215" spans="1:10" x14ac:dyDescent="0.2">
      <c r="A215" s="105" t="str">
        <f>IF(Stammdaten!A215="","",Stammdaten!A215)</f>
        <v/>
      </c>
      <c r="B215" s="105" t="str">
        <f>IF(A215="","",VLOOKUP(A215,Stammdaten!A215:H498,6,FALSE))</f>
        <v/>
      </c>
      <c r="C215" s="169" t="str">
        <f>IF(A215="","",IF(OR('Beladung des Speichers'!B215="Beladung aus dem Netz eines anderen Netzbetreibers",'Beladung des Speichers'!B215="Beladung ohne Netznutzung"),'Beladung des Speichers'!B215,"Beladung aus dem Netz der "&amp;Stammdaten!$F$3))</f>
        <v/>
      </c>
      <c r="D215" s="106" t="str">
        <f t="shared" si="5"/>
        <v/>
      </c>
      <c r="E215" s="107" t="str">
        <f>IF(OR(C215="Beladung aus dem Netz eines anderen Netzbetreibers",C215="Beladung ohne Netznutzung"), "",IF(A215="","",SUMIFS('Ergebnis (detailliert)'!$H$17:$H$300,'Ergebnis (detailliert)'!$A$17:$A$300,'Ergebnis (aggregiert)'!$A215,'Ergebnis (detailliert)'!$B$17:$B$300,'Ergebnis (aggregiert)'!$C215)))</f>
        <v/>
      </c>
      <c r="F215" s="108" t="str">
        <f>IF(OR(C215="Beladung aus dem Netz eines anderen Netzbetreibers",C215="Beladung ohne Netznutzung"),  "",IF($A215="","",SUMIFS('Ergebnis (detailliert)'!$I$17:$I$300,'Ergebnis (detailliert)'!$A$17:$A$300,'Ergebnis (aggregiert)'!$A215,'Ergebnis (detailliert)'!$B$17:$B$300,'Ergebnis (aggregiert)'!$C215)))</f>
        <v/>
      </c>
      <c r="G215" s="107" t="str">
        <f>IF(OR(C215="Beladung aus dem Netz eines anderen Netzbetreibers",C215="Beladung ohne Netznutzung"), "",IF($A215="","",SUMIFS('Ergebnis (detailliert)'!$M$17:$M$1001,'Ergebnis (detailliert)'!$A$17:$A$1001,'Ergebnis (aggregiert)'!$A215,'Ergebnis (detailliert)'!$B$17:$B$1001,'Ergebnis (aggregiert)'!$C215)))</f>
        <v/>
      </c>
      <c r="H215" s="108" t="str">
        <f>IF(OR(C215="Beladung aus dem Netz eines anderen Netzbetreibers",C215="Beladung ohne Netznutzung"), "",IF($A215="","",SUMIFS('Ergebnis (detailliert)'!$P$17:$P$1001,'Ergebnis (detailliert)'!$A$17:$A$1001,'Ergebnis (aggregiert)'!$A215,'Ergebnis (detailliert)'!$B$17:$B$1001,'Ergebnis (aggregiert)'!$C215)))</f>
        <v/>
      </c>
      <c r="I215" s="109" t="str">
        <f>IF(OR(C215="Beladung aus dem Netz eines anderen Netzbetreibers",C215="Beladung ohne Netznutzung"), "",IF($A215="","",SUMIFS('Ergebnis (detailliert)'!$S$17:$S$1001,'Ergebnis (detailliert)'!$A$17:$A$1001,'Ergebnis (aggregiert)'!$A215,'Ergebnis (detailliert)'!$B$17:$B$1001,'Ergebnis (aggregiert)'!$C215)))</f>
        <v/>
      </c>
      <c r="J215" s="89" t="str">
        <f>IFERROR(IF(ISBLANK(A215),"",IF(COUNTIF('Beladung des Speichers'!$A$17:$A$300,'Ergebnis (aggregiert)'!A215)=0,"Fehler: Reiter 'Beladung des Speichers' wurde für diesen Speicher nicht ausgefüllt",IF(COUNTIF('Entladung des Speichers'!$A$17:$A$300,'Ergebnis (aggregiert)'!A215)=0,"Fehler: Reiter 'Entladung des Speichers' wurde für diesen Speicher nicht ausgefüllt",IF(COUNTIF(Füllstände!$A$17:$A$300,'Ergebnis (aggregiert)'!A215)=0,"Fehler: Reiter 'Füllstände' wurde für diesen Speicher nicht ausgefüllt","")))),"Fehler: nicht alle Datenblätter für diesen Speicher wurden vollständig befüllt")</f>
        <v/>
      </c>
    </row>
    <row r="216" spans="1:10" x14ac:dyDescent="0.2">
      <c r="A216" s="105" t="str">
        <f>IF(Stammdaten!A216="","",Stammdaten!A216)</f>
        <v/>
      </c>
      <c r="B216" s="105" t="str">
        <f>IF(A216="","",VLOOKUP(A216,Stammdaten!A216:H499,6,FALSE))</f>
        <v/>
      </c>
      <c r="C216" s="169" t="str">
        <f>IF(A216="","",IF(OR('Beladung des Speichers'!B216="Beladung aus dem Netz eines anderen Netzbetreibers",'Beladung des Speichers'!B216="Beladung ohne Netznutzung"),'Beladung des Speichers'!B216,"Beladung aus dem Netz der "&amp;Stammdaten!$F$3))</f>
        <v/>
      </c>
      <c r="D216" s="106" t="str">
        <f t="shared" si="5"/>
        <v/>
      </c>
      <c r="E216" s="107" t="str">
        <f>IF(OR(C216="Beladung aus dem Netz eines anderen Netzbetreibers",C216="Beladung ohne Netznutzung"), "",IF(A216="","",SUMIFS('Ergebnis (detailliert)'!$H$17:$H$300,'Ergebnis (detailliert)'!$A$17:$A$300,'Ergebnis (aggregiert)'!$A216,'Ergebnis (detailliert)'!$B$17:$B$300,'Ergebnis (aggregiert)'!$C216)))</f>
        <v/>
      </c>
      <c r="F216" s="108" t="str">
        <f>IF(OR(C216="Beladung aus dem Netz eines anderen Netzbetreibers",C216="Beladung ohne Netznutzung"),  "",IF($A216="","",SUMIFS('Ergebnis (detailliert)'!$I$17:$I$300,'Ergebnis (detailliert)'!$A$17:$A$300,'Ergebnis (aggregiert)'!$A216,'Ergebnis (detailliert)'!$B$17:$B$300,'Ergebnis (aggregiert)'!$C216)))</f>
        <v/>
      </c>
      <c r="G216" s="107" t="str">
        <f>IF(OR(C216="Beladung aus dem Netz eines anderen Netzbetreibers",C216="Beladung ohne Netznutzung"), "",IF($A216="","",SUMIFS('Ergebnis (detailliert)'!$M$17:$M$1001,'Ergebnis (detailliert)'!$A$17:$A$1001,'Ergebnis (aggregiert)'!$A216,'Ergebnis (detailliert)'!$B$17:$B$1001,'Ergebnis (aggregiert)'!$C216)))</f>
        <v/>
      </c>
      <c r="H216" s="108" t="str">
        <f>IF(OR(C216="Beladung aus dem Netz eines anderen Netzbetreibers",C216="Beladung ohne Netznutzung"), "",IF($A216="","",SUMIFS('Ergebnis (detailliert)'!$P$17:$P$1001,'Ergebnis (detailliert)'!$A$17:$A$1001,'Ergebnis (aggregiert)'!$A216,'Ergebnis (detailliert)'!$B$17:$B$1001,'Ergebnis (aggregiert)'!$C216)))</f>
        <v/>
      </c>
      <c r="I216" s="109" t="str">
        <f>IF(OR(C216="Beladung aus dem Netz eines anderen Netzbetreibers",C216="Beladung ohne Netznutzung"), "",IF($A216="","",SUMIFS('Ergebnis (detailliert)'!$S$17:$S$1001,'Ergebnis (detailliert)'!$A$17:$A$1001,'Ergebnis (aggregiert)'!$A216,'Ergebnis (detailliert)'!$B$17:$B$1001,'Ergebnis (aggregiert)'!$C216)))</f>
        <v/>
      </c>
      <c r="J216" s="89" t="str">
        <f>IFERROR(IF(ISBLANK(A216),"",IF(COUNTIF('Beladung des Speichers'!$A$17:$A$300,'Ergebnis (aggregiert)'!A216)=0,"Fehler: Reiter 'Beladung des Speichers' wurde für diesen Speicher nicht ausgefüllt",IF(COUNTIF('Entladung des Speichers'!$A$17:$A$300,'Ergebnis (aggregiert)'!A216)=0,"Fehler: Reiter 'Entladung des Speichers' wurde für diesen Speicher nicht ausgefüllt",IF(COUNTIF(Füllstände!$A$17:$A$300,'Ergebnis (aggregiert)'!A216)=0,"Fehler: Reiter 'Füllstände' wurde für diesen Speicher nicht ausgefüllt","")))),"Fehler: nicht alle Datenblätter für diesen Speicher wurden vollständig befüllt")</f>
        <v/>
      </c>
    </row>
    <row r="217" spans="1:10" x14ac:dyDescent="0.2">
      <c r="A217" s="105" t="str">
        <f>IF(Stammdaten!A217="","",Stammdaten!A217)</f>
        <v/>
      </c>
      <c r="B217" s="105" t="str">
        <f>IF(A217="","",VLOOKUP(A217,Stammdaten!A217:H500,6,FALSE))</f>
        <v/>
      </c>
      <c r="C217" s="169" t="str">
        <f>IF(A217="","",IF(OR('Beladung des Speichers'!B217="Beladung aus dem Netz eines anderen Netzbetreibers",'Beladung des Speichers'!B217="Beladung ohne Netznutzung"),'Beladung des Speichers'!B217,"Beladung aus dem Netz der "&amp;Stammdaten!$F$3))</f>
        <v/>
      </c>
      <c r="D217" s="106" t="str">
        <f t="shared" si="5"/>
        <v/>
      </c>
      <c r="E217" s="107" t="str">
        <f>IF(OR(C217="Beladung aus dem Netz eines anderen Netzbetreibers",C217="Beladung ohne Netznutzung"), "",IF(A217="","",SUMIFS('Ergebnis (detailliert)'!$H$17:$H$300,'Ergebnis (detailliert)'!$A$17:$A$300,'Ergebnis (aggregiert)'!$A217,'Ergebnis (detailliert)'!$B$17:$B$300,'Ergebnis (aggregiert)'!$C217)))</f>
        <v/>
      </c>
      <c r="F217" s="108" t="str">
        <f>IF(OR(C217="Beladung aus dem Netz eines anderen Netzbetreibers",C217="Beladung ohne Netznutzung"),  "",IF($A217="","",SUMIFS('Ergebnis (detailliert)'!$I$17:$I$300,'Ergebnis (detailliert)'!$A$17:$A$300,'Ergebnis (aggregiert)'!$A217,'Ergebnis (detailliert)'!$B$17:$B$300,'Ergebnis (aggregiert)'!$C217)))</f>
        <v/>
      </c>
      <c r="G217" s="107" t="str">
        <f>IF(OR(C217="Beladung aus dem Netz eines anderen Netzbetreibers",C217="Beladung ohne Netznutzung"), "",IF($A217="","",SUMIFS('Ergebnis (detailliert)'!$M$17:$M$1001,'Ergebnis (detailliert)'!$A$17:$A$1001,'Ergebnis (aggregiert)'!$A217,'Ergebnis (detailliert)'!$B$17:$B$1001,'Ergebnis (aggregiert)'!$C217)))</f>
        <v/>
      </c>
      <c r="H217" s="108" t="str">
        <f>IF(OR(C217="Beladung aus dem Netz eines anderen Netzbetreibers",C217="Beladung ohne Netznutzung"), "",IF($A217="","",SUMIFS('Ergebnis (detailliert)'!$P$17:$P$1001,'Ergebnis (detailliert)'!$A$17:$A$1001,'Ergebnis (aggregiert)'!$A217,'Ergebnis (detailliert)'!$B$17:$B$1001,'Ergebnis (aggregiert)'!$C217)))</f>
        <v/>
      </c>
      <c r="I217" s="109" t="str">
        <f>IF(OR(C217="Beladung aus dem Netz eines anderen Netzbetreibers",C217="Beladung ohne Netznutzung"), "",IF($A217="","",SUMIFS('Ergebnis (detailliert)'!$S$17:$S$1001,'Ergebnis (detailliert)'!$A$17:$A$1001,'Ergebnis (aggregiert)'!$A217,'Ergebnis (detailliert)'!$B$17:$B$1001,'Ergebnis (aggregiert)'!$C217)))</f>
        <v/>
      </c>
      <c r="J217" s="89" t="str">
        <f>IFERROR(IF(ISBLANK(A217),"",IF(COUNTIF('Beladung des Speichers'!$A$17:$A$300,'Ergebnis (aggregiert)'!A217)=0,"Fehler: Reiter 'Beladung des Speichers' wurde für diesen Speicher nicht ausgefüllt",IF(COUNTIF('Entladung des Speichers'!$A$17:$A$300,'Ergebnis (aggregiert)'!A217)=0,"Fehler: Reiter 'Entladung des Speichers' wurde für diesen Speicher nicht ausgefüllt",IF(COUNTIF(Füllstände!$A$17:$A$300,'Ergebnis (aggregiert)'!A217)=0,"Fehler: Reiter 'Füllstände' wurde für diesen Speicher nicht ausgefüllt","")))),"Fehler: nicht alle Datenblätter für diesen Speicher wurden vollständig befüllt")</f>
        <v/>
      </c>
    </row>
    <row r="218" spans="1:10" x14ac:dyDescent="0.2">
      <c r="A218" s="105" t="str">
        <f>IF(Stammdaten!A218="","",Stammdaten!A218)</f>
        <v/>
      </c>
      <c r="B218" s="105" t="str">
        <f>IF(A218="","",VLOOKUP(A218,Stammdaten!A218:H501,6,FALSE))</f>
        <v/>
      </c>
      <c r="C218" s="169" t="str">
        <f>IF(A218="","",IF(OR('Beladung des Speichers'!B218="Beladung aus dem Netz eines anderen Netzbetreibers",'Beladung des Speichers'!B218="Beladung ohne Netznutzung"),'Beladung des Speichers'!B218,"Beladung aus dem Netz der "&amp;Stammdaten!$F$3))</f>
        <v/>
      </c>
      <c r="D218" s="106" t="str">
        <f t="shared" si="5"/>
        <v/>
      </c>
      <c r="E218" s="107" t="str">
        <f>IF(OR(C218="Beladung aus dem Netz eines anderen Netzbetreibers",C218="Beladung ohne Netznutzung"), "",IF(A218="","",SUMIFS('Ergebnis (detailliert)'!$H$17:$H$300,'Ergebnis (detailliert)'!$A$17:$A$300,'Ergebnis (aggregiert)'!$A218,'Ergebnis (detailliert)'!$B$17:$B$300,'Ergebnis (aggregiert)'!$C218)))</f>
        <v/>
      </c>
      <c r="F218" s="108" t="str">
        <f>IF(OR(C218="Beladung aus dem Netz eines anderen Netzbetreibers",C218="Beladung ohne Netznutzung"),  "",IF($A218="","",SUMIFS('Ergebnis (detailliert)'!$I$17:$I$300,'Ergebnis (detailliert)'!$A$17:$A$300,'Ergebnis (aggregiert)'!$A218,'Ergebnis (detailliert)'!$B$17:$B$300,'Ergebnis (aggregiert)'!$C218)))</f>
        <v/>
      </c>
      <c r="G218" s="107" t="str">
        <f>IF(OR(C218="Beladung aus dem Netz eines anderen Netzbetreibers",C218="Beladung ohne Netznutzung"), "",IF($A218="","",SUMIFS('Ergebnis (detailliert)'!$M$17:$M$1001,'Ergebnis (detailliert)'!$A$17:$A$1001,'Ergebnis (aggregiert)'!$A218,'Ergebnis (detailliert)'!$B$17:$B$1001,'Ergebnis (aggregiert)'!$C218)))</f>
        <v/>
      </c>
      <c r="H218" s="108" t="str">
        <f>IF(OR(C218="Beladung aus dem Netz eines anderen Netzbetreibers",C218="Beladung ohne Netznutzung"), "",IF($A218="","",SUMIFS('Ergebnis (detailliert)'!$P$17:$P$1001,'Ergebnis (detailliert)'!$A$17:$A$1001,'Ergebnis (aggregiert)'!$A218,'Ergebnis (detailliert)'!$B$17:$B$1001,'Ergebnis (aggregiert)'!$C218)))</f>
        <v/>
      </c>
      <c r="I218" s="109" t="str">
        <f>IF(OR(C218="Beladung aus dem Netz eines anderen Netzbetreibers",C218="Beladung ohne Netznutzung"), "",IF($A218="","",SUMIFS('Ergebnis (detailliert)'!$S$17:$S$1001,'Ergebnis (detailliert)'!$A$17:$A$1001,'Ergebnis (aggregiert)'!$A218,'Ergebnis (detailliert)'!$B$17:$B$1001,'Ergebnis (aggregiert)'!$C218)))</f>
        <v/>
      </c>
      <c r="J218" s="89" t="str">
        <f>IFERROR(IF(ISBLANK(A218),"",IF(COUNTIF('Beladung des Speichers'!$A$17:$A$300,'Ergebnis (aggregiert)'!A218)=0,"Fehler: Reiter 'Beladung des Speichers' wurde für diesen Speicher nicht ausgefüllt",IF(COUNTIF('Entladung des Speichers'!$A$17:$A$300,'Ergebnis (aggregiert)'!A218)=0,"Fehler: Reiter 'Entladung des Speichers' wurde für diesen Speicher nicht ausgefüllt",IF(COUNTIF(Füllstände!$A$17:$A$300,'Ergebnis (aggregiert)'!A218)=0,"Fehler: Reiter 'Füllstände' wurde für diesen Speicher nicht ausgefüllt","")))),"Fehler: nicht alle Datenblätter für diesen Speicher wurden vollständig befüllt")</f>
        <v/>
      </c>
    </row>
    <row r="219" spans="1:10" x14ac:dyDescent="0.2">
      <c r="A219" s="105" t="str">
        <f>IF(Stammdaten!A219="","",Stammdaten!A219)</f>
        <v/>
      </c>
      <c r="B219" s="105" t="str">
        <f>IF(A219="","",VLOOKUP(A219,Stammdaten!A219:H502,6,FALSE))</f>
        <v/>
      </c>
      <c r="C219" s="169" t="str">
        <f>IF(A219="","",IF(OR('Beladung des Speichers'!B219="Beladung aus dem Netz eines anderen Netzbetreibers",'Beladung des Speichers'!B219="Beladung ohne Netznutzung"),'Beladung des Speichers'!B219,"Beladung aus dem Netz der "&amp;Stammdaten!$F$3))</f>
        <v/>
      </c>
      <c r="D219" s="106" t="str">
        <f t="shared" si="5"/>
        <v/>
      </c>
      <c r="E219" s="107" t="str">
        <f>IF(OR(C219="Beladung aus dem Netz eines anderen Netzbetreibers",C219="Beladung ohne Netznutzung"), "",IF(A219="","",SUMIFS('Ergebnis (detailliert)'!$H$17:$H$300,'Ergebnis (detailliert)'!$A$17:$A$300,'Ergebnis (aggregiert)'!$A219,'Ergebnis (detailliert)'!$B$17:$B$300,'Ergebnis (aggregiert)'!$C219)))</f>
        <v/>
      </c>
      <c r="F219" s="108" t="str">
        <f>IF(OR(C219="Beladung aus dem Netz eines anderen Netzbetreibers",C219="Beladung ohne Netznutzung"),  "",IF($A219="","",SUMIFS('Ergebnis (detailliert)'!$I$17:$I$300,'Ergebnis (detailliert)'!$A$17:$A$300,'Ergebnis (aggregiert)'!$A219,'Ergebnis (detailliert)'!$B$17:$B$300,'Ergebnis (aggregiert)'!$C219)))</f>
        <v/>
      </c>
      <c r="G219" s="107" t="str">
        <f>IF(OR(C219="Beladung aus dem Netz eines anderen Netzbetreibers",C219="Beladung ohne Netznutzung"), "",IF($A219="","",SUMIFS('Ergebnis (detailliert)'!$M$17:$M$1001,'Ergebnis (detailliert)'!$A$17:$A$1001,'Ergebnis (aggregiert)'!$A219,'Ergebnis (detailliert)'!$B$17:$B$1001,'Ergebnis (aggregiert)'!$C219)))</f>
        <v/>
      </c>
      <c r="H219" s="108" t="str">
        <f>IF(OR(C219="Beladung aus dem Netz eines anderen Netzbetreibers",C219="Beladung ohne Netznutzung"), "",IF($A219="","",SUMIFS('Ergebnis (detailliert)'!$P$17:$P$1001,'Ergebnis (detailliert)'!$A$17:$A$1001,'Ergebnis (aggregiert)'!$A219,'Ergebnis (detailliert)'!$B$17:$B$1001,'Ergebnis (aggregiert)'!$C219)))</f>
        <v/>
      </c>
      <c r="I219" s="109" t="str">
        <f>IF(OR(C219="Beladung aus dem Netz eines anderen Netzbetreibers",C219="Beladung ohne Netznutzung"), "",IF($A219="","",SUMIFS('Ergebnis (detailliert)'!$S$17:$S$1001,'Ergebnis (detailliert)'!$A$17:$A$1001,'Ergebnis (aggregiert)'!$A219,'Ergebnis (detailliert)'!$B$17:$B$1001,'Ergebnis (aggregiert)'!$C219)))</f>
        <v/>
      </c>
      <c r="J219" s="89" t="str">
        <f>IFERROR(IF(ISBLANK(A219),"",IF(COUNTIF('Beladung des Speichers'!$A$17:$A$300,'Ergebnis (aggregiert)'!A219)=0,"Fehler: Reiter 'Beladung des Speichers' wurde für diesen Speicher nicht ausgefüllt",IF(COUNTIF('Entladung des Speichers'!$A$17:$A$300,'Ergebnis (aggregiert)'!A219)=0,"Fehler: Reiter 'Entladung des Speichers' wurde für diesen Speicher nicht ausgefüllt",IF(COUNTIF(Füllstände!$A$17:$A$300,'Ergebnis (aggregiert)'!A219)=0,"Fehler: Reiter 'Füllstände' wurde für diesen Speicher nicht ausgefüllt","")))),"Fehler: nicht alle Datenblätter für diesen Speicher wurden vollständig befüllt")</f>
        <v/>
      </c>
    </row>
    <row r="220" spans="1:10" x14ac:dyDescent="0.2">
      <c r="A220" s="105" t="str">
        <f>IF(Stammdaten!A220="","",Stammdaten!A220)</f>
        <v/>
      </c>
      <c r="B220" s="105" t="str">
        <f>IF(A220="","",VLOOKUP(A220,Stammdaten!A220:H503,6,FALSE))</f>
        <v/>
      </c>
      <c r="C220" s="169" t="str">
        <f>IF(A220="","",IF(OR('Beladung des Speichers'!B220="Beladung aus dem Netz eines anderen Netzbetreibers",'Beladung des Speichers'!B220="Beladung ohne Netznutzung"),'Beladung des Speichers'!B220,"Beladung aus dem Netz der "&amp;Stammdaten!$F$3))</f>
        <v/>
      </c>
      <c r="D220" s="106" t="str">
        <f t="shared" si="5"/>
        <v/>
      </c>
      <c r="E220" s="107" t="str">
        <f>IF(OR(C220="Beladung aus dem Netz eines anderen Netzbetreibers",C220="Beladung ohne Netznutzung"), "",IF(A220="","",SUMIFS('Ergebnis (detailliert)'!$H$17:$H$300,'Ergebnis (detailliert)'!$A$17:$A$300,'Ergebnis (aggregiert)'!$A220,'Ergebnis (detailliert)'!$B$17:$B$300,'Ergebnis (aggregiert)'!$C220)))</f>
        <v/>
      </c>
      <c r="F220" s="108" t="str">
        <f>IF(OR(C220="Beladung aus dem Netz eines anderen Netzbetreibers",C220="Beladung ohne Netznutzung"),  "",IF($A220="","",SUMIFS('Ergebnis (detailliert)'!$I$17:$I$300,'Ergebnis (detailliert)'!$A$17:$A$300,'Ergebnis (aggregiert)'!$A220,'Ergebnis (detailliert)'!$B$17:$B$300,'Ergebnis (aggregiert)'!$C220)))</f>
        <v/>
      </c>
      <c r="G220" s="107" t="str">
        <f>IF(OR(C220="Beladung aus dem Netz eines anderen Netzbetreibers",C220="Beladung ohne Netznutzung"), "",IF($A220="","",SUMIFS('Ergebnis (detailliert)'!$M$17:$M$1001,'Ergebnis (detailliert)'!$A$17:$A$1001,'Ergebnis (aggregiert)'!$A220,'Ergebnis (detailliert)'!$B$17:$B$1001,'Ergebnis (aggregiert)'!$C220)))</f>
        <v/>
      </c>
      <c r="H220" s="108" t="str">
        <f>IF(OR(C220="Beladung aus dem Netz eines anderen Netzbetreibers",C220="Beladung ohne Netznutzung"), "",IF($A220="","",SUMIFS('Ergebnis (detailliert)'!$P$17:$P$1001,'Ergebnis (detailliert)'!$A$17:$A$1001,'Ergebnis (aggregiert)'!$A220,'Ergebnis (detailliert)'!$B$17:$B$1001,'Ergebnis (aggregiert)'!$C220)))</f>
        <v/>
      </c>
      <c r="I220" s="109" t="str">
        <f>IF(OR(C220="Beladung aus dem Netz eines anderen Netzbetreibers",C220="Beladung ohne Netznutzung"), "",IF($A220="","",SUMIFS('Ergebnis (detailliert)'!$S$17:$S$1001,'Ergebnis (detailliert)'!$A$17:$A$1001,'Ergebnis (aggregiert)'!$A220,'Ergebnis (detailliert)'!$B$17:$B$1001,'Ergebnis (aggregiert)'!$C220)))</f>
        <v/>
      </c>
      <c r="J220" s="89" t="str">
        <f>IFERROR(IF(ISBLANK(A220),"",IF(COUNTIF('Beladung des Speichers'!$A$17:$A$300,'Ergebnis (aggregiert)'!A220)=0,"Fehler: Reiter 'Beladung des Speichers' wurde für diesen Speicher nicht ausgefüllt",IF(COUNTIF('Entladung des Speichers'!$A$17:$A$300,'Ergebnis (aggregiert)'!A220)=0,"Fehler: Reiter 'Entladung des Speichers' wurde für diesen Speicher nicht ausgefüllt",IF(COUNTIF(Füllstände!$A$17:$A$300,'Ergebnis (aggregiert)'!A220)=0,"Fehler: Reiter 'Füllstände' wurde für diesen Speicher nicht ausgefüllt","")))),"Fehler: nicht alle Datenblätter für diesen Speicher wurden vollständig befüllt")</f>
        <v/>
      </c>
    </row>
    <row r="221" spans="1:10" x14ac:dyDescent="0.2">
      <c r="A221" s="105" t="str">
        <f>IF(Stammdaten!A221="","",Stammdaten!A221)</f>
        <v/>
      </c>
      <c r="B221" s="105" t="str">
        <f>IF(A221="","",VLOOKUP(A221,Stammdaten!A221:H504,6,FALSE))</f>
        <v/>
      </c>
      <c r="C221" s="169" t="str">
        <f>IF(A221="","",IF(OR('Beladung des Speichers'!B221="Beladung aus dem Netz eines anderen Netzbetreibers",'Beladung des Speichers'!B221="Beladung ohne Netznutzung"),'Beladung des Speichers'!B221,"Beladung aus dem Netz der "&amp;Stammdaten!$F$3))</f>
        <v/>
      </c>
      <c r="D221" s="106" t="str">
        <f t="shared" si="5"/>
        <v/>
      </c>
      <c r="E221" s="107" t="str">
        <f>IF(OR(C221="Beladung aus dem Netz eines anderen Netzbetreibers",C221="Beladung ohne Netznutzung"), "",IF(A221="","",SUMIFS('Ergebnis (detailliert)'!$H$17:$H$300,'Ergebnis (detailliert)'!$A$17:$A$300,'Ergebnis (aggregiert)'!$A221,'Ergebnis (detailliert)'!$B$17:$B$300,'Ergebnis (aggregiert)'!$C221)))</f>
        <v/>
      </c>
      <c r="F221" s="108" t="str">
        <f>IF(OR(C221="Beladung aus dem Netz eines anderen Netzbetreibers",C221="Beladung ohne Netznutzung"),  "",IF($A221="","",SUMIFS('Ergebnis (detailliert)'!$I$17:$I$300,'Ergebnis (detailliert)'!$A$17:$A$300,'Ergebnis (aggregiert)'!$A221,'Ergebnis (detailliert)'!$B$17:$B$300,'Ergebnis (aggregiert)'!$C221)))</f>
        <v/>
      </c>
      <c r="G221" s="107" t="str">
        <f>IF(OR(C221="Beladung aus dem Netz eines anderen Netzbetreibers",C221="Beladung ohne Netznutzung"), "",IF($A221="","",SUMIFS('Ergebnis (detailliert)'!$M$17:$M$1001,'Ergebnis (detailliert)'!$A$17:$A$1001,'Ergebnis (aggregiert)'!$A221,'Ergebnis (detailliert)'!$B$17:$B$1001,'Ergebnis (aggregiert)'!$C221)))</f>
        <v/>
      </c>
      <c r="H221" s="108" t="str">
        <f>IF(OR(C221="Beladung aus dem Netz eines anderen Netzbetreibers",C221="Beladung ohne Netznutzung"), "",IF($A221="","",SUMIFS('Ergebnis (detailliert)'!$P$17:$P$1001,'Ergebnis (detailliert)'!$A$17:$A$1001,'Ergebnis (aggregiert)'!$A221,'Ergebnis (detailliert)'!$B$17:$B$1001,'Ergebnis (aggregiert)'!$C221)))</f>
        <v/>
      </c>
      <c r="I221" s="109" t="str">
        <f>IF(OR(C221="Beladung aus dem Netz eines anderen Netzbetreibers",C221="Beladung ohne Netznutzung"), "",IF($A221="","",SUMIFS('Ergebnis (detailliert)'!$S$17:$S$1001,'Ergebnis (detailliert)'!$A$17:$A$1001,'Ergebnis (aggregiert)'!$A221,'Ergebnis (detailliert)'!$B$17:$B$1001,'Ergebnis (aggregiert)'!$C221)))</f>
        <v/>
      </c>
      <c r="J221" s="89" t="str">
        <f>IFERROR(IF(ISBLANK(A221),"",IF(COUNTIF('Beladung des Speichers'!$A$17:$A$300,'Ergebnis (aggregiert)'!A221)=0,"Fehler: Reiter 'Beladung des Speichers' wurde für diesen Speicher nicht ausgefüllt",IF(COUNTIF('Entladung des Speichers'!$A$17:$A$300,'Ergebnis (aggregiert)'!A221)=0,"Fehler: Reiter 'Entladung des Speichers' wurde für diesen Speicher nicht ausgefüllt",IF(COUNTIF(Füllstände!$A$17:$A$300,'Ergebnis (aggregiert)'!A221)=0,"Fehler: Reiter 'Füllstände' wurde für diesen Speicher nicht ausgefüllt","")))),"Fehler: nicht alle Datenblätter für diesen Speicher wurden vollständig befüllt")</f>
        <v/>
      </c>
    </row>
    <row r="222" spans="1:10" x14ac:dyDescent="0.2">
      <c r="A222" s="105" t="str">
        <f>IF(Stammdaten!A222="","",Stammdaten!A222)</f>
        <v/>
      </c>
      <c r="B222" s="105" t="str">
        <f>IF(A222="","",VLOOKUP(A222,Stammdaten!A222:H505,6,FALSE))</f>
        <v/>
      </c>
      <c r="C222" s="169" t="str">
        <f>IF(A222="","",IF(OR('Beladung des Speichers'!B222="Beladung aus dem Netz eines anderen Netzbetreibers",'Beladung des Speichers'!B222="Beladung ohne Netznutzung"),'Beladung des Speichers'!B222,"Beladung aus dem Netz der "&amp;Stammdaten!$F$3))</f>
        <v/>
      </c>
      <c r="D222" s="106" t="str">
        <f t="shared" si="5"/>
        <v/>
      </c>
      <c r="E222" s="107" t="str">
        <f>IF(OR(C222="Beladung aus dem Netz eines anderen Netzbetreibers",C222="Beladung ohne Netznutzung"), "",IF(A222="","",SUMIFS('Ergebnis (detailliert)'!$H$17:$H$300,'Ergebnis (detailliert)'!$A$17:$A$300,'Ergebnis (aggregiert)'!$A222,'Ergebnis (detailliert)'!$B$17:$B$300,'Ergebnis (aggregiert)'!$C222)))</f>
        <v/>
      </c>
      <c r="F222" s="108" t="str">
        <f>IF(OR(C222="Beladung aus dem Netz eines anderen Netzbetreibers",C222="Beladung ohne Netznutzung"),  "",IF($A222="","",SUMIFS('Ergebnis (detailliert)'!$I$17:$I$300,'Ergebnis (detailliert)'!$A$17:$A$300,'Ergebnis (aggregiert)'!$A222,'Ergebnis (detailliert)'!$B$17:$B$300,'Ergebnis (aggregiert)'!$C222)))</f>
        <v/>
      </c>
      <c r="G222" s="107" t="str">
        <f>IF(OR(C222="Beladung aus dem Netz eines anderen Netzbetreibers",C222="Beladung ohne Netznutzung"), "",IF($A222="","",SUMIFS('Ergebnis (detailliert)'!$M$17:$M$1001,'Ergebnis (detailliert)'!$A$17:$A$1001,'Ergebnis (aggregiert)'!$A222,'Ergebnis (detailliert)'!$B$17:$B$1001,'Ergebnis (aggregiert)'!$C222)))</f>
        <v/>
      </c>
      <c r="H222" s="108" t="str">
        <f>IF(OR(C222="Beladung aus dem Netz eines anderen Netzbetreibers",C222="Beladung ohne Netznutzung"), "",IF($A222="","",SUMIFS('Ergebnis (detailliert)'!$P$17:$P$1001,'Ergebnis (detailliert)'!$A$17:$A$1001,'Ergebnis (aggregiert)'!$A222,'Ergebnis (detailliert)'!$B$17:$B$1001,'Ergebnis (aggregiert)'!$C222)))</f>
        <v/>
      </c>
      <c r="I222" s="109" t="str">
        <f>IF(OR(C222="Beladung aus dem Netz eines anderen Netzbetreibers",C222="Beladung ohne Netznutzung"), "",IF($A222="","",SUMIFS('Ergebnis (detailliert)'!$S$17:$S$1001,'Ergebnis (detailliert)'!$A$17:$A$1001,'Ergebnis (aggregiert)'!$A222,'Ergebnis (detailliert)'!$B$17:$B$1001,'Ergebnis (aggregiert)'!$C222)))</f>
        <v/>
      </c>
      <c r="J222" s="89" t="str">
        <f>IFERROR(IF(ISBLANK(A222),"",IF(COUNTIF('Beladung des Speichers'!$A$17:$A$300,'Ergebnis (aggregiert)'!A222)=0,"Fehler: Reiter 'Beladung des Speichers' wurde für diesen Speicher nicht ausgefüllt",IF(COUNTIF('Entladung des Speichers'!$A$17:$A$300,'Ergebnis (aggregiert)'!A222)=0,"Fehler: Reiter 'Entladung des Speichers' wurde für diesen Speicher nicht ausgefüllt",IF(COUNTIF(Füllstände!$A$17:$A$300,'Ergebnis (aggregiert)'!A222)=0,"Fehler: Reiter 'Füllstände' wurde für diesen Speicher nicht ausgefüllt","")))),"Fehler: nicht alle Datenblätter für diesen Speicher wurden vollständig befüllt")</f>
        <v/>
      </c>
    </row>
    <row r="223" spans="1:10" x14ac:dyDescent="0.2">
      <c r="A223" s="105" t="str">
        <f>IF(Stammdaten!A223="","",Stammdaten!A223)</f>
        <v/>
      </c>
      <c r="B223" s="105" t="str">
        <f>IF(A223="","",VLOOKUP(A223,Stammdaten!A223:H506,6,FALSE))</f>
        <v/>
      </c>
      <c r="C223" s="169" t="str">
        <f>IF(A223="","",IF(OR('Beladung des Speichers'!B223="Beladung aus dem Netz eines anderen Netzbetreibers",'Beladung des Speichers'!B223="Beladung ohne Netznutzung"),'Beladung des Speichers'!B223,"Beladung aus dem Netz der "&amp;Stammdaten!$F$3))</f>
        <v/>
      </c>
      <c r="D223" s="106" t="str">
        <f t="shared" si="5"/>
        <v/>
      </c>
      <c r="E223" s="107" t="str">
        <f>IF(OR(C223="Beladung aus dem Netz eines anderen Netzbetreibers",C223="Beladung ohne Netznutzung"), "",IF(A223="","",SUMIFS('Ergebnis (detailliert)'!$H$17:$H$300,'Ergebnis (detailliert)'!$A$17:$A$300,'Ergebnis (aggregiert)'!$A223,'Ergebnis (detailliert)'!$B$17:$B$300,'Ergebnis (aggregiert)'!$C223)))</f>
        <v/>
      </c>
      <c r="F223" s="108" t="str">
        <f>IF(OR(C223="Beladung aus dem Netz eines anderen Netzbetreibers",C223="Beladung ohne Netznutzung"),  "",IF($A223="","",SUMIFS('Ergebnis (detailliert)'!$I$17:$I$300,'Ergebnis (detailliert)'!$A$17:$A$300,'Ergebnis (aggregiert)'!$A223,'Ergebnis (detailliert)'!$B$17:$B$300,'Ergebnis (aggregiert)'!$C223)))</f>
        <v/>
      </c>
      <c r="G223" s="107" t="str">
        <f>IF(OR(C223="Beladung aus dem Netz eines anderen Netzbetreibers",C223="Beladung ohne Netznutzung"), "",IF($A223="","",SUMIFS('Ergebnis (detailliert)'!$M$17:$M$1001,'Ergebnis (detailliert)'!$A$17:$A$1001,'Ergebnis (aggregiert)'!$A223,'Ergebnis (detailliert)'!$B$17:$B$1001,'Ergebnis (aggregiert)'!$C223)))</f>
        <v/>
      </c>
      <c r="H223" s="108" t="str">
        <f>IF(OR(C223="Beladung aus dem Netz eines anderen Netzbetreibers",C223="Beladung ohne Netznutzung"), "",IF($A223="","",SUMIFS('Ergebnis (detailliert)'!$P$17:$P$1001,'Ergebnis (detailliert)'!$A$17:$A$1001,'Ergebnis (aggregiert)'!$A223,'Ergebnis (detailliert)'!$B$17:$B$1001,'Ergebnis (aggregiert)'!$C223)))</f>
        <v/>
      </c>
      <c r="I223" s="109" t="str">
        <f>IF(OR(C223="Beladung aus dem Netz eines anderen Netzbetreibers",C223="Beladung ohne Netznutzung"), "",IF($A223="","",SUMIFS('Ergebnis (detailliert)'!$S$17:$S$1001,'Ergebnis (detailliert)'!$A$17:$A$1001,'Ergebnis (aggregiert)'!$A223,'Ergebnis (detailliert)'!$B$17:$B$1001,'Ergebnis (aggregiert)'!$C223)))</f>
        <v/>
      </c>
      <c r="J223" s="89" t="str">
        <f>IFERROR(IF(ISBLANK(A223),"",IF(COUNTIF('Beladung des Speichers'!$A$17:$A$300,'Ergebnis (aggregiert)'!A223)=0,"Fehler: Reiter 'Beladung des Speichers' wurde für diesen Speicher nicht ausgefüllt",IF(COUNTIF('Entladung des Speichers'!$A$17:$A$300,'Ergebnis (aggregiert)'!A223)=0,"Fehler: Reiter 'Entladung des Speichers' wurde für diesen Speicher nicht ausgefüllt",IF(COUNTIF(Füllstände!$A$17:$A$300,'Ergebnis (aggregiert)'!A223)=0,"Fehler: Reiter 'Füllstände' wurde für diesen Speicher nicht ausgefüllt","")))),"Fehler: nicht alle Datenblätter für diesen Speicher wurden vollständig befüllt")</f>
        <v/>
      </c>
    </row>
    <row r="224" spans="1:10" x14ac:dyDescent="0.2">
      <c r="A224" s="105" t="str">
        <f>IF(Stammdaten!A224="","",Stammdaten!A224)</f>
        <v/>
      </c>
      <c r="B224" s="105" t="str">
        <f>IF(A224="","",VLOOKUP(A224,Stammdaten!A224:H507,6,FALSE))</f>
        <v/>
      </c>
      <c r="C224" s="169" t="str">
        <f>IF(A224="","",IF(OR('Beladung des Speichers'!B224="Beladung aus dem Netz eines anderen Netzbetreibers",'Beladung des Speichers'!B224="Beladung ohne Netznutzung"),'Beladung des Speichers'!B224,"Beladung aus dem Netz der "&amp;Stammdaten!$F$3))</f>
        <v/>
      </c>
      <c r="D224" s="106" t="str">
        <f t="shared" si="5"/>
        <v/>
      </c>
      <c r="E224" s="107" t="str">
        <f>IF(OR(C224="Beladung aus dem Netz eines anderen Netzbetreibers",C224="Beladung ohne Netznutzung"), "",IF(A224="","",SUMIFS('Ergebnis (detailliert)'!$H$17:$H$300,'Ergebnis (detailliert)'!$A$17:$A$300,'Ergebnis (aggregiert)'!$A224,'Ergebnis (detailliert)'!$B$17:$B$300,'Ergebnis (aggregiert)'!$C224)))</f>
        <v/>
      </c>
      <c r="F224" s="108" t="str">
        <f>IF(OR(C224="Beladung aus dem Netz eines anderen Netzbetreibers",C224="Beladung ohne Netznutzung"),  "",IF($A224="","",SUMIFS('Ergebnis (detailliert)'!$I$17:$I$300,'Ergebnis (detailliert)'!$A$17:$A$300,'Ergebnis (aggregiert)'!$A224,'Ergebnis (detailliert)'!$B$17:$B$300,'Ergebnis (aggregiert)'!$C224)))</f>
        <v/>
      </c>
      <c r="G224" s="107" t="str">
        <f>IF(OR(C224="Beladung aus dem Netz eines anderen Netzbetreibers",C224="Beladung ohne Netznutzung"), "",IF($A224="","",SUMIFS('Ergebnis (detailliert)'!$M$17:$M$1001,'Ergebnis (detailliert)'!$A$17:$A$1001,'Ergebnis (aggregiert)'!$A224,'Ergebnis (detailliert)'!$B$17:$B$1001,'Ergebnis (aggregiert)'!$C224)))</f>
        <v/>
      </c>
      <c r="H224" s="108" t="str">
        <f>IF(OR(C224="Beladung aus dem Netz eines anderen Netzbetreibers",C224="Beladung ohne Netznutzung"), "",IF($A224="","",SUMIFS('Ergebnis (detailliert)'!$P$17:$P$1001,'Ergebnis (detailliert)'!$A$17:$A$1001,'Ergebnis (aggregiert)'!$A224,'Ergebnis (detailliert)'!$B$17:$B$1001,'Ergebnis (aggregiert)'!$C224)))</f>
        <v/>
      </c>
      <c r="I224" s="109" t="str">
        <f>IF(OR(C224="Beladung aus dem Netz eines anderen Netzbetreibers",C224="Beladung ohne Netznutzung"), "",IF($A224="","",SUMIFS('Ergebnis (detailliert)'!$S$17:$S$1001,'Ergebnis (detailliert)'!$A$17:$A$1001,'Ergebnis (aggregiert)'!$A224,'Ergebnis (detailliert)'!$B$17:$B$1001,'Ergebnis (aggregiert)'!$C224)))</f>
        <v/>
      </c>
      <c r="J224" s="89" t="str">
        <f>IFERROR(IF(ISBLANK(A224),"",IF(COUNTIF('Beladung des Speichers'!$A$17:$A$300,'Ergebnis (aggregiert)'!A224)=0,"Fehler: Reiter 'Beladung des Speichers' wurde für diesen Speicher nicht ausgefüllt",IF(COUNTIF('Entladung des Speichers'!$A$17:$A$300,'Ergebnis (aggregiert)'!A224)=0,"Fehler: Reiter 'Entladung des Speichers' wurde für diesen Speicher nicht ausgefüllt",IF(COUNTIF(Füllstände!$A$17:$A$300,'Ergebnis (aggregiert)'!A224)=0,"Fehler: Reiter 'Füllstände' wurde für diesen Speicher nicht ausgefüllt","")))),"Fehler: nicht alle Datenblätter für diesen Speicher wurden vollständig befüllt")</f>
        <v/>
      </c>
    </row>
    <row r="225" spans="1:10" x14ac:dyDescent="0.2">
      <c r="A225" s="105" t="str">
        <f>IF(Stammdaten!A225="","",Stammdaten!A225)</f>
        <v/>
      </c>
      <c r="B225" s="105" t="str">
        <f>IF(A225="","",VLOOKUP(A225,Stammdaten!A225:H508,6,FALSE))</f>
        <v/>
      </c>
      <c r="C225" s="169" t="str">
        <f>IF(A225="","",IF(OR('Beladung des Speichers'!B225="Beladung aus dem Netz eines anderen Netzbetreibers",'Beladung des Speichers'!B225="Beladung ohne Netznutzung"),'Beladung des Speichers'!B225,"Beladung aus dem Netz der "&amp;Stammdaten!$F$3))</f>
        <v/>
      </c>
      <c r="D225" s="106" t="str">
        <f t="shared" si="5"/>
        <v/>
      </c>
      <c r="E225" s="107" t="str">
        <f>IF(OR(C225="Beladung aus dem Netz eines anderen Netzbetreibers",C225="Beladung ohne Netznutzung"), "",IF(A225="","",SUMIFS('Ergebnis (detailliert)'!$H$17:$H$300,'Ergebnis (detailliert)'!$A$17:$A$300,'Ergebnis (aggregiert)'!$A225,'Ergebnis (detailliert)'!$B$17:$B$300,'Ergebnis (aggregiert)'!$C225)))</f>
        <v/>
      </c>
      <c r="F225" s="108" t="str">
        <f>IF(OR(C225="Beladung aus dem Netz eines anderen Netzbetreibers",C225="Beladung ohne Netznutzung"),  "",IF($A225="","",SUMIFS('Ergebnis (detailliert)'!$I$17:$I$300,'Ergebnis (detailliert)'!$A$17:$A$300,'Ergebnis (aggregiert)'!$A225,'Ergebnis (detailliert)'!$B$17:$B$300,'Ergebnis (aggregiert)'!$C225)))</f>
        <v/>
      </c>
      <c r="G225" s="107" t="str">
        <f>IF(OR(C225="Beladung aus dem Netz eines anderen Netzbetreibers",C225="Beladung ohne Netznutzung"), "",IF($A225="","",SUMIFS('Ergebnis (detailliert)'!$M$17:$M$1001,'Ergebnis (detailliert)'!$A$17:$A$1001,'Ergebnis (aggregiert)'!$A225,'Ergebnis (detailliert)'!$B$17:$B$1001,'Ergebnis (aggregiert)'!$C225)))</f>
        <v/>
      </c>
      <c r="H225" s="108" t="str">
        <f>IF(OR(C225="Beladung aus dem Netz eines anderen Netzbetreibers",C225="Beladung ohne Netznutzung"), "",IF($A225="","",SUMIFS('Ergebnis (detailliert)'!$P$17:$P$1001,'Ergebnis (detailliert)'!$A$17:$A$1001,'Ergebnis (aggregiert)'!$A225,'Ergebnis (detailliert)'!$B$17:$B$1001,'Ergebnis (aggregiert)'!$C225)))</f>
        <v/>
      </c>
      <c r="I225" s="109" t="str">
        <f>IF(OR(C225="Beladung aus dem Netz eines anderen Netzbetreibers",C225="Beladung ohne Netznutzung"), "",IF($A225="","",SUMIFS('Ergebnis (detailliert)'!$S$17:$S$1001,'Ergebnis (detailliert)'!$A$17:$A$1001,'Ergebnis (aggregiert)'!$A225,'Ergebnis (detailliert)'!$B$17:$B$1001,'Ergebnis (aggregiert)'!$C225)))</f>
        <v/>
      </c>
      <c r="J225" s="89" t="str">
        <f>IFERROR(IF(ISBLANK(A225),"",IF(COUNTIF('Beladung des Speichers'!$A$17:$A$300,'Ergebnis (aggregiert)'!A225)=0,"Fehler: Reiter 'Beladung des Speichers' wurde für diesen Speicher nicht ausgefüllt",IF(COUNTIF('Entladung des Speichers'!$A$17:$A$300,'Ergebnis (aggregiert)'!A225)=0,"Fehler: Reiter 'Entladung des Speichers' wurde für diesen Speicher nicht ausgefüllt",IF(COUNTIF(Füllstände!$A$17:$A$300,'Ergebnis (aggregiert)'!A225)=0,"Fehler: Reiter 'Füllstände' wurde für diesen Speicher nicht ausgefüllt","")))),"Fehler: nicht alle Datenblätter für diesen Speicher wurden vollständig befüllt")</f>
        <v/>
      </c>
    </row>
    <row r="226" spans="1:10" x14ac:dyDescent="0.2">
      <c r="A226" s="105" t="str">
        <f>IF(Stammdaten!A226="","",Stammdaten!A226)</f>
        <v/>
      </c>
      <c r="B226" s="105" t="str">
        <f>IF(A226="","",VLOOKUP(A226,Stammdaten!A226:H509,6,FALSE))</f>
        <v/>
      </c>
      <c r="C226" s="169" t="str">
        <f>IF(A226="","",IF(OR('Beladung des Speichers'!B226="Beladung aus dem Netz eines anderen Netzbetreibers",'Beladung des Speichers'!B226="Beladung ohne Netznutzung"),'Beladung des Speichers'!B226,"Beladung aus dem Netz der "&amp;Stammdaten!$F$3))</f>
        <v/>
      </c>
      <c r="D226" s="106" t="str">
        <f t="shared" si="5"/>
        <v/>
      </c>
      <c r="E226" s="107" t="str">
        <f>IF(OR(C226="Beladung aus dem Netz eines anderen Netzbetreibers",C226="Beladung ohne Netznutzung"), "",IF(A226="","",SUMIFS('Ergebnis (detailliert)'!$H$17:$H$300,'Ergebnis (detailliert)'!$A$17:$A$300,'Ergebnis (aggregiert)'!$A226,'Ergebnis (detailliert)'!$B$17:$B$300,'Ergebnis (aggregiert)'!$C226)))</f>
        <v/>
      </c>
      <c r="F226" s="108" t="str">
        <f>IF(OR(C226="Beladung aus dem Netz eines anderen Netzbetreibers",C226="Beladung ohne Netznutzung"),  "",IF($A226="","",SUMIFS('Ergebnis (detailliert)'!$I$17:$I$300,'Ergebnis (detailliert)'!$A$17:$A$300,'Ergebnis (aggregiert)'!$A226,'Ergebnis (detailliert)'!$B$17:$B$300,'Ergebnis (aggregiert)'!$C226)))</f>
        <v/>
      </c>
      <c r="G226" s="107" t="str">
        <f>IF(OR(C226="Beladung aus dem Netz eines anderen Netzbetreibers",C226="Beladung ohne Netznutzung"), "",IF($A226="","",SUMIFS('Ergebnis (detailliert)'!$M$17:$M$1001,'Ergebnis (detailliert)'!$A$17:$A$1001,'Ergebnis (aggregiert)'!$A226,'Ergebnis (detailliert)'!$B$17:$B$1001,'Ergebnis (aggregiert)'!$C226)))</f>
        <v/>
      </c>
      <c r="H226" s="108" t="str">
        <f>IF(OR(C226="Beladung aus dem Netz eines anderen Netzbetreibers",C226="Beladung ohne Netznutzung"), "",IF($A226="","",SUMIFS('Ergebnis (detailliert)'!$P$17:$P$1001,'Ergebnis (detailliert)'!$A$17:$A$1001,'Ergebnis (aggregiert)'!$A226,'Ergebnis (detailliert)'!$B$17:$B$1001,'Ergebnis (aggregiert)'!$C226)))</f>
        <v/>
      </c>
      <c r="I226" s="109" t="str">
        <f>IF(OR(C226="Beladung aus dem Netz eines anderen Netzbetreibers",C226="Beladung ohne Netznutzung"), "",IF($A226="","",SUMIFS('Ergebnis (detailliert)'!$S$17:$S$1001,'Ergebnis (detailliert)'!$A$17:$A$1001,'Ergebnis (aggregiert)'!$A226,'Ergebnis (detailliert)'!$B$17:$B$1001,'Ergebnis (aggregiert)'!$C226)))</f>
        <v/>
      </c>
      <c r="J226" s="89" t="str">
        <f>IFERROR(IF(ISBLANK(A226),"",IF(COUNTIF('Beladung des Speichers'!$A$17:$A$300,'Ergebnis (aggregiert)'!A226)=0,"Fehler: Reiter 'Beladung des Speichers' wurde für diesen Speicher nicht ausgefüllt",IF(COUNTIF('Entladung des Speichers'!$A$17:$A$300,'Ergebnis (aggregiert)'!A226)=0,"Fehler: Reiter 'Entladung des Speichers' wurde für diesen Speicher nicht ausgefüllt",IF(COUNTIF(Füllstände!$A$17:$A$300,'Ergebnis (aggregiert)'!A226)=0,"Fehler: Reiter 'Füllstände' wurde für diesen Speicher nicht ausgefüllt","")))),"Fehler: nicht alle Datenblätter für diesen Speicher wurden vollständig befüllt")</f>
        <v/>
      </c>
    </row>
    <row r="227" spans="1:10" x14ac:dyDescent="0.2">
      <c r="A227" s="105" t="str">
        <f>IF(Stammdaten!A227="","",Stammdaten!A227)</f>
        <v/>
      </c>
      <c r="B227" s="105" t="str">
        <f>IF(A227="","",VLOOKUP(A227,Stammdaten!A227:H510,6,FALSE))</f>
        <v/>
      </c>
      <c r="C227" s="169" t="str">
        <f>IF(A227="","",IF(OR('Beladung des Speichers'!B227="Beladung aus dem Netz eines anderen Netzbetreibers",'Beladung des Speichers'!B227="Beladung ohne Netznutzung"),'Beladung des Speichers'!B227,"Beladung aus dem Netz der "&amp;Stammdaten!$F$3))</f>
        <v/>
      </c>
      <c r="D227" s="106" t="str">
        <f t="shared" si="5"/>
        <v/>
      </c>
      <c r="E227" s="107" t="str">
        <f>IF(OR(C227="Beladung aus dem Netz eines anderen Netzbetreibers",C227="Beladung ohne Netznutzung"), "",IF(A227="","",SUMIFS('Ergebnis (detailliert)'!$H$17:$H$300,'Ergebnis (detailliert)'!$A$17:$A$300,'Ergebnis (aggregiert)'!$A227,'Ergebnis (detailliert)'!$B$17:$B$300,'Ergebnis (aggregiert)'!$C227)))</f>
        <v/>
      </c>
      <c r="F227" s="108" t="str">
        <f>IF(OR(C227="Beladung aus dem Netz eines anderen Netzbetreibers",C227="Beladung ohne Netznutzung"),  "",IF($A227="","",SUMIFS('Ergebnis (detailliert)'!$I$17:$I$300,'Ergebnis (detailliert)'!$A$17:$A$300,'Ergebnis (aggregiert)'!$A227,'Ergebnis (detailliert)'!$B$17:$B$300,'Ergebnis (aggregiert)'!$C227)))</f>
        <v/>
      </c>
      <c r="G227" s="107" t="str">
        <f>IF(OR(C227="Beladung aus dem Netz eines anderen Netzbetreibers",C227="Beladung ohne Netznutzung"), "",IF($A227="","",SUMIFS('Ergebnis (detailliert)'!$M$17:$M$1001,'Ergebnis (detailliert)'!$A$17:$A$1001,'Ergebnis (aggregiert)'!$A227,'Ergebnis (detailliert)'!$B$17:$B$1001,'Ergebnis (aggregiert)'!$C227)))</f>
        <v/>
      </c>
      <c r="H227" s="108" t="str">
        <f>IF(OR(C227="Beladung aus dem Netz eines anderen Netzbetreibers",C227="Beladung ohne Netznutzung"), "",IF($A227="","",SUMIFS('Ergebnis (detailliert)'!$P$17:$P$1001,'Ergebnis (detailliert)'!$A$17:$A$1001,'Ergebnis (aggregiert)'!$A227,'Ergebnis (detailliert)'!$B$17:$B$1001,'Ergebnis (aggregiert)'!$C227)))</f>
        <v/>
      </c>
      <c r="I227" s="109" t="str">
        <f>IF(OR(C227="Beladung aus dem Netz eines anderen Netzbetreibers",C227="Beladung ohne Netznutzung"), "",IF($A227="","",SUMIFS('Ergebnis (detailliert)'!$S$17:$S$1001,'Ergebnis (detailliert)'!$A$17:$A$1001,'Ergebnis (aggregiert)'!$A227,'Ergebnis (detailliert)'!$B$17:$B$1001,'Ergebnis (aggregiert)'!$C227)))</f>
        <v/>
      </c>
      <c r="J227" s="89" t="str">
        <f>IFERROR(IF(ISBLANK(A227),"",IF(COUNTIF('Beladung des Speichers'!$A$17:$A$300,'Ergebnis (aggregiert)'!A227)=0,"Fehler: Reiter 'Beladung des Speichers' wurde für diesen Speicher nicht ausgefüllt",IF(COUNTIF('Entladung des Speichers'!$A$17:$A$300,'Ergebnis (aggregiert)'!A227)=0,"Fehler: Reiter 'Entladung des Speichers' wurde für diesen Speicher nicht ausgefüllt",IF(COUNTIF(Füllstände!$A$17:$A$300,'Ergebnis (aggregiert)'!A227)=0,"Fehler: Reiter 'Füllstände' wurde für diesen Speicher nicht ausgefüllt","")))),"Fehler: nicht alle Datenblätter für diesen Speicher wurden vollständig befüllt")</f>
        <v/>
      </c>
    </row>
    <row r="228" spans="1:10" x14ac:dyDescent="0.2">
      <c r="A228" s="105" t="str">
        <f>IF(Stammdaten!A228="","",Stammdaten!A228)</f>
        <v/>
      </c>
      <c r="B228" s="105" t="str">
        <f>IF(A228="","",VLOOKUP(A228,Stammdaten!A228:H511,6,FALSE))</f>
        <v/>
      </c>
      <c r="C228" s="169" t="str">
        <f>IF(A228="","",IF(OR('Beladung des Speichers'!B228="Beladung aus dem Netz eines anderen Netzbetreibers",'Beladung des Speichers'!B228="Beladung ohne Netznutzung"),'Beladung des Speichers'!B228,"Beladung aus dem Netz der "&amp;Stammdaten!$F$3))</f>
        <v/>
      </c>
      <c r="D228" s="106" t="str">
        <f t="shared" si="5"/>
        <v/>
      </c>
      <c r="E228" s="107" t="str">
        <f>IF(OR(C228="Beladung aus dem Netz eines anderen Netzbetreibers",C228="Beladung ohne Netznutzung"), "",IF(A228="","",SUMIFS('Ergebnis (detailliert)'!$H$17:$H$300,'Ergebnis (detailliert)'!$A$17:$A$300,'Ergebnis (aggregiert)'!$A228,'Ergebnis (detailliert)'!$B$17:$B$300,'Ergebnis (aggregiert)'!$C228)))</f>
        <v/>
      </c>
      <c r="F228" s="108" t="str">
        <f>IF(OR(C228="Beladung aus dem Netz eines anderen Netzbetreibers",C228="Beladung ohne Netznutzung"),  "",IF($A228="","",SUMIFS('Ergebnis (detailliert)'!$I$17:$I$300,'Ergebnis (detailliert)'!$A$17:$A$300,'Ergebnis (aggregiert)'!$A228,'Ergebnis (detailliert)'!$B$17:$B$300,'Ergebnis (aggregiert)'!$C228)))</f>
        <v/>
      </c>
      <c r="G228" s="107" t="str">
        <f>IF(OR(C228="Beladung aus dem Netz eines anderen Netzbetreibers",C228="Beladung ohne Netznutzung"), "",IF($A228="","",SUMIFS('Ergebnis (detailliert)'!$M$17:$M$1001,'Ergebnis (detailliert)'!$A$17:$A$1001,'Ergebnis (aggregiert)'!$A228,'Ergebnis (detailliert)'!$B$17:$B$1001,'Ergebnis (aggregiert)'!$C228)))</f>
        <v/>
      </c>
      <c r="H228" s="108" t="str">
        <f>IF(OR(C228="Beladung aus dem Netz eines anderen Netzbetreibers",C228="Beladung ohne Netznutzung"), "",IF($A228="","",SUMIFS('Ergebnis (detailliert)'!$P$17:$P$1001,'Ergebnis (detailliert)'!$A$17:$A$1001,'Ergebnis (aggregiert)'!$A228,'Ergebnis (detailliert)'!$B$17:$B$1001,'Ergebnis (aggregiert)'!$C228)))</f>
        <v/>
      </c>
      <c r="I228" s="109" t="str">
        <f>IF(OR(C228="Beladung aus dem Netz eines anderen Netzbetreibers",C228="Beladung ohne Netznutzung"), "",IF($A228="","",SUMIFS('Ergebnis (detailliert)'!$S$17:$S$1001,'Ergebnis (detailliert)'!$A$17:$A$1001,'Ergebnis (aggregiert)'!$A228,'Ergebnis (detailliert)'!$B$17:$B$1001,'Ergebnis (aggregiert)'!$C228)))</f>
        <v/>
      </c>
      <c r="J228" s="89" t="str">
        <f>IFERROR(IF(ISBLANK(A228),"",IF(COUNTIF('Beladung des Speichers'!$A$17:$A$300,'Ergebnis (aggregiert)'!A228)=0,"Fehler: Reiter 'Beladung des Speichers' wurde für diesen Speicher nicht ausgefüllt",IF(COUNTIF('Entladung des Speichers'!$A$17:$A$300,'Ergebnis (aggregiert)'!A228)=0,"Fehler: Reiter 'Entladung des Speichers' wurde für diesen Speicher nicht ausgefüllt",IF(COUNTIF(Füllstände!$A$17:$A$300,'Ergebnis (aggregiert)'!A228)=0,"Fehler: Reiter 'Füllstände' wurde für diesen Speicher nicht ausgefüllt","")))),"Fehler: nicht alle Datenblätter für diesen Speicher wurden vollständig befüllt")</f>
        <v/>
      </c>
    </row>
    <row r="229" spans="1:10" x14ac:dyDescent="0.2">
      <c r="A229" s="105" t="str">
        <f>IF(Stammdaten!A229="","",Stammdaten!A229)</f>
        <v/>
      </c>
      <c r="B229" s="105" t="str">
        <f>IF(A229="","",VLOOKUP(A229,Stammdaten!A229:H512,6,FALSE))</f>
        <v/>
      </c>
      <c r="C229" s="169" t="str">
        <f>IF(A229="","",IF(OR('Beladung des Speichers'!B229="Beladung aus dem Netz eines anderen Netzbetreibers",'Beladung des Speichers'!B229="Beladung ohne Netznutzung"),'Beladung des Speichers'!B229,"Beladung aus dem Netz der "&amp;Stammdaten!$F$3))</f>
        <v/>
      </c>
      <c r="D229" s="106" t="str">
        <f t="shared" si="5"/>
        <v/>
      </c>
      <c r="E229" s="107" t="str">
        <f>IF(OR(C229="Beladung aus dem Netz eines anderen Netzbetreibers",C229="Beladung ohne Netznutzung"), "",IF(A229="","",SUMIFS('Ergebnis (detailliert)'!$H$17:$H$300,'Ergebnis (detailliert)'!$A$17:$A$300,'Ergebnis (aggregiert)'!$A229,'Ergebnis (detailliert)'!$B$17:$B$300,'Ergebnis (aggregiert)'!$C229)))</f>
        <v/>
      </c>
      <c r="F229" s="108" t="str">
        <f>IF(OR(C229="Beladung aus dem Netz eines anderen Netzbetreibers",C229="Beladung ohne Netznutzung"),  "",IF($A229="","",SUMIFS('Ergebnis (detailliert)'!$I$17:$I$300,'Ergebnis (detailliert)'!$A$17:$A$300,'Ergebnis (aggregiert)'!$A229,'Ergebnis (detailliert)'!$B$17:$B$300,'Ergebnis (aggregiert)'!$C229)))</f>
        <v/>
      </c>
      <c r="G229" s="107" t="str">
        <f>IF(OR(C229="Beladung aus dem Netz eines anderen Netzbetreibers",C229="Beladung ohne Netznutzung"), "",IF($A229="","",SUMIFS('Ergebnis (detailliert)'!$M$17:$M$1001,'Ergebnis (detailliert)'!$A$17:$A$1001,'Ergebnis (aggregiert)'!$A229,'Ergebnis (detailliert)'!$B$17:$B$1001,'Ergebnis (aggregiert)'!$C229)))</f>
        <v/>
      </c>
      <c r="H229" s="108" t="str">
        <f>IF(OR(C229="Beladung aus dem Netz eines anderen Netzbetreibers",C229="Beladung ohne Netznutzung"), "",IF($A229="","",SUMIFS('Ergebnis (detailliert)'!$P$17:$P$1001,'Ergebnis (detailliert)'!$A$17:$A$1001,'Ergebnis (aggregiert)'!$A229,'Ergebnis (detailliert)'!$B$17:$B$1001,'Ergebnis (aggregiert)'!$C229)))</f>
        <v/>
      </c>
      <c r="I229" s="109" t="str">
        <f>IF(OR(C229="Beladung aus dem Netz eines anderen Netzbetreibers",C229="Beladung ohne Netznutzung"), "",IF($A229="","",SUMIFS('Ergebnis (detailliert)'!$S$17:$S$1001,'Ergebnis (detailliert)'!$A$17:$A$1001,'Ergebnis (aggregiert)'!$A229,'Ergebnis (detailliert)'!$B$17:$B$1001,'Ergebnis (aggregiert)'!$C229)))</f>
        <v/>
      </c>
      <c r="J229" s="89" t="str">
        <f>IFERROR(IF(ISBLANK(A229),"",IF(COUNTIF('Beladung des Speichers'!$A$17:$A$300,'Ergebnis (aggregiert)'!A229)=0,"Fehler: Reiter 'Beladung des Speichers' wurde für diesen Speicher nicht ausgefüllt",IF(COUNTIF('Entladung des Speichers'!$A$17:$A$300,'Ergebnis (aggregiert)'!A229)=0,"Fehler: Reiter 'Entladung des Speichers' wurde für diesen Speicher nicht ausgefüllt",IF(COUNTIF(Füllstände!$A$17:$A$300,'Ergebnis (aggregiert)'!A229)=0,"Fehler: Reiter 'Füllstände' wurde für diesen Speicher nicht ausgefüllt","")))),"Fehler: nicht alle Datenblätter für diesen Speicher wurden vollständig befüllt")</f>
        <v/>
      </c>
    </row>
    <row r="230" spans="1:10" x14ac:dyDescent="0.2">
      <c r="A230" s="105" t="str">
        <f>IF(Stammdaten!A230="","",Stammdaten!A230)</f>
        <v/>
      </c>
      <c r="B230" s="105" t="str">
        <f>IF(A230="","",VLOOKUP(A230,Stammdaten!A230:H513,6,FALSE))</f>
        <v/>
      </c>
      <c r="C230" s="169" t="str">
        <f>IF(A230="","",IF(OR('Beladung des Speichers'!B230="Beladung aus dem Netz eines anderen Netzbetreibers",'Beladung des Speichers'!B230="Beladung ohne Netznutzung"),'Beladung des Speichers'!B230,"Beladung aus dem Netz der "&amp;Stammdaten!$F$3))</f>
        <v/>
      </c>
      <c r="D230" s="106" t="str">
        <f t="shared" si="5"/>
        <v/>
      </c>
      <c r="E230" s="107" t="str">
        <f>IF(OR(C230="Beladung aus dem Netz eines anderen Netzbetreibers",C230="Beladung ohne Netznutzung"), "",IF(A230="","",SUMIFS('Ergebnis (detailliert)'!$H$17:$H$300,'Ergebnis (detailliert)'!$A$17:$A$300,'Ergebnis (aggregiert)'!$A230,'Ergebnis (detailliert)'!$B$17:$B$300,'Ergebnis (aggregiert)'!$C230)))</f>
        <v/>
      </c>
      <c r="F230" s="108" t="str">
        <f>IF(OR(C230="Beladung aus dem Netz eines anderen Netzbetreibers",C230="Beladung ohne Netznutzung"),  "",IF($A230="","",SUMIFS('Ergebnis (detailliert)'!$I$17:$I$300,'Ergebnis (detailliert)'!$A$17:$A$300,'Ergebnis (aggregiert)'!$A230,'Ergebnis (detailliert)'!$B$17:$B$300,'Ergebnis (aggregiert)'!$C230)))</f>
        <v/>
      </c>
      <c r="G230" s="107" t="str">
        <f>IF(OR(C230="Beladung aus dem Netz eines anderen Netzbetreibers",C230="Beladung ohne Netznutzung"), "",IF($A230="","",SUMIFS('Ergebnis (detailliert)'!$M$17:$M$1001,'Ergebnis (detailliert)'!$A$17:$A$1001,'Ergebnis (aggregiert)'!$A230,'Ergebnis (detailliert)'!$B$17:$B$1001,'Ergebnis (aggregiert)'!$C230)))</f>
        <v/>
      </c>
      <c r="H230" s="108" t="str">
        <f>IF(OR(C230="Beladung aus dem Netz eines anderen Netzbetreibers",C230="Beladung ohne Netznutzung"), "",IF($A230="","",SUMIFS('Ergebnis (detailliert)'!$P$17:$P$1001,'Ergebnis (detailliert)'!$A$17:$A$1001,'Ergebnis (aggregiert)'!$A230,'Ergebnis (detailliert)'!$B$17:$B$1001,'Ergebnis (aggregiert)'!$C230)))</f>
        <v/>
      </c>
      <c r="I230" s="109" t="str">
        <f>IF(OR(C230="Beladung aus dem Netz eines anderen Netzbetreibers",C230="Beladung ohne Netznutzung"), "",IF($A230="","",SUMIFS('Ergebnis (detailliert)'!$S$17:$S$1001,'Ergebnis (detailliert)'!$A$17:$A$1001,'Ergebnis (aggregiert)'!$A230,'Ergebnis (detailliert)'!$B$17:$B$1001,'Ergebnis (aggregiert)'!$C230)))</f>
        <v/>
      </c>
      <c r="J230" s="89" t="str">
        <f>IFERROR(IF(ISBLANK(A230),"",IF(COUNTIF('Beladung des Speichers'!$A$17:$A$300,'Ergebnis (aggregiert)'!A230)=0,"Fehler: Reiter 'Beladung des Speichers' wurde für diesen Speicher nicht ausgefüllt",IF(COUNTIF('Entladung des Speichers'!$A$17:$A$300,'Ergebnis (aggregiert)'!A230)=0,"Fehler: Reiter 'Entladung des Speichers' wurde für diesen Speicher nicht ausgefüllt",IF(COUNTIF(Füllstände!$A$17:$A$300,'Ergebnis (aggregiert)'!A230)=0,"Fehler: Reiter 'Füllstände' wurde für diesen Speicher nicht ausgefüllt","")))),"Fehler: nicht alle Datenblätter für diesen Speicher wurden vollständig befüllt")</f>
        <v/>
      </c>
    </row>
    <row r="231" spans="1:10" x14ac:dyDescent="0.2">
      <c r="A231" s="105" t="str">
        <f>IF(Stammdaten!A231="","",Stammdaten!A231)</f>
        <v/>
      </c>
      <c r="B231" s="105" t="str">
        <f>IF(A231="","",VLOOKUP(A231,Stammdaten!A231:H514,6,FALSE))</f>
        <v/>
      </c>
      <c r="C231" s="169" t="str">
        <f>IF(A231="","",IF(OR('Beladung des Speichers'!B231="Beladung aus dem Netz eines anderen Netzbetreibers",'Beladung des Speichers'!B231="Beladung ohne Netznutzung"),'Beladung des Speichers'!B231,"Beladung aus dem Netz der "&amp;Stammdaten!$F$3))</f>
        <v/>
      </c>
      <c r="D231" s="106" t="str">
        <f t="shared" si="5"/>
        <v/>
      </c>
      <c r="E231" s="107" t="str">
        <f>IF(OR(C231="Beladung aus dem Netz eines anderen Netzbetreibers",C231="Beladung ohne Netznutzung"), "",IF(A231="","",SUMIFS('Ergebnis (detailliert)'!$H$17:$H$300,'Ergebnis (detailliert)'!$A$17:$A$300,'Ergebnis (aggregiert)'!$A231,'Ergebnis (detailliert)'!$B$17:$B$300,'Ergebnis (aggregiert)'!$C231)))</f>
        <v/>
      </c>
      <c r="F231" s="108" t="str">
        <f>IF(OR(C231="Beladung aus dem Netz eines anderen Netzbetreibers",C231="Beladung ohne Netznutzung"),  "",IF($A231="","",SUMIFS('Ergebnis (detailliert)'!$I$17:$I$300,'Ergebnis (detailliert)'!$A$17:$A$300,'Ergebnis (aggregiert)'!$A231,'Ergebnis (detailliert)'!$B$17:$B$300,'Ergebnis (aggregiert)'!$C231)))</f>
        <v/>
      </c>
      <c r="G231" s="107" t="str">
        <f>IF(OR(C231="Beladung aus dem Netz eines anderen Netzbetreibers",C231="Beladung ohne Netznutzung"), "",IF($A231="","",SUMIFS('Ergebnis (detailliert)'!$M$17:$M$1001,'Ergebnis (detailliert)'!$A$17:$A$1001,'Ergebnis (aggregiert)'!$A231,'Ergebnis (detailliert)'!$B$17:$B$1001,'Ergebnis (aggregiert)'!$C231)))</f>
        <v/>
      </c>
      <c r="H231" s="108" t="str">
        <f>IF(OR(C231="Beladung aus dem Netz eines anderen Netzbetreibers",C231="Beladung ohne Netznutzung"), "",IF($A231="","",SUMIFS('Ergebnis (detailliert)'!$P$17:$P$1001,'Ergebnis (detailliert)'!$A$17:$A$1001,'Ergebnis (aggregiert)'!$A231,'Ergebnis (detailliert)'!$B$17:$B$1001,'Ergebnis (aggregiert)'!$C231)))</f>
        <v/>
      </c>
      <c r="I231" s="109" t="str">
        <f>IF(OR(C231="Beladung aus dem Netz eines anderen Netzbetreibers",C231="Beladung ohne Netznutzung"), "",IF($A231="","",SUMIFS('Ergebnis (detailliert)'!$S$17:$S$1001,'Ergebnis (detailliert)'!$A$17:$A$1001,'Ergebnis (aggregiert)'!$A231,'Ergebnis (detailliert)'!$B$17:$B$1001,'Ergebnis (aggregiert)'!$C231)))</f>
        <v/>
      </c>
      <c r="J231" s="89" t="str">
        <f>IFERROR(IF(ISBLANK(A231),"",IF(COUNTIF('Beladung des Speichers'!$A$17:$A$300,'Ergebnis (aggregiert)'!A231)=0,"Fehler: Reiter 'Beladung des Speichers' wurde für diesen Speicher nicht ausgefüllt",IF(COUNTIF('Entladung des Speichers'!$A$17:$A$300,'Ergebnis (aggregiert)'!A231)=0,"Fehler: Reiter 'Entladung des Speichers' wurde für diesen Speicher nicht ausgefüllt",IF(COUNTIF(Füllstände!$A$17:$A$300,'Ergebnis (aggregiert)'!A231)=0,"Fehler: Reiter 'Füllstände' wurde für diesen Speicher nicht ausgefüllt","")))),"Fehler: nicht alle Datenblätter für diesen Speicher wurden vollständig befüllt")</f>
        <v/>
      </c>
    </row>
    <row r="232" spans="1:10" x14ac:dyDescent="0.2">
      <c r="A232" s="105" t="str">
        <f>IF(Stammdaten!A232="","",Stammdaten!A232)</f>
        <v/>
      </c>
      <c r="B232" s="105" t="str">
        <f>IF(A232="","",VLOOKUP(A232,Stammdaten!A232:H515,6,FALSE))</f>
        <v/>
      </c>
      <c r="C232" s="169" t="str">
        <f>IF(A232="","",IF(OR('Beladung des Speichers'!B232="Beladung aus dem Netz eines anderen Netzbetreibers",'Beladung des Speichers'!B232="Beladung ohne Netznutzung"),'Beladung des Speichers'!B232,"Beladung aus dem Netz der "&amp;Stammdaten!$F$3))</f>
        <v/>
      </c>
      <c r="D232" s="106" t="str">
        <f t="shared" si="5"/>
        <v/>
      </c>
      <c r="E232" s="107" t="str">
        <f>IF(OR(C232="Beladung aus dem Netz eines anderen Netzbetreibers",C232="Beladung ohne Netznutzung"), "",IF(A232="","",SUMIFS('Ergebnis (detailliert)'!$H$17:$H$300,'Ergebnis (detailliert)'!$A$17:$A$300,'Ergebnis (aggregiert)'!$A232,'Ergebnis (detailliert)'!$B$17:$B$300,'Ergebnis (aggregiert)'!$C232)))</f>
        <v/>
      </c>
      <c r="F232" s="108" t="str">
        <f>IF(OR(C232="Beladung aus dem Netz eines anderen Netzbetreibers",C232="Beladung ohne Netznutzung"),  "",IF($A232="","",SUMIFS('Ergebnis (detailliert)'!$I$17:$I$300,'Ergebnis (detailliert)'!$A$17:$A$300,'Ergebnis (aggregiert)'!$A232,'Ergebnis (detailliert)'!$B$17:$B$300,'Ergebnis (aggregiert)'!$C232)))</f>
        <v/>
      </c>
      <c r="G232" s="107" t="str">
        <f>IF(OR(C232="Beladung aus dem Netz eines anderen Netzbetreibers",C232="Beladung ohne Netznutzung"), "",IF($A232="","",SUMIFS('Ergebnis (detailliert)'!$M$17:$M$1001,'Ergebnis (detailliert)'!$A$17:$A$1001,'Ergebnis (aggregiert)'!$A232,'Ergebnis (detailliert)'!$B$17:$B$1001,'Ergebnis (aggregiert)'!$C232)))</f>
        <v/>
      </c>
      <c r="H232" s="108" t="str">
        <f>IF(OR(C232="Beladung aus dem Netz eines anderen Netzbetreibers",C232="Beladung ohne Netznutzung"), "",IF($A232="","",SUMIFS('Ergebnis (detailliert)'!$P$17:$P$1001,'Ergebnis (detailliert)'!$A$17:$A$1001,'Ergebnis (aggregiert)'!$A232,'Ergebnis (detailliert)'!$B$17:$B$1001,'Ergebnis (aggregiert)'!$C232)))</f>
        <v/>
      </c>
      <c r="I232" s="109" t="str">
        <f>IF(OR(C232="Beladung aus dem Netz eines anderen Netzbetreibers",C232="Beladung ohne Netznutzung"), "",IF($A232="","",SUMIFS('Ergebnis (detailliert)'!$S$17:$S$1001,'Ergebnis (detailliert)'!$A$17:$A$1001,'Ergebnis (aggregiert)'!$A232,'Ergebnis (detailliert)'!$B$17:$B$1001,'Ergebnis (aggregiert)'!$C232)))</f>
        <v/>
      </c>
      <c r="J232" s="89" t="str">
        <f>IFERROR(IF(ISBLANK(A232),"",IF(COUNTIF('Beladung des Speichers'!$A$17:$A$300,'Ergebnis (aggregiert)'!A232)=0,"Fehler: Reiter 'Beladung des Speichers' wurde für diesen Speicher nicht ausgefüllt",IF(COUNTIF('Entladung des Speichers'!$A$17:$A$300,'Ergebnis (aggregiert)'!A232)=0,"Fehler: Reiter 'Entladung des Speichers' wurde für diesen Speicher nicht ausgefüllt",IF(COUNTIF(Füllstände!$A$17:$A$300,'Ergebnis (aggregiert)'!A232)=0,"Fehler: Reiter 'Füllstände' wurde für diesen Speicher nicht ausgefüllt","")))),"Fehler: nicht alle Datenblätter für diesen Speicher wurden vollständig befüllt")</f>
        <v/>
      </c>
    </row>
    <row r="233" spans="1:10" x14ac:dyDescent="0.2">
      <c r="A233" s="105" t="str">
        <f>IF(Stammdaten!A233="","",Stammdaten!A233)</f>
        <v/>
      </c>
      <c r="B233" s="105" t="str">
        <f>IF(A233="","",VLOOKUP(A233,Stammdaten!A233:H516,6,FALSE))</f>
        <v/>
      </c>
      <c r="C233" s="169" t="str">
        <f>IF(A233="","",IF(OR('Beladung des Speichers'!B233="Beladung aus dem Netz eines anderen Netzbetreibers",'Beladung des Speichers'!B233="Beladung ohne Netznutzung"),'Beladung des Speichers'!B233,"Beladung aus dem Netz der "&amp;Stammdaten!$F$3))</f>
        <v/>
      </c>
      <c r="D233" s="106" t="str">
        <f t="shared" si="5"/>
        <v/>
      </c>
      <c r="E233" s="107" t="str">
        <f>IF(OR(C233="Beladung aus dem Netz eines anderen Netzbetreibers",C233="Beladung ohne Netznutzung"), "",IF(A233="","",SUMIFS('Ergebnis (detailliert)'!$H$17:$H$300,'Ergebnis (detailliert)'!$A$17:$A$300,'Ergebnis (aggregiert)'!$A233,'Ergebnis (detailliert)'!$B$17:$B$300,'Ergebnis (aggregiert)'!$C233)))</f>
        <v/>
      </c>
      <c r="F233" s="108" t="str">
        <f>IF(OR(C233="Beladung aus dem Netz eines anderen Netzbetreibers",C233="Beladung ohne Netznutzung"),  "",IF($A233="","",SUMIFS('Ergebnis (detailliert)'!$I$17:$I$300,'Ergebnis (detailliert)'!$A$17:$A$300,'Ergebnis (aggregiert)'!$A233,'Ergebnis (detailliert)'!$B$17:$B$300,'Ergebnis (aggregiert)'!$C233)))</f>
        <v/>
      </c>
      <c r="G233" s="107" t="str">
        <f>IF(OR(C233="Beladung aus dem Netz eines anderen Netzbetreibers",C233="Beladung ohne Netznutzung"), "",IF($A233="","",SUMIFS('Ergebnis (detailliert)'!$M$17:$M$1001,'Ergebnis (detailliert)'!$A$17:$A$1001,'Ergebnis (aggregiert)'!$A233,'Ergebnis (detailliert)'!$B$17:$B$1001,'Ergebnis (aggregiert)'!$C233)))</f>
        <v/>
      </c>
      <c r="H233" s="108" t="str">
        <f>IF(OR(C233="Beladung aus dem Netz eines anderen Netzbetreibers",C233="Beladung ohne Netznutzung"), "",IF($A233="","",SUMIFS('Ergebnis (detailliert)'!$P$17:$P$1001,'Ergebnis (detailliert)'!$A$17:$A$1001,'Ergebnis (aggregiert)'!$A233,'Ergebnis (detailliert)'!$B$17:$B$1001,'Ergebnis (aggregiert)'!$C233)))</f>
        <v/>
      </c>
      <c r="I233" s="109" t="str">
        <f>IF(OR(C233="Beladung aus dem Netz eines anderen Netzbetreibers",C233="Beladung ohne Netznutzung"), "",IF($A233="","",SUMIFS('Ergebnis (detailliert)'!$S$17:$S$1001,'Ergebnis (detailliert)'!$A$17:$A$1001,'Ergebnis (aggregiert)'!$A233,'Ergebnis (detailliert)'!$B$17:$B$1001,'Ergebnis (aggregiert)'!$C233)))</f>
        <v/>
      </c>
      <c r="J233" s="89" t="str">
        <f>IFERROR(IF(ISBLANK(A233),"",IF(COUNTIF('Beladung des Speichers'!$A$17:$A$300,'Ergebnis (aggregiert)'!A233)=0,"Fehler: Reiter 'Beladung des Speichers' wurde für diesen Speicher nicht ausgefüllt",IF(COUNTIF('Entladung des Speichers'!$A$17:$A$300,'Ergebnis (aggregiert)'!A233)=0,"Fehler: Reiter 'Entladung des Speichers' wurde für diesen Speicher nicht ausgefüllt",IF(COUNTIF(Füllstände!$A$17:$A$300,'Ergebnis (aggregiert)'!A233)=0,"Fehler: Reiter 'Füllstände' wurde für diesen Speicher nicht ausgefüllt","")))),"Fehler: nicht alle Datenblätter für diesen Speicher wurden vollständig befüllt")</f>
        <v/>
      </c>
    </row>
    <row r="234" spans="1:10" x14ac:dyDescent="0.2">
      <c r="A234" s="105" t="str">
        <f>IF(Stammdaten!A234="","",Stammdaten!A234)</f>
        <v/>
      </c>
      <c r="B234" s="105" t="str">
        <f>IF(A234="","",VLOOKUP(A234,Stammdaten!A234:H517,6,FALSE))</f>
        <v/>
      </c>
      <c r="C234" s="169" t="str">
        <f>IF(A234="","",IF(OR('Beladung des Speichers'!B234="Beladung aus dem Netz eines anderen Netzbetreibers",'Beladung des Speichers'!B234="Beladung ohne Netznutzung"),'Beladung des Speichers'!B234,"Beladung aus dem Netz der "&amp;Stammdaten!$F$3))</f>
        <v/>
      </c>
      <c r="D234" s="106" t="str">
        <f t="shared" si="5"/>
        <v/>
      </c>
      <c r="E234" s="107" t="str">
        <f>IF(OR(C234="Beladung aus dem Netz eines anderen Netzbetreibers",C234="Beladung ohne Netznutzung"), "",IF(A234="","",SUMIFS('Ergebnis (detailliert)'!$H$17:$H$300,'Ergebnis (detailliert)'!$A$17:$A$300,'Ergebnis (aggregiert)'!$A234,'Ergebnis (detailliert)'!$B$17:$B$300,'Ergebnis (aggregiert)'!$C234)))</f>
        <v/>
      </c>
      <c r="F234" s="108" t="str">
        <f>IF(OR(C234="Beladung aus dem Netz eines anderen Netzbetreibers",C234="Beladung ohne Netznutzung"),  "",IF($A234="","",SUMIFS('Ergebnis (detailliert)'!$I$17:$I$300,'Ergebnis (detailliert)'!$A$17:$A$300,'Ergebnis (aggregiert)'!$A234,'Ergebnis (detailliert)'!$B$17:$B$300,'Ergebnis (aggregiert)'!$C234)))</f>
        <v/>
      </c>
      <c r="G234" s="107" t="str">
        <f>IF(OR(C234="Beladung aus dem Netz eines anderen Netzbetreibers",C234="Beladung ohne Netznutzung"), "",IF($A234="","",SUMIFS('Ergebnis (detailliert)'!$M$17:$M$1001,'Ergebnis (detailliert)'!$A$17:$A$1001,'Ergebnis (aggregiert)'!$A234,'Ergebnis (detailliert)'!$B$17:$B$1001,'Ergebnis (aggregiert)'!$C234)))</f>
        <v/>
      </c>
      <c r="H234" s="108" t="str">
        <f>IF(OR(C234="Beladung aus dem Netz eines anderen Netzbetreibers",C234="Beladung ohne Netznutzung"), "",IF($A234="","",SUMIFS('Ergebnis (detailliert)'!$P$17:$P$1001,'Ergebnis (detailliert)'!$A$17:$A$1001,'Ergebnis (aggregiert)'!$A234,'Ergebnis (detailliert)'!$B$17:$B$1001,'Ergebnis (aggregiert)'!$C234)))</f>
        <v/>
      </c>
      <c r="I234" s="109" t="str">
        <f>IF(OR(C234="Beladung aus dem Netz eines anderen Netzbetreibers",C234="Beladung ohne Netznutzung"), "",IF($A234="","",SUMIFS('Ergebnis (detailliert)'!$S$17:$S$1001,'Ergebnis (detailliert)'!$A$17:$A$1001,'Ergebnis (aggregiert)'!$A234,'Ergebnis (detailliert)'!$B$17:$B$1001,'Ergebnis (aggregiert)'!$C234)))</f>
        <v/>
      </c>
      <c r="J234" s="89" t="str">
        <f>IFERROR(IF(ISBLANK(A234),"",IF(COUNTIF('Beladung des Speichers'!$A$17:$A$300,'Ergebnis (aggregiert)'!A234)=0,"Fehler: Reiter 'Beladung des Speichers' wurde für diesen Speicher nicht ausgefüllt",IF(COUNTIF('Entladung des Speichers'!$A$17:$A$300,'Ergebnis (aggregiert)'!A234)=0,"Fehler: Reiter 'Entladung des Speichers' wurde für diesen Speicher nicht ausgefüllt",IF(COUNTIF(Füllstände!$A$17:$A$300,'Ergebnis (aggregiert)'!A234)=0,"Fehler: Reiter 'Füllstände' wurde für diesen Speicher nicht ausgefüllt","")))),"Fehler: nicht alle Datenblätter für diesen Speicher wurden vollständig befüllt")</f>
        <v/>
      </c>
    </row>
    <row r="235" spans="1:10" x14ac:dyDescent="0.2">
      <c r="A235" s="105" t="str">
        <f>IF(Stammdaten!A235="","",Stammdaten!A235)</f>
        <v/>
      </c>
      <c r="B235" s="105" t="str">
        <f>IF(A235="","",VLOOKUP(A235,Stammdaten!A235:H518,6,FALSE))</f>
        <v/>
      </c>
      <c r="C235" s="169" t="str">
        <f>IF(A235="","",IF(OR('Beladung des Speichers'!B235="Beladung aus dem Netz eines anderen Netzbetreibers",'Beladung des Speichers'!B235="Beladung ohne Netznutzung"),'Beladung des Speichers'!B235,"Beladung aus dem Netz der "&amp;Stammdaten!$F$3))</f>
        <v/>
      </c>
      <c r="D235" s="106" t="str">
        <f t="shared" si="5"/>
        <v/>
      </c>
      <c r="E235" s="107" t="str">
        <f>IF(OR(C235="Beladung aus dem Netz eines anderen Netzbetreibers",C235="Beladung ohne Netznutzung"), "",IF(A235="","",SUMIFS('Ergebnis (detailliert)'!$H$17:$H$300,'Ergebnis (detailliert)'!$A$17:$A$300,'Ergebnis (aggregiert)'!$A235,'Ergebnis (detailliert)'!$B$17:$B$300,'Ergebnis (aggregiert)'!$C235)))</f>
        <v/>
      </c>
      <c r="F235" s="108" t="str">
        <f>IF(OR(C235="Beladung aus dem Netz eines anderen Netzbetreibers",C235="Beladung ohne Netznutzung"),  "",IF($A235="","",SUMIFS('Ergebnis (detailliert)'!$I$17:$I$300,'Ergebnis (detailliert)'!$A$17:$A$300,'Ergebnis (aggregiert)'!$A235,'Ergebnis (detailliert)'!$B$17:$B$300,'Ergebnis (aggregiert)'!$C235)))</f>
        <v/>
      </c>
      <c r="G235" s="107" t="str">
        <f>IF(OR(C235="Beladung aus dem Netz eines anderen Netzbetreibers",C235="Beladung ohne Netznutzung"), "",IF($A235="","",SUMIFS('Ergebnis (detailliert)'!$M$17:$M$1001,'Ergebnis (detailliert)'!$A$17:$A$1001,'Ergebnis (aggregiert)'!$A235,'Ergebnis (detailliert)'!$B$17:$B$1001,'Ergebnis (aggregiert)'!$C235)))</f>
        <v/>
      </c>
      <c r="H235" s="108" t="str">
        <f>IF(OR(C235="Beladung aus dem Netz eines anderen Netzbetreibers",C235="Beladung ohne Netznutzung"), "",IF($A235="","",SUMIFS('Ergebnis (detailliert)'!$P$17:$P$1001,'Ergebnis (detailliert)'!$A$17:$A$1001,'Ergebnis (aggregiert)'!$A235,'Ergebnis (detailliert)'!$B$17:$B$1001,'Ergebnis (aggregiert)'!$C235)))</f>
        <v/>
      </c>
      <c r="I235" s="109" t="str">
        <f>IF(OR(C235="Beladung aus dem Netz eines anderen Netzbetreibers",C235="Beladung ohne Netznutzung"), "",IF($A235="","",SUMIFS('Ergebnis (detailliert)'!$S$17:$S$1001,'Ergebnis (detailliert)'!$A$17:$A$1001,'Ergebnis (aggregiert)'!$A235,'Ergebnis (detailliert)'!$B$17:$B$1001,'Ergebnis (aggregiert)'!$C235)))</f>
        <v/>
      </c>
      <c r="J235" s="89" t="str">
        <f>IFERROR(IF(ISBLANK(A235),"",IF(COUNTIF('Beladung des Speichers'!$A$17:$A$300,'Ergebnis (aggregiert)'!A235)=0,"Fehler: Reiter 'Beladung des Speichers' wurde für diesen Speicher nicht ausgefüllt",IF(COUNTIF('Entladung des Speichers'!$A$17:$A$300,'Ergebnis (aggregiert)'!A235)=0,"Fehler: Reiter 'Entladung des Speichers' wurde für diesen Speicher nicht ausgefüllt",IF(COUNTIF(Füllstände!$A$17:$A$300,'Ergebnis (aggregiert)'!A235)=0,"Fehler: Reiter 'Füllstände' wurde für diesen Speicher nicht ausgefüllt","")))),"Fehler: nicht alle Datenblätter für diesen Speicher wurden vollständig befüllt")</f>
        <v/>
      </c>
    </row>
    <row r="236" spans="1:10" x14ac:dyDescent="0.2">
      <c r="A236" s="105" t="str">
        <f>IF(Stammdaten!A236="","",Stammdaten!A236)</f>
        <v/>
      </c>
      <c r="B236" s="105" t="str">
        <f>IF(A236="","",VLOOKUP(A236,Stammdaten!A236:H519,6,FALSE))</f>
        <v/>
      </c>
      <c r="C236" s="169" t="str">
        <f>IF(A236="","",IF(OR('Beladung des Speichers'!B236="Beladung aus dem Netz eines anderen Netzbetreibers",'Beladung des Speichers'!B236="Beladung ohne Netznutzung"),'Beladung des Speichers'!B236,"Beladung aus dem Netz der "&amp;Stammdaten!$F$3))</f>
        <v/>
      </c>
      <c r="D236" s="106" t="str">
        <f t="shared" si="5"/>
        <v/>
      </c>
      <c r="E236" s="107" t="str">
        <f>IF(OR(C236="Beladung aus dem Netz eines anderen Netzbetreibers",C236="Beladung ohne Netznutzung"), "",IF(A236="","",SUMIFS('Ergebnis (detailliert)'!$H$17:$H$300,'Ergebnis (detailliert)'!$A$17:$A$300,'Ergebnis (aggregiert)'!$A236,'Ergebnis (detailliert)'!$B$17:$B$300,'Ergebnis (aggregiert)'!$C236)))</f>
        <v/>
      </c>
      <c r="F236" s="108" t="str">
        <f>IF(OR(C236="Beladung aus dem Netz eines anderen Netzbetreibers",C236="Beladung ohne Netznutzung"),  "",IF($A236="","",SUMIFS('Ergebnis (detailliert)'!$I$17:$I$300,'Ergebnis (detailliert)'!$A$17:$A$300,'Ergebnis (aggregiert)'!$A236,'Ergebnis (detailliert)'!$B$17:$B$300,'Ergebnis (aggregiert)'!$C236)))</f>
        <v/>
      </c>
      <c r="G236" s="107" t="str">
        <f>IF(OR(C236="Beladung aus dem Netz eines anderen Netzbetreibers",C236="Beladung ohne Netznutzung"), "",IF($A236="","",SUMIFS('Ergebnis (detailliert)'!$M$17:$M$1001,'Ergebnis (detailliert)'!$A$17:$A$1001,'Ergebnis (aggregiert)'!$A236,'Ergebnis (detailliert)'!$B$17:$B$1001,'Ergebnis (aggregiert)'!$C236)))</f>
        <v/>
      </c>
      <c r="H236" s="108" t="str">
        <f>IF(OR(C236="Beladung aus dem Netz eines anderen Netzbetreibers",C236="Beladung ohne Netznutzung"), "",IF($A236="","",SUMIFS('Ergebnis (detailliert)'!$P$17:$P$1001,'Ergebnis (detailliert)'!$A$17:$A$1001,'Ergebnis (aggregiert)'!$A236,'Ergebnis (detailliert)'!$B$17:$B$1001,'Ergebnis (aggregiert)'!$C236)))</f>
        <v/>
      </c>
      <c r="I236" s="109" t="str">
        <f>IF(OR(C236="Beladung aus dem Netz eines anderen Netzbetreibers",C236="Beladung ohne Netznutzung"), "",IF($A236="","",SUMIFS('Ergebnis (detailliert)'!$S$17:$S$1001,'Ergebnis (detailliert)'!$A$17:$A$1001,'Ergebnis (aggregiert)'!$A236,'Ergebnis (detailliert)'!$B$17:$B$1001,'Ergebnis (aggregiert)'!$C236)))</f>
        <v/>
      </c>
      <c r="J236" s="89" t="str">
        <f>IFERROR(IF(ISBLANK(A236),"",IF(COUNTIF('Beladung des Speichers'!$A$17:$A$300,'Ergebnis (aggregiert)'!A236)=0,"Fehler: Reiter 'Beladung des Speichers' wurde für diesen Speicher nicht ausgefüllt",IF(COUNTIF('Entladung des Speichers'!$A$17:$A$300,'Ergebnis (aggregiert)'!A236)=0,"Fehler: Reiter 'Entladung des Speichers' wurde für diesen Speicher nicht ausgefüllt",IF(COUNTIF(Füllstände!$A$17:$A$300,'Ergebnis (aggregiert)'!A236)=0,"Fehler: Reiter 'Füllstände' wurde für diesen Speicher nicht ausgefüllt","")))),"Fehler: nicht alle Datenblätter für diesen Speicher wurden vollständig befüllt")</f>
        <v/>
      </c>
    </row>
    <row r="237" spans="1:10" x14ac:dyDescent="0.2">
      <c r="A237" s="105" t="str">
        <f>IF(Stammdaten!A237="","",Stammdaten!A237)</f>
        <v/>
      </c>
      <c r="B237" s="105" t="str">
        <f>IF(A237="","",VLOOKUP(A237,Stammdaten!A237:H520,6,FALSE))</f>
        <v/>
      </c>
      <c r="C237" s="169" t="str">
        <f>IF(A237="","",IF(OR('Beladung des Speichers'!B237="Beladung aus dem Netz eines anderen Netzbetreibers",'Beladung des Speichers'!B237="Beladung ohne Netznutzung"),'Beladung des Speichers'!B237,"Beladung aus dem Netz der "&amp;Stammdaten!$F$3))</f>
        <v/>
      </c>
      <c r="D237" s="106" t="str">
        <f t="shared" si="5"/>
        <v/>
      </c>
      <c r="E237" s="107" t="str">
        <f>IF(OR(C237="Beladung aus dem Netz eines anderen Netzbetreibers",C237="Beladung ohne Netznutzung"), "",IF(A237="","",SUMIFS('Ergebnis (detailliert)'!$H$17:$H$300,'Ergebnis (detailliert)'!$A$17:$A$300,'Ergebnis (aggregiert)'!$A237,'Ergebnis (detailliert)'!$B$17:$B$300,'Ergebnis (aggregiert)'!$C237)))</f>
        <v/>
      </c>
      <c r="F237" s="108" t="str">
        <f>IF(OR(C237="Beladung aus dem Netz eines anderen Netzbetreibers",C237="Beladung ohne Netznutzung"),  "",IF($A237="","",SUMIFS('Ergebnis (detailliert)'!$I$17:$I$300,'Ergebnis (detailliert)'!$A$17:$A$300,'Ergebnis (aggregiert)'!$A237,'Ergebnis (detailliert)'!$B$17:$B$300,'Ergebnis (aggregiert)'!$C237)))</f>
        <v/>
      </c>
      <c r="G237" s="107" t="str">
        <f>IF(OR(C237="Beladung aus dem Netz eines anderen Netzbetreibers",C237="Beladung ohne Netznutzung"), "",IF($A237="","",SUMIFS('Ergebnis (detailliert)'!$M$17:$M$1001,'Ergebnis (detailliert)'!$A$17:$A$1001,'Ergebnis (aggregiert)'!$A237,'Ergebnis (detailliert)'!$B$17:$B$1001,'Ergebnis (aggregiert)'!$C237)))</f>
        <v/>
      </c>
      <c r="H237" s="108" t="str">
        <f>IF(OR(C237="Beladung aus dem Netz eines anderen Netzbetreibers",C237="Beladung ohne Netznutzung"), "",IF($A237="","",SUMIFS('Ergebnis (detailliert)'!$P$17:$P$1001,'Ergebnis (detailliert)'!$A$17:$A$1001,'Ergebnis (aggregiert)'!$A237,'Ergebnis (detailliert)'!$B$17:$B$1001,'Ergebnis (aggregiert)'!$C237)))</f>
        <v/>
      </c>
      <c r="I237" s="109" t="str">
        <f>IF(OR(C237="Beladung aus dem Netz eines anderen Netzbetreibers",C237="Beladung ohne Netznutzung"), "",IF($A237="","",SUMIFS('Ergebnis (detailliert)'!$S$17:$S$1001,'Ergebnis (detailliert)'!$A$17:$A$1001,'Ergebnis (aggregiert)'!$A237,'Ergebnis (detailliert)'!$B$17:$B$1001,'Ergebnis (aggregiert)'!$C237)))</f>
        <v/>
      </c>
      <c r="J237" s="89" t="str">
        <f>IFERROR(IF(ISBLANK(A237),"",IF(COUNTIF('Beladung des Speichers'!$A$17:$A$300,'Ergebnis (aggregiert)'!A237)=0,"Fehler: Reiter 'Beladung des Speichers' wurde für diesen Speicher nicht ausgefüllt",IF(COUNTIF('Entladung des Speichers'!$A$17:$A$300,'Ergebnis (aggregiert)'!A237)=0,"Fehler: Reiter 'Entladung des Speichers' wurde für diesen Speicher nicht ausgefüllt",IF(COUNTIF(Füllstände!$A$17:$A$300,'Ergebnis (aggregiert)'!A237)=0,"Fehler: Reiter 'Füllstände' wurde für diesen Speicher nicht ausgefüllt","")))),"Fehler: nicht alle Datenblätter für diesen Speicher wurden vollständig befüllt")</f>
        <v/>
      </c>
    </row>
    <row r="238" spans="1:10" x14ac:dyDescent="0.2">
      <c r="A238" s="105" t="str">
        <f>IF(Stammdaten!A238="","",Stammdaten!A238)</f>
        <v/>
      </c>
      <c r="B238" s="105" t="str">
        <f>IF(A238="","",VLOOKUP(A238,Stammdaten!A238:H521,6,FALSE))</f>
        <v/>
      </c>
      <c r="C238" s="169" t="str">
        <f>IF(A238="","",IF(OR('Beladung des Speichers'!B238="Beladung aus dem Netz eines anderen Netzbetreibers",'Beladung des Speichers'!B238="Beladung ohne Netznutzung"),'Beladung des Speichers'!B238,"Beladung aus dem Netz der "&amp;Stammdaten!$F$3))</f>
        <v/>
      </c>
      <c r="D238" s="106" t="str">
        <f t="shared" si="5"/>
        <v/>
      </c>
      <c r="E238" s="107" t="str">
        <f>IF(OR(C238="Beladung aus dem Netz eines anderen Netzbetreibers",C238="Beladung ohne Netznutzung"), "",IF(A238="","",SUMIFS('Ergebnis (detailliert)'!$H$17:$H$300,'Ergebnis (detailliert)'!$A$17:$A$300,'Ergebnis (aggregiert)'!$A238,'Ergebnis (detailliert)'!$B$17:$B$300,'Ergebnis (aggregiert)'!$C238)))</f>
        <v/>
      </c>
      <c r="F238" s="108" t="str">
        <f>IF(OR(C238="Beladung aus dem Netz eines anderen Netzbetreibers",C238="Beladung ohne Netznutzung"),  "",IF($A238="","",SUMIFS('Ergebnis (detailliert)'!$I$17:$I$300,'Ergebnis (detailliert)'!$A$17:$A$300,'Ergebnis (aggregiert)'!$A238,'Ergebnis (detailliert)'!$B$17:$B$300,'Ergebnis (aggregiert)'!$C238)))</f>
        <v/>
      </c>
      <c r="G238" s="107" t="str">
        <f>IF(OR(C238="Beladung aus dem Netz eines anderen Netzbetreibers",C238="Beladung ohne Netznutzung"), "",IF($A238="","",SUMIFS('Ergebnis (detailliert)'!$M$17:$M$1001,'Ergebnis (detailliert)'!$A$17:$A$1001,'Ergebnis (aggregiert)'!$A238,'Ergebnis (detailliert)'!$B$17:$B$1001,'Ergebnis (aggregiert)'!$C238)))</f>
        <v/>
      </c>
      <c r="H238" s="108" t="str">
        <f>IF(OR(C238="Beladung aus dem Netz eines anderen Netzbetreibers",C238="Beladung ohne Netznutzung"), "",IF($A238="","",SUMIFS('Ergebnis (detailliert)'!$P$17:$P$1001,'Ergebnis (detailliert)'!$A$17:$A$1001,'Ergebnis (aggregiert)'!$A238,'Ergebnis (detailliert)'!$B$17:$B$1001,'Ergebnis (aggregiert)'!$C238)))</f>
        <v/>
      </c>
      <c r="I238" s="109" t="str">
        <f>IF(OR(C238="Beladung aus dem Netz eines anderen Netzbetreibers",C238="Beladung ohne Netznutzung"), "",IF($A238="","",SUMIFS('Ergebnis (detailliert)'!$S$17:$S$1001,'Ergebnis (detailliert)'!$A$17:$A$1001,'Ergebnis (aggregiert)'!$A238,'Ergebnis (detailliert)'!$B$17:$B$1001,'Ergebnis (aggregiert)'!$C238)))</f>
        <v/>
      </c>
      <c r="J238" s="89" t="str">
        <f>IFERROR(IF(ISBLANK(A238),"",IF(COUNTIF('Beladung des Speichers'!$A$17:$A$300,'Ergebnis (aggregiert)'!A238)=0,"Fehler: Reiter 'Beladung des Speichers' wurde für diesen Speicher nicht ausgefüllt",IF(COUNTIF('Entladung des Speichers'!$A$17:$A$300,'Ergebnis (aggregiert)'!A238)=0,"Fehler: Reiter 'Entladung des Speichers' wurde für diesen Speicher nicht ausgefüllt",IF(COUNTIF(Füllstände!$A$17:$A$300,'Ergebnis (aggregiert)'!A238)=0,"Fehler: Reiter 'Füllstände' wurde für diesen Speicher nicht ausgefüllt","")))),"Fehler: nicht alle Datenblätter für diesen Speicher wurden vollständig befüllt")</f>
        <v/>
      </c>
    </row>
    <row r="239" spans="1:10" x14ac:dyDescent="0.2">
      <c r="A239" s="105" t="str">
        <f>IF(Stammdaten!A239="","",Stammdaten!A239)</f>
        <v/>
      </c>
      <c r="B239" s="105" t="str">
        <f>IF(A239="","",VLOOKUP(A239,Stammdaten!A239:H522,6,FALSE))</f>
        <v/>
      </c>
      <c r="C239" s="169" t="str">
        <f>IF(A239="","",IF(OR('Beladung des Speichers'!B239="Beladung aus dem Netz eines anderen Netzbetreibers",'Beladung des Speichers'!B239="Beladung ohne Netznutzung"),'Beladung des Speichers'!B239,"Beladung aus dem Netz der "&amp;Stammdaten!$F$3))</f>
        <v/>
      </c>
      <c r="D239" s="106" t="str">
        <f t="shared" si="5"/>
        <v/>
      </c>
      <c r="E239" s="107" t="str">
        <f>IF(OR(C239="Beladung aus dem Netz eines anderen Netzbetreibers",C239="Beladung ohne Netznutzung"), "",IF(A239="","",SUMIFS('Ergebnis (detailliert)'!$H$17:$H$300,'Ergebnis (detailliert)'!$A$17:$A$300,'Ergebnis (aggregiert)'!$A239,'Ergebnis (detailliert)'!$B$17:$B$300,'Ergebnis (aggregiert)'!$C239)))</f>
        <v/>
      </c>
      <c r="F239" s="108" t="str">
        <f>IF(OR(C239="Beladung aus dem Netz eines anderen Netzbetreibers",C239="Beladung ohne Netznutzung"),  "",IF($A239="","",SUMIFS('Ergebnis (detailliert)'!$I$17:$I$300,'Ergebnis (detailliert)'!$A$17:$A$300,'Ergebnis (aggregiert)'!$A239,'Ergebnis (detailliert)'!$B$17:$B$300,'Ergebnis (aggregiert)'!$C239)))</f>
        <v/>
      </c>
      <c r="G239" s="107" t="str">
        <f>IF(OR(C239="Beladung aus dem Netz eines anderen Netzbetreibers",C239="Beladung ohne Netznutzung"), "",IF($A239="","",SUMIFS('Ergebnis (detailliert)'!$M$17:$M$1001,'Ergebnis (detailliert)'!$A$17:$A$1001,'Ergebnis (aggregiert)'!$A239,'Ergebnis (detailliert)'!$B$17:$B$1001,'Ergebnis (aggregiert)'!$C239)))</f>
        <v/>
      </c>
      <c r="H239" s="108" t="str">
        <f>IF(OR(C239="Beladung aus dem Netz eines anderen Netzbetreibers",C239="Beladung ohne Netznutzung"), "",IF($A239="","",SUMIFS('Ergebnis (detailliert)'!$P$17:$P$1001,'Ergebnis (detailliert)'!$A$17:$A$1001,'Ergebnis (aggregiert)'!$A239,'Ergebnis (detailliert)'!$B$17:$B$1001,'Ergebnis (aggregiert)'!$C239)))</f>
        <v/>
      </c>
      <c r="I239" s="109" t="str">
        <f>IF(OR(C239="Beladung aus dem Netz eines anderen Netzbetreibers",C239="Beladung ohne Netznutzung"), "",IF($A239="","",SUMIFS('Ergebnis (detailliert)'!$S$17:$S$1001,'Ergebnis (detailliert)'!$A$17:$A$1001,'Ergebnis (aggregiert)'!$A239,'Ergebnis (detailliert)'!$B$17:$B$1001,'Ergebnis (aggregiert)'!$C239)))</f>
        <v/>
      </c>
      <c r="J239" s="89" t="str">
        <f>IFERROR(IF(ISBLANK(A239),"",IF(COUNTIF('Beladung des Speichers'!$A$17:$A$300,'Ergebnis (aggregiert)'!A239)=0,"Fehler: Reiter 'Beladung des Speichers' wurde für diesen Speicher nicht ausgefüllt",IF(COUNTIF('Entladung des Speichers'!$A$17:$A$300,'Ergebnis (aggregiert)'!A239)=0,"Fehler: Reiter 'Entladung des Speichers' wurde für diesen Speicher nicht ausgefüllt",IF(COUNTIF(Füllstände!$A$17:$A$300,'Ergebnis (aggregiert)'!A239)=0,"Fehler: Reiter 'Füllstände' wurde für diesen Speicher nicht ausgefüllt","")))),"Fehler: nicht alle Datenblätter für diesen Speicher wurden vollständig befüllt")</f>
        <v/>
      </c>
    </row>
    <row r="240" spans="1:10" x14ac:dyDescent="0.2">
      <c r="A240" s="105" t="str">
        <f>IF(Stammdaten!A240="","",Stammdaten!A240)</f>
        <v/>
      </c>
      <c r="B240" s="105" t="str">
        <f>IF(A240="","",VLOOKUP(A240,Stammdaten!A240:H523,6,FALSE))</f>
        <v/>
      </c>
      <c r="C240" s="169" t="str">
        <f>IF(A240="","",IF(OR('Beladung des Speichers'!B240="Beladung aus dem Netz eines anderen Netzbetreibers",'Beladung des Speichers'!B240="Beladung ohne Netznutzung"),'Beladung des Speichers'!B240,"Beladung aus dem Netz der "&amp;Stammdaten!$F$3))</f>
        <v/>
      </c>
      <c r="D240" s="106" t="str">
        <f t="shared" si="5"/>
        <v/>
      </c>
      <c r="E240" s="107" t="str">
        <f>IF(OR(C240="Beladung aus dem Netz eines anderen Netzbetreibers",C240="Beladung ohne Netznutzung"), "",IF(A240="","",SUMIFS('Ergebnis (detailliert)'!$H$17:$H$300,'Ergebnis (detailliert)'!$A$17:$A$300,'Ergebnis (aggregiert)'!$A240,'Ergebnis (detailliert)'!$B$17:$B$300,'Ergebnis (aggregiert)'!$C240)))</f>
        <v/>
      </c>
      <c r="F240" s="108" t="str">
        <f>IF(OR(C240="Beladung aus dem Netz eines anderen Netzbetreibers",C240="Beladung ohne Netznutzung"),  "",IF($A240="","",SUMIFS('Ergebnis (detailliert)'!$I$17:$I$300,'Ergebnis (detailliert)'!$A$17:$A$300,'Ergebnis (aggregiert)'!$A240,'Ergebnis (detailliert)'!$B$17:$B$300,'Ergebnis (aggregiert)'!$C240)))</f>
        <v/>
      </c>
      <c r="G240" s="107" t="str">
        <f>IF(OR(C240="Beladung aus dem Netz eines anderen Netzbetreibers",C240="Beladung ohne Netznutzung"), "",IF($A240="","",SUMIFS('Ergebnis (detailliert)'!$M$17:$M$1001,'Ergebnis (detailliert)'!$A$17:$A$1001,'Ergebnis (aggregiert)'!$A240,'Ergebnis (detailliert)'!$B$17:$B$1001,'Ergebnis (aggregiert)'!$C240)))</f>
        <v/>
      </c>
      <c r="H240" s="108" t="str">
        <f>IF(OR(C240="Beladung aus dem Netz eines anderen Netzbetreibers",C240="Beladung ohne Netznutzung"), "",IF($A240="","",SUMIFS('Ergebnis (detailliert)'!$P$17:$P$1001,'Ergebnis (detailliert)'!$A$17:$A$1001,'Ergebnis (aggregiert)'!$A240,'Ergebnis (detailliert)'!$B$17:$B$1001,'Ergebnis (aggregiert)'!$C240)))</f>
        <v/>
      </c>
      <c r="I240" s="109" t="str">
        <f>IF(OR(C240="Beladung aus dem Netz eines anderen Netzbetreibers",C240="Beladung ohne Netznutzung"), "",IF($A240="","",SUMIFS('Ergebnis (detailliert)'!$S$17:$S$1001,'Ergebnis (detailliert)'!$A$17:$A$1001,'Ergebnis (aggregiert)'!$A240,'Ergebnis (detailliert)'!$B$17:$B$1001,'Ergebnis (aggregiert)'!$C240)))</f>
        <v/>
      </c>
      <c r="J240" s="89" t="str">
        <f>IFERROR(IF(ISBLANK(A240),"",IF(COUNTIF('Beladung des Speichers'!$A$17:$A$300,'Ergebnis (aggregiert)'!A240)=0,"Fehler: Reiter 'Beladung des Speichers' wurde für diesen Speicher nicht ausgefüllt",IF(COUNTIF('Entladung des Speichers'!$A$17:$A$300,'Ergebnis (aggregiert)'!A240)=0,"Fehler: Reiter 'Entladung des Speichers' wurde für diesen Speicher nicht ausgefüllt",IF(COUNTIF(Füllstände!$A$17:$A$300,'Ergebnis (aggregiert)'!A240)=0,"Fehler: Reiter 'Füllstände' wurde für diesen Speicher nicht ausgefüllt","")))),"Fehler: nicht alle Datenblätter für diesen Speicher wurden vollständig befüllt")</f>
        <v/>
      </c>
    </row>
    <row r="241" spans="1:10" x14ac:dyDescent="0.2">
      <c r="A241" s="105" t="str">
        <f>IF(Stammdaten!A241="","",Stammdaten!A241)</f>
        <v/>
      </c>
      <c r="B241" s="105" t="str">
        <f>IF(A241="","",VLOOKUP(A241,Stammdaten!A241:H524,6,FALSE))</f>
        <v/>
      </c>
      <c r="C241" s="169" t="str">
        <f>IF(A241="","",IF(OR('Beladung des Speichers'!B241="Beladung aus dem Netz eines anderen Netzbetreibers",'Beladung des Speichers'!B241="Beladung ohne Netznutzung"),'Beladung des Speichers'!B241,"Beladung aus dem Netz der "&amp;Stammdaten!$F$3))</f>
        <v/>
      </c>
      <c r="D241" s="106" t="str">
        <f t="shared" si="5"/>
        <v/>
      </c>
      <c r="E241" s="107" t="str">
        <f>IF(OR(C241="Beladung aus dem Netz eines anderen Netzbetreibers",C241="Beladung ohne Netznutzung"), "",IF(A241="","",SUMIFS('Ergebnis (detailliert)'!$H$17:$H$300,'Ergebnis (detailliert)'!$A$17:$A$300,'Ergebnis (aggregiert)'!$A241,'Ergebnis (detailliert)'!$B$17:$B$300,'Ergebnis (aggregiert)'!$C241)))</f>
        <v/>
      </c>
      <c r="F241" s="108" t="str">
        <f>IF(OR(C241="Beladung aus dem Netz eines anderen Netzbetreibers",C241="Beladung ohne Netznutzung"),  "",IF($A241="","",SUMIFS('Ergebnis (detailliert)'!$I$17:$I$300,'Ergebnis (detailliert)'!$A$17:$A$300,'Ergebnis (aggregiert)'!$A241,'Ergebnis (detailliert)'!$B$17:$B$300,'Ergebnis (aggregiert)'!$C241)))</f>
        <v/>
      </c>
      <c r="G241" s="107" t="str">
        <f>IF(OR(C241="Beladung aus dem Netz eines anderen Netzbetreibers",C241="Beladung ohne Netznutzung"), "",IF($A241="","",SUMIFS('Ergebnis (detailliert)'!$M$17:$M$1001,'Ergebnis (detailliert)'!$A$17:$A$1001,'Ergebnis (aggregiert)'!$A241,'Ergebnis (detailliert)'!$B$17:$B$1001,'Ergebnis (aggregiert)'!$C241)))</f>
        <v/>
      </c>
      <c r="H241" s="108" t="str">
        <f>IF(OR(C241="Beladung aus dem Netz eines anderen Netzbetreibers",C241="Beladung ohne Netznutzung"), "",IF($A241="","",SUMIFS('Ergebnis (detailliert)'!$P$17:$P$1001,'Ergebnis (detailliert)'!$A$17:$A$1001,'Ergebnis (aggregiert)'!$A241,'Ergebnis (detailliert)'!$B$17:$B$1001,'Ergebnis (aggregiert)'!$C241)))</f>
        <v/>
      </c>
      <c r="I241" s="109" t="str">
        <f>IF(OR(C241="Beladung aus dem Netz eines anderen Netzbetreibers",C241="Beladung ohne Netznutzung"), "",IF($A241="","",SUMIFS('Ergebnis (detailliert)'!$S$17:$S$1001,'Ergebnis (detailliert)'!$A$17:$A$1001,'Ergebnis (aggregiert)'!$A241,'Ergebnis (detailliert)'!$B$17:$B$1001,'Ergebnis (aggregiert)'!$C241)))</f>
        <v/>
      </c>
      <c r="J241" s="89" t="str">
        <f>IFERROR(IF(ISBLANK(A241),"",IF(COUNTIF('Beladung des Speichers'!$A$17:$A$300,'Ergebnis (aggregiert)'!A241)=0,"Fehler: Reiter 'Beladung des Speichers' wurde für diesen Speicher nicht ausgefüllt",IF(COUNTIF('Entladung des Speichers'!$A$17:$A$300,'Ergebnis (aggregiert)'!A241)=0,"Fehler: Reiter 'Entladung des Speichers' wurde für diesen Speicher nicht ausgefüllt",IF(COUNTIF(Füllstände!$A$17:$A$300,'Ergebnis (aggregiert)'!A241)=0,"Fehler: Reiter 'Füllstände' wurde für diesen Speicher nicht ausgefüllt","")))),"Fehler: nicht alle Datenblätter für diesen Speicher wurden vollständig befüllt")</f>
        <v/>
      </c>
    </row>
    <row r="242" spans="1:10" x14ac:dyDescent="0.2">
      <c r="A242" s="105" t="str">
        <f>IF(Stammdaten!A242="","",Stammdaten!A242)</f>
        <v/>
      </c>
      <c r="B242" s="105" t="str">
        <f>IF(A242="","",VLOOKUP(A242,Stammdaten!A242:H525,6,FALSE))</f>
        <v/>
      </c>
      <c r="C242" s="169" t="str">
        <f>IF(A242="","",IF(OR('Beladung des Speichers'!B242="Beladung aus dem Netz eines anderen Netzbetreibers",'Beladung des Speichers'!B242="Beladung ohne Netznutzung"),'Beladung des Speichers'!B242,"Beladung aus dem Netz der "&amp;Stammdaten!$F$3))</f>
        <v/>
      </c>
      <c r="D242" s="106" t="str">
        <f t="shared" si="5"/>
        <v/>
      </c>
      <c r="E242" s="107" t="str">
        <f>IF(OR(C242="Beladung aus dem Netz eines anderen Netzbetreibers",C242="Beladung ohne Netznutzung"), "",IF(A242="","",SUMIFS('Ergebnis (detailliert)'!$H$17:$H$300,'Ergebnis (detailliert)'!$A$17:$A$300,'Ergebnis (aggregiert)'!$A242,'Ergebnis (detailliert)'!$B$17:$B$300,'Ergebnis (aggregiert)'!$C242)))</f>
        <v/>
      </c>
      <c r="F242" s="108" t="str">
        <f>IF(OR(C242="Beladung aus dem Netz eines anderen Netzbetreibers",C242="Beladung ohne Netznutzung"),  "",IF($A242="","",SUMIFS('Ergebnis (detailliert)'!$I$17:$I$300,'Ergebnis (detailliert)'!$A$17:$A$300,'Ergebnis (aggregiert)'!$A242,'Ergebnis (detailliert)'!$B$17:$B$300,'Ergebnis (aggregiert)'!$C242)))</f>
        <v/>
      </c>
      <c r="G242" s="107" t="str">
        <f>IF(OR(C242="Beladung aus dem Netz eines anderen Netzbetreibers",C242="Beladung ohne Netznutzung"), "",IF($A242="","",SUMIFS('Ergebnis (detailliert)'!$M$17:$M$1001,'Ergebnis (detailliert)'!$A$17:$A$1001,'Ergebnis (aggregiert)'!$A242,'Ergebnis (detailliert)'!$B$17:$B$1001,'Ergebnis (aggregiert)'!$C242)))</f>
        <v/>
      </c>
      <c r="H242" s="108" t="str">
        <f>IF(OR(C242="Beladung aus dem Netz eines anderen Netzbetreibers",C242="Beladung ohne Netznutzung"), "",IF($A242="","",SUMIFS('Ergebnis (detailliert)'!$P$17:$P$1001,'Ergebnis (detailliert)'!$A$17:$A$1001,'Ergebnis (aggregiert)'!$A242,'Ergebnis (detailliert)'!$B$17:$B$1001,'Ergebnis (aggregiert)'!$C242)))</f>
        <v/>
      </c>
      <c r="I242" s="109" t="str">
        <f>IF(OR(C242="Beladung aus dem Netz eines anderen Netzbetreibers",C242="Beladung ohne Netznutzung"), "",IF($A242="","",SUMIFS('Ergebnis (detailliert)'!$S$17:$S$1001,'Ergebnis (detailliert)'!$A$17:$A$1001,'Ergebnis (aggregiert)'!$A242,'Ergebnis (detailliert)'!$B$17:$B$1001,'Ergebnis (aggregiert)'!$C242)))</f>
        <v/>
      </c>
      <c r="J242" s="89" t="str">
        <f>IFERROR(IF(ISBLANK(A242),"",IF(COUNTIF('Beladung des Speichers'!$A$17:$A$300,'Ergebnis (aggregiert)'!A242)=0,"Fehler: Reiter 'Beladung des Speichers' wurde für diesen Speicher nicht ausgefüllt",IF(COUNTIF('Entladung des Speichers'!$A$17:$A$300,'Ergebnis (aggregiert)'!A242)=0,"Fehler: Reiter 'Entladung des Speichers' wurde für diesen Speicher nicht ausgefüllt",IF(COUNTIF(Füllstände!$A$17:$A$300,'Ergebnis (aggregiert)'!A242)=0,"Fehler: Reiter 'Füllstände' wurde für diesen Speicher nicht ausgefüllt","")))),"Fehler: nicht alle Datenblätter für diesen Speicher wurden vollständig befüllt")</f>
        <v/>
      </c>
    </row>
    <row r="243" spans="1:10" x14ac:dyDescent="0.2">
      <c r="A243" s="105" t="str">
        <f>IF(Stammdaten!A243="","",Stammdaten!A243)</f>
        <v/>
      </c>
      <c r="B243" s="105" t="str">
        <f>IF(A243="","",VLOOKUP(A243,Stammdaten!A243:H526,6,FALSE))</f>
        <v/>
      </c>
      <c r="C243" s="169" t="str">
        <f>IF(A243="","",IF(OR('Beladung des Speichers'!B243="Beladung aus dem Netz eines anderen Netzbetreibers",'Beladung des Speichers'!B243="Beladung ohne Netznutzung"),'Beladung des Speichers'!B243,"Beladung aus dem Netz der "&amp;Stammdaten!$F$3))</f>
        <v/>
      </c>
      <c r="D243" s="106" t="str">
        <f t="shared" si="5"/>
        <v/>
      </c>
      <c r="E243" s="107" t="str">
        <f>IF(OR(C243="Beladung aus dem Netz eines anderen Netzbetreibers",C243="Beladung ohne Netznutzung"), "",IF(A243="","",SUMIFS('Ergebnis (detailliert)'!$H$17:$H$300,'Ergebnis (detailliert)'!$A$17:$A$300,'Ergebnis (aggregiert)'!$A243,'Ergebnis (detailliert)'!$B$17:$B$300,'Ergebnis (aggregiert)'!$C243)))</f>
        <v/>
      </c>
      <c r="F243" s="108" t="str">
        <f>IF(OR(C243="Beladung aus dem Netz eines anderen Netzbetreibers",C243="Beladung ohne Netznutzung"),  "",IF($A243="","",SUMIFS('Ergebnis (detailliert)'!$I$17:$I$300,'Ergebnis (detailliert)'!$A$17:$A$300,'Ergebnis (aggregiert)'!$A243,'Ergebnis (detailliert)'!$B$17:$B$300,'Ergebnis (aggregiert)'!$C243)))</f>
        <v/>
      </c>
      <c r="G243" s="107" t="str">
        <f>IF(OR(C243="Beladung aus dem Netz eines anderen Netzbetreibers",C243="Beladung ohne Netznutzung"), "",IF($A243="","",SUMIFS('Ergebnis (detailliert)'!$M$17:$M$1001,'Ergebnis (detailliert)'!$A$17:$A$1001,'Ergebnis (aggregiert)'!$A243,'Ergebnis (detailliert)'!$B$17:$B$1001,'Ergebnis (aggregiert)'!$C243)))</f>
        <v/>
      </c>
      <c r="H243" s="108" t="str">
        <f>IF(OR(C243="Beladung aus dem Netz eines anderen Netzbetreibers",C243="Beladung ohne Netznutzung"), "",IF($A243="","",SUMIFS('Ergebnis (detailliert)'!$P$17:$P$1001,'Ergebnis (detailliert)'!$A$17:$A$1001,'Ergebnis (aggregiert)'!$A243,'Ergebnis (detailliert)'!$B$17:$B$1001,'Ergebnis (aggregiert)'!$C243)))</f>
        <v/>
      </c>
      <c r="I243" s="109" t="str">
        <f>IF(OR(C243="Beladung aus dem Netz eines anderen Netzbetreibers",C243="Beladung ohne Netznutzung"), "",IF($A243="","",SUMIFS('Ergebnis (detailliert)'!$S$17:$S$1001,'Ergebnis (detailliert)'!$A$17:$A$1001,'Ergebnis (aggregiert)'!$A243,'Ergebnis (detailliert)'!$B$17:$B$1001,'Ergebnis (aggregiert)'!$C243)))</f>
        <v/>
      </c>
      <c r="J243" s="89" t="str">
        <f>IFERROR(IF(ISBLANK(A243),"",IF(COUNTIF('Beladung des Speichers'!$A$17:$A$300,'Ergebnis (aggregiert)'!A243)=0,"Fehler: Reiter 'Beladung des Speichers' wurde für diesen Speicher nicht ausgefüllt",IF(COUNTIF('Entladung des Speichers'!$A$17:$A$300,'Ergebnis (aggregiert)'!A243)=0,"Fehler: Reiter 'Entladung des Speichers' wurde für diesen Speicher nicht ausgefüllt",IF(COUNTIF(Füllstände!$A$17:$A$300,'Ergebnis (aggregiert)'!A243)=0,"Fehler: Reiter 'Füllstände' wurde für diesen Speicher nicht ausgefüllt","")))),"Fehler: nicht alle Datenblätter für diesen Speicher wurden vollständig befüllt")</f>
        <v/>
      </c>
    </row>
    <row r="244" spans="1:10" x14ac:dyDescent="0.2">
      <c r="A244" s="105" t="str">
        <f>IF(Stammdaten!A244="","",Stammdaten!A244)</f>
        <v/>
      </c>
      <c r="B244" s="105" t="str">
        <f>IF(A244="","",VLOOKUP(A244,Stammdaten!A244:H527,6,FALSE))</f>
        <v/>
      </c>
      <c r="C244" s="169" t="str">
        <f>IF(A244="","",IF(OR('Beladung des Speichers'!B244="Beladung aus dem Netz eines anderen Netzbetreibers",'Beladung des Speichers'!B244="Beladung ohne Netznutzung"),'Beladung des Speichers'!B244,"Beladung aus dem Netz der "&amp;Stammdaten!$F$3))</f>
        <v/>
      </c>
      <c r="D244" s="106" t="str">
        <f t="shared" si="5"/>
        <v/>
      </c>
      <c r="E244" s="107" t="str">
        <f>IF(OR(C244="Beladung aus dem Netz eines anderen Netzbetreibers",C244="Beladung ohne Netznutzung"), "",IF(A244="","",SUMIFS('Ergebnis (detailliert)'!$H$17:$H$300,'Ergebnis (detailliert)'!$A$17:$A$300,'Ergebnis (aggregiert)'!$A244,'Ergebnis (detailliert)'!$B$17:$B$300,'Ergebnis (aggregiert)'!$C244)))</f>
        <v/>
      </c>
      <c r="F244" s="108" t="str">
        <f>IF(OR(C244="Beladung aus dem Netz eines anderen Netzbetreibers",C244="Beladung ohne Netznutzung"),  "",IF($A244="","",SUMIFS('Ergebnis (detailliert)'!$I$17:$I$300,'Ergebnis (detailliert)'!$A$17:$A$300,'Ergebnis (aggregiert)'!$A244,'Ergebnis (detailliert)'!$B$17:$B$300,'Ergebnis (aggregiert)'!$C244)))</f>
        <v/>
      </c>
      <c r="G244" s="107" t="str">
        <f>IF(OR(C244="Beladung aus dem Netz eines anderen Netzbetreibers",C244="Beladung ohne Netznutzung"), "",IF($A244="","",SUMIFS('Ergebnis (detailliert)'!$M$17:$M$1001,'Ergebnis (detailliert)'!$A$17:$A$1001,'Ergebnis (aggregiert)'!$A244,'Ergebnis (detailliert)'!$B$17:$B$1001,'Ergebnis (aggregiert)'!$C244)))</f>
        <v/>
      </c>
      <c r="H244" s="108" t="str">
        <f>IF(OR(C244="Beladung aus dem Netz eines anderen Netzbetreibers",C244="Beladung ohne Netznutzung"), "",IF($A244="","",SUMIFS('Ergebnis (detailliert)'!$P$17:$P$1001,'Ergebnis (detailliert)'!$A$17:$A$1001,'Ergebnis (aggregiert)'!$A244,'Ergebnis (detailliert)'!$B$17:$B$1001,'Ergebnis (aggregiert)'!$C244)))</f>
        <v/>
      </c>
      <c r="I244" s="109" t="str">
        <f>IF(OR(C244="Beladung aus dem Netz eines anderen Netzbetreibers",C244="Beladung ohne Netznutzung"), "",IF($A244="","",SUMIFS('Ergebnis (detailliert)'!$S$17:$S$1001,'Ergebnis (detailliert)'!$A$17:$A$1001,'Ergebnis (aggregiert)'!$A244,'Ergebnis (detailliert)'!$B$17:$B$1001,'Ergebnis (aggregiert)'!$C244)))</f>
        <v/>
      </c>
      <c r="J244" s="89" t="str">
        <f>IFERROR(IF(ISBLANK(A244),"",IF(COUNTIF('Beladung des Speichers'!$A$17:$A$300,'Ergebnis (aggregiert)'!A244)=0,"Fehler: Reiter 'Beladung des Speichers' wurde für diesen Speicher nicht ausgefüllt",IF(COUNTIF('Entladung des Speichers'!$A$17:$A$300,'Ergebnis (aggregiert)'!A244)=0,"Fehler: Reiter 'Entladung des Speichers' wurde für diesen Speicher nicht ausgefüllt",IF(COUNTIF(Füllstände!$A$17:$A$300,'Ergebnis (aggregiert)'!A244)=0,"Fehler: Reiter 'Füllstände' wurde für diesen Speicher nicht ausgefüllt","")))),"Fehler: nicht alle Datenblätter für diesen Speicher wurden vollständig befüllt")</f>
        <v/>
      </c>
    </row>
    <row r="245" spans="1:10" x14ac:dyDescent="0.2">
      <c r="A245" s="105" t="str">
        <f>IF(Stammdaten!A245="","",Stammdaten!A245)</f>
        <v/>
      </c>
      <c r="B245" s="105" t="str">
        <f>IF(A245="","",VLOOKUP(A245,Stammdaten!A245:H528,6,FALSE))</f>
        <v/>
      </c>
      <c r="C245" s="169" t="str">
        <f>IF(A245="","",IF(OR('Beladung des Speichers'!B245="Beladung aus dem Netz eines anderen Netzbetreibers",'Beladung des Speichers'!B245="Beladung ohne Netznutzung"),'Beladung des Speichers'!B245,"Beladung aus dem Netz der "&amp;Stammdaten!$F$3))</f>
        <v/>
      </c>
      <c r="D245" s="106" t="str">
        <f t="shared" si="5"/>
        <v/>
      </c>
      <c r="E245" s="107" t="str">
        <f>IF(OR(C245="Beladung aus dem Netz eines anderen Netzbetreibers",C245="Beladung ohne Netznutzung"), "",IF(A245="","",SUMIFS('Ergebnis (detailliert)'!$H$17:$H$300,'Ergebnis (detailliert)'!$A$17:$A$300,'Ergebnis (aggregiert)'!$A245,'Ergebnis (detailliert)'!$B$17:$B$300,'Ergebnis (aggregiert)'!$C245)))</f>
        <v/>
      </c>
      <c r="F245" s="108" t="str">
        <f>IF(OR(C245="Beladung aus dem Netz eines anderen Netzbetreibers",C245="Beladung ohne Netznutzung"),  "",IF($A245="","",SUMIFS('Ergebnis (detailliert)'!$I$17:$I$300,'Ergebnis (detailliert)'!$A$17:$A$300,'Ergebnis (aggregiert)'!$A245,'Ergebnis (detailliert)'!$B$17:$B$300,'Ergebnis (aggregiert)'!$C245)))</f>
        <v/>
      </c>
      <c r="G245" s="107" t="str">
        <f>IF(OR(C245="Beladung aus dem Netz eines anderen Netzbetreibers",C245="Beladung ohne Netznutzung"), "",IF($A245="","",SUMIFS('Ergebnis (detailliert)'!$M$17:$M$1001,'Ergebnis (detailliert)'!$A$17:$A$1001,'Ergebnis (aggregiert)'!$A245,'Ergebnis (detailliert)'!$B$17:$B$1001,'Ergebnis (aggregiert)'!$C245)))</f>
        <v/>
      </c>
      <c r="H245" s="108" t="str">
        <f>IF(OR(C245="Beladung aus dem Netz eines anderen Netzbetreibers",C245="Beladung ohne Netznutzung"), "",IF($A245="","",SUMIFS('Ergebnis (detailliert)'!$P$17:$P$1001,'Ergebnis (detailliert)'!$A$17:$A$1001,'Ergebnis (aggregiert)'!$A245,'Ergebnis (detailliert)'!$B$17:$B$1001,'Ergebnis (aggregiert)'!$C245)))</f>
        <v/>
      </c>
      <c r="I245" s="109" t="str">
        <f>IF(OR(C245="Beladung aus dem Netz eines anderen Netzbetreibers",C245="Beladung ohne Netznutzung"), "",IF($A245="","",SUMIFS('Ergebnis (detailliert)'!$S$17:$S$1001,'Ergebnis (detailliert)'!$A$17:$A$1001,'Ergebnis (aggregiert)'!$A245,'Ergebnis (detailliert)'!$B$17:$B$1001,'Ergebnis (aggregiert)'!$C245)))</f>
        <v/>
      </c>
      <c r="J245" s="89" t="str">
        <f>IFERROR(IF(ISBLANK(A245),"",IF(COUNTIF('Beladung des Speichers'!$A$17:$A$300,'Ergebnis (aggregiert)'!A245)=0,"Fehler: Reiter 'Beladung des Speichers' wurde für diesen Speicher nicht ausgefüllt",IF(COUNTIF('Entladung des Speichers'!$A$17:$A$300,'Ergebnis (aggregiert)'!A245)=0,"Fehler: Reiter 'Entladung des Speichers' wurde für diesen Speicher nicht ausgefüllt",IF(COUNTIF(Füllstände!$A$17:$A$300,'Ergebnis (aggregiert)'!A245)=0,"Fehler: Reiter 'Füllstände' wurde für diesen Speicher nicht ausgefüllt","")))),"Fehler: nicht alle Datenblätter für diesen Speicher wurden vollständig befüllt")</f>
        <v/>
      </c>
    </row>
    <row r="246" spans="1:10" x14ac:dyDescent="0.2">
      <c r="A246" s="105" t="str">
        <f>IF(Stammdaten!A246="","",Stammdaten!A246)</f>
        <v/>
      </c>
      <c r="B246" s="105" t="str">
        <f>IF(A246="","",VLOOKUP(A246,Stammdaten!A246:H529,6,FALSE))</f>
        <v/>
      </c>
      <c r="C246" s="169" t="str">
        <f>IF(A246="","",IF(OR('Beladung des Speichers'!B246="Beladung aus dem Netz eines anderen Netzbetreibers",'Beladung des Speichers'!B246="Beladung ohne Netznutzung"),'Beladung des Speichers'!B246,"Beladung aus dem Netz der "&amp;Stammdaten!$F$3))</f>
        <v/>
      </c>
      <c r="D246" s="106" t="str">
        <f t="shared" si="5"/>
        <v/>
      </c>
      <c r="E246" s="107" t="str">
        <f>IF(OR(C246="Beladung aus dem Netz eines anderen Netzbetreibers",C246="Beladung ohne Netznutzung"), "",IF(A246="","",SUMIFS('Ergebnis (detailliert)'!$H$17:$H$300,'Ergebnis (detailliert)'!$A$17:$A$300,'Ergebnis (aggregiert)'!$A246,'Ergebnis (detailliert)'!$B$17:$B$300,'Ergebnis (aggregiert)'!$C246)))</f>
        <v/>
      </c>
      <c r="F246" s="108" t="str">
        <f>IF(OR(C246="Beladung aus dem Netz eines anderen Netzbetreibers",C246="Beladung ohne Netznutzung"),  "",IF($A246="","",SUMIFS('Ergebnis (detailliert)'!$I$17:$I$300,'Ergebnis (detailliert)'!$A$17:$A$300,'Ergebnis (aggregiert)'!$A246,'Ergebnis (detailliert)'!$B$17:$B$300,'Ergebnis (aggregiert)'!$C246)))</f>
        <v/>
      </c>
      <c r="G246" s="107" t="str">
        <f>IF(OR(C246="Beladung aus dem Netz eines anderen Netzbetreibers",C246="Beladung ohne Netznutzung"), "",IF($A246="","",SUMIFS('Ergebnis (detailliert)'!$M$17:$M$1001,'Ergebnis (detailliert)'!$A$17:$A$1001,'Ergebnis (aggregiert)'!$A246,'Ergebnis (detailliert)'!$B$17:$B$1001,'Ergebnis (aggregiert)'!$C246)))</f>
        <v/>
      </c>
      <c r="H246" s="108" t="str">
        <f>IF(OR(C246="Beladung aus dem Netz eines anderen Netzbetreibers",C246="Beladung ohne Netznutzung"), "",IF($A246="","",SUMIFS('Ergebnis (detailliert)'!$P$17:$P$1001,'Ergebnis (detailliert)'!$A$17:$A$1001,'Ergebnis (aggregiert)'!$A246,'Ergebnis (detailliert)'!$B$17:$B$1001,'Ergebnis (aggregiert)'!$C246)))</f>
        <v/>
      </c>
      <c r="I246" s="109" t="str">
        <f>IF(OR(C246="Beladung aus dem Netz eines anderen Netzbetreibers",C246="Beladung ohne Netznutzung"), "",IF($A246="","",SUMIFS('Ergebnis (detailliert)'!$S$17:$S$1001,'Ergebnis (detailliert)'!$A$17:$A$1001,'Ergebnis (aggregiert)'!$A246,'Ergebnis (detailliert)'!$B$17:$B$1001,'Ergebnis (aggregiert)'!$C246)))</f>
        <v/>
      </c>
      <c r="J246" s="89" t="str">
        <f>IFERROR(IF(ISBLANK(A246),"",IF(COUNTIF('Beladung des Speichers'!$A$17:$A$300,'Ergebnis (aggregiert)'!A246)=0,"Fehler: Reiter 'Beladung des Speichers' wurde für diesen Speicher nicht ausgefüllt",IF(COUNTIF('Entladung des Speichers'!$A$17:$A$300,'Ergebnis (aggregiert)'!A246)=0,"Fehler: Reiter 'Entladung des Speichers' wurde für diesen Speicher nicht ausgefüllt",IF(COUNTIF(Füllstände!$A$17:$A$300,'Ergebnis (aggregiert)'!A246)=0,"Fehler: Reiter 'Füllstände' wurde für diesen Speicher nicht ausgefüllt","")))),"Fehler: nicht alle Datenblätter für diesen Speicher wurden vollständig befüllt")</f>
        <v/>
      </c>
    </row>
    <row r="247" spans="1:10" x14ac:dyDescent="0.2">
      <c r="A247" s="105" t="str">
        <f>IF(Stammdaten!A247="","",Stammdaten!A247)</f>
        <v/>
      </c>
      <c r="B247" s="105" t="str">
        <f>IF(A247="","",VLOOKUP(A247,Stammdaten!A247:H530,6,FALSE))</f>
        <v/>
      </c>
      <c r="C247" s="169" t="str">
        <f>IF(A247="","",IF(OR('Beladung des Speichers'!B247="Beladung aus dem Netz eines anderen Netzbetreibers",'Beladung des Speichers'!B247="Beladung ohne Netznutzung"),'Beladung des Speichers'!B247,"Beladung aus dem Netz der "&amp;Stammdaten!$F$3))</f>
        <v/>
      </c>
      <c r="D247" s="106" t="str">
        <f t="shared" si="5"/>
        <v/>
      </c>
      <c r="E247" s="107" t="str">
        <f>IF(OR(C247="Beladung aus dem Netz eines anderen Netzbetreibers",C247="Beladung ohne Netznutzung"), "",IF(A247="","",SUMIFS('Ergebnis (detailliert)'!$H$17:$H$300,'Ergebnis (detailliert)'!$A$17:$A$300,'Ergebnis (aggregiert)'!$A247,'Ergebnis (detailliert)'!$B$17:$B$300,'Ergebnis (aggregiert)'!$C247)))</f>
        <v/>
      </c>
      <c r="F247" s="108" t="str">
        <f>IF(OR(C247="Beladung aus dem Netz eines anderen Netzbetreibers",C247="Beladung ohne Netznutzung"),  "",IF($A247="","",SUMIFS('Ergebnis (detailliert)'!$I$17:$I$300,'Ergebnis (detailliert)'!$A$17:$A$300,'Ergebnis (aggregiert)'!$A247,'Ergebnis (detailliert)'!$B$17:$B$300,'Ergebnis (aggregiert)'!$C247)))</f>
        <v/>
      </c>
      <c r="G247" s="107" t="str">
        <f>IF(OR(C247="Beladung aus dem Netz eines anderen Netzbetreibers",C247="Beladung ohne Netznutzung"), "",IF($A247="","",SUMIFS('Ergebnis (detailliert)'!$M$17:$M$1001,'Ergebnis (detailliert)'!$A$17:$A$1001,'Ergebnis (aggregiert)'!$A247,'Ergebnis (detailliert)'!$B$17:$B$1001,'Ergebnis (aggregiert)'!$C247)))</f>
        <v/>
      </c>
      <c r="H247" s="108" t="str">
        <f>IF(OR(C247="Beladung aus dem Netz eines anderen Netzbetreibers",C247="Beladung ohne Netznutzung"), "",IF($A247="","",SUMIFS('Ergebnis (detailliert)'!$P$17:$P$1001,'Ergebnis (detailliert)'!$A$17:$A$1001,'Ergebnis (aggregiert)'!$A247,'Ergebnis (detailliert)'!$B$17:$B$1001,'Ergebnis (aggregiert)'!$C247)))</f>
        <v/>
      </c>
      <c r="I247" s="109" t="str">
        <f>IF(OR(C247="Beladung aus dem Netz eines anderen Netzbetreibers",C247="Beladung ohne Netznutzung"), "",IF($A247="","",SUMIFS('Ergebnis (detailliert)'!$S$17:$S$1001,'Ergebnis (detailliert)'!$A$17:$A$1001,'Ergebnis (aggregiert)'!$A247,'Ergebnis (detailliert)'!$B$17:$B$1001,'Ergebnis (aggregiert)'!$C247)))</f>
        <v/>
      </c>
      <c r="J247" s="89" t="str">
        <f>IFERROR(IF(ISBLANK(A247),"",IF(COUNTIF('Beladung des Speichers'!$A$17:$A$300,'Ergebnis (aggregiert)'!A247)=0,"Fehler: Reiter 'Beladung des Speichers' wurde für diesen Speicher nicht ausgefüllt",IF(COUNTIF('Entladung des Speichers'!$A$17:$A$300,'Ergebnis (aggregiert)'!A247)=0,"Fehler: Reiter 'Entladung des Speichers' wurde für diesen Speicher nicht ausgefüllt",IF(COUNTIF(Füllstände!$A$17:$A$300,'Ergebnis (aggregiert)'!A247)=0,"Fehler: Reiter 'Füllstände' wurde für diesen Speicher nicht ausgefüllt","")))),"Fehler: nicht alle Datenblätter für diesen Speicher wurden vollständig befüllt")</f>
        <v/>
      </c>
    </row>
    <row r="248" spans="1:10" x14ac:dyDescent="0.2">
      <c r="A248" s="105" t="str">
        <f>IF(Stammdaten!A248="","",Stammdaten!A248)</f>
        <v/>
      </c>
      <c r="B248" s="105" t="str">
        <f>IF(A248="","",VLOOKUP(A248,Stammdaten!A248:H531,6,FALSE))</f>
        <v/>
      </c>
      <c r="C248" s="169" t="str">
        <f>IF(A248="","",IF(OR('Beladung des Speichers'!B248="Beladung aus dem Netz eines anderen Netzbetreibers",'Beladung des Speichers'!B248="Beladung ohne Netznutzung"),'Beladung des Speichers'!B248,"Beladung aus dem Netz der "&amp;Stammdaten!$F$3))</f>
        <v/>
      </c>
      <c r="D248" s="106" t="str">
        <f t="shared" si="5"/>
        <v/>
      </c>
      <c r="E248" s="107" t="str">
        <f>IF(OR(C248="Beladung aus dem Netz eines anderen Netzbetreibers",C248="Beladung ohne Netznutzung"), "",IF(A248="","",SUMIFS('Ergebnis (detailliert)'!$H$17:$H$300,'Ergebnis (detailliert)'!$A$17:$A$300,'Ergebnis (aggregiert)'!$A248,'Ergebnis (detailliert)'!$B$17:$B$300,'Ergebnis (aggregiert)'!$C248)))</f>
        <v/>
      </c>
      <c r="F248" s="108" t="str">
        <f>IF(OR(C248="Beladung aus dem Netz eines anderen Netzbetreibers",C248="Beladung ohne Netznutzung"),  "",IF($A248="","",SUMIFS('Ergebnis (detailliert)'!$I$17:$I$300,'Ergebnis (detailliert)'!$A$17:$A$300,'Ergebnis (aggregiert)'!$A248,'Ergebnis (detailliert)'!$B$17:$B$300,'Ergebnis (aggregiert)'!$C248)))</f>
        <v/>
      </c>
      <c r="G248" s="107" t="str">
        <f>IF(OR(C248="Beladung aus dem Netz eines anderen Netzbetreibers",C248="Beladung ohne Netznutzung"), "",IF($A248="","",SUMIFS('Ergebnis (detailliert)'!$M$17:$M$1001,'Ergebnis (detailliert)'!$A$17:$A$1001,'Ergebnis (aggregiert)'!$A248,'Ergebnis (detailliert)'!$B$17:$B$1001,'Ergebnis (aggregiert)'!$C248)))</f>
        <v/>
      </c>
      <c r="H248" s="108" t="str">
        <f>IF(OR(C248="Beladung aus dem Netz eines anderen Netzbetreibers",C248="Beladung ohne Netznutzung"), "",IF($A248="","",SUMIFS('Ergebnis (detailliert)'!$P$17:$P$1001,'Ergebnis (detailliert)'!$A$17:$A$1001,'Ergebnis (aggregiert)'!$A248,'Ergebnis (detailliert)'!$B$17:$B$1001,'Ergebnis (aggregiert)'!$C248)))</f>
        <v/>
      </c>
      <c r="I248" s="109" t="str">
        <f>IF(OR(C248="Beladung aus dem Netz eines anderen Netzbetreibers",C248="Beladung ohne Netznutzung"), "",IF($A248="","",SUMIFS('Ergebnis (detailliert)'!$S$17:$S$1001,'Ergebnis (detailliert)'!$A$17:$A$1001,'Ergebnis (aggregiert)'!$A248,'Ergebnis (detailliert)'!$B$17:$B$1001,'Ergebnis (aggregiert)'!$C248)))</f>
        <v/>
      </c>
      <c r="J248" s="89" t="str">
        <f>IFERROR(IF(ISBLANK(A248),"",IF(COUNTIF('Beladung des Speichers'!$A$17:$A$300,'Ergebnis (aggregiert)'!A248)=0,"Fehler: Reiter 'Beladung des Speichers' wurde für diesen Speicher nicht ausgefüllt",IF(COUNTIF('Entladung des Speichers'!$A$17:$A$300,'Ergebnis (aggregiert)'!A248)=0,"Fehler: Reiter 'Entladung des Speichers' wurde für diesen Speicher nicht ausgefüllt",IF(COUNTIF(Füllstände!$A$17:$A$300,'Ergebnis (aggregiert)'!A248)=0,"Fehler: Reiter 'Füllstände' wurde für diesen Speicher nicht ausgefüllt","")))),"Fehler: nicht alle Datenblätter für diesen Speicher wurden vollständig befüllt")</f>
        <v/>
      </c>
    </row>
    <row r="249" spans="1:10" x14ac:dyDescent="0.2">
      <c r="A249" s="105" t="str">
        <f>IF(Stammdaten!A249="","",Stammdaten!A249)</f>
        <v/>
      </c>
      <c r="B249" s="105" t="str">
        <f>IF(A249="","",VLOOKUP(A249,Stammdaten!A249:H532,6,FALSE))</f>
        <v/>
      </c>
      <c r="C249" s="169" t="str">
        <f>IF(A249="","",IF(OR('Beladung des Speichers'!B249="Beladung aus dem Netz eines anderen Netzbetreibers",'Beladung des Speichers'!B249="Beladung ohne Netznutzung"),'Beladung des Speichers'!B249,"Beladung aus dem Netz der "&amp;Stammdaten!$F$3))</f>
        <v/>
      </c>
      <c r="D249" s="106" t="str">
        <f t="shared" si="5"/>
        <v/>
      </c>
      <c r="E249" s="107" t="str">
        <f>IF(OR(C249="Beladung aus dem Netz eines anderen Netzbetreibers",C249="Beladung ohne Netznutzung"), "",IF(A249="","",SUMIFS('Ergebnis (detailliert)'!$H$17:$H$300,'Ergebnis (detailliert)'!$A$17:$A$300,'Ergebnis (aggregiert)'!$A249,'Ergebnis (detailliert)'!$B$17:$B$300,'Ergebnis (aggregiert)'!$C249)))</f>
        <v/>
      </c>
      <c r="F249" s="108" t="str">
        <f>IF(OR(C249="Beladung aus dem Netz eines anderen Netzbetreibers",C249="Beladung ohne Netznutzung"),  "",IF($A249="","",SUMIFS('Ergebnis (detailliert)'!$I$17:$I$300,'Ergebnis (detailliert)'!$A$17:$A$300,'Ergebnis (aggregiert)'!$A249,'Ergebnis (detailliert)'!$B$17:$B$300,'Ergebnis (aggregiert)'!$C249)))</f>
        <v/>
      </c>
      <c r="G249" s="107" t="str">
        <f>IF(OR(C249="Beladung aus dem Netz eines anderen Netzbetreibers",C249="Beladung ohne Netznutzung"), "",IF($A249="","",SUMIFS('Ergebnis (detailliert)'!$M$17:$M$1001,'Ergebnis (detailliert)'!$A$17:$A$1001,'Ergebnis (aggregiert)'!$A249,'Ergebnis (detailliert)'!$B$17:$B$1001,'Ergebnis (aggregiert)'!$C249)))</f>
        <v/>
      </c>
      <c r="H249" s="108" t="str">
        <f>IF(OR(C249="Beladung aus dem Netz eines anderen Netzbetreibers",C249="Beladung ohne Netznutzung"), "",IF($A249="","",SUMIFS('Ergebnis (detailliert)'!$P$17:$P$1001,'Ergebnis (detailliert)'!$A$17:$A$1001,'Ergebnis (aggregiert)'!$A249,'Ergebnis (detailliert)'!$B$17:$B$1001,'Ergebnis (aggregiert)'!$C249)))</f>
        <v/>
      </c>
      <c r="I249" s="109" t="str">
        <f>IF(OR(C249="Beladung aus dem Netz eines anderen Netzbetreibers",C249="Beladung ohne Netznutzung"), "",IF($A249="","",SUMIFS('Ergebnis (detailliert)'!$S$17:$S$1001,'Ergebnis (detailliert)'!$A$17:$A$1001,'Ergebnis (aggregiert)'!$A249,'Ergebnis (detailliert)'!$B$17:$B$1001,'Ergebnis (aggregiert)'!$C249)))</f>
        <v/>
      </c>
      <c r="J249" s="89" t="str">
        <f>IFERROR(IF(ISBLANK(A249),"",IF(COUNTIF('Beladung des Speichers'!$A$17:$A$300,'Ergebnis (aggregiert)'!A249)=0,"Fehler: Reiter 'Beladung des Speichers' wurde für diesen Speicher nicht ausgefüllt",IF(COUNTIF('Entladung des Speichers'!$A$17:$A$300,'Ergebnis (aggregiert)'!A249)=0,"Fehler: Reiter 'Entladung des Speichers' wurde für diesen Speicher nicht ausgefüllt",IF(COUNTIF(Füllstände!$A$17:$A$300,'Ergebnis (aggregiert)'!A249)=0,"Fehler: Reiter 'Füllstände' wurde für diesen Speicher nicht ausgefüllt","")))),"Fehler: nicht alle Datenblätter für diesen Speicher wurden vollständig befüllt")</f>
        <v/>
      </c>
    </row>
    <row r="250" spans="1:10" x14ac:dyDescent="0.2">
      <c r="A250" s="105" t="str">
        <f>IF(Stammdaten!A250="","",Stammdaten!A250)</f>
        <v/>
      </c>
      <c r="B250" s="105" t="str">
        <f>IF(A250="","",VLOOKUP(A250,Stammdaten!A250:H533,6,FALSE))</f>
        <v/>
      </c>
      <c r="C250" s="169" t="str">
        <f>IF(A250="","",IF(OR('Beladung des Speichers'!B250="Beladung aus dem Netz eines anderen Netzbetreibers",'Beladung des Speichers'!B250="Beladung ohne Netznutzung"),'Beladung des Speichers'!B250,"Beladung aus dem Netz der "&amp;Stammdaten!$F$3))</f>
        <v/>
      </c>
      <c r="D250" s="106" t="str">
        <f t="shared" si="5"/>
        <v/>
      </c>
      <c r="E250" s="107" t="str">
        <f>IF(OR(C250="Beladung aus dem Netz eines anderen Netzbetreibers",C250="Beladung ohne Netznutzung"), "",IF(A250="","",SUMIFS('Ergebnis (detailliert)'!$H$17:$H$300,'Ergebnis (detailliert)'!$A$17:$A$300,'Ergebnis (aggregiert)'!$A250,'Ergebnis (detailliert)'!$B$17:$B$300,'Ergebnis (aggregiert)'!$C250)))</f>
        <v/>
      </c>
      <c r="F250" s="108" t="str">
        <f>IF(OR(C250="Beladung aus dem Netz eines anderen Netzbetreibers",C250="Beladung ohne Netznutzung"),  "",IF($A250="","",SUMIFS('Ergebnis (detailliert)'!$I$17:$I$300,'Ergebnis (detailliert)'!$A$17:$A$300,'Ergebnis (aggregiert)'!$A250,'Ergebnis (detailliert)'!$B$17:$B$300,'Ergebnis (aggregiert)'!$C250)))</f>
        <v/>
      </c>
      <c r="G250" s="107" t="str">
        <f>IF(OR(C250="Beladung aus dem Netz eines anderen Netzbetreibers",C250="Beladung ohne Netznutzung"), "",IF($A250="","",SUMIFS('Ergebnis (detailliert)'!$M$17:$M$1001,'Ergebnis (detailliert)'!$A$17:$A$1001,'Ergebnis (aggregiert)'!$A250,'Ergebnis (detailliert)'!$B$17:$B$1001,'Ergebnis (aggregiert)'!$C250)))</f>
        <v/>
      </c>
      <c r="H250" s="108" t="str">
        <f>IF(OR(C250="Beladung aus dem Netz eines anderen Netzbetreibers",C250="Beladung ohne Netznutzung"), "",IF($A250="","",SUMIFS('Ergebnis (detailliert)'!$P$17:$P$1001,'Ergebnis (detailliert)'!$A$17:$A$1001,'Ergebnis (aggregiert)'!$A250,'Ergebnis (detailliert)'!$B$17:$B$1001,'Ergebnis (aggregiert)'!$C250)))</f>
        <v/>
      </c>
      <c r="I250" s="109" t="str">
        <f>IF(OR(C250="Beladung aus dem Netz eines anderen Netzbetreibers",C250="Beladung ohne Netznutzung"), "",IF($A250="","",SUMIFS('Ergebnis (detailliert)'!$S$17:$S$1001,'Ergebnis (detailliert)'!$A$17:$A$1001,'Ergebnis (aggregiert)'!$A250,'Ergebnis (detailliert)'!$B$17:$B$1001,'Ergebnis (aggregiert)'!$C250)))</f>
        <v/>
      </c>
      <c r="J250" s="89" t="str">
        <f>IFERROR(IF(ISBLANK(A250),"",IF(COUNTIF('Beladung des Speichers'!$A$17:$A$300,'Ergebnis (aggregiert)'!A250)=0,"Fehler: Reiter 'Beladung des Speichers' wurde für diesen Speicher nicht ausgefüllt",IF(COUNTIF('Entladung des Speichers'!$A$17:$A$300,'Ergebnis (aggregiert)'!A250)=0,"Fehler: Reiter 'Entladung des Speichers' wurde für diesen Speicher nicht ausgefüllt",IF(COUNTIF(Füllstände!$A$17:$A$300,'Ergebnis (aggregiert)'!A250)=0,"Fehler: Reiter 'Füllstände' wurde für diesen Speicher nicht ausgefüllt","")))),"Fehler: nicht alle Datenblätter für diesen Speicher wurden vollständig befüllt")</f>
        <v/>
      </c>
    </row>
    <row r="251" spans="1:10" x14ac:dyDescent="0.2">
      <c r="A251" s="105" t="str">
        <f>IF(Stammdaten!A251="","",Stammdaten!A251)</f>
        <v/>
      </c>
      <c r="B251" s="105" t="str">
        <f>IF(A251="","",VLOOKUP(A251,Stammdaten!A251:H534,6,FALSE))</f>
        <v/>
      </c>
      <c r="C251" s="169" t="str">
        <f>IF(A251="","",IF(OR('Beladung des Speichers'!B251="Beladung aus dem Netz eines anderen Netzbetreibers",'Beladung des Speichers'!B251="Beladung ohne Netznutzung"),'Beladung des Speichers'!B251,"Beladung aus dem Netz der "&amp;Stammdaten!$F$3))</f>
        <v/>
      </c>
      <c r="D251" s="106" t="str">
        <f t="shared" si="5"/>
        <v/>
      </c>
      <c r="E251" s="107" t="str">
        <f>IF(OR(C251="Beladung aus dem Netz eines anderen Netzbetreibers",C251="Beladung ohne Netznutzung"), "",IF(A251="","",SUMIFS('Ergebnis (detailliert)'!$H$17:$H$300,'Ergebnis (detailliert)'!$A$17:$A$300,'Ergebnis (aggregiert)'!$A251,'Ergebnis (detailliert)'!$B$17:$B$300,'Ergebnis (aggregiert)'!$C251)))</f>
        <v/>
      </c>
      <c r="F251" s="108" t="str">
        <f>IF(OR(C251="Beladung aus dem Netz eines anderen Netzbetreibers",C251="Beladung ohne Netznutzung"),  "",IF($A251="","",SUMIFS('Ergebnis (detailliert)'!$I$17:$I$300,'Ergebnis (detailliert)'!$A$17:$A$300,'Ergebnis (aggregiert)'!$A251,'Ergebnis (detailliert)'!$B$17:$B$300,'Ergebnis (aggregiert)'!$C251)))</f>
        <v/>
      </c>
      <c r="G251" s="107" t="str">
        <f>IF(OR(C251="Beladung aus dem Netz eines anderen Netzbetreibers",C251="Beladung ohne Netznutzung"), "",IF($A251="","",SUMIFS('Ergebnis (detailliert)'!$M$17:$M$1001,'Ergebnis (detailliert)'!$A$17:$A$1001,'Ergebnis (aggregiert)'!$A251,'Ergebnis (detailliert)'!$B$17:$B$1001,'Ergebnis (aggregiert)'!$C251)))</f>
        <v/>
      </c>
      <c r="H251" s="108" t="str">
        <f>IF(OR(C251="Beladung aus dem Netz eines anderen Netzbetreibers",C251="Beladung ohne Netznutzung"), "",IF($A251="","",SUMIFS('Ergebnis (detailliert)'!$P$17:$P$1001,'Ergebnis (detailliert)'!$A$17:$A$1001,'Ergebnis (aggregiert)'!$A251,'Ergebnis (detailliert)'!$B$17:$B$1001,'Ergebnis (aggregiert)'!$C251)))</f>
        <v/>
      </c>
      <c r="I251" s="109" t="str">
        <f>IF(OR(C251="Beladung aus dem Netz eines anderen Netzbetreibers",C251="Beladung ohne Netznutzung"), "",IF($A251="","",SUMIFS('Ergebnis (detailliert)'!$S$17:$S$1001,'Ergebnis (detailliert)'!$A$17:$A$1001,'Ergebnis (aggregiert)'!$A251,'Ergebnis (detailliert)'!$B$17:$B$1001,'Ergebnis (aggregiert)'!$C251)))</f>
        <v/>
      </c>
      <c r="J251" s="89" t="str">
        <f>IFERROR(IF(ISBLANK(A251),"",IF(COUNTIF('Beladung des Speichers'!$A$17:$A$300,'Ergebnis (aggregiert)'!A251)=0,"Fehler: Reiter 'Beladung des Speichers' wurde für diesen Speicher nicht ausgefüllt",IF(COUNTIF('Entladung des Speichers'!$A$17:$A$300,'Ergebnis (aggregiert)'!A251)=0,"Fehler: Reiter 'Entladung des Speichers' wurde für diesen Speicher nicht ausgefüllt",IF(COUNTIF(Füllstände!$A$17:$A$300,'Ergebnis (aggregiert)'!A251)=0,"Fehler: Reiter 'Füllstände' wurde für diesen Speicher nicht ausgefüllt","")))),"Fehler: nicht alle Datenblätter für diesen Speicher wurden vollständig befüllt")</f>
        <v/>
      </c>
    </row>
    <row r="252" spans="1:10" x14ac:dyDescent="0.2">
      <c r="A252" s="105" t="str">
        <f>IF(Stammdaten!A252="","",Stammdaten!A252)</f>
        <v/>
      </c>
      <c r="B252" s="105" t="str">
        <f>IF(A252="","",VLOOKUP(A252,Stammdaten!A252:H535,6,FALSE))</f>
        <v/>
      </c>
      <c r="C252" s="169" t="str">
        <f>IF(A252="","",IF(OR('Beladung des Speichers'!B252="Beladung aus dem Netz eines anderen Netzbetreibers",'Beladung des Speichers'!B252="Beladung ohne Netznutzung"),'Beladung des Speichers'!B252,"Beladung aus dem Netz der "&amp;Stammdaten!$F$3))</f>
        <v/>
      </c>
      <c r="D252" s="106" t="str">
        <f t="shared" si="5"/>
        <v/>
      </c>
      <c r="E252" s="107" t="str">
        <f>IF(OR(C252="Beladung aus dem Netz eines anderen Netzbetreibers",C252="Beladung ohne Netznutzung"), "",IF(A252="","",SUMIFS('Ergebnis (detailliert)'!$H$17:$H$300,'Ergebnis (detailliert)'!$A$17:$A$300,'Ergebnis (aggregiert)'!$A252,'Ergebnis (detailliert)'!$B$17:$B$300,'Ergebnis (aggregiert)'!$C252)))</f>
        <v/>
      </c>
      <c r="F252" s="108" t="str">
        <f>IF(OR(C252="Beladung aus dem Netz eines anderen Netzbetreibers",C252="Beladung ohne Netznutzung"),  "",IF($A252="","",SUMIFS('Ergebnis (detailliert)'!$I$17:$I$300,'Ergebnis (detailliert)'!$A$17:$A$300,'Ergebnis (aggregiert)'!$A252,'Ergebnis (detailliert)'!$B$17:$B$300,'Ergebnis (aggregiert)'!$C252)))</f>
        <v/>
      </c>
      <c r="G252" s="107" t="str">
        <f>IF(OR(C252="Beladung aus dem Netz eines anderen Netzbetreibers",C252="Beladung ohne Netznutzung"), "",IF($A252="","",SUMIFS('Ergebnis (detailliert)'!$M$17:$M$1001,'Ergebnis (detailliert)'!$A$17:$A$1001,'Ergebnis (aggregiert)'!$A252,'Ergebnis (detailliert)'!$B$17:$B$1001,'Ergebnis (aggregiert)'!$C252)))</f>
        <v/>
      </c>
      <c r="H252" s="108" t="str">
        <f>IF(OR(C252="Beladung aus dem Netz eines anderen Netzbetreibers",C252="Beladung ohne Netznutzung"), "",IF($A252="","",SUMIFS('Ergebnis (detailliert)'!$P$17:$P$1001,'Ergebnis (detailliert)'!$A$17:$A$1001,'Ergebnis (aggregiert)'!$A252,'Ergebnis (detailliert)'!$B$17:$B$1001,'Ergebnis (aggregiert)'!$C252)))</f>
        <v/>
      </c>
      <c r="I252" s="109" t="str">
        <f>IF(OR(C252="Beladung aus dem Netz eines anderen Netzbetreibers",C252="Beladung ohne Netznutzung"), "",IF($A252="","",SUMIFS('Ergebnis (detailliert)'!$S$17:$S$1001,'Ergebnis (detailliert)'!$A$17:$A$1001,'Ergebnis (aggregiert)'!$A252,'Ergebnis (detailliert)'!$B$17:$B$1001,'Ergebnis (aggregiert)'!$C252)))</f>
        <v/>
      </c>
      <c r="J252" s="89" t="str">
        <f>IFERROR(IF(ISBLANK(A252),"",IF(COUNTIF('Beladung des Speichers'!$A$17:$A$300,'Ergebnis (aggregiert)'!A252)=0,"Fehler: Reiter 'Beladung des Speichers' wurde für diesen Speicher nicht ausgefüllt",IF(COUNTIF('Entladung des Speichers'!$A$17:$A$300,'Ergebnis (aggregiert)'!A252)=0,"Fehler: Reiter 'Entladung des Speichers' wurde für diesen Speicher nicht ausgefüllt",IF(COUNTIF(Füllstände!$A$17:$A$300,'Ergebnis (aggregiert)'!A252)=0,"Fehler: Reiter 'Füllstände' wurde für diesen Speicher nicht ausgefüllt","")))),"Fehler: nicht alle Datenblätter für diesen Speicher wurden vollständig befüllt")</f>
        <v/>
      </c>
    </row>
    <row r="253" spans="1:10" x14ac:dyDescent="0.2">
      <c r="A253" s="105" t="str">
        <f>IF(Stammdaten!A253="","",Stammdaten!A253)</f>
        <v/>
      </c>
      <c r="B253" s="105" t="str">
        <f>IF(A253="","",VLOOKUP(A253,Stammdaten!A253:H536,6,FALSE))</f>
        <v/>
      </c>
      <c r="C253" s="169" t="str">
        <f>IF(A253="","",IF(OR('Beladung des Speichers'!B253="Beladung aus dem Netz eines anderen Netzbetreibers",'Beladung des Speichers'!B253="Beladung ohne Netznutzung"),'Beladung des Speichers'!B253,"Beladung aus dem Netz der "&amp;Stammdaten!$F$3))</f>
        <v/>
      </c>
      <c r="D253" s="106" t="str">
        <f t="shared" si="5"/>
        <v/>
      </c>
      <c r="E253" s="107" t="str">
        <f>IF(OR(C253="Beladung aus dem Netz eines anderen Netzbetreibers",C253="Beladung ohne Netznutzung"), "",IF(A253="","",SUMIFS('Ergebnis (detailliert)'!$H$17:$H$300,'Ergebnis (detailliert)'!$A$17:$A$300,'Ergebnis (aggregiert)'!$A253,'Ergebnis (detailliert)'!$B$17:$B$300,'Ergebnis (aggregiert)'!$C253)))</f>
        <v/>
      </c>
      <c r="F253" s="108" t="str">
        <f>IF(OR(C253="Beladung aus dem Netz eines anderen Netzbetreibers",C253="Beladung ohne Netznutzung"),  "",IF($A253="","",SUMIFS('Ergebnis (detailliert)'!$I$17:$I$300,'Ergebnis (detailliert)'!$A$17:$A$300,'Ergebnis (aggregiert)'!$A253,'Ergebnis (detailliert)'!$B$17:$B$300,'Ergebnis (aggregiert)'!$C253)))</f>
        <v/>
      </c>
      <c r="G253" s="107" t="str">
        <f>IF(OR(C253="Beladung aus dem Netz eines anderen Netzbetreibers",C253="Beladung ohne Netznutzung"), "",IF($A253="","",SUMIFS('Ergebnis (detailliert)'!$M$17:$M$1001,'Ergebnis (detailliert)'!$A$17:$A$1001,'Ergebnis (aggregiert)'!$A253,'Ergebnis (detailliert)'!$B$17:$B$1001,'Ergebnis (aggregiert)'!$C253)))</f>
        <v/>
      </c>
      <c r="H253" s="108" t="str">
        <f>IF(OR(C253="Beladung aus dem Netz eines anderen Netzbetreibers",C253="Beladung ohne Netznutzung"), "",IF($A253="","",SUMIFS('Ergebnis (detailliert)'!$P$17:$P$1001,'Ergebnis (detailliert)'!$A$17:$A$1001,'Ergebnis (aggregiert)'!$A253,'Ergebnis (detailliert)'!$B$17:$B$1001,'Ergebnis (aggregiert)'!$C253)))</f>
        <v/>
      </c>
      <c r="I253" s="109" t="str">
        <f>IF(OR(C253="Beladung aus dem Netz eines anderen Netzbetreibers",C253="Beladung ohne Netznutzung"), "",IF($A253="","",SUMIFS('Ergebnis (detailliert)'!$S$17:$S$1001,'Ergebnis (detailliert)'!$A$17:$A$1001,'Ergebnis (aggregiert)'!$A253,'Ergebnis (detailliert)'!$B$17:$B$1001,'Ergebnis (aggregiert)'!$C253)))</f>
        <v/>
      </c>
      <c r="J253" s="89" t="str">
        <f>IFERROR(IF(ISBLANK(A253),"",IF(COUNTIF('Beladung des Speichers'!$A$17:$A$300,'Ergebnis (aggregiert)'!A253)=0,"Fehler: Reiter 'Beladung des Speichers' wurde für diesen Speicher nicht ausgefüllt",IF(COUNTIF('Entladung des Speichers'!$A$17:$A$300,'Ergebnis (aggregiert)'!A253)=0,"Fehler: Reiter 'Entladung des Speichers' wurde für diesen Speicher nicht ausgefüllt",IF(COUNTIF(Füllstände!$A$17:$A$300,'Ergebnis (aggregiert)'!A253)=0,"Fehler: Reiter 'Füllstände' wurde für diesen Speicher nicht ausgefüllt","")))),"Fehler: nicht alle Datenblätter für diesen Speicher wurden vollständig befüllt")</f>
        <v/>
      </c>
    </row>
    <row r="254" spans="1:10" x14ac:dyDescent="0.2">
      <c r="A254" s="105" t="str">
        <f>IF(Stammdaten!A254="","",Stammdaten!A254)</f>
        <v/>
      </c>
      <c r="B254" s="105" t="str">
        <f>IF(A254="","",VLOOKUP(A254,Stammdaten!A254:H537,6,FALSE))</f>
        <v/>
      </c>
      <c r="C254" s="169" t="str">
        <f>IF(A254="","",IF(OR('Beladung des Speichers'!B254="Beladung aus dem Netz eines anderen Netzbetreibers",'Beladung des Speichers'!B254="Beladung ohne Netznutzung"),'Beladung des Speichers'!B254,"Beladung aus dem Netz der "&amp;Stammdaten!$F$3))</f>
        <v/>
      </c>
      <c r="D254" s="106" t="str">
        <f t="shared" si="5"/>
        <v/>
      </c>
      <c r="E254" s="107" t="str">
        <f>IF(OR(C254="Beladung aus dem Netz eines anderen Netzbetreibers",C254="Beladung ohne Netznutzung"), "",IF(A254="","",SUMIFS('Ergebnis (detailliert)'!$H$17:$H$300,'Ergebnis (detailliert)'!$A$17:$A$300,'Ergebnis (aggregiert)'!$A254,'Ergebnis (detailliert)'!$B$17:$B$300,'Ergebnis (aggregiert)'!$C254)))</f>
        <v/>
      </c>
      <c r="F254" s="108" t="str">
        <f>IF(OR(C254="Beladung aus dem Netz eines anderen Netzbetreibers",C254="Beladung ohne Netznutzung"),  "",IF($A254="","",SUMIFS('Ergebnis (detailliert)'!$I$17:$I$300,'Ergebnis (detailliert)'!$A$17:$A$300,'Ergebnis (aggregiert)'!$A254,'Ergebnis (detailliert)'!$B$17:$B$300,'Ergebnis (aggregiert)'!$C254)))</f>
        <v/>
      </c>
      <c r="G254" s="107" t="str">
        <f>IF(OR(C254="Beladung aus dem Netz eines anderen Netzbetreibers",C254="Beladung ohne Netznutzung"), "",IF($A254="","",SUMIFS('Ergebnis (detailliert)'!$M$17:$M$1001,'Ergebnis (detailliert)'!$A$17:$A$1001,'Ergebnis (aggregiert)'!$A254,'Ergebnis (detailliert)'!$B$17:$B$1001,'Ergebnis (aggregiert)'!$C254)))</f>
        <v/>
      </c>
      <c r="H254" s="108" t="str">
        <f>IF(OR(C254="Beladung aus dem Netz eines anderen Netzbetreibers",C254="Beladung ohne Netznutzung"), "",IF($A254="","",SUMIFS('Ergebnis (detailliert)'!$P$17:$P$1001,'Ergebnis (detailliert)'!$A$17:$A$1001,'Ergebnis (aggregiert)'!$A254,'Ergebnis (detailliert)'!$B$17:$B$1001,'Ergebnis (aggregiert)'!$C254)))</f>
        <v/>
      </c>
      <c r="I254" s="109" t="str">
        <f>IF(OR(C254="Beladung aus dem Netz eines anderen Netzbetreibers",C254="Beladung ohne Netznutzung"), "",IF($A254="","",SUMIFS('Ergebnis (detailliert)'!$S$17:$S$1001,'Ergebnis (detailliert)'!$A$17:$A$1001,'Ergebnis (aggregiert)'!$A254,'Ergebnis (detailliert)'!$B$17:$B$1001,'Ergebnis (aggregiert)'!$C254)))</f>
        <v/>
      </c>
      <c r="J254" s="89" t="str">
        <f>IFERROR(IF(ISBLANK(A254),"",IF(COUNTIF('Beladung des Speichers'!$A$17:$A$300,'Ergebnis (aggregiert)'!A254)=0,"Fehler: Reiter 'Beladung des Speichers' wurde für diesen Speicher nicht ausgefüllt",IF(COUNTIF('Entladung des Speichers'!$A$17:$A$300,'Ergebnis (aggregiert)'!A254)=0,"Fehler: Reiter 'Entladung des Speichers' wurde für diesen Speicher nicht ausgefüllt",IF(COUNTIF(Füllstände!$A$17:$A$300,'Ergebnis (aggregiert)'!A254)=0,"Fehler: Reiter 'Füllstände' wurde für diesen Speicher nicht ausgefüllt","")))),"Fehler: nicht alle Datenblätter für diesen Speicher wurden vollständig befüllt")</f>
        <v/>
      </c>
    </row>
    <row r="255" spans="1:10" x14ac:dyDescent="0.2">
      <c r="A255" s="105" t="str">
        <f>IF(Stammdaten!A255="","",Stammdaten!A255)</f>
        <v/>
      </c>
      <c r="B255" s="105" t="str">
        <f>IF(A255="","",VLOOKUP(A255,Stammdaten!A255:H538,6,FALSE))</f>
        <v/>
      </c>
      <c r="C255" s="169" t="str">
        <f>IF(A255="","",IF(OR('Beladung des Speichers'!B255="Beladung aus dem Netz eines anderen Netzbetreibers",'Beladung des Speichers'!B255="Beladung ohne Netznutzung"),'Beladung des Speichers'!B255,"Beladung aus dem Netz der "&amp;Stammdaten!$F$3))</f>
        <v/>
      </c>
      <c r="D255" s="106" t="str">
        <f t="shared" si="5"/>
        <v/>
      </c>
      <c r="E255" s="107" t="str">
        <f>IF(OR(C255="Beladung aus dem Netz eines anderen Netzbetreibers",C255="Beladung ohne Netznutzung"), "",IF(A255="","",SUMIFS('Ergebnis (detailliert)'!$H$17:$H$300,'Ergebnis (detailliert)'!$A$17:$A$300,'Ergebnis (aggregiert)'!$A255,'Ergebnis (detailliert)'!$B$17:$B$300,'Ergebnis (aggregiert)'!$C255)))</f>
        <v/>
      </c>
      <c r="F255" s="108" t="str">
        <f>IF(OR(C255="Beladung aus dem Netz eines anderen Netzbetreibers",C255="Beladung ohne Netznutzung"),  "",IF($A255="","",SUMIFS('Ergebnis (detailliert)'!$I$17:$I$300,'Ergebnis (detailliert)'!$A$17:$A$300,'Ergebnis (aggregiert)'!$A255,'Ergebnis (detailliert)'!$B$17:$B$300,'Ergebnis (aggregiert)'!$C255)))</f>
        <v/>
      </c>
      <c r="G255" s="107" t="str">
        <f>IF(OR(C255="Beladung aus dem Netz eines anderen Netzbetreibers",C255="Beladung ohne Netznutzung"), "",IF($A255="","",SUMIFS('Ergebnis (detailliert)'!$M$17:$M$1001,'Ergebnis (detailliert)'!$A$17:$A$1001,'Ergebnis (aggregiert)'!$A255,'Ergebnis (detailliert)'!$B$17:$B$1001,'Ergebnis (aggregiert)'!$C255)))</f>
        <v/>
      </c>
      <c r="H255" s="108" t="str">
        <f>IF(OR(C255="Beladung aus dem Netz eines anderen Netzbetreibers",C255="Beladung ohne Netznutzung"), "",IF($A255="","",SUMIFS('Ergebnis (detailliert)'!$P$17:$P$1001,'Ergebnis (detailliert)'!$A$17:$A$1001,'Ergebnis (aggregiert)'!$A255,'Ergebnis (detailliert)'!$B$17:$B$1001,'Ergebnis (aggregiert)'!$C255)))</f>
        <v/>
      </c>
      <c r="I255" s="109" t="str">
        <f>IF(OR(C255="Beladung aus dem Netz eines anderen Netzbetreibers",C255="Beladung ohne Netznutzung"), "",IF($A255="","",SUMIFS('Ergebnis (detailliert)'!$S$17:$S$1001,'Ergebnis (detailliert)'!$A$17:$A$1001,'Ergebnis (aggregiert)'!$A255,'Ergebnis (detailliert)'!$B$17:$B$1001,'Ergebnis (aggregiert)'!$C255)))</f>
        <v/>
      </c>
      <c r="J255" s="89" t="str">
        <f>IFERROR(IF(ISBLANK(A255),"",IF(COUNTIF('Beladung des Speichers'!$A$17:$A$300,'Ergebnis (aggregiert)'!A255)=0,"Fehler: Reiter 'Beladung des Speichers' wurde für diesen Speicher nicht ausgefüllt",IF(COUNTIF('Entladung des Speichers'!$A$17:$A$300,'Ergebnis (aggregiert)'!A255)=0,"Fehler: Reiter 'Entladung des Speichers' wurde für diesen Speicher nicht ausgefüllt",IF(COUNTIF(Füllstände!$A$17:$A$300,'Ergebnis (aggregiert)'!A255)=0,"Fehler: Reiter 'Füllstände' wurde für diesen Speicher nicht ausgefüllt","")))),"Fehler: nicht alle Datenblätter für diesen Speicher wurden vollständig befüllt")</f>
        <v/>
      </c>
    </row>
    <row r="256" spans="1:10" x14ac:dyDescent="0.2">
      <c r="A256" s="105" t="str">
        <f>IF(Stammdaten!A256="","",Stammdaten!A256)</f>
        <v/>
      </c>
      <c r="B256" s="105" t="str">
        <f>IF(A256="","",VLOOKUP(A256,Stammdaten!A256:H539,6,FALSE))</f>
        <v/>
      </c>
      <c r="C256" s="169" t="str">
        <f>IF(A256="","",IF(OR('Beladung des Speichers'!B256="Beladung aus dem Netz eines anderen Netzbetreibers",'Beladung des Speichers'!B256="Beladung ohne Netznutzung"),'Beladung des Speichers'!B256,"Beladung aus dem Netz der "&amp;Stammdaten!$F$3))</f>
        <v/>
      </c>
      <c r="D256" s="106" t="str">
        <f t="shared" si="5"/>
        <v/>
      </c>
      <c r="E256" s="107" t="str">
        <f>IF(OR(C256="Beladung aus dem Netz eines anderen Netzbetreibers",C256="Beladung ohne Netznutzung"), "",IF(A256="","",SUMIFS('Ergebnis (detailliert)'!$H$17:$H$300,'Ergebnis (detailliert)'!$A$17:$A$300,'Ergebnis (aggregiert)'!$A256,'Ergebnis (detailliert)'!$B$17:$B$300,'Ergebnis (aggregiert)'!$C256)))</f>
        <v/>
      </c>
      <c r="F256" s="108" t="str">
        <f>IF(OR(C256="Beladung aus dem Netz eines anderen Netzbetreibers",C256="Beladung ohne Netznutzung"),  "",IF($A256="","",SUMIFS('Ergebnis (detailliert)'!$I$17:$I$300,'Ergebnis (detailliert)'!$A$17:$A$300,'Ergebnis (aggregiert)'!$A256,'Ergebnis (detailliert)'!$B$17:$B$300,'Ergebnis (aggregiert)'!$C256)))</f>
        <v/>
      </c>
      <c r="G256" s="107" t="str">
        <f>IF(OR(C256="Beladung aus dem Netz eines anderen Netzbetreibers",C256="Beladung ohne Netznutzung"), "",IF($A256="","",SUMIFS('Ergebnis (detailliert)'!$M$17:$M$1001,'Ergebnis (detailliert)'!$A$17:$A$1001,'Ergebnis (aggregiert)'!$A256,'Ergebnis (detailliert)'!$B$17:$B$1001,'Ergebnis (aggregiert)'!$C256)))</f>
        <v/>
      </c>
      <c r="H256" s="108" t="str">
        <f>IF(OR(C256="Beladung aus dem Netz eines anderen Netzbetreibers",C256="Beladung ohne Netznutzung"), "",IF($A256="","",SUMIFS('Ergebnis (detailliert)'!$P$17:$P$1001,'Ergebnis (detailliert)'!$A$17:$A$1001,'Ergebnis (aggregiert)'!$A256,'Ergebnis (detailliert)'!$B$17:$B$1001,'Ergebnis (aggregiert)'!$C256)))</f>
        <v/>
      </c>
      <c r="I256" s="109" t="str">
        <f>IF(OR(C256="Beladung aus dem Netz eines anderen Netzbetreibers",C256="Beladung ohne Netznutzung"), "",IF($A256="","",SUMIFS('Ergebnis (detailliert)'!$S$17:$S$1001,'Ergebnis (detailliert)'!$A$17:$A$1001,'Ergebnis (aggregiert)'!$A256,'Ergebnis (detailliert)'!$B$17:$B$1001,'Ergebnis (aggregiert)'!$C256)))</f>
        <v/>
      </c>
      <c r="J256" s="89" t="str">
        <f>IFERROR(IF(ISBLANK(A256),"",IF(COUNTIF('Beladung des Speichers'!$A$17:$A$300,'Ergebnis (aggregiert)'!A256)=0,"Fehler: Reiter 'Beladung des Speichers' wurde für diesen Speicher nicht ausgefüllt",IF(COUNTIF('Entladung des Speichers'!$A$17:$A$300,'Ergebnis (aggregiert)'!A256)=0,"Fehler: Reiter 'Entladung des Speichers' wurde für diesen Speicher nicht ausgefüllt",IF(COUNTIF(Füllstände!$A$17:$A$300,'Ergebnis (aggregiert)'!A256)=0,"Fehler: Reiter 'Füllstände' wurde für diesen Speicher nicht ausgefüllt","")))),"Fehler: nicht alle Datenblätter für diesen Speicher wurden vollständig befüllt")</f>
        <v/>
      </c>
    </row>
    <row r="257" spans="1:10" x14ac:dyDescent="0.2">
      <c r="A257" s="105" t="str">
        <f>IF(Stammdaten!A257="","",Stammdaten!A257)</f>
        <v/>
      </c>
      <c r="B257" s="105" t="str">
        <f>IF(A257="","",VLOOKUP(A257,Stammdaten!A257:H540,6,FALSE))</f>
        <v/>
      </c>
      <c r="C257" s="169" t="str">
        <f>IF(A257="","",IF(OR('Beladung des Speichers'!B257="Beladung aus dem Netz eines anderen Netzbetreibers",'Beladung des Speichers'!B257="Beladung ohne Netznutzung"),'Beladung des Speichers'!B257,"Beladung aus dem Netz der "&amp;Stammdaten!$F$3))</f>
        <v/>
      </c>
      <c r="D257" s="106" t="str">
        <f t="shared" si="5"/>
        <v/>
      </c>
      <c r="E257" s="107" t="str">
        <f>IF(OR(C257="Beladung aus dem Netz eines anderen Netzbetreibers",C257="Beladung ohne Netznutzung"), "",IF(A257="","",SUMIFS('Ergebnis (detailliert)'!$H$17:$H$300,'Ergebnis (detailliert)'!$A$17:$A$300,'Ergebnis (aggregiert)'!$A257,'Ergebnis (detailliert)'!$B$17:$B$300,'Ergebnis (aggregiert)'!$C257)))</f>
        <v/>
      </c>
      <c r="F257" s="108" t="str">
        <f>IF(OR(C257="Beladung aus dem Netz eines anderen Netzbetreibers",C257="Beladung ohne Netznutzung"),  "",IF($A257="","",SUMIFS('Ergebnis (detailliert)'!$I$17:$I$300,'Ergebnis (detailliert)'!$A$17:$A$300,'Ergebnis (aggregiert)'!$A257,'Ergebnis (detailliert)'!$B$17:$B$300,'Ergebnis (aggregiert)'!$C257)))</f>
        <v/>
      </c>
      <c r="G257" s="107" t="str">
        <f>IF(OR(C257="Beladung aus dem Netz eines anderen Netzbetreibers",C257="Beladung ohne Netznutzung"), "",IF($A257="","",SUMIFS('Ergebnis (detailliert)'!$M$17:$M$1001,'Ergebnis (detailliert)'!$A$17:$A$1001,'Ergebnis (aggregiert)'!$A257,'Ergebnis (detailliert)'!$B$17:$B$1001,'Ergebnis (aggregiert)'!$C257)))</f>
        <v/>
      </c>
      <c r="H257" s="108" t="str">
        <f>IF(OR(C257="Beladung aus dem Netz eines anderen Netzbetreibers",C257="Beladung ohne Netznutzung"), "",IF($A257="","",SUMIFS('Ergebnis (detailliert)'!$P$17:$P$1001,'Ergebnis (detailliert)'!$A$17:$A$1001,'Ergebnis (aggregiert)'!$A257,'Ergebnis (detailliert)'!$B$17:$B$1001,'Ergebnis (aggregiert)'!$C257)))</f>
        <v/>
      </c>
      <c r="I257" s="109" t="str">
        <f>IF(OR(C257="Beladung aus dem Netz eines anderen Netzbetreibers",C257="Beladung ohne Netznutzung"), "",IF($A257="","",SUMIFS('Ergebnis (detailliert)'!$S$17:$S$1001,'Ergebnis (detailliert)'!$A$17:$A$1001,'Ergebnis (aggregiert)'!$A257,'Ergebnis (detailliert)'!$B$17:$B$1001,'Ergebnis (aggregiert)'!$C257)))</f>
        <v/>
      </c>
      <c r="J257" s="89" t="str">
        <f>IFERROR(IF(ISBLANK(A257),"",IF(COUNTIF('Beladung des Speichers'!$A$17:$A$300,'Ergebnis (aggregiert)'!A257)=0,"Fehler: Reiter 'Beladung des Speichers' wurde für diesen Speicher nicht ausgefüllt",IF(COUNTIF('Entladung des Speichers'!$A$17:$A$300,'Ergebnis (aggregiert)'!A257)=0,"Fehler: Reiter 'Entladung des Speichers' wurde für diesen Speicher nicht ausgefüllt",IF(COUNTIF(Füllstände!$A$17:$A$300,'Ergebnis (aggregiert)'!A257)=0,"Fehler: Reiter 'Füllstände' wurde für diesen Speicher nicht ausgefüllt","")))),"Fehler: nicht alle Datenblätter für diesen Speicher wurden vollständig befüllt")</f>
        <v/>
      </c>
    </row>
    <row r="258" spans="1:10" x14ac:dyDescent="0.2">
      <c r="A258" s="105" t="str">
        <f>IF(Stammdaten!A258="","",Stammdaten!A258)</f>
        <v/>
      </c>
      <c r="B258" s="105" t="str">
        <f>IF(A258="","",VLOOKUP(A258,Stammdaten!A258:H541,6,FALSE))</f>
        <v/>
      </c>
      <c r="C258" s="169" t="str">
        <f>IF(A258="","",IF(OR('Beladung des Speichers'!B258="Beladung aus dem Netz eines anderen Netzbetreibers",'Beladung des Speichers'!B258="Beladung ohne Netznutzung"),'Beladung des Speichers'!B258,"Beladung aus dem Netz der "&amp;Stammdaten!$F$3))</f>
        <v/>
      </c>
      <c r="D258" s="106" t="str">
        <f t="shared" si="5"/>
        <v/>
      </c>
      <c r="E258" s="107" t="str">
        <f>IF(OR(C258="Beladung aus dem Netz eines anderen Netzbetreibers",C258="Beladung ohne Netznutzung"), "",IF(A258="","",SUMIFS('Ergebnis (detailliert)'!$H$17:$H$300,'Ergebnis (detailliert)'!$A$17:$A$300,'Ergebnis (aggregiert)'!$A258,'Ergebnis (detailliert)'!$B$17:$B$300,'Ergebnis (aggregiert)'!$C258)))</f>
        <v/>
      </c>
      <c r="F258" s="108" t="str">
        <f>IF(OR(C258="Beladung aus dem Netz eines anderen Netzbetreibers",C258="Beladung ohne Netznutzung"),  "",IF($A258="","",SUMIFS('Ergebnis (detailliert)'!$I$17:$I$300,'Ergebnis (detailliert)'!$A$17:$A$300,'Ergebnis (aggregiert)'!$A258,'Ergebnis (detailliert)'!$B$17:$B$300,'Ergebnis (aggregiert)'!$C258)))</f>
        <v/>
      </c>
      <c r="G258" s="107" t="str">
        <f>IF(OR(C258="Beladung aus dem Netz eines anderen Netzbetreibers",C258="Beladung ohne Netznutzung"), "",IF($A258="","",SUMIFS('Ergebnis (detailliert)'!$M$17:$M$1001,'Ergebnis (detailliert)'!$A$17:$A$1001,'Ergebnis (aggregiert)'!$A258,'Ergebnis (detailliert)'!$B$17:$B$1001,'Ergebnis (aggregiert)'!$C258)))</f>
        <v/>
      </c>
      <c r="H258" s="108" t="str">
        <f>IF(OR(C258="Beladung aus dem Netz eines anderen Netzbetreibers",C258="Beladung ohne Netznutzung"), "",IF($A258="","",SUMIFS('Ergebnis (detailliert)'!$P$17:$P$1001,'Ergebnis (detailliert)'!$A$17:$A$1001,'Ergebnis (aggregiert)'!$A258,'Ergebnis (detailliert)'!$B$17:$B$1001,'Ergebnis (aggregiert)'!$C258)))</f>
        <v/>
      </c>
      <c r="I258" s="109" t="str">
        <f>IF(OR(C258="Beladung aus dem Netz eines anderen Netzbetreibers",C258="Beladung ohne Netznutzung"), "",IF($A258="","",SUMIFS('Ergebnis (detailliert)'!$S$17:$S$1001,'Ergebnis (detailliert)'!$A$17:$A$1001,'Ergebnis (aggregiert)'!$A258,'Ergebnis (detailliert)'!$B$17:$B$1001,'Ergebnis (aggregiert)'!$C258)))</f>
        <v/>
      </c>
      <c r="J258" s="89" t="str">
        <f>IFERROR(IF(ISBLANK(A258),"",IF(COUNTIF('Beladung des Speichers'!$A$17:$A$300,'Ergebnis (aggregiert)'!A258)=0,"Fehler: Reiter 'Beladung des Speichers' wurde für diesen Speicher nicht ausgefüllt",IF(COUNTIF('Entladung des Speichers'!$A$17:$A$300,'Ergebnis (aggregiert)'!A258)=0,"Fehler: Reiter 'Entladung des Speichers' wurde für diesen Speicher nicht ausgefüllt",IF(COUNTIF(Füllstände!$A$17:$A$300,'Ergebnis (aggregiert)'!A258)=0,"Fehler: Reiter 'Füllstände' wurde für diesen Speicher nicht ausgefüllt","")))),"Fehler: nicht alle Datenblätter für diesen Speicher wurden vollständig befüllt")</f>
        <v/>
      </c>
    </row>
    <row r="259" spans="1:10" x14ac:dyDescent="0.2">
      <c r="A259" s="105" t="str">
        <f>IF(Stammdaten!A259="","",Stammdaten!A259)</f>
        <v/>
      </c>
      <c r="B259" s="105" t="str">
        <f>IF(A259="","",VLOOKUP(A259,Stammdaten!A259:H542,6,FALSE))</f>
        <v/>
      </c>
      <c r="C259" s="169" t="str">
        <f>IF(A259="","",IF(OR('Beladung des Speichers'!B259="Beladung aus dem Netz eines anderen Netzbetreibers",'Beladung des Speichers'!B259="Beladung ohne Netznutzung"),'Beladung des Speichers'!B259,"Beladung aus dem Netz der "&amp;Stammdaten!$F$3))</f>
        <v/>
      </c>
      <c r="D259" s="106" t="str">
        <f t="shared" si="5"/>
        <v/>
      </c>
      <c r="E259" s="107" t="str">
        <f>IF(OR(C259="Beladung aus dem Netz eines anderen Netzbetreibers",C259="Beladung ohne Netznutzung"), "",IF(A259="","",SUMIFS('Ergebnis (detailliert)'!$H$17:$H$300,'Ergebnis (detailliert)'!$A$17:$A$300,'Ergebnis (aggregiert)'!$A259,'Ergebnis (detailliert)'!$B$17:$B$300,'Ergebnis (aggregiert)'!$C259)))</f>
        <v/>
      </c>
      <c r="F259" s="108" t="str">
        <f>IF(OR(C259="Beladung aus dem Netz eines anderen Netzbetreibers",C259="Beladung ohne Netznutzung"),  "",IF($A259="","",SUMIFS('Ergebnis (detailliert)'!$I$17:$I$300,'Ergebnis (detailliert)'!$A$17:$A$300,'Ergebnis (aggregiert)'!$A259,'Ergebnis (detailliert)'!$B$17:$B$300,'Ergebnis (aggregiert)'!$C259)))</f>
        <v/>
      </c>
      <c r="G259" s="107" t="str">
        <f>IF(OR(C259="Beladung aus dem Netz eines anderen Netzbetreibers",C259="Beladung ohne Netznutzung"), "",IF($A259="","",SUMIFS('Ergebnis (detailliert)'!$M$17:$M$1001,'Ergebnis (detailliert)'!$A$17:$A$1001,'Ergebnis (aggregiert)'!$A259,'Ergebnis (detailliert)'!$B$17:$B$1001,'Ergebnis (aggregiert)'!$C259)))</f>
        <v/>
      </c>
      <c r="H259" s="108" t="str">
        <f>IF(OR(C259="Beladung aus dem Netz eines anderen Netzbetreibers",C259="Beladung ohne Netznutzung"), "",IF($A259="","",SUMIFS('Ergebnis (detailliert)'!$P$17:$P$1001,'Ergebnis (detailliert)'!$A$17:$A$1001,'Ergebnis (aggregiert)'!$A259,'Ergebnis (detailliert)'!$B$17:$B$1001,'Ergebnis (aggregiert)'!$C259)))</f>
        <v/>
      </c>
      <c r="I259" s="109" t="str">
        <f>IF(OR(C259="Beladung aus dem Netz eines anderen Netzbetreibers",C259="Beladung ohne Netznutzung"), "",IF($A259="","",SUMIFS('Ergebnis (detailliert)'!$S$17:$S$1001,'Ergebnis (detailliert)'!$A$17:$A$1001,'Ergebnis (aggregiert)'!$A259,'Ergebnis (detailliert)'!$B$17:$B$1001,'Ergebnis (aggregiert)'!$C259)))</f>
        <v/>
      </c>
      <c r="J259" s="89" t="str">
        <f>IFERROR(IF(ISBLANK(A259),"",IF(COUNTIF('Beladung des Speichers'!$A$17:$A$300,'Ergebnis (aggregiert)'!A259)=0,"Fehler: Reiter 'Beladung des Speichers' wurde für diesen Speicher nicht ausgefüllt",IF(COUNTIF('Entladung des Speichers'!$A$17:$A$300,'Ergebnis (aggregiert)'!A259)=0,"Fehler: Reiter 'Entladung des Speichers' wurde für diesen Speicher nicht ausgefüllt",IF(COUNTIF(Füllstände!$A$17:$A$300,'Ergebnis (aggregiert)'!A259)=0,"Fehler: Reiter 'Füllstände' wurde für diesen Speicher nicht ausgefüllt","")))),"Fehler: nicht alle Datenblätter für diesen Speicher wurden vollständig befüllt")</f>
        <v/>
      </c>
    </row>
    <row r="260" spans="1:10" x14ac:dyDescent="0.2">
      <c r="A260" s="105" t="str">
        <f>IF(Stammdaten!A260="","",Stammdaten!A260)</f>
        <v/>
      </c>
      <c r="B260" s="105" t="str">
        <f>IF(A260="","",VLOOKUP(A260,Stammdaten!A260:H543,6,FALSE))</f>
        <v/>
      </c>
      <c r="C260" s="169" t="str">
        <f>IF(A260="","",IF(OR('Beladung des Speichers'!B260="Beladung aus dem Netz eines anderen Netzbetreibers",'Beladung des Speichers'!B260="Beladung ohne Netznutzung"),'Beladung des Speichers'!B260,"Beladung aus dem Netz der "&amp;Stammdaten!$F$3))</f>
        <v/>
      </c>
      <c r="D260" s="106" t="str">
        <f t="shared" si="5"/>
        <v/>
      </c>
      <c r="E260" s="107" t="str">
        <f>IF(OR(C260="Beladung aus dem Netz eines anderen Netzbetreibers",C260="Beladung ohne Netznutzung"), "",IF(A260="","",SUMIFS('Ergebnis (detailliert)'!$H$17:$H$300,'Ergebnis (detailliert)'!$A$17:$A$300,'Ergebnis (aggregiert)'!$A260,'Ergebnis (detailliert)'!$B$17:$B$300,'Ergebnis (aggregiert)'!$C260)))</f>
        <v/>
      </c>
      <c r="F260" s="108" t="str">
        <f>IF(OR(C260="Beladung aus dem Netz eines anderen Netzbetreibers",C260="Beladung ohne Netznutzung"),  "",IF($A260="","",SUMIFS('Ergebnis (detailliert)'!$I$17:$I$300,'Ergebnis (detailliert)'!$A$17:$A$300,'Ergebnis (aggregiert)'!$A260,'Ergebnis (detailliert)'!$B$17:$B$300,'Ergebnis (aggregiert)'!$C260)))</f>
        <v/>
      </c>
      <c r="G260" s="107" t="str">
        <f>IF(OR(C260="Beladung aus dem Netz eines anderen Netzbetreibers",C260="Beladung ohne Netznutzung"), "",IF($A260="","",SUMIFS('Ergebnis (detailliert)'!$M$17:$M$1001,'Ergebnis (detailliert)'!$A$17:$A$1001,'Ergebnis (aggregiert)'!$A260,'Ergebnis (detailliert)'!$B$17:$B$1001,'Ergebnis (aggregiert)'!$C260)))</f>
        <v/>
      </c>
      <c r="H260" s="108" t="str">
        <f>IF(OR(C260="Beladung aus dem Netz eines anderen Netzbetreibers",C260="Beladung ohne Netznutzung"), "",IF($A260="","",SUMIFS('Ergebnis (detailliert)'!$P$17:$P$1001,'Ergebnis (detailliert)'!$A$17:$A$1001,'Ergebnis (aggregiert)'!$A260,'Ergebnis (detailliert)'!$B$17:$B$1001,'Ergebnis (aggregiert)'!$C260)))</f>
        <v/>
      </c>
      <c r="I260" s="109" t="str">
        <f>IF(OR(C260="Beladung aus dem Netz eines anderen Netzbetreibers",C260="Beladung ohne Netznutzung"), "",IF($A260="","",SUMIFS('Ergebnis (detailliert)'!$S$17:$S$1001,'Ergebnis (detailliert)'!$A$17:$A$1001,'Ergebnis (aggregiert)'!$A260,'Ergebnis (detailliert)'!$B$17:$B$1001,'Ergebnis (aggregiert)'!$C260)))</f>
        <v/>
      </c>
      <c r="J260" s="89" t="str">
        <f>IFERROR(IF(ISBLANK(A260),"",IF(COUNTIF('Beladung des Speichers'!$A$17:$A$300,'Ergebnis (aggregiert)'!A260)=0,"Fehler: Reiter 'Beladung des Speichers' wurde für diesen Speicher nicht ausgefüllt",IF(COUNTIF('Entladung des Speichers'!$A$17:$A$300,'Ergebnis (aggregiert)'!A260)=0,"Fehler: Reiter 'Entladung des Speichers' wurde für diesen Speicher nicht ausgefüllt",IF(COUNTIF(Füllstände!$A$17:$A$300,'Ergebnis (aggregiert)'!A260)=0,"Fehler: Reiter 'Füllstände' wurde für diesen Speicher nicht ausgefüllt","")))),"Fehler: nicht alle Datenblätter für diesen Speicher wurden vollständig befüllt")</f>
        <v/>
      </c>
    </row>
    <row r="261" spans="1:10" x14ac:dyDescent="0.2">
      <c r="A261" s="105" t="str">
        <f>IF(Stammdaten!A261="","",Stammdaten!A261)</f>
        <v/>
      </c>
      <c r="B261" s="105" t="str">
        <f>IF(A261="","",VLOOKUP(A261,Stammdaten!A261:H544,6,FALSE))</f>
        <v/>
      </c>
      <c r="C261" s="169" t="str">
        <f>IF(A261="","",IF(OR('Beladung des Speichers'!B261="Beladung aus dem Netz eines anderen Netzbetreibers",'Beladung des Speichers'!B261="Beladung ohne Netznutzung"),'Beladung des Speichers'!B261,"Beladung aus dem Netz der "&amp;Stammdaten!$F$3))</f>
        <v/>
      </c>
      <c r="D261" s="106" t="str">
        <f t="shared" si="5"/>
        <v/>
      </c>
      <c r="E261" s="107" t="str">
        <f>IF(OR(C261="Beladung aus dem Netz eines anderen Netzbetreibers",C261="Beladung ohne Netznutzung"), "",IF(A261="","",SUMIFS('Ergebnis (detailliert)'!$H$17:$H$300,'Ergebnis (detailliert)'!$A$17:$A$300,'Ergebnis (aggregiert)'!$A261,'Ergebnis (detailliert)'!$B$17:$B$300,'Ergebnis (aggregiert)'!$C261)))</f>
        <v/>
      </c>
      <c r="F261" s="108" t="str">
        <f>IF(OR(C261="Beladung aus dem Netz eines anderen Netzbetreibers",C261="Beladung ohne Netznutzung"),  "",IF($A261="","",SUMIFS('Ergebnis (detailliert)'!$I$17:$I$300,'Ergebnis (detailliert)'!$A$17:$A$300,'Ergebnis (aggregiert)'!$A261,'Ergebnis (detailliert)'!$B$17:$B$300,'Ergebnis (aggregiert)'!$C261)))</f>
        <v/>
      </c>
      <c r="G261" s="107" t="str">
        <f>IF(OR(C261="Beladung aus dem Netz eines anderen Netzbetreibers",C261="Beladung ohne Netznutzung"), "",IF($A261="","",SUMIFS('Ergebnis (detailliert)'!$M$17:$M$1001,'Ergebnis (detailliert)'!$A$17:$A$1001,'Ergebnis (aggregiert)'!$A261,'Ergebnis (detailliert)'!$B$17:$B$1001,'Ergebnis (aggregiert)'!$C261)))</f>
        <v/>
      </c>
      <c r="H261" s="108" t="str">
        <f>IF(OR(C261="Beladung aus dem Netz eines anderen Netzbetreibers",C261="Beladung ohne Netznutzung"), "",IF($A261="","",SUMIFS('Ergebnis (detailliert)'!$P$17:$P$1001,'Ergebnis (detailliert)'!$A$17:$A$1001,'Ergebnis (aggregiert)'!$A261,'Ergebnis (detailliert)'!$B$17:$B$1001,'Ergebnis (aggregiert)'!$C261)))</f>
        <v/>
      </c>
      <c r="I261" s="109" t="str">
        <f>IF(OR(C261="Beladung aus dem Netz eines anderen Netzbetreibers",C261="Beladung ohne Netznutzung"), "",IF($A261="","",SUMIFS('Ergebnis (detailliert)'!$S$17:$S$1001,'Ergebnis (detailliert)'!$A$17:$A$1001,'Ergebnis (aggregiert)'!$A261,'Ergebnis (detailliert)'!$B$17:$B$1001,'Ergebnis (aggregiert)'!$C261)))</f>
        <v/>
      </c>
      <c r="J261" s="89" t="str">
        <f>IFERROR(IF(ISBLANK(A261),"",IF(COUNTIF('Beladung des Speichers'!$A$17:$A$300,'Ergebnis (aggregiert)'!A261)=0,"Fehler: Reiter 'Beladung des Speichers' wurde für diesen Speicher nicht ausgefüllt",IF(COUNTIF('Entladung des Speichers'!$A$17:$A$300,'Ergebnis (aggregiert)'!A261)=0,"Fehler: Reiter 'Entladung des Speichers' wurde für diesen Speicher nicht ausgefüllt",IF(COUNTIF(Füllstände!$A$17:$A$300,'Ergebnis (aggregiert)'!A261)=0,"Fehler: Reiter 'Füllstände' wurde für diesen Speicher nicht ausgefüllt","")))),"Fehler: nicht alle Datenblätter für diesen Speicher wurden vollständig befüllt")</f>
        <v/>
      </c>
    </row>
    <row r="262" spans="1:10" x14ac:dyDescent="0.2">
      <c r="A262" s="105" t="str">
        <f>IF(Stammdaten!A262="","",Stammdaten!A262)</f>
        <v/>
      </c>
      <c r="B262" s="105" t="str">
        <f>IF(A262="","",VLOOKUP(A262,Stammdaten!A262:H545,6,FALSE))</f>
        <v/>
      </c>
      <c r="C262" s="169" t="str">
        <f>IF(A262="","",IF(OR('Beladung des Speichers'!B262="Beladung aus dem Netz eines anderen Netzbetreibers",'Beladung des Speichers'!B262="Beladung ohne Netznutzung"),'Beladung des Speichers'!B262,"Beladung aus dem Netz der "&amp;Stammdaten!$F$3))</f>
        <v/>
      </c>
      <c r="D262" s="106" t="str">
        <f t="shared" si="5"/>
        <v/>
      </c>
      <c r="E262" s="107" t="str">
        <f>IF(OR(C262="Beladung aus dem Netz eines anderen Netzbetreibers",C262="Beladung ohne Netznutzung"), "",IF(A262="","",SUMIFS('Ergebnis (detailliert)'!$H$17:$H$300,'Ergebnis (detailliert)'!$A$17:$A$300,'Ergebnis (aggregiert)'!$A262,'Ergebnis (detailliert)'!$B$17:$B$300,'Ergebnis (aggregiert)'!$C262)))</f>
        <v/>
      </c>
      <c r="F262" s="108" t="str">
        <f>IF(OR(C262="Beladung aus dem Netz eines anderen Netzbetreibers",C262="Beladung ohne Netznutzung"),  "",IF($A262="","",SUMIFS('Ergebnis (detailliert)'!$I$17:$I$300,'Ergebnis (detailliert)'!$A$17:$A$300,'Ergebnis (aggregiert)'!$A262,'Ergebnis (detailliert)'!$B$17:$B$300,'Ergebnis (aggregiert)'!$C262)))</f>
        <v/>
      </c>
      <c r="G262" s="107" t="str">
        <f>IF(OR(C262="Beladung aus dem Netz eines anderen Netzbetreibers",C262="Beladung ohne Netznutzung"), "",IF($A262="","",SUMIFS('Ergebnis (detailliert)'!$M$17:$M$1001,'Ergebnis (detailliert)'!$A$17:$A$1001,'Ergebnis (aggregiert)'!$A262,'Ergebnis (detailliert)'!$B$17:$B$1001,'Ergebnis (aggregiert)'!$C262)))</f>
        <v/>
      </c>
      <c r="H262" s="108" t="str">
        <f>IF(OR(C262="Beladung aus dem Netz eines anderen Netzbetreibers",C262="Beladung ohne Netznutzung"), "",IF($A262="","",SUMIFS('Ergebnis (detailliert)'!$P$17:$P$1001,'Ergebnis (detailliert)'!$A$17:$A$1001,'Ergebnis (aggregiert)'!$A262,'Ergebnis (detailliert)'!$B$17:$B$1001,'Ergebnis (aggregiert)'!$C262)))</f>
        <v/>
      </c>
      <c r="I262" s="109" t="str">
        <f>IF(OR(C262="Beladung aus dem Netz eines anderen Netzbetreibers",C262="Beladung ohne Netznutzung"), "",IF($A262="","",SUMIFS('Ergebnis (detailliert)'!$S$17:$S$1001,'Ergebnis (detailliert)'!$A$17:$A$1001,'Ergebnis (aggregiert)'!$A262,'Ergebnis (detailliert)'!$B$17:$B$1001,'Ergebnis (aggregiert)'!$C262)))</f>
        <v/>
      </c>
      <c r="J262" s="89" t="str">
        <f>IFERROR(IF(ISBLANK(A262),"",IF(COUNTIF('Beladung des Speichers'!$A$17:$A$300,'Ergebnis (aggregiert)'!A262)=0,"Fehler: Reiter 'Beladung des Speichers' wurde für diesen Speicher nicht ausgefüllt",IF(COUNTIF('Entladung des Speichers'!$A$17:$A$300,'Ergebnis (aggregiert)'!A262)=0,"Fehler: Reiter 'Entladung des Speichers' wurde für diesen Speicher nicht ausgefüllt",IF(COUNTIF(Füllstände!$A$17:$A$300,'Ergebnis (aggregiert)'!A262)=0,"Fehler: Reiter 'Füllstände' wurde für diesen Speicher nicht ausgefüllt","")))),"Fehler: nicht alle Datenblätter für diesen Speicher wurden vollständig befüllt")</f>
        <v/>
      </c>
    </row>
    <row r="263" spans="1:10" x14ac:dyDescent="0.2">
      <c r="A263" s="105" t="str">
        <f>IF(Stammdaten!A263="","",Stammdaten!A263)</f>
        <v/>
      </c>
      <c r="B263" s="105" t="str">
        <f>IF(A263="","",VLOOKUP(A263,Stammdaten!A263:H546,6,FALSE))</f>
        <v/>
      </c>
      <c r="C263" s="169" t="str">
        <f>IF(A263="","",IF(OR('Beladung des Speichers'!B263="Beladung aus dem Netz eines anderen Netzbetreibers",'Beladung des Speichers'!B263="Beladung ohne Netznutzung"),'Beladung des Speichers'!B263,"Beladung aus dem Netz der "&amp;Stammdaten!$F$3))</f>
        <v/>
      </c>
      <c r="D263" s="106" t="str">
        <f t="shared" si="5"/>
        <v/>
      </c>
      <c r="E263" s="107" t="str">
        <f>IF(OR(C263="Beladung aus dem Netz eines anderen Netzbetreibers",C263="Beladung ohne Netznutzung"), "",IF(A263="","",SUMIFS('Ergebnis (detailliert)'!$H$17:$H$300,'Ergebnis (detailliert)'!$A$17:$A$300,'Ergebnis (aggregiert)'!$A263,'Ergebnis (detailliert)'!$B$17:$B$300,'Ergebnis (aggregiert)'!$C263)))</f>
        <v/>
      </c>
      <c r="F263" s="108" t="str">
        <f>IF(OR(C263="Beladung aus dem Netz eines anderen Netzbetreibers",C263="Beladung ohne Netznutzung"),  "",IF($A263="","",SUMIFS('Ergebnis (detailliert)'!$I$17:$I$300,'Ergebnis (detailliert)'!$A$17:$A$300,'Ergebnis (aggregiert)'!$A263,'Ergebnis (detailliert)'!$B$17:$B$300,'Ergebnis (aggregiert)'!$C263)))</f>
        <v/>
      </c>
      <c r="G263" s="107" t="str">
        <f>IF(OR(C263="Beladung aus dem Netz eines anderen Netzbetreibers",C263="Beladung ohne Netznutzung"), "",IF($A263="","",SUMIFS('Ergebnis (detailliert)'!$M$17:$M$1001,'Ergebnis (detailliert)'!$A$17:$A$1001,'Ergebnis (aggregiert)'!$A263,'Ergebnis (detailliert)'!$B$17:$B$1001,'Ergebnis (aggregiert)'!$C263)))</f>
        <v/>
      </c>
      <c r="H263" s="108" t="str">
        <f>IF(OR(C263="Beladung aus dem Netz eines anderen Netzbetreibers",C263="Beladung ohne Netznutzung"), "",IF($A263="","",SUMIFS('Ergebnis (detailliert)'!$P$17:$P$1001,'Ergebnis (detailliert)'!$A$17:$A$1001,'Ergebnis (aggregiert)'!$A263,'Ergebnis (detailliert)'!$B$17:$B$1001,'Ergebnis (aggregiert)'!$C263)))</f>
        <v/>
      </c>
      <c r="I263" s="109" t="str">
        <f>IF(OR(C263="Beladung aus dem Netz eines anderen Netzbetreibers",C263="Beladung ohne Netznutzung"), "",IF($A263="","",SUMIFS('Ergebnis (detailliert)'!$S$17:$S$1001,'Ergebnis (detailliert)'!$A$17:$A$1001,'Ergebnis (aggregiert)'!$A263,'Ergebnis (detailliert)'!$B$17:$B$1001,'Ergebnis (aggregiert)'!$C263)))</f>
        <v/>
      </c>
      <c r="J263" s="89" t="str">
        <f>IFERROR(IF(ISBLANK(A263),"",IF(COUNTIF('Beladung des Speichers'!$A$17:$A$300,'Ergebnis (aggregiert)'!A263)=0,"Fehler: Reiter 'Beladung des Speichers' wurde für diesen Speicher nicht ausgefüllt",IF(COUNTIF('Entladung des Speichers'!$A$17:$A$300,'Ergebnis (aggregiert)'!A263)=0,"Fehler: Reiter 'Entladung des Speichers' wurde für diesen Speicher nicht ausgefüllt",IF(COUNTIF(Füllstände!$A$17:$A$300,'Ergebnis (aggregiert)'!A263)=0,"Fehler: Reiter 'Füllstände' wurde für diesen Speicher nicht ausgefüllt","")))),"Fehler: nicht alle Datenblätter für diesen Speicher wurden vollständig befüllt")</f>
        <v/>
      </c>
    </row>
    <row r="264" spans="1:10" x14ac:dyDescent="0.2">
      <c r="A264" s="105" t="str">
        <f>IF(Stammdaten!A264="","",Stammdaten!A264)</f>
        <v/>
      </c>
      <c r="B264" s="105" t="str">
        <f>IF(A264="","",VLOOKUP(A264,Stammdaten!A264:H547,6,FALSE))</f>
        <v/>
      </c>
      <c r="C264" s="169" t="str">
        <f>IF(A264="","",IF(OR('Beladung des Speichers'!B264="Beladung aus dem Netz eines anderen Netzbetreibers",'Beladung des Speichers'!B264="Beladung ohne Netznutzung"),'Beladung des Speichers'!B264,"Beladung aus dem Netz der "&amp;Stammdaten!$F$3))</f>
        <v/>
      </c>
      <c r="D264" s="106" t="str">
        <f t="shared" si="5"/>
        <v/>
      </c>
      <c r="E264" s="107" t="str">
        <f>IF(OR(C264="Beladung aus dem Netz eines anderen Netzbetreibers",C264="Beladung ohne Netznutzung"), "",IF(A264="","",SUMIFS('Ergebnis (detailliert)'!$H$17:$H$300,'Ergebnis (detailliert)'!$A$17:$A$300,'Ergebnis (aggregiert)'!$A264,'Ergebnis (detailliert)'!$B$17:$B$300,'Ergebnis (aggregiert)'!$C264)))</f>
        <v/>
      </c>
      <c r="F264" s="108" t="str">
        <f>IF(OR(C264="Beladung aus dem Netz eines anderen Netzbetreibers",C264="Beladung ohne Netznutzung"),  "",IF($A264="","",SUMIFS('Ergebnis (detailliert)'!$I$17:$I$300,'Ergebnis (detailliert)'!$A$17:$A$300,'Ergebnis (aggregiert)'!$A264,'Ergebnis (detailliert)'!$B$17:$B$300,'Ergebnis (aggregiert)'!$C264)))</f>
        <v/>
      </c>
      <c r="G264" s="107" t="str">
        <f>IF(OR(C264="Beladung aus dem Netz eines anderen Netzbetreibers",C264="Beladung ohne Netznutzung"), "",IF($A264="","",SUMIFS('Ergebnis (detailliert)'!$M$17:$M$1001,'Ergebnis (detailliert)'!$A$17:$A$1001,'Ergebnis (aggregiert)'!$A264,'Ergebnis (detailliert)'!$B$17:$B$1001,'Ergebnis (aggregiert)'!$C264)))</f>
        <v/>
      </c>
      <c r="H264" s="108" t="str">
        <f>IF(OR(C264="Beladung aus dem Netz eines anderen Netzbetreibers",C264="Beladung ohne Netznutzung"), "",IF($A264="","",SUMIFS('Ergebnis (detailliert)'!$P$17:$P$1001,'Ergebnis (detailliert)'!$A$17:$A$1001,'Ergebnis (aggregiert)'!$A264,'Ergebnis (detailliert)'!$B$17:$B$1001,'Ergebnis (aggregiert)'!$C264)))</f>
        <v/>
      </c>
      <c r="I264" s="109" t="str">
        <f>IF(OR(C264="Beladung aus dem Netz eines anderen Netzbetreibers",C264="Beladung ohne Netznutzung"), "",IF($A264="","",SUMIFS('Ergebnis (detailliert)'!$S$17:$S$1001,'Ergebnis (detailliert)'!$A$17:$A$1001,'Ergebnis (aggregiert)'!$A264,'Ergebnis (detailliert)'!$B$17:$B$1001,'Ergebnis (aggregiert)'!$C264)))</f>
        <v/>
      </c>
      <c r="J264" s="89" t="str">
        <f>IFERROR(IF(ISBLANK(A264),"",IF(COUNTIF('Beladung des Speichers'!$A$17:$A$300,'Ergebnis (aggregiert)'!A264)=0,"Fehler: Reiter 'Beladung des Speichers' wurde für diesen Speicher nicht ausgefüllt",IF(COUNTIF('Entladung des Speichers'!$A$17:$A$300,'Ergebnis (aggregiert)'!A264)=0,"Fehler: Reiter 'Entladung des Speichers' wurde für diesen Speicher nicht ausgefüllt",IF(COUNTIF(Füllstände!$A$17:$A$300,'Ergebnis (aggregiert)'!A264)=0,"Fehler: Reiter 'Füllstände' wurde für diesen Speicher nicht ausgefüllt","")))),"Fehler: nicht alle Datenblätter für diesen Speicher wurden vollständig befüllt")</f>
        <v/>
      </c>
    </row>
    <row r="265" spans="1:10" x14ac:dyDescent="0.2">
      <c r="A265" s="105" t="str">
        <f>IF(Stammdaten!A265="","",Stammdaten!A265)</f>
        <v/>
      </c>
      <c r="B265" s="105" t="str">
        <f>IF(A265="","",VLOOKUP(A265,Stammdaten!A265:H548,6,FALSE))</f>
        <v/>
      </c>
      <c r="C265" s="169" t="str">
        <f>IF(A265="","",IF(OR('Beladung des Speichers'!B265="Beladung aus dem Netz eines anderen Netzbetreibers",'Beladung des Speichers'!B265="Beladung ohne Netznutzung"),'Beladung des Speichers'!B265,"Beladung aus dem Netz der "&amp;Stammdaten!$F$3))</f>
        <v/>
      </c>
      <c r="D265" s="106" t="str">
        <f t="shared" si="5"/>
        <v/>
      </c>
      <c r="E265" s="107" t="str">
        <f>IF(OR(C265="Beladung aus dem Netz eines anderen Netzbetreibers",C265="Beladung ohne Netznutzung"), "",IF(A265="","",SUMIFS('Ergebnis (detailliert)'!$H$17:$H$300,'Ergebnis (detailliert)'!$A$17:$A$300,'Ergebnis (aggregiert)'!$A265,'Ergebnis (detailliert)'!$B$17:$B$300,'Ergebnis (aggregiert)'!$C265)))</f>
        <v/>
      </c>
      <c r="F265" s="108" t="str">
        <f>IF(OR(C265="Beladung aus dem Netz eines anderen Netzbetreibers",C265="Beladung ohne Netznutzung"),  "",IF($A265="","",SUMIFS('Ergebnis (detailliert)'!$I$17:$I$300,'Ergebnis (detailliert)'!$A$17:$A$300,'Ergebnis (aggregiert)'!$A265,'Ergebnis (detailliert)'!$B$17:$B$300,'Ergebnis (aggregiert)'!$C265)))</f>
        <v/>
      </c>
      <c r="G265" s="107" t="str">
        <f>IF(OR(C265="Beladung aus dem Netz eines anderen Netzbetreibers",C265="Beladung ohne Netznutzung"), "",IF($A265="","",SUMIFS('Ergebnis (detailliert)'!$M$17:$M$1001,'Ergebnis (detailliert)'!$A$17:$A$1001,'Ergebnis (aggregiert)'!$A265,'Ergebnis (detailliert)'!$B$17:$B$1001,'Ergebnis (aggregiert)'!$C265)))</f>
        <v/>
      </c>
      <c r="H265" s="108" t="str">
        <f>IF(OR(C265="Beladung aus dem Netz eines anderen Netzbetreibers",C265="Beladung ohne Netznutzung"), "",IF($A265="","",SUMIFS('Ergebnis (detailliert)'!$P$17:$P$1001,'Ergebnis (detailliert)'!$A$17:$A$1001,'Ergebnis (aggregiert)'!$A265,'Ergebnis (detailliert)'!$B$17:$B$1001,'Ergebnis (aggregiert)'!$C265)))</f>
        <v/>
      </c>
      <c r="I265" s="109" t="str">
        <f>IF(OR(C265="Beladung aus dem Netz eines anderen Netzbetreibers",C265="Beladung ohne Netznutzung"), "",IF($A265="","",SUMIFS('Ergebnis (detailliert)'!$S$17:$S$1001,'Ergebnis (detailliert)'!$A$17:$A$1001,'Ergebnis (aggregiert)'!$A265,'Ergebnis (detailliert)'!$B$17:$B$1001,'Ergebnis (aggregiert)'!$C265)))</f>
        <v/>
      </c>
      <c r="J265" s="89" t="str">
        <f>IFERROR(IF(ISBLANK(A265),"",IF(COUNTIF('Beladung des Speichers'!$A$17:$A$300,'Ergebnis (aggregiert)'!A265)=0,"Fehler: Reiter 'Beladung des Speichers' wurde für diesen Speicher nicht ausgefüllt",IF(COUNTIF('Entladung des Speichers'!$A$17:$A$300,'Ergebnis (aggregiert)'!A265)=0,"Fehler: Reiter 'Entladung des Speichers' wurde für diesen Speicher nicht ausgefüllt",IF(COUNTIF(Füllstände!$A$17:$A$300,'Ergebnis (aggregiert)'!A265)=0,"Fehler: Reiter 'Füllstände' wurde für diesen Speicher nicht ausgefüllt","")))),"Fehler: nicht alle Datenblätter für diesen Speicher wurden vollständig befüllt")</f>
        <v/>
      </c>
    </row>
    <row r="266" spans="1:10" x14ac:dyDescent="0.2">
      <c r="A266" s="105" t="str">
        <f>IF(Stammdaten!A266="","",Stammdaten!A266)</f>
        <v/>
      </c>
      <c r="B266" s="105" t="str">
        <f>IF(A266="","",VLOOKUP(A266,Stammdaten!A266:H549,6,FALSE))</f>
        <v/>
      </c>
      <c r="C266" s="169" t="str">
        <f>IF(A266="","",IF(OR('Beladung des Speichers'!B266="Beladung aus dem Netz eines anderen Netzbetreibers",'Beladung des Speichers'!B266="Beladung ohne Netznutzung"),'Beladung des Speichers'!B266,"Beladung aus dem Netz der "&amp;Stammdaten!$F$3))</f>
        <v/>
      </c>
      <c r="D266" s="106" t="str">
        <f t="shared" si="5"/>
        <v/>
      </c>
      <c r="E266" s="107" t="str">
        <f>IF(OR(C266="Beladung aus dem Netz eines anderen Netzbetreibers",C266="Beladung ohne Netznutzung"), "",IF(A266="","",SUMIFS('Ergebnis (detailliert)'!$H$17:$H$300,'Ergebnis (detailliert)'!$A$17:$A$300,'Ergebnis (aggregiert)'!$A266,'Ergebnis (detailliert)'!$B$17:$B$300,'Ergebnis (aggregiert)'!$C266)))</f>
        <v/>
      </c>
      <c r="F266" s="108" t="str">
        <f>IF(OR(C266="Beladung aus dem Netz eines anderen Netzbetreibers",C266="Beladung ohne Netznutzung"),  "",IF($A266="","",SUMIFS('Ergebnis (detailliert)'!$I$17:$I$300,'Ergebnis (detailliert)'!$A$17:$A$300,'Ergebnis (aggregiert)'!$A266,'Ergebnis (detailliert)'!$B$17:$B$300,'Ergebnis (aggregiert)'!$C266)))</f>
        <v/>
      </c>
      <c r="G266" s="107" t="str">
        <f>IF(OR(C266="Beladung aus dem Netz eines anderen Netzbetreibers",C266="Beladung ohne Netznutzung"), "",IF($A266="","",SUMIFS('Ergebnis (detailliert)'!$M$17:$M$1001,'Ergebnis (detailliert)'!$A$17:$A$1001,'Ergebnis (aggregiert)'!$A266,'Ergebnis (detailliert)'!$B$17:$B$1001,'Ergebnis (aggregiert)'!$C266)))</f>
        <v/>
      </c>
      <c r="H266" s="108" t="str">
        <f>IF(OR(C266="Beladung aus dem Netz eines anderen Netzbetreibers",C266="Beladung ohne Netznutzung"), "",IF($A266="","",SUMIFS('Ergebnis (detailliert)'!$P$17:$P$1001,'Ergebnis (detailliert)'!$A$17:$A$1001,'Ergebnis (aggregiert)'!$A266,'Ergebnis (detailliert)'!$B$17:$B$1001,'Ergebnis (aggregiert)'!$C266)))</f>
        <v/>
      </c>
      <c r="I266" s="109" t="str">
        <f>IF(OR(C266="Beladung aus dem Netz eines anderen Netzbetreibers",C266="Beladung ohne Netznutzung"), "",IF($A266="","",SUMIFS('Ergebnis (detailliert)'!$S$17:$S$1001,'Ergebnis (detailliert)'!$A$17:$A$1001,'Ergebnis (aggregiert)'!$A266,'Ergebnis (detailliert)'!$B$17:$B$1001,'Ergebnis (aggregiert)'!$C266)))</f>
        <v/>
      </c>
      <c r="J266" s="89" t="str">
        <f>IFERROR(IF(ISBLANK(A266),"",IF(COUNTIF('Beladung des Speichers'!$A$17:$A$300,'Ergebnis (aggregiert)'!A266)=0,"Fehler: Reiter 'Beladung des Speichers' wurde für diesen Speicher nicht ausgefüllt",IF(COUNTIF('Entladung des Speichers'!$A$17:$A$300,'Ergebnis (aggregiert)'!A266)=0,"Fehler: Reiter 'Entladung des Speichers' wurde für diesen Speicher nicht ausgefüllt",IF(COUNTIF(Füllstände!$A$17:$A$300,'Ergebnis (aggregiert)'!A266)=0,"Fehler: Reiter 'Füllstände' wurde für diesen Speicher nicht ausgefüllt","")))),"Fehler: nicht alle Datenblätter für diesen Speicher wurden vollständig befüllt")</f>
        <v/>
      </c>
    </row>
    <row r="267" spans="1:10" x14ac:dyDescent="0.2">
      <c r="A267" s="105" t="str">
        <f>IF(Stammdaten!A267="","",Stammdaten!A267)</f>
        <v/>
      </c>
      <c r="B267" s="105" t="str">
        <f>IF(A267="","",VLOOKUP(A267,Stammdaten!A267:H550,6,FALSE))</f>
        <v/>
      </c>
      <c r="C267" s="169" t="str">
        <f>IF(A267="","",IF(OR('Beladung des Speichers'!B267="Beladung aus dem Netz eines anderen Netzbetreibers",'Beladung des Speichers'!B267="Beladung ohne Netznutzung"),'Beladung des Speichers'!B267,"Beladung aus dem Netz der "&amp;Stammdaten!$F$3))</f>
        <v/>
      </c>
      <c r="D267" s="106" t="str">
        <f t="shared" si="5"/>
        <v/>
      </c>
      <c r="E267" s="107" t="str">
        <f>IF(OR(C267="Beladung aus dem Netz eines anderen Netzbetreibers",C267="Beladung ohne Netznutzung"), "",IF(A267="","",SUMIFS('Ergebnis (detailliert)'!$H$17:$H$300,'Ergebnis (detailliert)'!$A$17:$A$300,'Ergebnis (aggregiert)'!$A267,'Ergebnis (detailliert)'!$B$17:$B$300,'Ergebnis (aggregiert)'!$C267)))</f>
        <v/>
      </c>
      <c r="F267" s="108" t="str">
        <f>IF(OR(C267="Beladung aus dem Netz eines anderen Netzbetreibers",C267="Beladung ohne Netznutzung"),  "",IF($A267="","",SUMIFS('Ergebnis (detailliert)'!$I$17:$I$300,'Ergebnis (detailliert)'!$A$17:$A$300,'Ergebnis (aggregiert)'!$A267,'Ergebnis (detailliert)'!$B$17:$B$300,'Ergebnis (aggregiert)'!$C267)))</f>
        <v/>
      </c>
      <c r="G267" s="107" t="str">
        <f>IF(OR(C267="Beladung aus dem Netz eines anderen Netzbetreibers",C267="Beladung ohne Netznutzung"), "",IF($A267="","",SUMIFS('Ergebnis (detailliert)'!$M$17:$M$1001,'Ergebnis (detailliert)'!$A$17:$A$1001,'Ergebnis (aggregiert)'!$A267,'Ergebnis (detailliert)'!$B$17:$B$1001,'Ergebnis (aggregiert)'!$C267)))</f>
        <v/>
      </c>
      <c r="H267" s="108" t="str">
        <f>IF(OR(C267="Beladung aus dem Netz eines anderen Netzbetreibers",C267="Beladung ohne Netznutzung"), "",IF($A267="","",SUMIFS('Ergebnis (detailliert)'!$P$17:$P$1001,'Ergebnis (detailliert)'!$A$17:$A$1001,'Ergebnis (aggregiert)'!$A267,'Ergebnis (detailliert)'!$B$17:$B$1001,'Ergebnis (aggregiert)'!$C267)))</f>
        <v/>
      </c>
      <c r="I267" s="109" t="str">
        <f>IF(OR(C267="Beladung aus dem Netz eines anderen Netzbetreibers",C267="Beladung ohne Netznutzung"), "",IF($A267="","",SUMIFS('Ergebnis (detailliert)'!$S$17:$S$1001,'Ergebnis (detailliert)'!$A$17:$A$1001,'Ergebnis (aggregiert)'!$A267,'Ergebnis (detailliert)'!$B$17:$B$1001,'Ergebnis (aggregiert)'!$C267)))</f>
        <v/>
      </c>
      <c r="J267" s="89" t="str">
        <f>IFERROR(IF(ISBLANK(A267),"",IF(COUNTIF('Beladung des Speichers'!$A$17:$A$300,'Ergebnis (aggregiert)'!A267)=0,"Fehler: Reiter 'Beladung des Speichers' wurde für diesen Speicher nicht ausgefüllt",IF(COUNTIF('Entladung des Speichers'!$A$17:$A$300,'Ergebnis (aggregiert)'!A267)=0,"Fehler: Reiter 'Entladung des Speichers' wurde für diesen Speicher nicht ausgefüllt",IF(COUNTIF(Füllstände!$A$17:$A$300,'Ergebnis (aggregiert)'!A267)=0,"Fehler: Reiter 'Füllstände' wurde für diesen Speicher nicht ausgefüllt","")))),"Fehler: nicht alle Datenblätter für diesen Speicher wurden vollständig befüllt")</f>
        <v/>
      </c>
    </row>
    <row r="268" spans="1:10" x14ac:dyDescent="0.2">
      <c r="A268" s="105" t="str">
        <f>IF(Stammdaten!A268="","",Stammdaten!A268)</f>
        <v/>
      </c>
      <c r="B268" s="105" t="str">
        <f>IF(A268="","",VLOOKUP(A268,Stammdaten!A268:H551,6,FALSE))</f>
        <v/>
      </c>
      <c r="C268" s="169" t="str">
        <f>IF(A268="","",IF(OR('Beladung des Speichers'!B268="Beladung aus dem Netz eines anderen Netzbetreibers",'Beladung des Speichers'!B268="Beladung ohne Netznutzung"),'Beladung des Speichers'!B268,"Beladung aus dem Netz der "&amp;Stammdaten!$F$3))</f>
        <v/>
      </c>
      <c r="D268" s="106" t="str">
        <f t="shared" si="5"/>
        <v/>
      </c>
      <c r="E268" s="107" t="str">
        <f>IF(OR(C268="Beladung aus dem Netz eines anderen Netzbetreibers",C268="Beladung ohne Netznutzung"), "",IF(A268="","",SUMIFS('Ergebnis (detailliert)'!$H$17:$H$300,'Ergebnis (detailliert)'!$A$17:$A$300,'Ergebnis (aggregiert)'!$A268,'Ergebnis (detailliert)'!$B$17:$B$300,'Ergebnis (aggregiert)'!$C268)))</f>
        <v/>
      </c>
      <c r="F268" s="108" t="str">
        <f>IF(OR(C268="Beladung aus dem Netz eines anderen Netzbetreibers",C268="Beladung ohne Netznutzung"),  "",IF($A268="","",SUMIFS('Ergebnis (detailliert)'!$I$17:$I$300,'Ergebnis (detailliert)'!$A$17:$A$300,'Ergebnis (aggregiert)'!$A268,'Ergebnis (detailliert)'!$B$17:$B$300,'Ergebnis (aggregiert)'!$C268)))</f>
        <v/>
      </c>
      <c r="G268" s="107" t="str">
        <f>IF(OR(C268="Beladung aus dem Netz eines anderen Netzbetreibers",C268="Beladung ohne Netznutzung"), "",IF($A268="","",SUMIFS('Ergebnis (detailliert)'!$M$17:$M$1001,'Ergebnis (detailliert)'!$A$17:$A$1001,'Ergebnis (aggregiert)'!$A268,'Ergebnis (detailliert)'!$B$17:$B$1001,'Ergebnis (aggregiert)'!$C268)))</f>
        <v/>
      </c>
      <c r="H268" s="108" t="str">
        <f>IF(OR(C268="Beladung aus dem Netz eines anderen Netzbetreibers",C268="Beladung ohne Netznutzung"), "",IF($A268="","",SUMIFS('Ergebnis (detailliert)'!$P$17:$P$1001,'Ergebnis (detailliert)'!$A$17:$A$1001,'Ergebnis (aggregiert)'!$A268,'Ergebnis (detailliert)'!$B$17:$B$1001,'Ergebnis (aggregiert)'!$C268)))</f>
        <v/>
      </c>
      <c r="I268" s="109" t="str">
        <f>IF(OR(C268="Beladung aus dem Netz eines anderen Netzbetreibers",C268="Beladung ohne Netznutzung"), "",IF($A268="","",SUMIFS('Ergebnis (detailliert)'!$S$17:$S$1001,'Ergebnis (detailliert)'!$A$17:$A$1001,'Ergebnis (aggregiert)'!$A268,'Ergebnis (detailliert)'!$B$17:$B$1001,'Ergebnis (aggregiert)'!$C268)))</f>
        <v/>
      </c>
      <c r="J268" s="89" t="str">
        <f>IFERROR(IF(ISBLANK(A268),"",IF(COUNTIF('Beladung des Speichers'!$A$17:$A$300,'Ergebnis (aggregiert)'!A268)=0,"Fehler: Reiter 'Beladung des Speichers' wurde für diesen Speicher nicht ausgefüllt",IF(COUNTIF('Entladung des Speichers'!$A$17:$A$300,'Ergebnis (aggregiert)'!A268)=0,"Fehler: Reiter 'Entladung des Speichers' wurde für diesen Speicher nicht ausgefüllt",IF(COUNTIF(Füllstände!$A$17:$A$300,'Ergebnis (aggregiert)'!A268)=0,"Fehler: Reiter 'Füllstände' wurde für diesen Speicher nicht ausgefüllt","")))),"Fehler: nicht alle Datenblätter für diesen Speicher wurden vollständig befüllt")</f>
        <v/>
      </c>
    </row>
    <row r="269" spans="1:10" x14ac:dyDescent="0.2">
      <c r="A269" s="105" t="str">
        <f>IF(Stammdaten!A269="","",Stammdaten!A269)</f>
        <v/>
      </c>
      <c r="B269" s="105" t="str">
        <f>IF(A269="","",VLOOKUP(A269,Stammdaten!A269:H552,6,FALSE))</f>
        <v/>
      </c>
      <c r="C269" s="169" t="str">
        <f>IF(A269="","",IF(OR('Beladung des Speichers'!B269="Beladung aus dem Netz eines anderen Netzbetreibers",'Beladung des Speichers'!B269="Beladung ohne Netznutzung"),'Beladung des Speichers'!B269,"Beladung aus dem Netz der "&amp;Stammdaten!$F$3))</f>
        <v/>
      </c>
      <c r="D269" s="106" t="str">
        <f t="shared" si="5"/>
        <v/>
      </c>
      <c r="E269" s="107" t="str">
        <f>IF(OR(C269="Beladung aus dem Netz eines anderen Netzbetreibers",C269="Beladung ohne Netznutzung"), "",IF(A269="","",SUMIFS('Ergebnis (detailliert)'!$H$17:$H$300,'Ergebnis (detailliert)'!$A$17:$A$300,'Ergebnis (aggregiert)'!$A269,'Ergebnis (detailliert)'!$B$17:$B$300,'Ergebnis (aggregiert)'!$C269)))</f>
        <v/>
      </c>
      <c r="F269" s="108" t="str">
        <f>IF(OR(C269="Beladung aus dem Netz eines anderen Netzbetreibers",C269="Beladung ohne Netznutzung"),  "",IF($A269="","",SUMIFS('Ergebnis (detailliert)'!$I$17:$I$300,'Ergebnis (detailliert)'!$A$17:$A$300,'Ergebnis (aggregiert)'!$A269,'Ergebnis (detailliert)'!$B$17:$B$300,'Ergebnis (aggregiert)'!$C269)))</f>
        <v/>
      </c>
      <c r="G269" s="107" t="str">
        <f>IF(OR(C269="Beladung aus dem Netz eines anderen Netzbetreibers",C269="Beladung ohne Netznutzung"), "",IF($A269="","",SUMIFS('Ergebnis (detailliert)'!$M$17:$M$1001,'Ergebnis (detailliert)'!$A$17:$A$1001,'Ergebnis (aggregiert)'!$A269,'Ergebnis (detailliert)'!$B$17:$B$1001,'Ergebnis (aggregiert)'!$C269)))</f>
        <v/>
      </c>
      <c r="H269" s="108" t="str">
        <f>IF(OR(C269="Beladung aus dem Netz eines anderen Netzbetreibers",C269="Beladung ohne Netznutzung"), "",IF($A269="","",SUMIFS('Ergebnis (detailliert)'!$P$17:$P$1001,'Ergebnis (detailliert)'!$A$17:$A$1001,'Ergebnis (aggregiert)'!$A269,'Ergebnis (detailliert)'!$B$17:$B$1001,'Ergebnis (aggregiert)'!$C269)))</f>
        <v/>
      </c>
      <c r="I269" s="109" t="str">
        <f>IF(OR(C269="Beladung aus dem Netz eines anderen Netzbetreibers",C269="Beladung ohne Netznutzung"), "",IF($A269="","",SUMIFS('Ergebnis (detailliert)'!$S$17:$S$1001,'Ergebnis (detailliert)'!$A$17:$A$1001,'Ergebnis (aggregiert)'!$A269,'Ergebnis (detailliert)'!$B$17:$B$1001,'Ergebnis (aggregiert)'!$C269)))</f>
        <v/>
      </c>
      <c r="J269" s="89" t="str">
        <f>IFERROR(IF(ISBLANK(A269),"",IF(COUNTIF('Beladung des Speichers'!$A$17:$A$300,'Ergebnis (aggregiert)'!A269)=0,"Fehler: Reiter 'Beladung des Speichers' wurde für diesen Speicher nicht ausgefüllt",IF(COUNTIF('Entladung des Speichers'!$A$17:$A$300,'Ergebnis (aggregiert)'!A269)=0,"Fehler: Reiter 'Entladung des Speichers' wurde für diesen Speicher nicht ausgefüllt",IF(COUNTIF(Füllstände!$A$17:$A$300,'Ergebnis (aggregiert)'!A269)=0,"Fehler: Reiter 'Füllstände' wurde für diesen Speicher nicht ausgefüllt","")))),"Fehler: nicht alle Datenblätter für diesen Speicher wurden vollständig befüllt")</f>
        <v/>
      </c>
    </row>
    <row r="270" spans="1:10" x14ac:dyDescent="0.2">
      <c r="A270" s="105" t="str">
        <f>IF(Stammdaten!A270="","",Stammdaten!A270)</f>
        <v/>
      </c>
      <c r="B270" s="105" t="str">
        <f>IF(A270="","",VLOOKUP(A270,Stammdaten!A270:H553,6,FALSE))</f>
        <v/>
      </c>
      <c r="C270" s="169" t="str">
        <f>IF(A270="","",IF(OR('Beladung des Speichers'!B270="Beladung aus dem Netz eines anderen Netzbetreibers",'Beladung des Speichers'!B270="Beladung ohne Netznutzung"),'Beladung des Speichers'!B270,"Beladung aus dem Netz der "&amp;Stammdaten!$F$3))</f>
        <v/>
      </c>
      <c r="D270" s="106" t="str">
        <f t="shared" si="5"/>
        <v/>
      </c>
      <c r="E270" s="107" t="str">
        <f>IF(OR(C270="Beladung aus dem Netz eines anderen Netzbetreibers",C270="Beladung ohne Netznutzung"), "",IF(A270="","",SUMIFS('Ergebnis (detailliert)'!$H$17:$H$300,'Ergebnis (detailliert)'!$A$17:$A$300,'Ergebnis (aggregiert)'!$A270,'Ergebnis (detailliert)'!$B$17:$B$300,'Ergebnis (aggregiert)'!$C270)))</f>
        <v/>
      </c>
      <c r="F270" s="108" t="str">
        <f>IF(OR(C270="Beladung aus dem Netz eines anderen Netzbetreibers",C270="Beladung ohne Netznutzung"),  "",IF($A270="","",SUMIFS('Ergebnis (detailliert)'!$I$17:$I$300,'Ergebnis (detailliert)'!$A$17:$A$300,'Ergebnis (aggregiert)'!$A270,'Ergebnis (detailliert)'!$B$17:$B$300,'Ergebnis (aggregiert)'!$C270)))</f>
        <v/>
      </c>
      <c r="G270" s="107" t="str">
        <f>IF(OR(C270="Beladung aus dem Netz eines anderen Netzbetreibers",C270="Beladung ohne Netznutzung"), "",IF($A270="","",SUMIFS('Ergebnis (detailliert)'!$M$17:$M$1001,'Ergebnis (detailliert)'!$A$17:$A$1001,'Ergebnis (aggregiert)'!$A270,'Ergebnis (detailliert)'!$B$17:$B$1001,'Ergebnis (aggregiert)'!$C270)))</f>
        <v/>
      </c>
      <c r="H270" s="108" t="str">
        <f>IF(OR(C270="Beladung aus dem Netz eines anderen Netzbetreibers",C270="Beladung ohne Netznutzung"), "",IF($A270="","",SUMIFS('Ergebnis (detailliert)'!$P$17:$P$1001,'Ergebnis (detailliert)'!$A$17:$A$1001,'Ergebnis (aggregiert)'!$A270,'Ergebnis (detailliert)'!$B$17:$B$1001,'Ergebnis (aggregiert)'!$C270)))</f>
        <v/>
      </c>
      <c r="I270" s="109" t="str">
        <f>IF(OR(C270="Beladung aus dem Netz eines anderen Netzbetreibers",C270="Beladung ohne Netznutzung"), "",IF($A270="","",SUMIFS('Ergebnis (detailliert)'!$S$17:$S$1001,'Ergebnis (detailliert)'!$A$17:$A$1001,'Ergebnis (aggregiert)'!$A270,'Ergebnis (detailliert)'!$B$17:$B$1001,'Ergebnis (aggregiert)'!$C270)))</f>
        <v/>
      </c>
      <c r="J270" s="89" t="str">
        <f>IFERROR(IF(ISBLANK(A270),"",IF(COUNTIF('Beladung des Speichers'!$A$17:$A$300,'Ergebnis (aggregiert)'!A270)=0,"Fehler: Reiter 'Beladung des Speichers' wurde für diesen Speicher nicht ausgefüllt",IF(COUNTIF('Entladung des Speichers'!$A$17:$A$300,'Ergebnis (aggregiert)'!A270)=0,"Fehler: Reiter 'Entladung des Speichers' wurde für diesen Speicher nicht ausgefüllt",IF(COUNTIF(Füllstände!$A$17:$A$300,'Ergebnis (aggregiert)'!A270)=0,"Fehler: Reiter 'Füllstände' wurde für diesen Speicher nicht ausgefüllt","")))),"Fehler: nicht alle Datenblätter für diesen Speicher wurden vollständig befüllt")</f>
        <v/>
      </c>
    </row>
    <row r="271" spans="1:10" x14ac:dyDescent="0.2">
      <c r="A271" s="105" t="str">
        <f>IF(Stammdaten!A271="","",Stammdaten!A271)</f>
        <v/>
      </c>
      <c r="B271" s="105" t="str">
        <f>IF(A271="","",VLOOKUP(A271,Stammdaten!A271:H554,6,FALSE))</f>
        <v/>
      </c>
      <c r="C271" s="169" t="str">
        <f>IF(A271="","",IF(OR('Beladung des Speichers'!B271="Beladung aus dem Netz eines anderen Netzbetreibers",'Beladung des Speichers'!B271="Beladung ohne Netznutzung"),'Beladung des Speichers'!B271,"Beladung aus dem Netz der "&amp;Stammdaten!$F$3))</f>
        <v/>
      </c>
      <c r="D271" s="106" t="str">
        <f t="shared" si="5"/>
        <v/>
      </c>
      <c r="E271" s="107" t="str">
        <f>IF(OR(C271="Beladung aus dem Netz eines anderen Netzbetreibers",C271="Beladung ohne Netznutzung"), "",IF(A271="","",SUMIFS('Ergebnis (detailliert)'!$H$17:$H$300,'Ergebnis (detailliert)'!$A$17:$A$300,'Ergebnis (aggregiert)'!$A271,'Ergebnis (detailliert)'!$B$17:$B$300,'Ergebnis (aggregiert)'!$C271)))</f>
        <v/>
      </c>
      <c r="F271" s="108" t="str">
        <f>IF(OR(C271="Beladung aus dem Netz eines anderen Netzbetreibers",C271="Beladung ohne Netznutzung"),  "",IF($A271="","",SUMIFS('Ergebnis (detailliert)'!$I$17:$I$300,'Ergebnis (detailliert)'!$A$17:$A$300,'Ergebnis (aggregiert)'!$A271,'Ergebnis (detailliert)'!$B$17:$B$300,'Ergebnis (aggregiert)'!$C271)))</f>
        <v/>
      </c>
      <c r="G271" s="107" t="str">
        <f>IF(OR(C271="Beladung aus dem Netz eines anderen Netzbetreibers",C271="Beladung ohne Netznutzung"), "",IF($A271="","",SUMIFS('Ergebnis (detailliert)'!$M$17:$M$1001,'Ergebnis (detailliert)'!$A$17:$A$1001,'Ergebnis (aggregiert)'!$A271,'Ergebnis (detailliert)'!$B$17:$B$1001,'Ergebnis (aggregiert)'!$C271)))</f>
        <v/>
      </c>
      <c r="H271" s="108" t="str">
        <f>IF(OR(C271="Beladung aus dem Netz eines anderen Netzbetreibers",C271="Beladung ohne Netznutzung"), "",IF($A271="","",SUMIFS('Ergebnis (detailliert)'!$P$17:$P$1001,'Ergebnis (detailliert)'!$A$17:$A$1001,'Ergebnis (aggregiert)'!$A271,'Ergebnis (detailliert)'!$B$17:$B$1001,'Ergebnis (aggregiert)'!$C271)))</f>
        <v/>
      </c>
      <c r="I271" s="109" t="str">
        <f>IF(OR(C271="Beladung aus dem Netz eines anderen Netzbetreibers",C271="Beladung ohne Netznutzung"), "",IF($A271="","",SUMIFS('Ergebnis (detailliert)'!$S$17:$S$1001,'Ergebnis (detailliert)'!$A$17:$A$1001,'Ergebnis (aggregiert)'!$A271,'Ergebnis (detailliert)'!$B$17:$B$1001,'Ergebnis (aggregiert)'!$C271)))</f>
        <v/>
      </c>
      <c r="J271" s="89" t="str">
        <f>IFERROR(IF(ISBLANK(A271),"",IF(COUNTIF('Beladung des Speichers'!$A$17:$A$300,'Ergebnis (aggregiert)'!A271)=0,"Fehler: Reiter 'Beladung des Speichers' wurde für diesen Speicher nicht ausgefüllt",IF(COUNTIF('Entladung des Speichers'!$A$17:$A$300,'Ergebnis (aggregiert)'!A271)=0,"Fehler: Reiter 'Entladung des Speichers' wurde für diesen Speicher nicht ausgefüllt",IF(COUNTIF(Füllstände!$A$17:$A$300,'Ergebnis (aggregiert)'!A271)=0,"Fehler: Reiter 'Füllstände' wurde für diesen Speicher nicht ausgefüllt","")))),"Fehler: nicht alle Datenblätter für diesen Speicher wurden vollständig befüllt")</f>
        <v/>
      </c>
    </row>
    <row r="272" spans="1:10" x14ac:dyDescent="0.2">
      <c r="A272" s="105" t="str">
        <f>IF(Stammdaten!A272="","",Stammdaten!A272)</f>
        <v/>
      </c>
      <c r="B272" s="105" t="str">
        <f>IF(A272="","",VLOOKUP(A272,Stammdaten!A272:H555,6,FALSE))</f>
        <v/>
      </c>
      <c r="C272" s="169" t="str">
        <f>IF(A272="","",IF(OR('Beladung des Speichers'!B272="Beladung aus dem Netz eines anderen Netzbetreibers",'Beladung des Speichers'!B272="Beladung ohne Netznutzung"),'Beladung des Speichers'!B272,"Beladung aus dem Netz der "&amp;Stammdaten!$F$3))</f>
        <v/>
      </c>
      <c r="D272" s="106" t="str">
        <f t="shared" si="5"/>
        <v/>
      </c>
      <c r="E272" s="107" t="str">
        <f>IF(OR(C272="Beladung aus dem Netz eines anderen Netzbetreibers",C272="Beladung ohne Netznutzung"), "",IF(A272="","",SUMIFS('Ergebnis (detailliert)'!$H$17:$H$300,'Ergebnis (detailliert)'!$A$17:$A$300,'Ergebnis (aggregiert)'!$A272,'Ergebnis (detailliert)'!$B$17:$B$300,'Ergebnis (aggregiert)'!$C272)))</f>
        <v/>
      </c>
      <c r="F272" s="108" t="str">
        <f>IF(OR(C272="Beladung aus dem Netz eines anderen Netzbetreibers",C272="Beladung ohne Netznutzung"),  "",IF($A272="","",SUMIFS('Ergebnis (detailliert)'!$I$17:$I$300,'Ergebnis (detailliert)'!$A$17:$A$300,'Ergebnis (aggregiert)'!$A272,'Ergebnis (detailliert)'!$B$17:$B$300,'Ergebnis (aggregiert)'!$C272)))</f>
        <v/>
      </c>
      <c r="G272" s="107" t="str">
        <f>IF(OR(C272="Beladung aus dem Netz eines anderen Netzbetreibers",C272="Beladung ohne Netznutzung"), "",IF($A272="","",SUMIFS('Ergebnis (detailliert)'!$M$17:$M$1001,'Ergebnis (detailliert)'!$A$17:$A$1001,'Ergebnis (aggregiert)'!$A272,'Ergebnis (detailliert)'!$B$17:$B$1001,'Ergebnis (aggregiert)'!$C272)))</f>
        <v/>
      </c>
      <c r="H272" s="108" t="str">
        <f>IF(OR(C272="Beladung aus dem Netz eines anderen Netzbetreibers",C272="Beladung ohne Netznutzung"), "",IF($A272="","",SUMIFS('Ergebnis (detailliert)'!$P$17:$P$1001,'Ergebnis (detailliert)'!$A$17:$A$1001,'Ergebnis (aggregiert)'!$A272,'Ergebnis (detailliert)'!$B$17:$B$1001,'Ergebnis (aggregiert)'!$C272)))</f>
        <v/>
      </c>
      <c r="I272" s="109" t="str">
        <f>IF(OR(C272="Beladung aus dem Netz eines anderen Netzbetreibers",C272="Beladung ohne Netznutzung"), "",IF($A272="","",SUMIFS('Ergebnis (detailliert)'!$S$17:$S$1001,'Ergebnis (detailliert)'!$A$17:$A$1001,'Ergebnis (aggregiert)'!$A272,'Ergebnis (detailliert)'!$B$17:$B$1001,'Ergebnis (aggregiert)'!$C272)))</f>
        <v/>
      </c>
      <c r="J272" s="89" t="str">
        <f>IFERROR(IF(ISBLANK(A272),"",IF(COUNTIF('Beladung des Speichers'!$A$17:$A$300,'Ergebnis (aggregiert)'!A272)=0,"Fehler: Reiter 'Beladung des Speichers' wurde für diesen Speicher nicht ausgefüllt",IF(COUNTIF('Entladung des Speichers'!$A$17:$A$300,'Ergebnis (aggregiert)'!A272)=0,"Fehler: Reiter 'Entladung des Speichers' wurde für diesen Speicher nicht ausgefüllt",IF(COUNTIF(Füllstände!$A$17:$A$300,'Ergebnis (aggregiert)'!A272)=0,"Fehler: Reiter 'Füllstände' wurde für diesen Speicher nicht ausgefüllt","")))),"Fehler: nicht alle Datenblätter für diesen Speicher wurden vollständig befüllt")</f>
        <v/>
      </c>
    </row>
    <row r="273" spans="1:10" x14ac:dyDescent="0.2">
      <c r="A273" s="105" t="str">
        <f>IF(Stammdaten!A273="","",Stammdaten!A273)</f>
        <v/>
      </c>
      <c r="B273" s="105" t="str">
        <f>IF(A273="","",VLOOKUP(A273,Stammdaten!A273:H556,6,FALSE))</f>
        <v/>
      </c>
      <c r="C273" s="169" t="str">
        <f>IF(A273="","",IF(OR('Beladung des Speichers'!B273="Beladung aus dem Netz eines anderen Netzbetreibers",'Beladung des Speichers'!B273="Beladung ohne Netznutzung"),'Beladung des Speichers'!B273,"Beladung aus dem Netz der "&amp;Stammdaten!$F$3))</f>
        <v/>
      </c>
      <c r="D273" s="106" t="str">
        <f t="shared" ref="D273:D300" si="6">IF(A273="","",$B$11)</f>
        <v/>
      </c>
      <c r="E273" s="107" t="str">
        <f>IF(OR(C273="Beladung aus dem Netz eines anderen Netzbetreibers",C273="Beladung ohne Netznutzung"), "",IF(A273="","",SUMIFS('Ergebnis (detailliert)'!$H$17:$H$300,'Ergebnis (detailliert)'!$A$17:$A$300,'Ergebnis (aggregiert)'!$A273,'Ergebnis (detailliert)'!$B$17:$B$300,'Ergebnis (aggregiert)'!$C273)))</f>
        <v/>
      </c>
      <c r="F273" s="108" t="str">
        <f>IF(OR(C273="Beladung aus dem Netz eines anderen Netzbetreibers",C273="Beladung ohne Netznutzung"),  "",IF($A273="","",SUMIFS('Ergebnis (detailliert)'!$I$17:$I$300,'Ergebnis (detailliert)'!$A$17:$A$300,'Ergebnis (aggregiert)'!$A273,'Ergebnis (detailliert)'!$B$17:$B$300,'Ergebnis (aggregiert)'!$C273)))</f>
        <v/>
      </c>
      <c r="G273" s="107" t="str">
        <f>IF(OR(C273="Beladung aus dem Netz eines anderen Netzbetreibers",C273="Beladung ohne Netznutzung"), "",IF($A273="","",SUMIFS('Ergebnis (detailliert)'!$M$17:$M$1001,'Ergebnis (detailliert)'!$A$17:$A$1001,'Ergebnis (aggregiert)'!$A273,'Ergebnis (detailliert)'!$B$17:$B$1001,'Ergebnis (aggregiert)'!$C273)))</f>
        <v/>
      </c>
      <c r="H273" s="108" t="str">
        <f>IF(OR(C273="Beladung aus dem Netz eines anderen Netzbetreibers",C273="Beladung ohne Netznutzung"), "",IF($A273="","",SUMIFS('Ergebnis (detailliert)'!$P$17:$P$1001,'Ergebnis (detailliert)'!$A$17:$A$1001,'Ergebnis (aggregiert)'!$A273,'Ergebnis (detailliert)'!$B$17:$B$1001,'Ergebnis (aggregiert)'!$C273)))</f>
        <v/>
      </c>
      <c r="I273" s="109" t="str">
        <f>IF(OR(C273="Beladung aus dem Netz eines anderen Netzbetreibers",C273="Beladung ohne Netznutzung"), "",IF($A273="","",SUMIFS('Ergebnis (detailliert)'!$S$17:$S$1001,'Ergebnis (detailliert)'!$A$17:$A$1001,'Ergebnis (aggregiert)'!$A273,'Ergebnis (detailliert)'!$B$17:$B$1001,'Ergebnis (aggregiert)'!$C273)))</f>
        <v/>
      </c>
      <c r="J273" s="89" t="str">
        <f>IFERROR(IF(ISBLANK(A273),"",IF(COUNTIF('Beladung des Speichers'!$A$17:$A$300,'Ergebnis (aggregiert)'!A273)=0,"Fehler: Reiter 'Beladung des Speichers' wurde für diesen Speicher nicht ausgefüllt",IF(COUNTIF('Entladung des Speichers'!$A$17:$A$300,'Ergebnis (aggregiert)'!A273)=0,"Fehler: Reiter 'Entladung des Speichers' wurde für diesen Speicher nicht ausgefüllt",IF(COUNTIF(Füllstände!$A$17:$A$300,'Ergebnis (aggregiert)'!A273)=0,"Fehler: Reiter 'Füllstände' wurde für diesen Speicher nicht ausgefüllt","")))),"Fehler: nicht alle Datenblätter für diesen Speicher wurden vollständig befüllt")</f>
        <v/>
      </c>
    </row>
    <row r="274" spans="1:10" x14ac:dyDescent="0.2">
      <c r="A274" s="105" t="str">
        <f>IF(Stammdaten!A274="","",Stammdaten!A274)</f>
        <v/>
      </c>
      <c r="B274" s="105" t="str">
        <f>IF(A274="","",VLOOKUP(A274,Stammdaten!A274:H557,6,FALSE))</f>
        <v/>
      </c>
      <c r="C274" s="169" t="str">
        <f>IF(A274="","",IF(OR('Beladung des Speichers'!B274="Beladung aus dem Netz eines anderen Netzbetreibers",'Beladung des Speichers'!B274="Beladung ohne Netznutzung"),'Beladung des Speichers'!B274,"Beladung aus dem Netz der "&amp;Stammdaten!$F$3))</f>
        <v/>
      </c>
      <c r="D274" s="106" t="str">
        <f t="shared" si="6"/>
        <v/>
      </c>
      <c r="E274" s="107" t="str">
        <f>IF(OR(C274="Beladung aus dem Netz eines anderen Netzbetreibers",C274="Beladung ohne Netznutzung"), "",IF(A274="","",SUMIFS('Ergebnis (detailliert)'!$H$17:$H$300,'Ergebnis (detailliert)'!$A$17:$A$300,'Ergebnis (aggregiert)'!$A274,'Ergebnis (detailliert)'!$B$17:$B$300,'Ergebnis (aggregiert)'!$C274)))</f>
        <v/>
      </c>
      <c r="F274" s="108" t="str">
        <f>IF(OR(C274="Beladung aus dem Netz eines anderen Netzbetreibers",C274="Beladung ohne Netznutzung"),  "",IF($A274="","",SUMIFS('Ergebnis (detailliert)'!$I$17:$I$300,'Ergebnis (detailliert)'!$A$17:$A$300,'Ergebnis (aggregiert)'!$A274,'Ergebnis (detailliert)'!$B$17:$B$300,'Ergebnis (aggregiert)'!$C274)))</f>
        <v/>
      </c>
      <c r="G274" s="107" t="str">
        <f>IF(OR(C274="Beladung aus dem Netz eines anderen Netzbetreibers",C274="Beladung ohne Netznutzung"), "",IF($A274="","",SUMIFS('Ergebnis (detailliert)'!$M$17:$M$1001,'Ergebnis (detailliert)'!$A$17:$A$1001,'Ergebnis (aggregiert)'!$A274,'Ergebnis (detailliert)'!$B$17:$B$1001,'Ergebnis (aggregiert)'!$C274)))</f>
        <v/>
      </c>
      <c r="H274" s="108" t="str">
        <f>IF(OR(C274="Beladung aus dem Netz eines anderen Netzbetreibers",C274="Beladung ohne Netznutzung"), "",IF($A274="","",SUMIFS('Ergebnis (detailliert)'!$P$17:$P$1001,'Ergebnis (detailliert)'!$A$17:$A$1001,'Ergebnis (aggregiert)'!$A274,'Ergebnis (detailliert)'!$B$17:$B$1001,'Ergebnis (aggregiert)'!$C274)))</f>
        <v/>
      </c>
      <c r="I274" s="109" t="str">
        <f>IF(OR(C274="Beladung aus dem Netz eines anderen Netzbetreibers",C274="Beladung ohne Netznutzung"), "",IF($A274="","",SUMIFS('Ergebnis (detailliert)'!$S$17:$S$1001,'Ergebnis (detailliert)'!$A$17:$A$1001,'Ergebnis (aggregiert)'!$A274,'Ergebnis (detailliert)'!$B$17:$B$1001,'Ergebnis (aggregiert)'!$C274)))</f>
        <v/>
      </c>
      <c r="J274" s="89" t="str">
        <f>IFERROR(IF(ISBLANK(A274),"",IF(COUNTIF('Beladung des Speichers'!$A$17:$A$300,'Ergebnis (aggregiert)'!A274)=0,"Fehler: Reiter 'Beladung des Speichers' wurde für diesen Speicher nicht ausgefüllt",IF(COUNTIF('Entladung des Speichers'!$A$17:$A$300,'Ergebnis (aggregiert)'!A274)=0,"Fehler: Reiter 'Entladung des Speichers' wurde für diesen Speicher nicht ausgefüllt",IF(COUNTIF(Füllstände!$A$17:$A$300,'Ergebnis (aggregiert)'!A274)=0,"Fehler: Reiter 'Füllstände' wurde für diesen Speicher nicht ausgefüllt","")))),"Fehler: nicht alle Datenblätter für diesen Speicher wurden vollständig befüllt")</f>
        <v/>
      </c>
    </row>
    <row r="275" spans="1:10" x14ac:dyDescent="0.2">
      <c r="A275" s="105" t="str">
        <f>IF(Stammdaten!A275="","",Stammdaten!A275)</f>
        <v/>
      </c>
      <c r="B275" s="105" t="str">
        <f>IF(A275="","",VLOOKUP(A275,Stammdaten!A275:H558,6,FALSE))</f>
        <v/>
      </c>
      <c r="C275" s="169" t="str">
        <f>IF(A275="","",IF(OR('Beladung des Speichers'!B275="Beladung aus dem Netz eines anderen Netzbetreibers",'Beladung des Speichers'!B275="Beladung ohne Netznutzung"),'Beladung des Speichers'!B275,"Beladung aus dem Netz der "&amp;Stammdaten!$F$3))</f>
        <v/>
      </c>
      <c r="D275" s="106" t="str">
        <f t="shared" si="6"/>
        <v/>
      </c>
      <c r="E275" s="107" t="str">
        <f>IF(OR(C275="Beladung aus dem Netz eines anderen Netzbetreibers",C275="Beladung ohne Netznutzung"), "",IF(A275="","",SUMIFS('Ergebnis (detailliert)'!$H$17:$H$300,'Ergebnis (detailliert)'!$A$17:$A$300,'Ergebnis (aggregiert)'!$A275,'Ergebnis (detailliert)'!$B$17:$B$300,'Ergebnis (aggregiert)'!$C275)))</f>
        <v/>
      </c>
      <c r="F275" s="108" t="str">
        <f>IF(OR(C275="Beladung aus dem Netz eines anderen Netzbetreibers",C275="Beladung ohne Netznutzung"),  "",IF($A275="","",SUMIFS('Ergebnis (detailliert)'!$I$17:$I$300,'Ergebnis (detailliert)'!$A$17:$A$300,'Ergebnis (aggregiert)'!$A275,'Ergebnis (detailliert)'!$B$17:$B$300,'Ergebnis (aggregiert)'!$C275)))</f>
        <v/>
      </c>
      <c r="G275" s="107" t="str">
        <f>IF(OR(C275="Beladung aus dem Netz eines anderen Netzbetreibers",C275="Beladung ohne Netznutzung"), "",IF($A275="","",SUMIFS('Ergebnis (detailliert)'!$M$17:$M$1001,'Ergebnis (detailliert)'!$A$17:$A$1001,'Ergebnis (aggregiert)'!$A275,'Ergebnis (detailliert)'!$B$17:$B$1001,'Ergebnis (aggregiert)'!$C275)))</f>
        <v/>
      </c>
      <c r="H275" s="108" t="str">
        <f>IF(OR(C275="Beladung aus dem Netz eines anderen Netzbetreibers",C275="Beladung ohne Netznutzung"), "",IF($A275="","",SUMIFS('Ergebnis (detailliert)'!$P$17:$P$1001,'Ergebnis (detailliert)'!$A$17:$A$1001,'Ergebnis (aggregiert)'!$A275,'Ergebnis (detailliert)'!$B$17:$B$1001,'Ergebnis (aggregiert)'!$C275)))</f>
        <v/>
      </c>
      <c r="I275" s="109" t="str">
        <f>IF(OR(C275="Beladung aus dem Netz eines anderen Netzbetreibers",C275="Beladung ohne Netznutzung"), "",IF($A275="","",SUMIFS('Ergebnis (detailliert)'!$S$17:$S$1001,'Ergebnis (detailliert)'!$A$17:$A$1001,'Ergebnis (aggregiert)'!$A275,'Ergebnis (detailliert)'!$B$17:$B$1001,'Ergebnis (aggregiert)'!$C275)))</f>
        <v/>
      </c>
      <c r="J275" s="89" t="str">
        <f>IFERROR(IF(ISBLANK(A275),"",IF(COUNTIF('Beladung des Speichers'!$A$17:$A$300,'Ergebnis (aggregiert)'!A275)=0,"Fehler: Reiter 'Beladung des Speichers' wurde für diesen Speicher nicht ausgefüllt",IF(COUNTIF('Entladung des Speichers'!$A$17:$A$300,'Ergebnis (aggregiert)'!A275)=0,"Fehler: Reiter 'Entladung des Speichers' wurde für diesen Speicher nicht ausgefüllt",IF(COUNTIF(Füllstände!$A$17:$A$300,'Ergebnis (aggregiert)'!A275)=0,"Fehler: Reiter 'Füllstände' wurde für diesen Speicher nicht ausgefüllt","")))),"Fehler: nicht alle Datenblätter für diesen Speicher wurden vollständig befüllt")</f>
        <v/>
      </c>
    </row>
    <row r="276" spans="1:10" x14ac:dyDescent="0.2">
      <c r="A276" s="105" t="str">
        <f>IF(Stammdaten!A276="","",Stammdaten!A276)</f>
        <v/>
      </c>
      <c r="B276" s="105" t="str">
        <f>IF(A276="","",VLOOKUP(A276,Stammdaten!A276:H559,6,FALSE))</f>
        <v/>
      </c>
      <c r="C276" s="169" t="str">
        <f>IF(A276="","",IF(OR('Beladung des Speichers'!B276="Beladung aus dem Netz eines anderen Netzbetreibers",'Beladung des Speichers'!B276="Beladung ohne Netznutzung"),'Beladung des Speichers'!B276,"Beladung aus dem Netz der "&amp;Stammdaten!$F$3))</f>
        <v/>
      </c>
      <c r="D276" s="106" t="str">
        <f t="shared" si="6"/>
        <v/>
      </c>
      <c r="E276" s="107" t="str">
        <f>IF(OR(C276="Beladung aus dem Netz eines anderen Netzbetreibers",C276="Beladung ohne Netznutzung"), "",IF(A276="","",SUMIFS('Ergebnis (detailliert)'!$H$17:$H$300,'Ergebnis (detailliert)'!$A$17:$A$300,'Ergebnis (aggregiert)'!$A276,'Ergebnis (detailliert)'!$B$17:$B$300,'Ergebnis (aggregiert)'!$C276)))</f>
        <v/>
      </c>
      <c r="F276" s="108" t="str">
        <f>IF(OR(C276="Beladung aus dem Netz eines anderen Netzbetreibers",C276="Beladung ohne Netznutzung"),  "",IF($A276="","",SUMIFS('Ergebnis (detailliert)'!$I$17:$I$300,'Ergebnis (detailliert)'!$A$17:$A$300,'Ergebnis (aggregiert)'!$A276,'Ergebnis (detailliert)'!$B$17:$B$300,'Ergebnis (aggregiert)'!$C276)))</f>
        <v/>
      </c>
      <c r="G276" s="107" t="str">
        <f>IF(OR(C276="Beladung aus dem Netz eines anderen Netzbetreibers",C276="Beladung ohne Netznutzung"), "",IF($A276="","",SUMIFS('Ergebnis (detailliert)'!$M$17:$M$1001,'Ergebnis (detailliert)'!$A$17:$A$1001,'Ergebnis (aggregiert)'!$A276,'Ergebnis (detailliert)'!$B$17:$B$1001,'Ergebnis (aggregiert)'!$C276)))</f>
        <v/>
      </c>
      <c r="H276" s="108" t="str">
        <f>IF(OR(C276="Beladung aus dem Netz eines anderen Netzbetreibers",C276="Beladung ohne Netznutzung"), "",IF($A276="","",SUMIFS('Ergebnis (detailliert)'!$P$17:$P$1001,'Ergebnis (detailliert)'!$A$17:$A$1001,'Ergebnis (aggregiert)'!$A276,'Ergebnis (detailliert)'!$B$17:$B$1001,'Ergebnis (aggregiert)'!$C276)))</f>
        <v/>
      </c>
      <c r="I276" s="109" t="str">
        <f>IF(OR(C276="Beladung aus dem Netz eines anderen Netzbetreibers",C276="Beladung ohne Netznutzung"), "",IF($A276="","",SUMIFS('Ergebnis (detailliert)'!$S$17:$S$1001,'Ergebnis (detailliert)'!$A$17:$A$1001,'Ergebnis (aggregiert)'!$A276,'Ergebnis (detailliert)'!$B$17:$B$1001,'Ergebnis (aggregiert)'!$C276)))</f>
        <v/>
      </c>
      <c r="J276" s="89" t="str">
        <f>IFERROR(IF(ISBLANK(A276),"",IF(COUNTIF('Beladung des Speichers'!$A$17:$A$300,'Ergebnis (aggregiert)'!A276)=0,"Fehler: Reiter 'Beladung des Speichers' wurde für diesen Speicher nicht ausgefüllt",IF(COUNTIF('Entladung des Speichers'!$A$17:$A$300,'Ergebnis (aggregiert)'!A276)=0,"Fehler: Reiter 'Entladung des Speichers' wurde für diesen Speicher nicht ausgefüllt",IF(COUNTIF(Füllstände!$A$17:$A$300,'Ergebnis (aggregiert)'!A276)=0,"Fehler: Reiter 'Füllstände' wurde für diesen Speicher nicht ausgefüllt","")))),"Fehler: nicht alle Datenblätter für diesen Speicher wurden vollständig befüllt")</f>
        <v/>
      </c>
    </row>
    <row r="277" spans="1:10" x14ac:dyDescent="0.2">
      <c r="A277" s="105" t="str">
        <f>IF(Stammdaten!A277="","",Stammdaten!A277)</f>
        <v/>
      </c>
      <c r="B277" s="105" t="str">
        <f>IF(A277="","",VLOOKUP(A277,Stammdaten!A277:H560,6,FALSE))</f>
        <v/>
      </c>
      <c r="C277" s="169" t="str">
        <f>IF(A277="","",IF(OR('Beladung des Speichers'!B277="Beladung aus dem Netz eines anderen Netzbetreibers",'Beladung des Speichers'!B277="Beladung ohne Netznutzung"),'Beladung des Speichers'!B277,"Beladung aus dem Netz der "&amp;Stammdaten!$F$3))</f>
        <v/>
      </c>
      <c r="D277" s="106" t="str">
        <f t="shared" si="6"/>
        <v/>
      </c>
      <c r="E277" s="107" t="str">
        <f>IF(OR(C277="Beladung aus dem Netz eines anderen Netzbetreibers",C277="Beladung ohne Netznutzung"), "",IF(A277="","",SUMIFS('Ergebnis (detailliert)'!$H$17:$H$300,'Ergebnis (detailliert)'!$A$17:$A$300,'Ergebnis (aggregiert)'!$A277,'Ergebnis (detailliert)'!$B$17:$B$300,'Ergebnis (aggregiert)'!$C277)))</f>
        <v/>
      </c>
      <c r="F277" s="108" t="str">
        <f>IF(OR(C277="Beladung aus dem Netz eines anderen Netzbetreibers",C277="Beladung ohne Netznutzung"),  "",IF($A277="","",SUMIFS('Ergebnis (detailliert)'!$I$17:$I$300,'Ergebnis (detailliert)'!$A$17:$A$300,'Ergebnis (aggregiert)'!$A277,'Ergebnis (detailliert)'!$B$17:$B$300,'Ergebnis (aggregiert)'!$C277)))</f>
        <v/>
      </c>
      <c r="G277" s="107" t="str">
        <f>IF(OR(C277="Beladung aus dem Netz eines anderen Netzbetreibers",C277="Beladung ohne Netznutzung"), "",IF($A277="","",SUMIFS('Ergebnis (detailliert)'!$M$17:$M$1001,'Ergebnis (detailliert)'!$A$17:$A$1001,'Ergebnis (aggregiert)'!$A277,'Ergebnis (detailliert)'!$B$17:$B$1001,'Ergebnis (aggregiert)'!$C277)))</f>
        <v/>
      </c>
      <c r="H277" s="108" t="str">
        <f>IF(OR(C277="Beladung aus dem Netz eines anderen Netzbetreibers",C277="Beladung ohne Netznutzung"), "",IF($A277="","",SUMIFS('Ergebnis (detailliert)'!$P$17:$P$1001,'Ergebnis (detailliert)'!$A$17:$A$1001,'Ergebnis (aggregiert)'!$A277,'Ergebnis (detailliert)'!$B$17:$B$1001,'Ergebnis (aggregiert)'!$C277)))</f>
        <v/>
      </c>
      <c r="I277" s="109" t="str">
        <f>IF(OR(C277="Beladung aus dem Netz eines anderen Netzbetreibers",C277="Beladung ohne Netznutzung"), "",IF($A277="","",SUMIFS('Ergebnis (detailliert)'!$S$17:$S$1001,'Ergebnis (detailliert)'!$A$17:$A$1001,'Ergebnis (aggregiert)'!$A277,'Ergebnis (detailliert)'!$B$17:$B$1001,'Ergebnis (aggregiert)'!$C277)))</f>
        <v/>
      </c>
      <c r="J277" s="89" t="str">
        <f>IFERROR(IF(ISBLANK(A277),"",IF(COUNTIF('Beladung des Speichers'!$A$17:$A$300,'Ergebnis (aggregiert)'!A277)=0,"Fehler: Reiter 'Beladung des Speichers' wurde für diesen Speicher nicht ausgefüllt",IF(COUNTIF('Entladung des Speichers'!$A$17:$A$300,'Ergebnis (aggregiert)'!A277)=0,"Fehler: Reiter 'Entladung des Speichers' wurde für diesen Speicher nicht ausgefüllt",IF(COUNTIF(Füllstände!$A$17:$A$300,'Ergebnis (aggregiert)'!A277)=0,"Fehler: Reiter 'Füllstände' wurde für diesen Speicher nicht ausgefüllt","")))),"Fehler: nicht alle Datenblätter für diesen Speicher wurden vollständig befüllt")</f>
        <v/>
      </c>
    </row>
    <row r="278" spans="1:10" x14ac:dyDescent="0.2">
      <c r="A278" s="105" t="str">
        <f>IF(Stammdaten!A278="","",Stammdaten!A278)</f>
        <v/>
      </c>
      <c r="B278" s="105" t="str">
        <f>IF(A278="","",VLOOKUP(A278,Stammdaten!A278:H561,6,FALSE))</f>
        <v/>
      </c>
      <c r="C278" s="169" t="str">
        <f>IF(A278="","",IF(OR('Beladung des Speichers'!B278="Beladung aus dem Netz eines anderen Netzbetreibers",'Beladung des Speichers'!B278="Beladung ohne Netznutzung"),'Beladung des Speichers'!B278,"Beladung aus dem Netz der "&amp;Stammdaten!$F$3))</f>
        <v/>
      </c>
      <c r="D278" s="106" t="str">
        <f t="shared" si="6"/>
        <v/>
      </c>
      <c r="E278" s="107" t="str">
        <f>IF(OR(C278="Beladung aus dem Netz eines anderen Netzbetreibers",C278="Beladung ohne Netznutzung"), "",IF(A278="","",SUMIFS('Ergebnis (detailliert)'!$H$17:$H$300,'Ergebnis (detailliert)'!$A$17:$A$300,'Ergebnis (aggregiert)'!$A278,'Ergebnis (detailliert)'!$B$17:$B$300,'Ergebnis (aggregiert)'!$C278)))</f>
        <v/>
      </c>
      <c r="F278" s="108" t="str">
        <f>IF(OR(C278="Beladung aus dem Netz eines anderen Netzbetreibers",C278="Beladung ohne Netznutzung"),  "",IF($A278="","",SUMIFS('Ergebnis (detailliert)'!$I$17:$I$300,'Ergebnis (detailliert)'!$A$17:$A$300,'Ergebnis (aggregiert)'!$A278,'Ergebnis (detailliert)'!$B$17:$B$300,'Ergebnis (aggregiert)'!$C278)))</f>
        <v/>
      </c>
      <c r="G278" s="107" t="str">
        <f>IF(OR(C278="Beladung aus dem Netz eines anderen Netzbetreibers",C278="Beladung ohne Netznutzung"), "",IF($A278="","",SUMIFS('Ergebnis (detailliert)'!$M$17:$M$1001,'Ergebnis (detailliert)'!$A$17:$A$1001,'Ergebnis (aggregiert)'!$A278,'Ergebnis (detailliert)'!$B$17:$B$1001,'Ergebnis (aggregiert)'!$C278)))</f>
        <v/>
      </c>
      <c r="H278" s="108" t="str">
        <f>IF(OR(C278="Beladung aus dem Netz eines anderen Netzbetreibers",C278="Beladung ohne Netznutzung"), "",IF($A278="","",SUMIFS('Ergebnis (detailliert)'!$P$17:$P$1001,'Ergebnis (detailliert)'!$A$17:$A$1001,'Ergebnis (aggregiert)'!$A278,'Ergebnis (detailliert)'!$B$17:$B$1001,'Ergebnis (aggregiert)'!$C278)))</f>
        <v/>
      </c>
      <c r="I278" s="109" t="str">
        <f>IF(OR(C278="Beladung aus dem Netz eines anderen Netzbetreibers",C278="Beladung ohne Netznutzung"), "",IF($A278="","",SUMIFS('Ergebnis (detailliert)'!$S$17:$S$1001,'Ergebnis (detailliert)'!$A$17:$A$1001,'Ergebnis (aggregiert)'!$A278,'Ergebnis (detailliert)'!$B$17:$B$1001,'Ergebnis (aggregiert)'!$C278)))</f>
        <v/>
      </c>
      <c r="J278" s="89" t="str">
        <f>IFERROR(IF(ISBLANK(A278),"",IF(COUNTIF('Beladung des Speichers'!$A$17:$A$300,'Ergebnis (aggregiert)'!A278)=0,"Fehler: Reiter 'Beladung des Speichers' wurde für diesen Speicher nicht ausgefüllt",IF(COUNTIF('Entladung des Speichers'!$A$17:$A$300,'Ergebnis (aggregiert)'!A278)=0,"Fehler: Reiter 'Entladung des Speichers' wurde für diesen Speicher nicht ausgefüllt",IF(COUNTIF(Füllstände!$A$17:$A$300,'Ergebnis (aggregiert)'!A278)=0,"Fehler: Reiter 'Füllstände' wurde für diesen Speicher nicht ausgefüllt","")))),"Fehler: nicht alle Datenblätter für diesen Speicher wurden vollständig befüllt")</f>
        <v/>
      </c>
    </row>
    <row r="279" spans="1:10" x14ac:dyDescent="0.2">
      <c r="A279" s="105" t="str">
        <f>IF(Stammdaten!A279="","",Stammdaten!A279)</f>
        <v/>
      </c>
      <c r="B279" s="105" t="str">
        <f>IF(A279="","",VLOOKUP(A279,Stammdaten!A279:H562,6,FALSE))</f>
        <v/>
      </c>
      <c r="C279" s="169" t="str">
        <f>IF(A279="","",IF(OR('Beladung des Speichers'!B279="Beladung aus dem Netz eines anderen Netzbetreibers",'Beladung des Speichers'!B279="Beladung ohne Netznutzung"),'Beladung des Speichers'!B279,"Beladung aus dem Netz der "&amp;Stammdaten!$F$3))</f>
        <v/>
      </c>
      <c r="D279" s="106" t="str">
        <f t="shared" si="6"/>
        <v/>
      </c>
      <c r="E279" s="107" t="str">
        <f>IF(OR(C279="Beladung aus dem Netz eines anderen Netzbetreibers",C279="Beladung ohne Netznutzung"), "",IF(A279="","",SUMIFS('Ergebnis (detailliert)'!$H$17:$H$300,'Ergebnis (detailliert)'!$A$17:$A$300,'Ergebnis (aggregiert)'!$A279,'Ergebnis (detailliert)'!$B$17:$B$300,'Ergebnis (aggregiert)'!$C279)))</f>
        <v/>
      </c>
      <c r="F279" s="108" t="str">
        <f>IF(OR(C279="Beladung aus dem Netz eines anderen Netzbetreibers",C279="Beladung ohne Netznutzung"),  "",IF($A279="","",SUMIFS('Ergebnis (detailliert)'!$I$17:$I$300,'Ergebnis (detailliert)'!$A$17:$A$300,'Ergebnis (aggregiert)'!$A279,'Ergebnis (detailliert)'!$B$17:$B$300,'Ergebnis (aggregiert)'!$C279)))</f>
        <v/>
      </c>
      <c r="G279" s="107" t="str">
        <f>IF(OR(C279="Beladung aus dem Netz eines anderen Netzbetreibers",C279="Beladung ohne Netznutzung"), "",IF($A279="","",SUMIFS('Ergebnis (detailliert)'!$M$17:$M$1001,'Ergebnis (detailliert)'!$A$17:$A$1001,'Ergebnis (aggregiert)'!$A279,'Ergebnis (detailliert)'!$B$17:$B$1001,'Ergebnis (aggregiert)'!$C279)))</f>
        <v/>
      </c>
      <c r="H279" s="108" t="str">
        <f>IF(OR(C279="Beladung aus dem Netz eines anderen Netzbetreibers",C279="Beladung ohne Netznutzung"), "",IF($A279="","",SUMIFS('Ergebnis (detailliert)'!$P$17:$P$1001,'Ergebnis (detailliert)'!$A$17:$A$1001,'Ergebnis (aggregiert)'!$A279,'Ergebnis (detailliert)'!$B$17:$B$1001,'Ergebnis (aggregiert)'!$C279)))</f>
        <v/>
      </c>
      <c r="I279" s="109" t="str">
        <f>IF(OR(C279="Beladung aus dem Netz eines anderen Netzbetreibers",C279="Beladung ohne Netznutzung"), "",IF($A279="","",SUMIFS('Ergebnis (detailliert)'!$S$17:$S$1001,'Ergebnis (detailliert)'!$A$17:$A$1001,'Ergebnis (aggregiert)'!$A279,'Ergebnis (detailliert)'!$B$17:$B$1001,'Ergebnis (aggregiert)'!$C279)))</f>
        <v/>
      </c>
      <c r="J279" s="89" t="str">
        <f>IFERROR(IF(ISBLANK(A279),"",IF(COUNTIF('Beladung des Speichers'!$A$17:$A$300,'Ergebnis (aggregiert)'!A279)=0,"Fehler: Reiter 'Beladung des Speichers' wurde für diesen Speicher nicht ausgefüllt",IF(COUNTIF('Entladung des Speichers'!$A$17:$A$300,'Ergebnis (aggregiert)'!A279)=0,"Fehler: Reiter 'Entladung des Speichers' wurde für diesen Speicher nicht ausgefüllt",IF(COUNTIF(Füllstände!$A$17:$A$300,'Ergebnis (aggregiert)'!A279)=0,"Fehler: Reiter 'Füllstände' wurde für diesen Speicher nicht ausgefüllt","")))),"Fehler: nicht alle Datenblätter für diesen Speicher wurden vollständig befüllt")</f>
        <v/>
      </c>
    </row>
    <row r="280" spans="1:10" x14ac:dyDescent="0.2">
      <c r="A280" s="105" t="str">
        <f>IF(Stammdaten!A280="","",Stammdaten!A280)</f>
        <v/>
      </c>
      <c r="B280" s="105" t="str">
        <f>IF(A280="","",VLOOKUP(A280,Stammdaten!A280:H563,6,FALSE))</f>
        <v/>
      </c>
      <c r="C280" s="169" t="str">
        <f>IF(A280="","",IF(OR('Beladung des Speichers'!B280="Beladung aus dem Netz eines anderen Netzbetreibers",'Beladung des Speichers'!B280="Beladung ohne Netznutzung"),'Beladung des Speichers'!B280,"Beladung aus dem Netz der "&amp;Stammdaten!$F$3))</f>
        <v/>
      </c>
      <c r="D280" s="106" t="str">
        <f t="shared" si="6"/>
        <v/>
      </c>
      <c r="E280" s="107" t="str">
        <f>IF(OR(C280="Beladung aus dem Netz eines anderen Netzbetreibers",C280="Beladung ohne Netznutzung"), "",IF(A280="","",SUMIFS('Ergebnis (detailliert)'!$H$17:$H$300,'Ergebnis (detailliert)'!$A$17:$A$300,'Ergebnis (aggregiert)'!$A280,'Ergebnis (detailliert)'!$B$17:$B$300,'Ergebnis (aggregiert)'!$C280)))</f>
        <v/>
      </c>
      <c r="F280" s="108" t="str">
        <f>IF(OR(C280="Beladung aus dem Netz eines anderen Netzbetreibers",C280="Beladung ohne Netznutzung"),  "",IF($A280="","",SUMIFS('Ergebnis (detailliert)'!$I$17:$I$300,'Ergebnis (detailliert)'!$A$17:$A$300,'Ergebnis (aggregiert)'!$A280,'Ergebnis (detailliert)'!$B$17:$B$300,'Ergebnis (aggregiert)'!$C280)))</f>
        <v/>
      </c>
      <c r="G280" s="107" t="str">
        <f>IF(OR(C280="Beladung aus dem Netz eines anderen Netzbetreibers",C280="Beladung ohne Netznutzung"), "",IF($A280="","",SUMIFS('Ergebnis (detailliert)'!$M$17:$M$1001,'Ergebnis (detailliert)'!$A$17:$A$1001,'Ergebnis (aggregiert)'!$A280,'Ergebnis (detailliert)'!$B$17:$B$1001,'Ergebnis (aggregiert)'!$C280)))</f>
        <v/>
      </c>
      <c r="H280" s="108" t="str">
        <f>IF(OR(C280="Beladung aus dem Netz eines anderen Netzbetreibers",C280="Beladung ohne Netznutzung"), "",IF($A280="","",SUMIFS('Ergebnis (detailliert)'!$P$17:$P$1001,'Ergebnis (detailliert)'!$A$17:$A$1001,'Ergebnis (aggregiert)'!$A280,'Ergebnis (detailliert)'!$B$17:$B$1001,'Ergebnis (aggregiert)'!$C280)))</f>
        <v/>
      </c>
      <c r="I280" s="109" t="str">
        <f>IF(OR(C280="Beladung aus dem Netz eines anderen Netzbetreibers",C280="Beladung ohne Netznutzung"), "",IF($A280="","",SUMIFS('Ergebnis (detailliert)'!$S$17:$S$1001,'Ergebnis (detailliert)'!$A$17:$A$1001,'Ergebnis (aggregiert)'!$A280,'Ergebnis (detailliert)'!$B$17:$B$1001,'Ergebnis (aggregiert)'!$C280)))</f>
        <v/>
      </c>
      <c r="J280" s="89" t="str">
        <f>IFERROR(IF(ISBLANK(A280),"",IF(COUNTIF('Beladung des Speichers'!$A$17:$A$300,'Ergebnis (aggregiert)'!A280)=0,"Fehler: Reiter 'Beladung des Speichers' wurde für diesen Speicher nicht ausgefüllt",IF(COUNTIF('Entladung des Speichers'!$A$17:$A$300,'Ergebnis (aggregiert)'!A280)=0,"Fehler: Reiter 'Entladung des Speichers' wurde für diesen Speicher nicht ausgefüllt",IF(COUNTIF(Füllstände!$A$17:$A$300,'Ergebnis (aggregiert)'!A280)=0,"Fehler: Reiter 'Füllstände' wurde für diesen Speicher nicht ausgefüllt","")))),"Fehler: nicht alle Datenblätter für diesen Speicher wurden vollständig befüllt")</f>
        <v/>
      </c>
    </row>
    <row r="281" spans="1:10" x14ac:dyDescent="0.2">
      <c r="A281" s="105" t="str">
        <f>IF(Stammdaten!A281="","",Stammdaten!A281)</f>
        <v/>
      </c>
      <c r="B281" s="105" t="str">
        <f>IF(A281="","",VLOOKUP(A281,Stammdaten!A281:H564,6,FALSE))</f>
        <v/>
      </c>
      <c r="C281" s="169" t="str">
        <f>IF(A281="","",IF(OR('Beladung des Speichers'!B281="Beladung aus dem Netz eines anderen Netzbetreibers",'Beladung des Speichers'!B281="Beladung ohne Netznutzung"),'Beladung des Speichers'!B281,"Beladung aus dem Netz der "&amp;Stammdaten!$F$3))</f>
        <v/>
      </c>
      <c r="D281" s="106" t="str">
        <f t="shared" si="6"/>
        <v/>
      </c>
      <c r="E281" s="107" t="str">
        <f>IF(OR(C281="Beladung aus dem Netz eines anderen Netzbetreibers",C281="Beladung ohne Netznutzung"), "",IF(A281="","",SUMIFS('Ergebnis (detailliert)'!$H$17:$H$300,'Ergebnis (detailliert)'!$A$17:$A$300,'Ergebnis (aggregiert)'!$A281,'Ergebnis (detailliert)'!$B$17:$B$300,'Ergebnis (aggregiert)'!$C281)))</f>
        <v/>
      </c>
      <c r="F281" s="108" t="str">
        <f>IF(OR(C281="Beladung aus dem Netz eines anderen Netzbetreibers",C281="Beladung ohne Netznutzung"),  "",IF($A281="","",SUMIFS('Ergebnis (detailliert)'!$I$17:$I$300,'Ergebnis (detailliert)'!$A$17:$A$300,'Ergebnis (aggregiert)'!$A281,'Ergebnis (detailliert)'!$B$17:$B$300,'Ergebnis (aggregiert)'!$C281)))</f>
        <v/>
      </c>
      <c r="G281" s="107" t="str">
        <f>IF(OR(C281="Beladung aus dem Netz eines anderen Netzbetreibers",C281="Beladung ohne Netznutzung"), "",IF($A281="","",SUMIFS('Ergebnis (detailliert)'!$M$17:$M$1001,'Ergebnis (detailliert)'!$A$17:$A$1001,'Ergebnis (aggregiert)'!$A281,'Ergebnis (detailliert)'!$B$17:$B$1001,'Ergebnis (aggregiert)'!$C281)))</f>
        <v/>
      </c>
      <c r="H281" s="108" t="str">
        <f>IF(OR(C281="Beladung aus dem Netz eines anderen Netzbetreibers",C281="Beladung ohne Netznutzung"), "",IF($A281="","",SUMIFS('Ergebnis (detailliert)'!$P$17:$P$1001,'Ergebnis (detailliert)'!$A$17:$A$1001,'Ergebnis (aggregiert)'!$A281,'Ergebnis (detailliert)'!$B$17:$B$1001,'Ergebnis (aggregiert)'!$C281)))</f>
        <v/>
      </c>
      <c r="I281" s="109" t="str">
        <f>IF(OR(C281="Beladung aus dem Netz eines anderen Netzbetreibers",C281="Beladung ohne Netznutzung"), "",IF($A281="","",SUMIFS('Ergebnis (detailliert)'!$S$17:$S$1001,'Ergebnis (detailliert)'!$A$17:$A$1001,'Ergebnis (aggregiert)'!$A281,'Ergebnis (detailliert)'!$B$17:$B$1001,'Ergebnis (aggregiert)'!$C281)))</f>
        <v/>
      </c>
      <c r="J281" s="89" t="str">
        <f>IFERROR(IF(ISBLANK(A281),"",IF(COUNTIF('Beladung des Speichers'!$A$17:$A$300,'Ergebnis (aggregiert)'!A281)=0,"Fehler: Reiter 'Beladung des Speichers' wurde für diesen Speicher nicht ausgefüllt",IF(COUNTIF('Entladung des Speichers'!$A$17:$A$300,'Ergebnis (aggregiert)'!A281)=0,"Fehler: Reiter 'Entladung des Speichers' wurde für diesen Speicher nicht ausgefüllt",IF(COUNTIF(Füllstände!$A$17:$A$300,'Ergebnis (aggregiert)'!A281)=0,"Fehler: Reiter 'Füllstände' wurde für diesen Speicher nicht ausgefüllt","")))),"Fehler: nicht alle Datenblätter für diesen Speicher wurden vollständig befüllt")</f>
        <v/>
      </c>
    </row>
    <row r="282" spans="1:10" x14ac:dyDescent="0.2">
      <c r="A282" s="105" t="str">
        <f>IF(Stammdaten!A282="","",Stammdaten!A282)</f>
        <v/>
      </c>
      <c r="B282" s="105" t="str">
        <f>IF(A282="","",VLOOKUP(A282,Stammdaten!A282:H565,6,FALSE))</f>
        <v/>
      </c>
      <c r="C282" s="169" t="str">
        <f>IF(A282="","",IF(OR('Beladung des Speichers'!B282="Beladung aus dem Netz eines anderen Netzbetreibers",'Beladung des Speichers'!B282="Beladung ohne Netznutzung"),'Beladung des Speichers'!B282,"Beladung aus dem Netz der "&amp;Stammdaten!$F$3))</f>
        <v/>
      </c>
      <c r="D282" s="106" t="str">
        <f t="shared" si="6"/>
        <v/>
      </c>
      <c r="E282" s="107" t="str">
        <f>IF(OR(C282="Beladung aus dem Netz eines anderen Netzbetreibers",C282="Beladung ohne Netznutzung"), "",IF(A282="","",SUMIFS('Ergebnis (detailliert)'!$H$17:$H$300,'Ergebnis (detailliert)'!$A$17:$A$300,'Ergebnis (aggregiert)'!$A282,'Ergebnis (detailliert)'!$B$17:$B$300,'Ergebnis (aggregiert)'!$C282)))</f>
        <v/>
      </c>
      <c r="F282" s="108" t="str">
        <f>IF(OR(C282="Beladung aus dem Netz eines anderen Netzbetreibers",C282="Beladung ohne Netznutzung"),  "",IF($A282="","",SUMIFS('Ergebnis (detailliert)'!$I$17:$I$300,'Ergebnis (detailliert)'!$A$17:$A$300,'Ergebnis (aggregiert)'!$A282,'Ergebnis (detailliert)'!$B$17:$B$300,'Ergebnis (aggregiert)'!$C282)))</f>
        <v/>
      </c>
      <c r="G282" s="107" t="str">
        <f>IF(OR(C282="Beladung aus dem Netz eines anderen Netzbetreibers",C282="Beladung ohne Netznutzung"), "",IF($A282="","",SUMIFS('Ergebnis (detailliert)'!$M$17:$M$1001,'Ergebnis (detailliert)'!$A$17:$A$1001,'Ergebnis (aggregiert)'!$A282,'Ergebnis (detailliert)'!$B$17:$B$1001,'Ergebnis (aggregiert)'!$C282)))</f>
        <v/>
      </c>
      <c r="H282" s="108" t="str">
        <f>IF(OR(C282="Beladung aus dem Netz eines anderen Netzbetreibers",C282="Beladung ohne Netznutzung"), "",IF($A282="","",SUMIFS('Ergebnis (detailliert)'!$P$17:$P$1001,'Ergebnis (detailliert)'!$A$17:$A$1001,'Ergebnis (aggregiert)'!$A282,'Ergebnis (detailliert)'!$B$17:$B$1001,'Ergebnis (aggregiert)'!$C282)))</f>
        <v/>
      </c>
      <c r="I282" s="109" t="str">
        <f>IF(OR(C282="Beladung aus dem Netz eines anderen Netzbetreibers",C282="Beladung ohne Netznutzung"), "",IF($A282="","",SUMIFS('Ergebnis (detailliert)'!$S$17:$S$1001,'Ergebnis (detailliert)'!$A$17:$A$1001,'Ergebnis (aggregiert)'!$A282,'Ergebnis (detailliert)'!$B$17:$B$1001,'Ergebnis (aggregiert)'!$C282)))</f>
        <v/>
      </c>
      <c r="J282" s="89" t="str">
        <f>IFERROR(IF(ISBLANK(A282),"",IF(COUNTIF('Beladung des Speichers'!$A$17:$A$300,'Ergebnis (aggregiert)'!A282)=0,"Fehler: Reiter 'Beladung des Speichers' wurde für diesen Speicher nicht ausgefüllt",IF(COUNTIF('Entladung des Speichers'!$A$17:$A$300,'Ergebnis (aggregiert)'!A282)=0,"Fehler: Reiter 'Entladung des Speichers' wurde für diesen Speicher nicht ausgefüllt",IF(COUNTIF(Füllstände!$A$17:$A$300,'Ergebnis (aggregiert)'!A282)=0,"Fehler: Reiter 'Füllstände' wurde für diesen Speicher nicht ausgefüllt","")))),"Fehler: nicht alle Datenblätter für diesen Speicher wurden vollständig befüllt")</f>
        <v/>
      </c>
    </row>
    <row r="283" spans="1:10" x14ac:dyDescent="0.2">
      <c r="A283" s="105" t="str">
        <f>IF(Stammdaten!A283="","",Stammdaten!A283)</f>
        <v/>
      </c>
      <c r="B283" s="105" t="str">
        <f>IF(A283="","",VLOOKUP(A283,Stammdaten!A283:H566,6,FALSE))</f>
        <v/>
      </c>
      <c r="C283" s="169" t="str">
        <f>IF(A283="","",IF(OR('Beladung des Speichers'!B283="Beladung aus dem Netz eines anderen Netzbetreibers",'Beladung des Speichers'!B283="Beladung ohne Netznutzung"),'Beladung des Speichers'!B283,"Beladung aus dem Netz der "&amp;Stammdaten!$F$3))</f>
        <v/>
      </c>
      <c r="D283" s="106" t="str">
        <f t="shared" si="6"/>
        <v/>
      </c>
      <c r="E283" s="107" t="str">
        <f>IF(OR(C283="Beladung aus dem Netz eines anderen Netzbetreibers",C283="Beladung ohne Netznutzung"), "",IF(A283="","",SUMIFS('Ergebnis (detailliert)'!$H$17:$H$300,'Ergebnis (detailliert)'!$A$17:$A$300,'Ergebnis (aggregiert)'!$A283,'Ergebnis (detailliert)'!$B$17:$B$300,'Ergebnis (aggregiert)'!$C283)))</f>
        <v/>
      </c>
      <c r="F283" s="108" t="str">
        <f>IF(OR(C283="Beladung aus dem Netz eines anderen Netzbetreibers",C283="Beladung ohne Netznutzung"),  "",IF($A283="","",SUMIFS('Ergebnis (detailliert)'!$I$17:$I$300,'Ergebnis (detailliert)'!$A$17:$A$300,'Ergebnis (aggregiert)'!$A283,'Ergebnis (detailliert)'!$B$17:$B$300,'Ergebnis (aggregiert)'!$C283)))</f>
        <v/>
      </c>
      <c r="G283" s="107" t="str">
        <f>IF(OR(C283="Beladung aus dem Netz eines anderen Netzbetreibers",C283="Beladung ohne Netznutzung"), "",IF($A283="","",SUMIFS('Ergebnis (detailliert)'!$M$17:$M$1001,'Ergebnis (detailliert)'!$A$17:$A$1001,'Ergebnis (aggregiert)'!$A283,'Ergebnis (detailliert)'!$B$17:$B$1001,'Ergebnis (aggregiert)'!$C283)))</f>
        <v/>
      </c>
      <c r="H283" s="108" t="str">
        <f>IF(OR(C283="Beladung aus dem Netz eines anderen Netzbetreibers",C283="Beladung ohne Netznutzung"), "",IF($A283="","",SUMIFS('Ergebnis (detailliert)'!$P$17:$P$1001,'Ergebnis (detailliert)'!$A$17:$A$1001,'Ergebnis (aggregiert)'!$A283,'Ergebnis (detailliert)'!$B$17:$B$1001,'Ergebnis (aggregiert)'!$C283)))</f>
        <v/>
      </c>
      <c r="I283" s="109" t="str">
        <f>IF(OR(C283="Beladung aus dem Netz eines anderen Netzbetreibers",C283="Beladung ohne Netznutzung"), "",IF($A283="","",SUMIFS('Ergebnis (detailliert)'!$S$17:$S$1001,'Ergebnis (detailliert)'!$A$17:$A$1001,'Ergebnis (aggregiert)'!$A283,'Ergebnis (detailliert)'!$B$17:$B$1001,'Ergebnis (aggregiert)'!$C283)))</f>
        <v/>
      </c>
      <c r="J283" s="89" t="str">
        <f>IFERROR(IF(ISBLANK(A283),"",IF(COUNTIF('Beladung des Speichers'!$A$17:$A$300,'Ergebnis (aggregiert)'!A283)=0,"Fehler: Reiter 'Beladung des Speichers' wurde für diesen Speicher nicht ausgefüllt",IF(COUNTIF('Entladung des Speichers'!$A$17:$A$300,'Ergebnis (aggregiert)'!A283)=0,"Fehler: Reiter 'Entladung des Speichers' wurde für diesen Speicher nicht ausgefüllt",IF(COUNTIF(Füllstände!$A$17:$A$300,'Ergebnis (aggregiert)'!A283)=0,"Fehler: Reiter 'Füllstände' wurde für diesen Speicher nicht ausgefüllt","")))),"Fehler: nicht alle Datenblätter für diesen Speicher wurden vollständig befüllt")</f>
        <v/>
      </c>
    </row>
    <row r="284" spans="1:10" x14ac:dyDescent="0.2">
      <c r="A284" s="105" t="str">
        <f>IF(Stammdaten!A284="","",Stammdaten!A284)</f>
        <v/>
      </c>
      <c r="B284" s="105" t="str">
        <f>IF(A284="","",VLOOKUP(A284,Stammdaten!A284:H567,6,FALSE))</f>
        <v/>
      </c>
      <c r="C284" s="169" t="str">
        <f>IF(A284="","",IF(OR('Beladung des Speichers'!B284="Beladung aus dem Netz eines anderen Netzbetreibers",'Beladung des Speichers'!B284="Beladung ohne Netznutzung"),'Beladung des Speichers'!B284,"Beladung aus dem Netz der "&amp;Stammdaten!$F$3))</f>
        <v/>
      </c>
      <c r="D284" s="106" t="str">
        <f t="shared" si="6"/>
        <v/>
      </c>
      <c r="E284" s="107" t="str">
        <f>IF(OR(C284="Beladung aus dem Netz eines anderen Netzbetreibers",C284="Beladung ohne Netznutzung"), "",IF(A284="","",SUMIFS('Ergebnis (detailliert)'!$H$17:$H$300,'Ergebnis (detailliert)'!$A$17:$A$300,'Ergebnis (aggregiert)'!$A284,'Ergebnis (detailliert)'!$B$17:$B$300,'Ergebnis (aggregiert)'!$C284)))</f>
        <v/>
      </c>
      <c r="F284" s="108" t="str">
        <f>IF(OR(C284="Beladung aus dem Netz eines anderen Netzbetreibers",C284="Beladung ohne Netznutzung"),  "",IF($A284="","",SUMIFS('Ergebnis (detailliert)'!$I$17:$I$300,'Ergebnis (detailliert)'!$A$17:$A$300,'Ergebnis (aggregiert)'!$A284,'Ergebnis (detailliert)'!$B$17:$B$300,'Ergebnis (aggregiert)'!$C284)))</f>
        <v/>
      </c>
      <c r="G284" s="107" t="str">
        <f>IF(OR(C284="Beladung aus dem Netz eines anderen Netzbetreibers",C284="Beladung ohne Netznutzung"), "",IF($A284="","",SUMIFS('Ergebnis (detailliert)'!$M$17:$M$1001,'Ergebnis (detailliert)'!$A$17:$A$1001,'Ergebnis (aggregiert)'!$A284,'Ergebnis (detailliert)'!$B$17:$B$1001,'Ergebnis (aggregiert)'!$C284)))</f>
        <v/>
      </c>
      <c r="H284" s="108" t="str">
        <f>IF(OR(C284="Beladung aus dem Netz eines anderen Netzbetreibers",C284="Beladung ohne Netznutzung"), "",IF($A284="","",SUMIFS('Ergebnis (detailliert)'!$P$17:$P$1001,'Ergebnis (detailliert)'!$A$17:$A$1001,'Ergebnis (aggregiert)'!$A284,'Ergebnis (detailliert)'!$B$17:$B$1001,'Ergebnis (aggregiert)'!$C284)))</f>
        <v/>
      </c>
      <c r="I284" s="109" t="str">
        <f>IF(OR(C284="Beladung aus dem Netz eines anderen Netzbetreibers",C284="Beladung ohne Netznutzung"), "",IF($A284="","",SUMIFS('Ergebnis (detailliert)'!$S$17:$S$1001,'Ergebnis (detailliert)'!$A$17:$A$1001,'Ergebnis (aggregiert)'!$A284,'Ergebnis (detailliert)'!$B$17:$B$1001,'Ergebnis (aggregiert)'!$C284)))</f>
        <v/>
      </c>
      <c r="J284" s="89" t="str">
        <f>IFERROR(IF(ISBLANK(A284),"",IF(COUNTIF('Beladung des Speichers'!$A$17:$A$300,'Ergebnis (aggregiert)'!A284)=0,"Fehler: Reiter 'Beladung des Speichers' wurde für diesen Speicher nicht ausgefüllt",IF(COUNTIF('Entladung des Speichers'!$A$17:$A$300,'Ergebnis (aggregiert)'!A284)=0,"Fehler: Reiter 'Entladung des Speichers' wurde für diesen Speicher nicht ausgefüllt",IF(COUNTIF(Füllstände!$A$17:$A$300,'Ergebnis (aggregiert)'!A284)=0,"Fehler: Reiter 'Füllstände' wurde für diesen Speicher nicht ausgefüllt","")))),"Fehler: nicht alle Datenblätter für diesen Speicher wurden vollständig befüllt")</f>
        <v/>
      </c>
    </row>
    <row r="285" spans="1:10" x14ac:dyDescent="0.2">
      <c r="A285" s="105" t="str">
        <f>IF(Stammdaten!A285="","",Stammdaten!A285)</f>
        <v/>
      </c>
      <c r="B285" s="105" t="str">
        <f>IF(A285="","",VLOOKUP(A285,Stammdaten!A285:H568,6,FALSE))</f>
        <v/>
      </c>
      <c r="C285" s="169" t="str">
        <f>IF(A285="","",IF(OR('Beladung des Speichers'!B285="Beladung aus dem Netz eines anderen Netzbetreibers",'Beladung des Speichers'!B285="Beladung ohne Netznutzung"),'Beladung des Speichers'!B285,"Beladung aus dem Netz der "&amp;Stammdaten!$F$3))</f>
        <v/>
      </c>
      <c r="D285" s="106" t="str">
        <f t="shared" si="6"/>
        <v/>
      </c>
      <c r="E285" s="107" t="str">
        <f>IF(OR(C285="Beladung aus dem Netz eines anderen Netzbetreibers",C285="Beladung ohne Netznutzung"), "",IF(A285="","",SUMIFS('Ergebnis (detailliert)'!$H$17:$H$300,'Ergebnis (detailliert)'!$A$17:$A$300,'Ergebnis (aggregiert)'!$A285,'Ergebnis (detailliert)'!$B$17:$B$300,'Ergebnis (aggregiert)'!$C285)))</f>
        <v/>
      </c>
      <c r="F285" s="108" t="str">
        <f>IF(OR(C285="Beladung aus dem Netz eines anderen Netzbetreibers",C285="Beladung ohne Netznutzung"),  "",IF($A285="","",SUMIFS('Ergebnis (detailliert)'!$I$17:$I$300,'Ergebnis (detailliert)'!$A$17:$A$300,'Ergebnis (aggregiert)'!$A285,'Ergebnis (detailliert)'!$B$17:$B$300,'Ergebnis (aggregiert)'!$C285)))</f>
        <v/>
      </c>
      <c r="G285" s="107" t="str">
        <f>IF(OR(C285="Beladung aus dem Netz eines anderen Netzbetreibers",C285="Beladung ohne Netznutzung"), "",IF($A285="","",SUMIFS('Ergebnis (detailliert)'!$M$17:$M$1001,'Ergebnis (detailliert)'!$A$17:$A$1001,'Ergebnis (aggregiert)'!$A285,'Ergebnis (detailliert)'!$B$17:$B$1001,'Ergebnis (aggregiert)'!$C285)))</f>
        <v/>
      </c>
      <c r="H285" s="108" t="str">
        <f>IF(OR(C285="Beladung aus dem Netz eines anderen Netzbetreibers",C285="Beladung ohne Netznutzung"), "",IF($A285="","",SUMIFS('Ergebnis (detailliert)'!$P$17:$P$1001,'Ergebnis (detailliert)'!$A$17:$A$1001,'Ergebnis (aggregiert)'!$A285,'Ergebnis (detailliert)'!$B$17:$B$1001,'Ergebnis (aggregiert)'!$C285)))</f>
        <v/>
      </c>
      <c r="I285" s="109" t="str">
        <f>IF(OR(C285="Beladung aus dem Netz eines anderen Netzbetreibers",C285="Beladung ohne Netznutzung"), "",IF($A285="","",SUMIFS('Ergebnis (detailliert)'!$S$17:$S$1001,'Ergebnis (detailliert)'!$A$17:$A$1001,'Ergebnis (aggregiert)'!$A285,'Ergebnis (detailliert)'!$B$17:$B$1001,'Ergebnis (aggregiert)'!$C285)))</f>
        <v/>
      </c>
      <c r="J285" s="89" t="str">
        <f>IFERROR(IF(ISBLANK(A285),"",IF(COUNTIF('Beladung des Speichers'!$A$17:$A$300,'Ergebnis (aggregiert)'!A285)=0,"Fehler: Reiter 'Beladung des Speichers' wurde für diesen Speicher nicht ausgefüllt",IF(COUNTIF('Entladung des Speichers'!$A$17:$A$300,'Ergebnis (aggregiert)'!A285)=0,"Fehler: Reiter 'Entladung des Speichers' wurde für diesen Speicher nicht ausgefüllt",IF(COUNTIF(Füllstände!$A$17:$A$300,'Ergebnis (aggregiert)'!A285)=0,"Fehler: Reiter 'Füllstände' wurde für diesen Speicher nicht ausgefüllt","")))),"Fehler: nicht alle Datenblätter für diesen Speicher wurden vollständig befüllt")</f>
        <v/>
      </c>
    </row>
    <row r="286" spans="1:10" x14ac:dyDescent="0.2">
      <c r="A286" s="105" t="str">
        <f>IF(Stammdaten!A286="","",Stammdaten!A286)</f>
        <v/>
      </c>
      <c r="B286" s="105" t="str">
        <f>IF(A286="","",VLOOKUP(A286,Stammdaten!A286:H569,6,FALSE))</f>
        <v/>
      </c>
      <c r="C286" s="169" t="str">
        <f>IF(A286="","",IF(OR('Beladung des Speichers'!B286="Beladung aus dem Netz eines anderen Netzbetreibers",'Beladung des Speichers'!B286="Beladung ohne Netznutzung"),'Beladung des Speichers'!B286,"Beladung aus dem Netz der "&amp;Stammdaten!$F$3))</f>
        <v/>
      </c>
      <c r="D286" s="106" t="str">
        <f t="shared" si="6"/>
        <v/>
      </c>
      <c r="E286" s="107" t="str">
        <f>IF(OR(C286="Beladung aus dem Netz eines anderen Netzbetreibers",C286="Beladung ohne Netznutzung"), "",IF(A286="","",SUMIFS('Ergebnis (detailliert)'!$H$17:$H$300,'Ergebnis (detailliert)'!$A$17:$A$300,'Ergebnis (aggregiert)'!$A286,'Ergebnis (detailliert)'!$B$17:$B$300,'Ergebnis (aggregiert)'!$C286)))</f>
        <v/>
      </c>
      <c r="F286" s="108" t="str">
        <f>IF(OR(C286="Beladung aus dem Netz eines anderen Netzbetreibers",C286="Beladung ohne Netznutzung"),  "",IF($A286="","",SUMIFS('Ergebnis (detailliert)'!$I$17:$I$300,'Ergebnis (detailliert)'!$A$17:$A$300,'Ergebnis (aggregiert)'!$A286,'Ergebnis (detailliert)'!$B$17:$B$300,'Ergebnis (aggregiert)'!$C286)))</f>
        <v/>
      </c>
      <c r="G286" s="107" t="str">
        <f>IF(OR(C286="Beladung aus dem Netz eines anderen Netzbetreibers",C286="Beladung ohne Netznutzung"), "",IF($A286="","",SUMIFS('Ergebnis (detailliert)'!$M$17:$M$1001,'Ergebnis (detailliert)'!$A$17:$A$1001,'Ergebnis (aggregiert)'!$A286,'Ergebnis (detailliert)'!$B$17:$B$1001,'Ergebnis (aggregiert)'!$C286)))</f>
        <v/>
      </c>
      <c r="H286" s="108" t="str">
        <f>IF(OR(C286="Beladung aus dem Netz eines anderen Netzbetreibers",C286="Beladung ohne Netznutzung"), "",IF($A286="","",SUMIFS('Ergebnis (detailliert)'!$P$17:$P$1001,'Ergebnis (detailliert)'!$A$17:$A$1001,'Ergebnis (aggregiert)'!$A286,'Ergebnis (detailliert)'!$B$17:$B$1001,'Ergebnis (aggregiert)'!$C286)))</f>
        <v/>
      </c>
      <c r="I286" s="109" t="str">
        <f>IF(OR(C286="Beladung aus dem Netz eines anderen Netzbetreibers",C286="Beladung ohne Netznutzung"), "",IF($A286="","",SUMIFS('Ergebnis (detailliert)'!$S$17:$S$1001,'Ergebnis (detailliert)'!$A$17:$A$1001,'Ergebnis (aggregiert)'!$A286,'Ergebnis (detailliert)'!$B$17:$B$1001,'Ergebnis (aggregiert)'!$C286)))</f>
        <v/>
      </c>
      <c r="J286" s="89" t="str">
        <f>IFERROR(IF(ISBLANK(A286),"",IF(COUNTIF('Beladung des Speichers'!$A$17:$A$300,'Ergebnis (aggregiert)'!A286)=0,"Fehler: Reiter 'Beladung des Speichers' wurde für diesen Speicher nicht ausgefüllt",IF(COUNTIF('Entladung des Speichers'!$A$17:$A$300,'Ergebnis (aggregiert)'!A286)=0,"Fehler: Reiter 'Entladung des Speichers' wurde für diesen Speicher nicht ausgefüllt",IF(COUNTIF(Füllstände!$A$17:$A$300,'Ergebnis (aggregiert)'!A286)=0,"Fehler: Reiter 'Füllstände' wurde für diesen Speicher nicht ausgefüllt","")))),"Fehler: nicht alle Datenblätter für diesen Speicher wurden vollständig befüllt")</f>
        <v/>
      </c>
    </row>
    <row r="287" spans="1:10" x14ac:dyDescent="0.2">
      <c r="A287" s="105" t="str">
        <f>IF(Stammdaten!A287="","",Stammdaten!A287)</f>
        <v/>
      </c>
      <c r="B287" s="105" t="str">
        <f>IF(A287="","",VLOOKUP(A287,Stammdaten!A287:H570,6,FALSE))</f>
        <v/>
      </c>
      <c r="C287" s="169" t="str">
        <f>IF(A287="","",IF(OR('Beladung des Speichers'!B287="Beladung aus dem Netz eines anderen Netzbetreibers",'Beladung des Speichers'!B287="Beladung ohne Netznutzung"),'Beladung des Speichers'!B287,"Beladung aus dem Netz der "&amp;Stammdaten!$F$3))</f>
        <v/>
      </c>
      <c r="D287" s="106" t="str">
        <f t="shared" si="6"/>
        <v/>
      </c>
      <c r="E287" s="107" t="str">
        <f>IF(OR(C287="Beladung aus dem Netz eines anderen Netzbetreibers",C287="Beladung ohne Netznutzung"), "",IF(A287="","",SUMIFS('Ergebnis (detailliert)'!$H$17:$H$300,'Ergebnis (detailliert)'!$A$17:$A$300,'Ergebnis (aggregiert)'!$A287,'Ergebnis (detailliert)'!$B$17:$B$300,'Ergebnis (aggregiert)'!$C287)))</f>
        <v/>
      </c>
      <c r="F287" s="108" t="str">
        <f>IF(OR(C287="Beladung aus dem Netz eines anderen Netzbetreibers",C287="Beladung ohne Netznutzung"),  "",IF($A287="","",SUMIFS('Ergebnis (detailliert)'!$I$17:$I$300,'Ergebnis (detailliert)'!$A$17:$A$300,'Ergebnis (aggregiert)'!$A287,'Ergebnis (detailliert)'!$B$17:$B$300,'Ergebnis (aggregiert)'!$C287)))</f>
        <v/>
      </c>
      <c r="G287" s="107" t="str">
        <f>IF(OR(C287="Beladung aus dem Netz eines anderen Netzbetreibers",C287="Beladung ohne Netznutzung"), "",IF($A287="","",SUMIFS('Ergebnis (detailliert)'!$M$17:$M$1001,'Ergebnis (detailliert)'!$A$17:$A$1001,'Ergebnis (aggregiert)'!$A287,'Ergebnis (detailliert)'!$B$17:$B$1001,'Ergebnis (aggregiert)'!$C287)))</f>
        <v/>
      </c>
      <c r="H287" s="108" t="str">
        <f>IF(OR(C287="Beladung aus dem Netz eines anderen Netzbetreibers",C287="Beladung ohne Netznutzung"), "",IF($A287="","",SUMIFS('Ergebnis (detailliert)'!$P$17:$P$1001,'Ergebnis (detailliert)'!$A$17:$A$1001,'Ergebnis (aggregiert)'!$A287,'Ergebnis (detailliert)'!$B$17:$B$1001,'Ergebnis (aggregiert)'!$C287)))</f>
        <v/>
      </c>
      <c r="I287" s="109" t="str">
        <f>IF(OR(C287="Beladung aus dem Netz eines anderen Netzbetreibers",C287="Beladung ohne Netznutzung"), "",IF($A287="","",SUMIFS('Ergebnis (detailliert)'!$S$17:$S$1001,'Ergebnis (detailliert)'!$A$17:$A$1001,'Ergebnis (aggregiert)'!$A287,'Ergebnis (detailliert)'!$B$17:$B$1001,'Ergebnis (aggregiert)'!$C287)))</f>
        <v/>
      </c>
      <c r="J287" s="89" t="str">
        <f>IFERROR(IF(ISBLANK(A287),"",IF(COUNTIF('Beladung des Speichers'!$A$17:$A$300,'Ergebnis (aggregiert)'!A287)=0,"Fehler: Reiter 'Beladung des Speichers' wurde für diesen Speicher nicht ausgefüllt",IF(COUNTIF('Entladung des Speichers'!$A$17:$A$300,'Ergebnis (aggregiert)'!A287)=0,"Fehler: Reiter 'Entladung des Speichers' wurde für diesen Speicher nicht ausgefüllt",IF(COUNTIF(Füllstände!$A$17:$A$300,'Ergebnis (aggregiert)'!A287)=0,"Fehler: Reiter 'Füllstände' wurde für diesen Speicher nicht ausgefüllt","")))),"Fehler: nicht alle Datenblätter für diesen Speicher wurden vollständig befüllt")</f>
        <v/>
      </c>
    </row>
    <row r="288" spans="1:10" x14ac:dyDescent="0.2">
      <c r="A288" s="105" t="str">
        <f>IF(Stammdaten!A288="","",Stammdaten!A288)</f>
        <v/>
      </c>
      <c r="B288" s="105" t="str">
        <f>IF(A288="","",VLOOKUP(A288,Stammdaten!A288:H571,6,FALSE))</f>
        <v/>
      </c>
      <c r="C288" s="169" t="str">
        <f>IF(A288="","",IF(OR('Beladung des Speichers'!B288="Beladung aus dem Netz eines anderen Netzbetreibers",'Beladung des Speichers'!B288="Beladung ohne Netznutzung"),'Beladung des Speichers'!B288,"Beladung aus dem Netz der "&amp;Stammdaten!$F$3))</f>
        <v/>
      </c>
      <c r="D288" s="106" t="str">
        <f t="shared" si="6"/>
        <v/>
      </c>
      <c r="E288" s="107" t="str">
        <f>IF(OR(C288="Beladung aus dem Netz eines anderen Netzbetreibers",C288="Beladung ohne Netznutzung"), "",IF(A288="","",SUMIFS('Ergebnis (detailliert)'!$H$17:$H$300,'Ergebnis (detailliert)'!$A$17:$A$300,'Ergebnis (aggregiert)'!$A288,'Ergebnis (detailliert)'!$B$17:$B$300,'Ergebnis (aggregiert)'!$C288)))</f>
        <v/>
      </c>
      <c r="F288" s="108" t="str">
        <f>IF(OR(C288="Beladung aus dem Netz eines anderen Netzbetreibers",C288="Beladung ohne Netznutzung"),  "",IF($A288="","",SUMIFS('Ergebnis (detailliert)'!$I$17:$I$300,'Ergebnis (detailliert)'!$A$17:$A$300,'Ergebnis (aggregiert)'!$A288,'Ergebnis (detailliert)'!$B$17:$B$300,'Ergebnis (aggregiert)'!$C288)))</f>
        <v/>
      </c>
      <c r="G288" s="107" t="str">
        <f>IF(OR(C288="Beladung aus dem Netz eines anderen Netzbetreibers",C288="Beladung ohne Netznutzung"), "",IF($A288="","",SUMIFS('Ergebnis (detailliert)'!$M$17:$M$1001,'Ergebnis (detailliert)'!$A$17:$A$1001,'Ergebnis (aggregiert)'!$A288,'Ergebnis (detailliert)'!$B$17:$B$1001,'Ergebnis (aggregiert)'!$C288)))</f>
        <v/>
      </c>
      <c r="H288" s="108" t="str">
        <f>IF(OR(C288="Beladung aus dem Netz eines anderen Netzbetreibers",C288="Beladung ohne Netznutzung"), "",IF($A288="","",SUMIFS('Ergebnis (detailliert)'!$P$17:$P$1001,'Ergebnis (detailliert)'!$A$17:$A$1001,'Ergebnis (aggregiert)'!$A288,'Ergebnis (detailliert)'!$B$17:$B$1001,'Ergebnis (aggregiert)'!$C288)))</f>
        <v/>
      </c>
      <c r="I288" s="109" t="str">
        <f>IF(OR(C288="Beladung aus dem Netz eines anderen Netzbetreibers",C288="Beladung ohne Netznutzung"), "",IF($A288="","",SUMIFS('Ergebnis (detailliert)'!$S$17:$S$1001,'Ergebnis (detailliert)'!$A$17:$A$1001,'Ergebnis (aggregiert)'!$A288,'Ergebnis (detailliert)'!$B$17:$B$1001,'Ergebnis (aggregiert)'!$C288)))</f>
        <v/>
      </c>
      <c r="J288" s="89" t="str">
        <f>IFERROR(IF(ISBLANK(A288),"",IF(COUNTIF('Beladung des Speichers'!$A$17:$A$300,'Ergebnis (aggregiert)'!A288)=0,"Fehler: Reiter 'Beladung des Speichers' wurde für diesen Speicher nicht ausgefüllt",IF(COUNTIF('Entladung des Speichers'!$A$17:$A$300,'Ergebnis (aggregiert)'!A288)=0,"Fehler: Reiter 'Entladung des Speichers' wurde für diesen Speicher nicht ausgefüllt",IF(COUNTIF(Füllstände!$A$17:$A$300,'Ergebnis (aggregiert)'!A288)=0,"Fehler: Reiter 'Füllstände' wurde für diesen Speicher nicht ausgefüllt","")))),"Fehler: nicht alle Datenblätter für diesen Speicher wurden vollständig befüllt")</f>
        <v/>
      </c>
    </row>
    <row r="289" spans="1:10" x14ac:dyDescent="0.2">
      <c r="A289" s="105" t="str">
        <f>IF(Stammdaten!A289="","",Stammdaten!A289)</f>
        <v/>
      </c>
      <c r="B289" s="105" t="str">
        <f>IF(A289="","",VLOOKUP(A289,Stammdaten!A289:H572,6,FALSE))</f>
        <v/>
      </c>
      <c r="C289" s="169" t="str">
        <f>IF(A289="","",IF(OR('Beladung des Speichers'!B289="Beladung aus dem Netz eines anderen Netzbetreibers",'Beladung des Speichers'!B289="Beladung ohne Netznutzung"),'Beladung des Speichers'!B289,"Beladung aus dem Netz der "&amp;Stammdaten!$F$3))</f>
        <v/>
      </c>
      <c r="D289" s="106" t="str">
        <f t="shared" si="6"/>
        <v/>
      </c>
      <c r="E289" s="107" t="str">
        <f>IF(OR(C289="Beladung aus dem Netz eines anderen Netzbetreibers",C289="Beladung ohne Netznutzung"), "",IF(A289="","",SUMIFS('Ergebnis (detailliert)'!$H$17:$H$300,'Ergebnis (detailliert)'!$A$17:$A$300,'Ergebnis (aggregiert)'!$A289,'Ergebnis (detailliert)'!$B$17:$B$300,'Ergebnis (aggregiert)'!$C289)))</f>
        <v/>
      </c>
      <c r="F289" s="108" t="str">
        <f>IF(OR(C289="Beladung aus dem Netz eines anderen Netzbetreibers",C289="Beladung ohne Netznutzung"),  "",IF($A289="","",SUMIFS('Ergebnis (detailliert)'!$I$17:$I$300,'Ergebnis (detailliert)'!$A$17:$A$300,'Ergebnis (aggregiert)'!$A289,'Ergebnis (detailliert)'!$B$17:$B$300,'Ergebnis (aggregiert)'!$C289)))</f>
        <v/>
      </c>
      <c r="G289" s="107" t="str">
        <f>IF(OR(C289="Beladung aus dem Netz eines anderen Netzbetreibers",C289="Beladung ohne Netznutzung"), "",IF($A289="","",SUMIFS('Ergebnis (detailliert)'!$M$17:$M$1001,'Ergebnis (detailliert)'!$A$17:$A$1001,'Ergebnis (aggregiert)'!$A289,'Ergebnis (detailliert)'!$B$17:$B$1001,'Ergebnis (aggregiert)'!$C289)))</f>
        <v/>
      </c>
      <c r="H289" s="108" t="str">
        <f>IF(OR(C289="Beladung aus dem Netz eines anderen Netzbetreibers",C289="Beladung ohne Netznutzung"), "",IF($A289="","",SUMIFS('Ergebnis (detailliert)'!$P$17:$P$1001,'Ergebnis (detailliert)'!$A$17:$A$1001,'Ergebnis (aggregiert)'!$A289,'Ergebnis (detailliert)'!$B$17:$B$1001,'Ergebnis (aggregiert)'!$C289)))</f>
        <v/>
      </c>
      <c r="I289" s="109" t="str">
        <f>IF(OR(C289="Beladung aus dem Netz eines anderen Netzbetreibers",C289="Beladung ohne Netznutzung"), "",IF($A289="","",SUMIFS('Ergebnis (detailliert)'!$S$17:$S$1001,'Ergebnis (detailliert)'!$A$17:$A$1001,'Ergebnis (aggregiert)'!$A289,'Ergebnis (detailliert)'!$B$17:$B$1001,'Ergebnis (aggregiert)'!$C289)))</f>
        <v/>
      </c>
      <c r="J289" s="89" t="str">
        <f>IFERROR(IF(ISBLANK(A289),"",IF(COUNTIF('Beladung des Speichers'!$A$17:$A$300,'Ergebnis (aggregiert)'!A289)=0,"Fehler: Reiter 'Beladung des Speichers' wurde für diesen Speicher nicht ausgefüllt",IF(COUNTIF('Entladung des Speichers'!$A$17:$A$300,'Ergebnis (aggregiert)'!A289)=0,"Fehler: Reiter 'Entladung des Speichers' wurde für diesen Speicher nicht ausgefüllt",IF(COUNTIF(Füllstände!$A$17:$A$300,'Ergebnis (aggregiert)'!A289)=0,"Fehler: Reiter 'Füllstände' wurde für diesen Speicher nicht ausgefüllt","")))),"Fehler: nicht alle Datenblätter für diesen Speicher wurden vollständig befüllt")</f>
        <v/>
      </c>
    </row>
    <row r="290" spans="1:10" x14ac:dyDescent="0.2">
      <c r="A290" s="105" t="str">
        <f>IF(Stammdaten!A290="","",Stammdaten!A290)</f>
        <v/>
      </c>
      <c r="B290" s="105" t="str">
        <f>IF(A290="","",VLOOKUP(A290,Stammdaten!A290:H573,6,FALSE))</f>
        <v/>
      </c>
      <c r="C290" s="169" t="str">
        <f>IF(A290="","",IF(OR('Beladung des Speichers'!B290="Beladung aus dem Netz eines anderen Netzbetreibers",'Beladung des Speichers'!B290="Beladung ohne Netznutzung"),'Beladung des Speichers'!B290,"Beladung aus dem Netz der "&amp;Stammdaten!$F$3))</f>
        <v/>
      </c>
      <c r="D290" s="106" t="str">
        <f t="shared" si="6"/>
        <v/>
      </c>
      <c r="E290" s="107" t="str">
        <f>IF(OR(C290="Beladung aus dem Netz eines anderen Netzbetreibers",C290="Beladung ohne Netznutzung"), "",IF(A290="","",SUMIFS('Ergebnis (detailliert)'!$H$17:$H$300,'Ergebnis (detailliert)'!$A$17:$A$300,'Ergebnis (aggregiert)'!$A290,'Ergebnis (detailliert)'!$B$17:$B$300,'Ergebnis (aggregiert)'!$C290)))</f>
        <v/>
      </c>
      <c r="F290" s="108" t="str">
        <f>IF(OR(C290="Beladung aus dem Netz eines anderen Netzbetreibers",C290="Beladung ohne Netznutzung"),  "",IF($A290="","",SUMIFS('Ergebnis (detailliert)'!$I$17:$I$300,'Ergebnis (detailliert)'!$A$17:$A$300,'Ergebnis (aggregiert)'!$A290,'Ergebnis (detailliert)'!$B$17:$B$300,'Ergebnis (aggregiert)'!$C290)))</f>
        <v/>
      </c>
      <c r="G290" s="107" t="str">
        <f>IF(OR(C290="Beladung aus dem Netz eines anderen Netzbetreibers",C290="Beladung ohne Netznutzung"), "",IF($A290="","",SUMIFS('Ergebnis (detailliert)'!$M$17:$M$1001,'Ergebnis (detailliert)'!$A$17:$A$1001,'Ergebnis (aggregiert)'!$A290,'Ergebnis (detailliert)'!$B$17:$B$1001,'Ergebnis (aggregiert)'!$C290)))</f>
        <v/>
      </c>
      <c r="H290" s="108" t="str">
        <f>IF(OR(C290="Beladung aus dem Netz eines anderen Netzbetreibers",C290="Beladung ohne Netznutzung"), "",IF($A290="","",SUMIFS('Ergebnis (detailliert)'!$P$17:$P$1001,'Ergebnis (detailliert)'!$A$17:$A$1001,'Ergebnis (aggregiert)'!$A290,'Ergebnis (detailliert)'!$B$17:$B$1001,'Ergebnis (aggregiert)'!$C290)))</f>
        <v/>
      </c>
      <c r="I290" s="109" t="str">
        <f>IF(OR(C290="Beladung aus dem Netz eines anderen Netzbetreibers",C290="Beladung ohne Netznutzung"), "",IF($A290="","",SUMIFS('Ergebnis (detailliert)'!$S$17:$S$1001,'Ergebnis (detailliert)'!$A$17:$A$1001,'Ergebnis (aggregiert)'!$A290,'Ergebnis (detailliert)'!$B$17:$B$1001,'Ergebnis (aggregiert)'!$C290)))</f>
        <v/>
      </c>
      <c r="J290" s="89" t="str">
        <f>IFERROR(IF(ISBLANK(A290),"",IF(COUNTIF('Beladung des Speichers'!$A$17:$A$300,'Ergebnis (aggregiert)'!A290)=0,"Fehler: Reiter 'Beladung des Speichers' wurde für diesen Speicher nicht ausgefüllt",IF(COUNTIF('Entladung des Speichers'!$A$17:$A$300,'Ergebnis (aggregiert)'!A290)=0,"Fehler: Reiter 'Entladung des Speichers' wurde für diesen Speicher nicht ausgefüllt",IF(COUNTIF(Füllstände!$A$17:$A$300,'Ergebnis (aggregiert)'!A290)=0,"Fehler: Reiter 'Füllstände' wurde für diesen Speicher nicht ausgefüllt","")))),"Fehler: nicht alle Datenblätter für diesen Speicher wurden vollständig befüllt")</f>
        <v/>
      </c>
    </row>
    <row r="291" spans="1:10" x14ac:dyDescent="0.2">
      <c r="A291" s="105" t="str">
        <f>IF(Stammdaten!A291="","",Stammdaten!A291)</f>
        <v/>
      </c>
      <c r="B291" s="105" t="str">
        <f>IF(A291="","",VLOOKUP(A291,Stammdaten!A291:H574,6,FALSE))</f>
        <v/>
      </c>
      <c r="C291" s="169" t="str">
        <f>IF(A291="","",IF(OR('Beladung des Speichers'!B291="Beladung aus dem Netz eines anderen Netzbetreibers",'Beladung des Speichers'!B291="Beladung ohne Netznutzung"),'Beladung des Speichers'!B291,"Beladung aus dem Netz der "&amp;Stammdaten!$F$3))</f>
        <v/>
      </c>
      <c r="D291" s="106" t="str">
        <f t="shared" si="6"/>
        <v/>
      </c>
      <c r="E291" s="107" t="str">
        <f>IF(OR(C291="Beladung aus dem Netz eines anderen Netzbetreibers",C291="Beladung ohne Netznutzung"), "",IF(A291="","",SUMIFS('Ergebnis (detailliert)'!$H$17:$H$300,'Ergebnis (detailliert)'!$A$17:$A$300,'Ergebnis (aggregiert)'!$A291,'Ergebnis (detailliert)'!$B$17:$B$300,'Ergebnis (aggregiert)'!$C291)))</f>
        <v/>
      </c>
      <c r="F291" s="108" t="str">
        <f>IF(OR(C291="Beladung aus dem Netz eines anderen Netzbetreibers",C291="Beladung ohne Netznutzung"),  "",IF($A291="","",SUMIFS('Ergebnis (detailliert)'!$I$17:$I$300,'Ergebnis (detailliert)'!$A$17:$A$300,'Ergebnis (aggregiert)'!$A291,'Ergebnis (detailliert)'!$B$17:$B$300,'Ergebnis (aggregiert)'!$C291)))</f>
        <v/>
      </c>
      <c r="G291" s="107" t="str">
        <f>IF(OR(C291="Beladung aus dem Netz eines anderen Netzbetreibers",C291="Beladung ohne Netznutzung"), "",IF($A291="","",SUMIFS('Ergebnis (detailliert)'!$M$17:$M$1001,'Ergebnis (detailliert)'!$A$17:$A$1001,'Ergebnis (aggregiert)'!$A291,'Ergebnis (detailliert)'!$B$17:$B$1001,'Ergebnis (aggregiert)'!$C291)))</f>
        <v/>
      </c>
      <c r="H291" s="108" t="str">
        <f>IF(OR(C291="Beladung aus dem Netz eines anderen Netzbetreibers",C291="Beladung ohne Netznutzung"), "",IF($A291="","",SUMIFS('Ergebnis (detailliert)'!$P$17:$P$1001,'Ergebnis (detailliert)'!$A$17:$A$1001,'Ergebnis (aggregiert)'!$A291,'Ergebnis (detailliert)'!$B$17:$B$1001,'Ergebnis (aggregiert)'!$C291)))</f>
        <v/>
      </c>
      <c r="I291" s="109" t="str">
        <f>IF(OR(C291="Beladung aus dem Netz eines anderen Netzbetreibers",C291="Beladung ohne Netznutzung"), "",IF($A291="","",SUMIFS('Ergebnis (detailliert)'!$S$17:$S$1001,'Ergebnis (detailliert)'!$A$17:$A$1001,'Ergebnis (aggregiert)'!$A291,'Ergebnis (detailliert)'!$B$17:$B$1001,'Ergebnis (aggregiert)'!$C291)))</f>
        <v/>
      </c>
      <c r="J291" s="89" t="str">
        <f>IFERROR(IF(ISBLANK(A291),"",IF(COUNTIF('Beladung des Speichers'!$A$17:$A$300,'Ergebnis (aggregiert)'!A291)=0,"Fehler: Reiter 'Beladung des Speichers' wurde für diesen Speicher nicht ausgefüllt",IF(COUNTIF('Entladung des Speichers'!$A$17:$A$300,'Ergebnis (aggregiert)'!A291)=0,"Fehler: Reiter 'Entladung des Speichers' wurde für diesen Speicher nicht ausgefüllt",IF(COUNTIF(Füllstände!$A$17:$A$300,'Ergebnis (aggregiert)'!A291)=0,"Fehler: Reiter 'Füllstände' wurde für diesen Speicher nicht ausgefüllt","")))),"Fehler: nicht alle Datenblätter für diesen Speicher wurden vollständig befüllt")</f>
        <v/>
      </c>
    </row>
    <row r="292" spans="1:10" x14ac:dyDescent="0.2">
      <c r="A292" s="105" t="str">
        <f>IF(Stammdaten!A292="","",Stammdaten!A292)</f>
        <v/>
      </c>
      <c r="B292" s="105" t="str">
        <f>IF(A292="","",VLOOKUP(A292,Stammdaten!A292:H575,6,FALSE))</f>
        <v/>
      </c>
      <c r="C292" s="169" t="str">
        <f>IF(A292="","",IF(OR('Beladung des Speichers'!B292="Beladung aus dem Netz eines anderen Netzbetreibers",'Beladung des Speichers'!B292="Beladung ohne Netznutzung"),'Beladung des Speichers'!B292,"Beladung aus dem Netz der "&amp;Stammdaten!$F$3))</f>
        <v/>
      </c>
      <c r="D292" s="106" t="str">
        <f t="shared" si="6"/>
        <v/>
      </c>
      <c r="E292" s="107" t="str">
        <f>IF(OR(C292="Beladung aus dem Netz eines anderen Netzbetreibers",C292="Beladung ohne Netznutzung"), "",IF(A292="","",SUMIFS('Ergebnis (detailliert)'!$H$17:$H$300,'Ergebnis (detailliert)'!$A$17:$A$300,'Ergebnis (aggregiert)'!$A292,'Ergebnis (detailliert)'!$B$17:$B$300,'Ergebnis (aggregiert)'!$C292)))</f>
        <v/>
      </c>
      <c r="F292" s="108" t="str">
        <f>IF(OR(C292="Beladung aus dem Netz eines anderen Netzbetreibers",C292="Beladung ohne Netznutzung"),  "",IF($A292="","",SUMIFS('Ergebnis (detailliert)'!$I$17:$I$300,'Ergebnis (detailliert)'!$A$17:$A$300,'Ergebnis (aggregiert)'!$A292,'Ergebnis (detailliert)'!$B$17:$B$300,'Ergebnis (aggregiert)'!$C292)))</f>
        <v/>
      </c>
      <c r="G292" s="107" t="str">
        <f>IF(OR(C292="Beladung aus dem Netz eines anderen Netzbetreibers",C292="Beladung ohne Netznutzung"), "",IF($A292="","",SUMIFS('Ergebnis (detailliert)'!$M$17:$M$1001,'Ergebnis (detailliert)'!$A$17:$A$1001,'Ergebnis (aggregiert)'!$A292,'Ergebnis (detailliert)'!$B$17:$B$1001,'Ergebnis (aggregiert)'!$C292)))</f>
        <v/>
      </c>
      <c r="H292" s="108" t="str">
        <f>IF(OR(C292="Beladung aus dem Netz eines anderen Netzbetreibers",C292="Beladung ohne Netznutzung"), "",IF($A292="","",SUMIFS('Ergebnis (detailliert)'!$P$17:$P$1001,'Ergebnis (detailliert)'!$A$17:$A$1001,'Ergebnis (aggregiert)'!$A292,'Ergebnis (detailliert)'!$B$17:$B$1001,'Ergebnis (aggregiert)'!$C292)))</f>
        <v/>
      </c>
      <c r="I292" s="109" t="str">
        <f>IF(OR(C292="Beladung aus dem Netz eines anderen Netzbetreibers",C292="Beladung ohne Netznutzung"), "",IF($A292="","",SUMIFS('Ergebnis (detailliert)'!$S$17:$S$1001,'Ergebnis (detailliert)'!$A$17:$A$1001,'Ergebnis (aggregiert)'!$A292,'Ergebnis (detailliert)'!$B$17:$B$1001,'Ergebnis (aggregiert)'!$C292)))</f>
        <v/>
      </c>
      <c r="J292" s="89" t="str">
        <f>IFERROR(IF(ISBLANK(A292),"",IF(COUNTIF('Beladung des Speichers'!$A$17:$A$300,'Ergebnis (aggregiert)'!A292)=0,"Fehler: Reiter 'Beladung des Speichers' wurde für diesen Speicher nicht ausgefüllt",IF(COUNTIF('Entladung des Speichers'!$A$17:$A$300,'Ergebnis (aggregiert)'!A292)=0,"Fehler: Reiter 'Entladung des Speichers' wurde für diesen Speicher nicht ausgefüllt",IF(COUNTIF(Füllstände!$A$17:$A$300,'Ergebnis (aggregiert)'!A292)=0,"Fehler: Reiter 'Füllstände' wurde für diesen Speicher nicht ausgefüllt","")))),"Fehler: nicht alle Datenblätter für diesen Speicher wurden vollständig befüllt")</f>
        <v/>
      </c>
    </row>
    <row r="293" spans="1:10" x14ac:dyDescent="0.2">
      <c r="A293" s="105" t="str">
        <f>IF(Stammdaten!A293="","",Stammdaten!A293)</f>
        <v/>
      </c>
      <c r="B293" s="105" t="str">
        <f>IF(A293="","",VLOOKUP(A293,Stammdaten!A293:H576,6,FALSE))</f>
        <v/>
      </c>
      <c r="C293" s="169" t="str">
        <f>IF(A293="","",IF(OR('Beladung des Speichers'!B293="Beladung aus dem Netz eines anderen Netzbetreibers",'Beladung des Speichers'!B293="Beladung ohne Netznutzung"),'Beladung des Speichers'!B293,"Beladung aus dem Netz der "&amp;Stammdaten!$F$3))</f>
        <v/>
      </c>
      <c r="D293" s="106" t="str">
        <f t="shared" si="6"/>
        <v/>
      </c>
      <c r="E293" s="107" t="str">
        <f>IF(OR(C293="Beladung aus dem Netz eines anderen Netzbetreibers",C293="Beladung ohne Netznutzung"), "",IF(A293="","",SUMIFS('Ergebnis (detailliert)'!$H$17:$H$300,'Ergebnis (detailliert)'!$A$17:$A$300,'Ergebnis (aggregiert)'!$A293,'Ergebnis (detailliert)'!$B$17:$B$300,'Ergebnis (aggregiert)'!$C293)))</f>
        <v/>
      </c>
      <c r="F293" s="108" t="str">
        <f>IF(OR(C293="Beladung aus dem Netz eines anderen Netzbetreibers",C293="Beladung ohne Netznutzung"),  "",IF($A293="","",SUMIFS('Ergebnis (detailliert)'!$I$17:$I$300,'Ergebnis (detailliert)'!$A$17:$A$300,'Ergebnis (aggregiert)'!$A293,'Ergebnis (detailliert)'!$B$17:$B$300,'Ergebnis (aggregiert)'!$C293)))</f>
        <v/>
      </c>
      <c r="G293" s="107" t="str">
        <f>IF(OR(C293="Beladung aus dem Netz eines anderen Netzbetreibers",C293="Beladung ohne Netznutzung"), "",IF($A293="","",SUMIFS('Ergebnis (detailliert)'!$M$17:$M$1001,'Ergebnis (detailliert)'!$A$17:$A$1001,'Ergebnis (aggregiert)'!$A293,'Ergebnis (detailliert)'!$B$17:$B$1001,'Ergebnis (aggregiert)'!$C293)))</f>
        <v/>
      </c>
      <c r="H293" s="108" t="str">
        <f>IF(OR(C293="Beladung aus dem Netz eines anderen Netzbetreibers",C293="Beladung ohne Netznutzung"), "",IF($A293="","",SUMIFS('Ergebnis (detailliert)'!$P$17:$P$1001,'Ergebnis (detailliert)'!$A$17:$A$1001,'Ergebnis (aggregiert)'!$A293,'Ergebnis (detailliert)'!$B$17:$B$1001,'Ergebnis (aggregiert)'!$C293)))</f>
        <v/>
      </c>
      <c r="I293" s="109" t="str">
        <f>IF(OR(C293="Beladung aus dem Netz eines anderen Netzbetreibers",C293="Beladung ohne Netznutzung"), "",IF($A293="","",SUMIFS('Ergebnis (detailliert)'!$S$17:$S$1001,'Ergebnis (detailliert)'!$A$17:$A$1001,'Ergebnis (aggregiert)'!$A293,'Ergebnis (detailliert)'!$B$17:$B$1001,'Ergebnis (aggregiert)'!$C293)))</f>
        <v/>
      </c>
      <c r="J293" s="89" t="str">
        <f>IFERROR(IF(ISBLANK(A293),"",IF(COUNTIF('Beladung des Speichers'!$A$17:$A$300,'Ergebnis (aggregiert)'!A293)=0,"Fehler: Reiter 'Beladung des Speichers' wurde für diesen Speicher nicht ausgefüllt",IF(COUNTIF('Entladung des Speichers'!$A$17:$A$300,'Ergebnis (aggregiert)'!A293)=0,"Fehler: Reiter 'Entladung des Speichers' wurde für diesen Speicher nicht ausgefüllt",IF(COUNTIF(Füllstände!$A$17:$A$300,'Ergebnis (aggregiert)'!A293)=0,"Fehler: Reiter 'Füllstände' wurde für diesen Speicher nicht ausgefüllt","")))),"Fehler: nicht alle Datenblätter für diesen Speicher wurden vollständig befüllt")</f>
        <v/>
      </c>
    </row>
    <row r="294" spans="1:10" x14ac:dyDescent="0.2">
      <c r="A294" s="105" t="str">
        <f>IF(Stammdaten!A294="","",Stammdaten!A294)</f>
        <v/>
      </c>
      <c r="B294" s="105" t="str">
        <f>IF(A294="","",VLOOKUP(A294,Stammdaten!A294:H577,6,FALSE))</f>
        <v/>
      </c>
      <c r="C294" s="169" t="str">
        <f>IF(A294="","",IF(OR('Beladung des Speichers'!B294="Beladung aus dem Netz eines anderen Netzbetreibers",'Beladung des Speichers'!B294="Beladung ohne Netznutzung"),'Beladung des Speichers'!B294,"Beladung aus dem Netz der "&amp;Stammdaten!$F$3))</f>
        <v/>
      </c>
      <c r="D294" s="106" t="str">
        <f t="shared" si="6"/>
        <v/>
      </c>
      <c r="E294" s="107" t="str">
        <f>IF(OR(C294="Beladung aus dem Netz eines anderen Netzbetreibers",C294="Beladung ohne Netznutzung"), "",IF(A294="","",SUMIFS('Ergebnis (detailliert)'!$H$17:$H$300,'Ergebnis (detailliert)'!$A$17:$A$300,'Ergebnis (aggregiert)'!$A294,'Ergebnis (detailliert)'!$B$17:$B$300,'Ergebnis (aggregiert)'!$C294)))</f>
        <v/>
      </c>
      <c r="F294" s="108" t="str">
        <f>IF(OR(C294="Beladung aus dem Netz eines anderen Netzbetreibers",C294="Beladung ohne Netznutzung"),  "",IF($A294="","",SUMIFS('Ergebnis (detailliert)'!$I$17:$I$300,'Ergebnis (detailliert)'!$A$17:$A$300,'Ergebnis (aggregiert)'!$A294,'Ergebnis (detailliert)'!$B$17:$B$300,'Ergebnis (aggregiert)'!$C294)))</f>
        <v/>
      </c>
      <c r="G294" s="107" t="str">
        <f>IF(OR(C294="Beladung aus dem Netz eines anderen Netzbetreibers",C294="Beladung ohne Netznutzung"), "",IF($A294="","",SUMIFS('Ergebnis (detailliert)'!$M$17:$M$1001,'Ergebnis (detailliert)'!$A$17:$A$1001,'Ergebnis (aggregiert)'!$A294,'Ergebnis (detailliert)'!$B$17:$B$1001,'Ergebnis (aggregiert)'!$C294)))</f>
        <v/>
      </c>
      <c r="H294" s="108" t="str">
        <f>IF(OR(C294="Beladung aus dem Netz eines anderen Netzbetreibers",C294="Beladung ohne Netznutzung"), "",IF($A294="","",SUMIFS('Ergebnis (detailliert)'!$P$17:$P$1001,'Ergebnis (detailliert)'!$A$17:$A$1001,'Ergebnis (aggregiert)'!$A294,'Ergebnis (detailliert)'!$B$17:$B$1001,'Ergebnis (aggregiert)'!$C294)))</f>
        <v/>
      </c>
      <c r="I294" s="109" t="str">
        <f>IF(OR(C294="Beladung aus dem Netz eines anderen Netzbetreibers",C294="Beladung ohne Netznutzung"), "",IF($A294="","",SUMIFS('Ergebnis (detailliert)'!$S$17:$S$1001,'Ergebnis (detailliert)'!$A$17:$A$1001,'Ergebnis (aggregiert)'!$A294,'Ergebnis (detailliert)'!$B$17:$B$1001,'Ergebnis (aggregiert)'!$C294)))</f>
        <v/>
      </c>
      <c r="J294" s="89" t="str">
        <f>IFERROR(IF(ISBLANK(A294),"",IF(COUNTIF('Beladung des Speichers'!$A$17:$A$300,'Ergebnis (aggregiert)'!A294)=0,"Fehler: Reiter 'Beladung des Speichers' wurde für diesen Speicher nicht ausgefüllt",IF(COUNTIF('Entladung des Speichers'!$A$17:$A$300,'Ergebnis (aggregiert)'!A294)=0,"Fehler: Reiter 'Entladung des Speichers' wurde für diesen Speicher nicht ausgefüllt",IF(COUNTIF(Füllstände!$A$17:$A$300,'Ergebnis (aggregiert)'!A294)=0,"Fehler: Reiter 'Füllstände' wurde für diesen Speicher nicht ausgefüllt","")))),"Fehler: nicht alle Datenblätter für diesen Speicher wurden vollständig befüllt")</f>
        <v/>
      </c>
    </row>
    <row r="295" spans="1:10" x14ac:dyDescent="0.2">
      <c r="A295" s="105" t="str">
        <f>IF(Stammdaten!A295="","",Stammdaten!A295)</f>
        <v/>
      </c>
      <c r="B295" s="105" t="str">
        <f>IF(A295="","",VLOOKUP(A295,Stammdaten!A295:H578,6,FALSE))</f>
        <v/>
      </c>
      <c r="C295" s="169" t="str">
        <f>IF(A295="","",IF(OR('Beladung des Speichers'!B295="Beladung aus dem Netz eines anderen Netzbetreibers",'Beladung des Speichers'!B295="Beladung ohne Netznutzung"),'Beladung des Speichers'!B295,"Beladung aus dem Netz der "&amp;Stammdaten!$F$3))</f>
        <v/>
      </c>
      <c r="D295" s="106" t="str">
        <f t="shared" si="6"/>
        <v/>
      </c>
      <c r="E295" s="107" t="str">
        <f>IF(OR(C295="Beladung aus dem Netz eines anderen Netzbetreibers",C295="Beladung ohne Netznutzung"), "",IF(A295="","",SUMIFS('Ergebnis (detailliert)'!$H$17:$H$300,'Ergebnis (detailliert)'!$A$17:$A$300,'Ergebnis (aggregiert)'!$A295,'Ergebnis (detailliert)'!$B$17:$B$300,'Ergebnis (aggregiert)'!$C295)))</f>
        <v/>
      </c>
      <c r="F295" s="108" t="str">
        <f>IF(OR(C295="Beladung aus dem Netz eines anderen Netzbetreibers",C295="Beladung ohne Netznutzung"),  "",IF($A295="","",SUMIFS('Ergebnis (detailliert)'!$I$17:$I$300,'Ergebnis (detailliert)'!$A$17:$A$300,'Ergebnis (aggregiert)'!$A295,'Ergebnis (detailliert)'!$B$17:$B$300,'Ergebnis (aggregiert)'!$C295)))</f>
        <v/>
      </c>
      <c r="G295" s="107" t="str">
        <f>IF(OR(C295="Beladung aus dem Netz eines anderen Netzbetreibers",C295="Beladung ohne Netznutzung"), "",IF($A295="","",SUMIFS('Ergebnis (detailliert)'!$M$17:$M$1001,'Ergebnis (detailliert)'!$A$17:$A$1001,'Ergebnis (aggregiert)'!$A295,'Ergebnis (detailliert)'!$B$17:$B$1001,'Ergebnis (aggregiert)'!$C295)))</f>
        <v/>
      </c>
      <c r="H295" s="108" t="str">
        <f>IF(OR(C295="Beladung aus dem Netz eines anderen Netzbetreibers",C295="Beladung ohne Netznutzung"), "",IF($A295="","",SUMIFS('Ergebnis (detailliert)'!$P$17:$P$1001,'Ergebnis (detailliert)'!$A$17:$A$1001,'Ergebnis (aggregiert)'!$A295,'Ergebnis (detailliert)'!$B$17:$B$1001,'Ergebnis (aggregiert)'!$C295)))</f>
        <v/>
      </c>
      <c r="I295" s="109" t="str">
        <f>IF(OR(C295="Beladung aus dem Netz eines anderen Netzbetreibers",C295="Beladung ohne Netznutzung"), "",IF($A295="","",SUMIFS('Ergebnis (detailliert)'!$S$17:$S$1001,'Ergebnis (detailliert)'!$A$17:$A$1001,'Ergebnis (aggregiert)'!$A295,'Ergebnis (detailliert)'!$B$17:$B$1001,'Ergebnis (aggregiert)'!$C295)))</f>
        <v/>
      </c>
      <c r="J295" s="89" t="str">
        <f>IFERROR(IF(ISBLANK(A295),"",IF(COUNTIF('Beladung des Speichers'!$A$17:$A$300,'Ergebnis (aggregiert)'!A295)=0,"Fehler: Reiter 'Beladung des Speichers' wurde für diesen Speicher nicht ausgefüllt",IF(COUNTIF('Entladung des Speichers'!$A$17:$A$300,'Ergebnis (aggregiert)'!A295)=0,"Fehler: Reiter 'Entladung des Speichers' wurde für diesen Speicher nicht ausgefüllt",IF(COUNTIF(Füllstände!$A$17:$A$300,'Ergebnis (aggregiert)'!A295)=0,"Fehler: Reiter 'Füllstände' wurde für diesen Speicher nicht ausgefüllt","")))),"Fehler: nicht alle Datenblätter für diesen Speicher wurden vollständig befüllt")</f>
        <v/>
      </c>
    </row>
    <row r="296" spans="1:10" x14ac:dyDescent="0.2">
      <c r="A296" s="105" t="str">
        <f>IF(Stammdaten!A296="","",Stammdaten!A296)</f>
        <v/>
      </c>
      <c r="B296" s="105" t="str">
        <f>IF(A296="","",VLOOKUP(A296,Stammdaten!A296:H579,6,FALSE))</f>
        <v/>
      </c>
      <c r="C296" s="169" t="str">
        <f>IF(A296="","",IF(OR('Beladung des Speichers'!B296="Beladung aus dem Netz eines anderen Netzbetreibers",'Beladung des Speichers'!B296="Beladung ohne Netznutzung"),'Beladung des Speichers'!B296,"Beladung aus dem Netz der "&amp;Stammdaten!$F$3))</f>
        <v/>
      </c>
      <c r="D296" s="106" t="str">
        <f t="shared" si="6"/>
        <v/>
      </c>
      <c r="E296" s="107" t="str">
        <f>IF(OR(C296="Beladung aus dem Netz eines anderen Netzbetreibers",C296="Beladung ohne Netznutzung"), "",IF(A296="","",SUMIFS('Ergebnis (detailliert)'!$H$17:$H$300,'Ergebnis (detailliert)'!$A$17:$A$300,'Ergebnis (aggregiert)'!$A296,'Ergebnis (detailliert)'!$B$17:$B$300,'Ergebnis (aggregiert)'!$C296)))</f>
        <v/>
      </c>
      <c r="F296" s="108" t="str">
        <f>IF(OR(C296="Beladung aus dem Netz eines anderen Netzbetreibers",C296="Beladung ohne Netznutzung"),  "",IF($A296="","",SUMIFS('Ergebnis (detailliert)'!$I$17:$I$300,'Ergebnis (detailliert)'!$A$17:$A$300,'Ergebnis (aggregiert)'!$A296,'Ergebnis (detailliert)'!$B$17:$B$300,'Ergebnis (aggregiert)'!$C296)))</f>
        <v/>
      </c>
      <c r="G296" s="107" t="str">
        <f>IF(OR(C296="Beladung aus dem Netz eines anderen Netzbetreibers",C296="Beladung ohne Netznutzung"), "",IF($A296="","",SUMIFS('Ergebnis (detailliert)'!$M$17:$M$1001,'Ergebnis (detailliert)'!$A$17:$A$1001,'Ergebnis (aggregiert)'!$A296,'Ergebnis (detailliert)'!$B$17:$B$1001,'Ergebnis (aggregiert)'!$C296)))</f>
        <v/>
      </c>
      <c r="H296" s="108" t="str">
        <f>IF(OR(C296="Beladung aus dem Netz eines anderen Netzbetreibers",C296="Beladung ohne Netznutzung"), "",IF($A296="","",SUMIFS('Ergebnis (detailliert)'!$P$17:$P$1001,'Ergebnis (detailliert)'!$A$17:$A$1001,'Ergebnis (aggregiert)'!$A296,'Ergebnis (detailliert)'!$B$17:$B$1001,'Ergebnis (aggregiert)'!$C296)))</f>
        <v/>
      </c>
      <c r="I296" s="109" t="str">
        <f>IF(OR(C296="Beladung aus dem Netz eines anderen Netzbetreibers",C296="Beladung ohne Netznutzung"), "",IF($A296="","",SUMIFS('Ergebnis (detailliert)'!$S$17:$S$1001,'Ergebnis (detailliert)'!$A$17:$A$1001,'Ergebnis (aggregiert)'!$A296,'Ergebnis (detailliert)'!$B$17:$B$1001,'Ergebnis (aggregiert)'!$C296)))</f>
        <v/>
      </c>
      <c r="J296" s="89" t="str">
        <f>IFERROR(IF(ISBLANK(A296),"",IF(COUNTIF('Beladung des Speichers'!$A$17:$A$300,'Ergebnis (aggregiert)'!A296)=0,"Fehler: Reiter 'Beladung des Speichers' wurde für diesen Speicher nicht ausgefüllt",IF(COUNTIF('Entladung des Speichers'!$A$17:$A$300,'Ergebnis (aggregiert)'!A296)=0,"Fehler: Reiter 'Entladung des Speichers' wurde für diesen Speicher nicht ausgefüllt",IF(COUNTIF(Füllstände!$A$17:$A$300,'Ergebnis (aggregiert)'!A296)=0,"Fehler: Reiter 'Füllstände' wurde für diesen Speicher nicht ausgefüllt","")))),"Fehler: nicht alle Datenblätter für diesen Speicher wurden vollständig befüllt")</f>
        <v/>
      </c>
    </row>
    <row r="297" spans="1:10" x14ac:dyDescent="0.2">
      <c r="A297" s="105" t="str">
        <f>IF(Stammdaten!A297="","",Stammdaten!A297)</f>
        <v/>
      </c>
      <c r="B297" s="105" t="str">
        <f>IF(A297="","",VLOOKUP(A297,Stammdaten!A297:H580,6,FALSE))</f>
        <v/>
      </c>
      <c r="C297" s="169" t="str">
        <f>IF(A297="","",IF(OR('Beladung des Speichers'!B297="Beladung aus dem Netz eines anderen Netzbetreibers",'Beladung des Speichers'!B297="Beladung ohne Netznutzung"),'Beladung des Speichers'!B297,"Beladung aus dem Netz der "&amp;Stammdaten!$F$3))</f>
        <v/>
      </c>
      <c r="D297" s="106" t="str">
        <f t="shared" si="6"/>
        <v/>
      </c>
      <c r="E297" s="107" t="str">
        <f>IF(OR(C297="Beladung aus dem Netz eines anderen Netzbetreibers",C297="Beladung ohne Netznutzung"), "",IF(A297="","",SUMIFS('Ergebnis (detailliert)'!$H$17:$H$300,'Ergebnis (detailliert)'!$A$17:$A$300,'Ergebnis (aggregiert)'!$A297,'Ergebnis (detailliert)'!$B$17:$B$300,'Ergebnis (aggregiert)'!$C297)))</f>
        <v/>
      </c>
      <c r="F297" s="108" t="str">
        <f>IF(OR(C297="Beladung aus dem Netz eines anderen Netzbetreibers",C297="Beladung ohne Netznutzung"),  "",IF($A297="","",SUMIFS('Ergebnis (detailliert)'!$I$17:$I$300,'Ergebnis (detailliert)'!$A$17:$A$300,'Ergebnis (aggregiert)'!$A297,'Ergebnis (detailliert)'!$B$17:$B$300,'Ergebnis (aggregiert)'!$C297)))</f>
        <v/>
      </c>
      <c r="G297" s="107" t="str">
        <f>IF(OR(C297="Beladung aus dem Netz eines anderen Netzbetreibers",C297="Beladung ohne Netznutzung"), "",IF($A297="","",SUMIFS('Ergebnis (detailliert)'!$M$17:$M$1001,'Ergebnis (detailliert)'!$A$17:$A$1001,'Ergebnis (aggregiert)'!$A297,'Ergebnis (detailliert)'!$B$17:$B$1001,'Ergebnis (aggregiert)'!$C297)))</f>
        <v/>
      </c>
      <c r="H297" s="108" t="str">
        <f>IF(OR(C297="Beladung aus dem Netz eines anderen Netzbetreibers",C297="Beladung ohne Netznutzung"), "",IF($A297="","",SUMIFS('Ergebnis (detailliert)'!$P$17:$P$1001,'Ergebnis (detailliert)'!$A$17:$A$1001,'Ergebnis (aggregiert)'!$A297,'Ergebnis (detailliert)'!$B$17:$B$1001,'Ergebnis (aggregiert)'!$C297)))</f>
        <v/>
      </c>
      <c r="I297" s="109" t="str">
        <f>IF(OR(C297="Beladung aus dem Netz eines anderen Netzbetreibers",C297="Beladung ohne Netznutzung"), "",IF($A297="","",SUMIFS('Ergebnis (detailliert)'!$S$17:$S$1001,'Ergebnis (detailliert)'!$A$17:$A$1001,'Ergebnis (aggregiert)'!$A297,'Ergebnis (detailliert)'!$B$17:$B$1001,'Ergebnis (aggregiert)'!$C297)))</f>
        <v/>
      </c>
      <c r="J297" s="89" t="str">
        <f>IFERROR(IF(ISBLANK(A297),"",IF(COUNTIF('Beladung des Speichers'!$A$17:$A$300,'Ergebnis (aggregiert)'!A297)=0,"Fehler: Reiter 'Beladung des Speichers' wurde für diesen Speicher nicht ausgefüllt",IF(COUNTIF('Entladung des Speichers'!$A$17:$A$300,'Ergebnis (aggregiert)'!A297)=0,"Fehler: Reiter 'Entladung des Speichers' wurde für diesen Speicher nicht ausgefüllt",IF(COUNTIF(Füllstände!$A$17:$A$300,'Ergebnis (aggregiert)'!A297)=0,"Fehler: Reiter 'Füllstände' wurde für diesen Speicher nicht ausgefüllt","")))),"Fehler: nicht alle Datenblätter für diesen Speicher wurden vollständig befüllt")</f>
        <v/>
      </c>
    </row>
    <row r="298" spans="1:10" x14ac:dyDescent="0.2">
      <c r="A298" s="105" t="str">
        <f>IF(Stammdaten!A298="","",Stammdaten!A298)</f>
        <v/>
      </c>
      <c r="B298" s="105" t="str">
        <f>IF(A298="","",VLOOKUP(A298,Stammdaten!A298:H581,6,FALSE))</f>
        <v/>
      </c>
      <c r="C298" s="169" t="str">
        <f>IF(A298="","",IF(OR('Beladung des Speichers'!B298="Beladung aus dem Netz eines anderen Netzbetreibers",'Beladung des Speichers'!B298="Beladung ohne Netznutzung"),'Beladung des Speichers'!B298,"Beladung aus dem Netz der "&amp;Stammdaten!$F$3))</f>
        <v/>
      </c>
      <c r="D298" s="106" t="str">
        <f t="shared" si="6"/>
        <v/>
      </c>
      <c r="E298" s="107" t="str">
        <f>IF(OR(C298="Beladung aus dem Netz eines anderen Netzbetreibers",C298="Beladung ohne Netznutzung"), "",IF(A298="","",SUMIFS('Ergebnis (detailliert)'!$H$17:$H$300,'Ergebnis (detailliert)'!$A$17:$A$300,'Ergebnis (aggregiert)'!$A298,'Ergebnis (detailliert)'!$B$17:$B$300,'Ergebnis (aggregiert)'!$C298)))</f>
        <v/>
      </c>
      <c r="F298" s="108" t="str">
        <f>IF(OR(C298="Beladung aus dem Netz eines anderen Netzbetreibers",C298="Beladung ohne Netznutzung"),  "",IF($A298="","",SUMIFS('Ergebnis (detailliert)'!$I$17:$I$300,'Ergebnis (detailliert)'!$A$17:$A$300,'Ergebnis (aggregiert)'!$A298,'Ergebnis (detailliert)'!$B$17:$B$300,'Ergebnis (aggregiert)'!$C298)))</f>
        <v/>
      </c>
      <c r="G298" s="107" t="str">
        <f>IF(OR(C298="Beladung aus dem Netz eines anderen Netzbetreibers",C298="Beladung ohne Netznutzung"), "",IF($A298="","",SUMIFS('Ergebnis (detailliert)'!$M$17:$M$1001,'Ergebnis (detailliert)'!$A$17:$A$1001,'Ergebnis (aggregiert)'!$A298,'Ergebnis (detailliert)'!$B$17:$B$1001,'Ergebnis (aggregiert)'!$C298)))</f>
        <v/>
      </c>
      <c r="H298" s="108" t="str">
        <f>IF(OR(C298="Beladung aus dem Netz eines anderen Netzbetreibers",C298="Beladung ohne Netznutzung"), "",IF($A298="","",SUMIFS('Ergebnis (detailliert)'!$P$17:$P$1001,'Ergebnis (detailliert)'!$A$17:$A$1001,'Ergebnis (aggregiert)'!$A298,'Ergebnis (detailliert)'!$B$17:$B$1001,'Ergebnis (aggregiert)'!$C298)))</f>
        <v/>
      </c>
      <c r="I298" s="109" t="str">
        <f>IF(OR(C298="Beladung aus dem Netz eines anderen Netzbetreibers",C298="Beladung ohne Netznutzung"), "",IF($A298="","",SUMIFS('Ergebnis (detailliert)'!$S$17:$S$1001,'Ergebnis (detailliert)'!$A$17:$A$1001,'Ergebnis (aggregiert)'!$A298,'Ergebnis (detailliert)'!$B$17:$B$1001,'Ergebnis (aggregiert)'!$C298)))</f>
        <v/>
      </c>
      <c r="J298" s="89" t="str">
        <f>IFERROR(IF(ISBLANK(A298),"",IF(COUNTIF('Beladung des Speichers'!$A$17:$A$300,'Ergebnis (aggregiert)'!A298)=0,"Fehler: Reiter 'Beladung des Speichers' wurde für diesen Speicher nicht ausgefüllt",IF(COUNTIF('Entladung des Speichers'!$A$17:$A$300,'Ergebnis (aggregiert)'!A298)=0,"Fehler: Reiter 'Entladung des Speichers' wurde für diesen Speicher nicht ausgefüllt",IF(COUNTIF(Füllstände!$A$17:$A$300,'Ergebnis (aggregiert)'!A298)=0,"Fehler: Reiter 'Füllstände' wurde für diesen Speicher nicht ausgefüllt","")))),"Fehler: nicht alle Datenblätter für diesen Speicher wurden vollständig befüllt")</f>
        <v/>
      </c>
    </row>
    <row r="299" spans="1:10" x14ac:dyDescent="0.2">
      <c r="A299" s="105" t="str">
        <f>IF(Stammdaten!A299="","",Stammdaten!A299)</f>
        <v/>
      </c>
      <c r="B299" s="105" t="str">
        <f>IF(A299="","",VLOOKUP(A299,Stammdaten!A299:H582,6,FALSE))</f>
        <v/>
      </c>
      <c r="C299" s="169" t="str">
        <f>IF(A299="","",IF(OR('Beladung des Speichers'!B299="Beladung aus dem Netz eines anderen Netzbetreibers",'Beladung des Speichers'!B299="Beladung ohne Netznutzung"),'Beladung des Speichers'!B299,"Beladung aus dem Netz der "&amp;Stammdaten!$F$3))</f>
        <v/>
      </c>
      <c r="D299" s="106" t="str">
        <f t="shared" si="6"/>
        <v/>
      </c>
      <c r="E299" s="107" t="str">
        <f>IF(OR(C299="Beladung aus dem Netz eines anderen Netzbetreibers",C299="Beladung ohne Netznutzung"), "",IF(A299="","",SUMIFS('Ergebnis (detailliert)'!$H$17:$H$300,'Ergebnis (detailliert)'!$A$17:$A$300,'Ergebnis (aggregiert)'!$A299,'Ergebnis (detailliert)'!$B$17:$B$300,'Ergebnis (aggregiert)'!$C299)))</f>
        <v/>
      </c>
      <c r="F299" s="108" t="str">
        <f>IF(OR(C299="Beladung aus dem Netz eines anderen Netzbetreibers",C299="Beladung ohne Netznutzung"),  "",IF($A299="","",SUMIFS('Ergebnis (detailliert)'!$I$17:$I$300,'Ergebnis (detailliert)'!$A$17:$A$300,'Ergebnis (aggregiert)'!$A299,'Ergebnis (detailliert)'!$B$17:$B$300,'Ergebnis (aggregiert)'!$C299)))</f>
        <v/>
      </c>
      <c r="G299" s="107" t="str">
        <f>IF(OR(C299="Beladung aus dem Netz eines anderen Netzbetreibers",C299="Beladung ohne Netznutzung"), "",IF($A299="","",SUMIFS('Ergebnis (detailliert)'!$M$17:$M$1001,'Ergebnis (detailliert)'!$A$17:$A$1001,'Ergebnis (aggregiert)'!$A299,'Ergebnis (detailliert)'!$B$17:$B$1001,'Ergebnis (aggregiert)'!$C299)))</f>
        <v/>
      </c>
      <c r="H299" s="108" t="str">
        <f>IF(OR(C299="Beladung aus dem Netz eines anderen Netzbetreibers",C299="Beladung ohne Netznutzung"), "",IF($A299="","",SUMIFS('Ergebnis (detailliert)'!$P$17:$P$1001,'Ergebnis (detailliert)'!$A$17:$A$1001,'Ergebnis (aggregiert)'!$A299,'Ergebnis (detailliert)'!$B$17:$B$1001,'Ergebnis (aggregiert)'!$C299)))</f>
        <v/>
      </c>
      <c r="I299" s="109" t="str">
        <f>IF(OR(C299="Beladung aus dem Netz eines anderen Netzbetreibers",C299="Beladung ohne Netznutzung"), "",IF($A299="","",SUMIFS('Ergebnis (detailliert)'!$S$17:$S$1001,'Ergebnis (detailliert)'!$A$17:$A$1001,'Ergebnis (aggregiert)'!$A299,'Ergebnis (detailliert)'!$B$17:$B$1001,'Ergebnis (aggregiert)'!$C299)))</f>
        <v/>
      </c>
      <c r="J299" s="89" t="str">
        <f>IFERROR(IF(ISBLANK(A299),"",IF(COUNTIF('Beladung des Speichers'!$A$17:$A$300,'Ergebnis (aggregiert)'!A299)=0,"Fehler: Reiter 'Beladung des Speichers' wurde für diesen Speicher nicht ausgefüllt",IF(COUNTIF('Entladung des Speichers'!$A$17:$A$300,'Ergebnis (aggregiert)'!A299)=0,"Fehler: Reiter 'Entladung des Speichers' wurde für diesen Speicher nicht ausgefüllt",IF(COUNTIF(Füllstände!$A$17:$A$300,'Ergebnis (aggregiert)'!A299)=0,"Fehler: Reiter 'Füllstände' wurde für diesen Speicher nicht ausgefüllt","")))),"Fehler: nicht alle Datenblätter für diesen Speicher wurden vollständig befüllt")</f>
        <v/>
      </c>
    </row>
    <row r="300" spans="1:10" ht="15" thickBot="1" x14ac:dyDescent="0.25">
      <c r="A300" s="105" t="str">
        <f>IF(Stammdaten!A300="","",Stammdaten!A300)</f>
        <v/>
      </c>
      <c r="B300" s="105" t="str">
        <f>IF(A300="","",VLOOKUP(A300,Stammdaten!A300:H583,6,FALSE))</f>
        <v/>
      </c>
      <c r="C300" s="169" t="str">
        <f>IF(A300="","",IF(OR('Beladung des Speichers'!B300="Beladung aus dem Netz eines anderen Netzbetreibers",'Beladung des Speichers'!B300="Beladung ohne Netznutzung"),'Beladung des Speichers'!B300,"Beladung aus dem Netz der "&amp;Stammdaten!$F$3))</f>
        <v/>
      </c>
      <c r="D300" s="106" t="str">
        <f t="shared" si="6"/>
        <v/>
      </c>
      <c r="E300" s="107" t="str">
        <f>IF(OR(C300="Beladung aus dem Netz eines anderen Netzbetreibers",C300="Beladung ohne Netznutzung"), "",IF(A300="","",SUMIFS('Ergebnis (detailliert)'!$H$17:$H$300,'Ergebnis (detailliert)'!$A$17:$A$300,'Ergebnis (aggregiert)'!$A300,'Ergebnis (detailliert)'!$B$17:$B$300,'Ergebnis (aggregiert)'!$C300)))</f>
        <v/>
      </c>
      <c r="F300" s="108" t="str">
        <f>IF(OR(C300="Beladung aus dem Netz eines anderen Netzbetreibers",C300="Beladung ohne Netznutzung"),  "",IF($A300="","",SUMIFS('Ergebnis (detailliert)'!$I$17:$I$300,'Ergebnis (detailliert)'!$A$17:$A$300,'Ergebnis (aggregiert)'!$A300,'Ergebnis (detailliert)'!$B$17:$B$300,'Ergebnis (aggregiert)'!$C300)))</f>
        <v/>
      </c>
      <c r="G300" s="107" t="str">
        <f>IF(OR(C300="Beladung aus dem Netz eines anderen Netzbetreibers",C300="Beladung ohne Netznutzung"), "",IF($A300="","",SUMIFS('Ergebnis (detailliert)'!$M$17:$M$1001,'Ergebnis (detailliert)'!$A$17:$A$1001,'Ergebnis (aggregiert)'!$A300,'Ergebnis (detailliert)'!$B$17:$B$1001,'Ergebnis (aggregiert)'!$C300)))</f>
        <v/>
      </c>
      <c r="H300" s="108" t="str">
        <f>IF(OR(C300="Beladung aus dem Netz eines anderen Netzbetreibers",C300="Beladung ohne Netznutzung"), "",IF($A300="","",SUMIFS('Ergebnis (detailliert)'!$P$17:$P$1001,'Ergebnis (detailliert)'!$A$17:$A$1001,'Ergebnis (aggregiert)'!$A300,'Ergebnis (detailliert)'!$B$17:$B$1001,'Ergebnis (aggregiert)'!$C300)))</f>
        <v/>
      </c>
      <c r="I300" s="109" t="str">
        <f>IF(OR(C300="Beladung aus dem Netz eines anderen Netzbetreibers",C300="Beladung ohne Netznutzung"), "",IF($A300="","",SUMIFS('Ergebnis (detailliert)'!$S$17:$S$1001,'Ergebnis (detailliert)'!$A$17:$A$1001,'Ergebnis (aggregiert)'!$A300,'Ergebnis (detailliert)'!$B$17:$B$1001,'Ergebnis (aggregiert)'!$C300)))</f>
        <v/>
      </c>
      <c r="J300" s="92" t="str">
        <f>IFERROR(IF(ISBLANK(A300),"",IF(COUNTIF('Beladung des Speichers'!$A$17:$A$300,'Ergebnis (aggregiert)'!A300)=0,"Fehler: Reiter 'Beladung des Speichers' wurde für diesen Speicher nicht ausgefüllt",IF(COUNTIF('Entladung des Speichers'!$A$17:$A$300,'Ergebnis (aggregiert)'!A300)=0,"Fehler: Reiter 'Entladung des Speichers' wurde für diesen Speicher nicht ausgefüllt",IF(COUNTIF(Füllstände!$A$17:$A$300,'Ergebnis (aggregiert)'!A300)=0,"Fehler: Reiter 'Füllstände' wurde für diesen Speicher nicht ausgefüllt","")))),"Fehler: nicht alle Datenblätter für diesen Speicher wurden vollständig befüllt")</f>
        <v/>
      </c>
    </row>
  </sheetData>
  <sheetProtection algorithmName="SHA-512" hashValue="aYZuTK2As1DkXOduB0wCr/DkYpcOGrokBwjdXseGV8GwW0y97J+haepJQp/Jk1ii5enyyOInedRWY5HSosF0YA==" saltValue="ub0YS6O+mxGm0B4UECXUQw==" spinCount="100000" sheet="1" selectLockedCells="1"/>
  <mergeCells count="12">
    <mergeCell ref="J14:J16"/>
    <mergeCell ref="A3:B3"/>
    <mergeCell ref="A14:D14"/>
    <mergeCell ref="E14:F14"/>
    <mergeCell ref="G14:H14"/>
    <mergeCell ref="E3:H3"/>
    <mergeCell ref="E11:G11"/>
    <mergeCell ref="H11:I11"/>
    <mergeCell ref="E6:F6"/>
    <mergeCell ref="E7:F7"/>
    <mergeCell ref="E8:F8"/>
    <mergeCell ref="E9:F9"/>
  </mergeCells>
  <conditionalFormatting sqref="H11:I11">
    <cfRule type="beginsWith" dxfId="3" priority="3" operator="beginsWith" text="Fehler">
      <formula>LEFT(H11,LEN("Fehler"))="Fehler"</formula>
    </cfRule>
    <cfRule type="beginsWith" dxfId="2" priority="4" operator="beginsWith" text="Bitte">
      <formula>LEFT(H11,LEN("Bitte"))="Bitte"</formula>
    </cfRule>
  </conditionalFormatting>
  <conditionalFormatting sqref="J17:J300">
    <cfRule type="beginsWith" dxfId="1" priority="1" operator="beginsWith" text="Achtung">
      <formula>LEFT(J17,LEN("Achtung"))="Achtung"</formula>
    </cfRule>
  </conditionalFormatting>
  <pageMargins left="0.7" right="0.7" top="0.78740157499999996" bottom="0.78740157499999996" header="0.3" footer="0.3"/>
  <pageSetup paperSize="9" orientation="portrait" r:id="rId1"/>
  <customProperties>
    <customPr name="EpmWorksheetKeyString_GUID" r:id="rId2"/>
  </customProperties>
  <extLst>
    <ext xmlns:x14="http://schemas.microsoft.com/office/spreadsheetml/2009/9/main" uri="{78C0D931-6437-407d-A8EE-F0AAD7539E65}">
      <x14:conditionalFormattings>
        <x14:conditionalFormatting xmlns:xm="http://schemas.microsoft.com/office/excel/2006/main">
          <x14:cfRule type="beginsWith" priority="2" operator="beginsWith" id="{B7664892-E777-4848-91D0-028FB49548E7}">
            <xm:f>LEFT(J17,LEN("Fehler"))="Fehler"</xm:f>
            <xm:f>"Fehler"</xm:f>
            <x14:dxf>
              <font>
                <color auto="1"/>
              </font>
              <fill>
                <patternFill>
                  <bgColor rgb="FFFFC7CE"/>
                </patternFill>
              </fill>
            </x14:dxf>
          </x14:cfRule>
          <xm:sqref>J17:J300</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tabColor rgb="FFFF0000"/>
  </sheetPr>
  <dimension ref="A2:S1001"/>
  <sheetViews>
    <sheetView showGridLines="0" zoomScale="80" zoomScaleNormal="80" workbookViewId="0">
      <selection activeCell="C9" sqref="C9"/>
    </sheetView>
  </sheetViews>
  <sheetFormatPr baseColWidth="10" defaultColWidth="11" defaultRowHeight="14.25" x14ac:dyDescent="0.2"/>
  <cols>
    <col min="1" max="1" width="32.75" bestFit="1" customWidth="1"/>
    <col min="2" max="2" width="40.25" bestFit="1" customWidth="1"/>
    <col min="3" max="4" width="20" customWidth="1"/>
    <col min="5" max="8" width="20.125" customWidth="1"/>
    <col min="9" max="13" width="18" customWidth="1"/>
    <col min="14" max="15" width="18.875" customWidth="1"/>
    <col min="16" max="16" width="16.625" customWidth="1"/>
    <col min="17" max="18" width="18.125" customWidth="1"/>
    <col min="19" max="19" width="21" customWidth="1"/>
  </cols>
  <sheetData>
    <row r="2" spans="1:19" ht="15" thickBot="1" x14ac:dyDescent="0.25"/>
    <row r="3" spans="1:19" ht="15" thickBot="1" x14ac:dyDescent="0.25">
      <c r="A3" s="124" t="s">
        <v>0</v>
      </c>
      <c r="B3" s="125"/>
    </row>
    <row r="4" spans="1:19" x14ac:dyDescent="0.2">
      <c r="A4" s="42" t="s">
        <v>45</v>
      </c>
      <c r="B4" s="168" t="str">
        <f>IF(Stammdaten!B4="","",Stammdaten!B4)</f>
        <v/>
      </c>
    </row>
    <row r="5" spans="1:19" x14ac:dyDescent="0.2">
      <c r="A5" s="19" t="s">
        <v>1</v>
      </c>
      <c r="B5" s="167" t="str">
        <f>IF(Stammdaten!B5="","",Stammdaten!B5)</f>
        <v/>
      </c>
    </row>
    <row r="6" spans="1:19" x14ac:dyDescent="0.2">
      <c r="A6" s="19" t="s">
        <v>5</v>
      </c>
      <c r="B6" s="167" t="str">
        <f>IF(Stammdaten!B6="","",Stammdaten!B6)</f>
        <v/>
      </c>
    </row>
    <row r="7" spans="1:19" x14ac:dyDescent="0.2">
      <c r="A7" s="19" t="s">
        <v>2</v>
      </c>
      <c r="B7" s="127" t="str">
        <f>IF(Stammdaten!B7="","",Stammdaten!B7)</f>
        <v/>
      </c>
    </row>
    <row r="8" spans="1:19" x14ac:dyDescent="0.2">
      <c r="A8" s="19" t="s">
        <v>3</v>
      </c>
      <c r="B8" s="170" t="str">
        <f>IF(Stammdaten!B8="","",Stammdaten!B8)</f>
        <v/>
      </c>
    </row>
    <row r="9" spans="1:19" ht="15" thickBot="1" x14ac:dyDescent="0.25">
      <c r="A9" s="20" t="s">
        <v>6</v>
      </c>
      <c r="B9" s="128" t="str">
        <f>IF(Stammdaten!B9="","",Stammdaten!B9)</f>
        <v/>
      </c>
    </row>
    <row r="10" spans="1:19" ht="15" thickBot="1" x14ac:dyDescent="0.25">
      <c r="A10" s="41"/>
      <c r="B10" s="88"/>
    </row>
    <row r="11" spans="1:19" x14ac:dyDescent="0.2">
      <c r="A11" s="52" t="s">
        <v>51</v>
      </c>
      <c r="B11" s="91">
        <f>IF(Stammdaten!B11="","",Stammdaten!B11)</f>
        <v>2023</v>
      </c>
    </row>
    <row r="12" spans="1:19" ht="15" thickBot="1" x14ac:dyDescent="0.25">
      <c r="A12" s="53" t="str">
        <f>Stammdaten!A12</f>
        <v>StromNEV-Umlage [ct/kWh]</v>
      </c>
      <c r="B12" s="121">
        <f>IF(Stammdaten!B12="","",Stammdaten!B12)</f>
        <v>0.41699999999999998</v>
      </c>
    </row>
    <row r="13" spans="1:19" ht="15" thickBot="1" x14ac:dyDescent="0.25"/>
    <row r="14" spans="1:19" ht="25.5" customHeight="1" x14ac:dyDescent="0.2">
      <c r="A14" s="81" t="s">
        <v>41</v>
      </c>
      <c r="B14" s="85" t="s">
        <v>48</v>
      </c>
      <c r="C14" s="185" t="s">
        <v>65</v>
      </c>
      <c r="D14" s="186"/>
      <c r="E14" s="186"/>
      <c r="F14" s="187"/>
      <c r="G14" s="200" t="s">
        <v>98</v>
      </c>
      <c r="H14" s="200"/>
      <c r="I14" s="198" t="s">
        <v>95</v>
      </c>
      <c r="J14" s="200"/>
      <c r="K14" s="198" t="s">
        <v>97</v>
      </c>
      <c r="L14" s="200"/>
      <c r="M14" s="200"/>
      <c r="N14" s="198" t="s">
        <v>96</v>
      </c>
      <c r="O14" s="200"/>
      <c r="P14" s="200"/>
      <c r="Q14" s="199"/>
      <c r="R14" s="198" t="s">
        <v>50</v>
      </c>
      <c r="S14" s="199"/>
    </row>
    <row r="15" spans="1:19" ht="51" x14ac:dyDescent="0.2">
      <c r="A15" s="33" t="s">
        <v>7</v>
      </c>
      <c r="B15" s="59"/>
      <c r="C15" s="146" t="s">
        <v>63</v>
      </c>
      <c r="D15" s="147" t="s">
        <v>87</v>
      </c>
      <c r="E15" s="147" t="s">
        <v>63</v>
      </c>
      <c r="F15" s="148" t="s">
        <v>87</v>
      </c>
      <c r="G15" s="49" t="s">
        <v>37</v>
      </c>
      <c r="H15" s="49" t="s">
        <v>43</v>
      </c>
      <c r="I15" s="43" t="s">
        <v>37</v>
      </c>
      <c r="J15" s="63" t="s">
        <v>43</v>
      </c>
      <c r="K15" s="43" t="s">
        <v>38</v>
      </c>
      <c r="L15" s="49" t="s">
        <v>60</v>
      </c>
      <c r="M15" s="49" t="s">
        <v>39</v>
      </c>
      <c r="N15" s="43" t="s">
        <v>38</v>
      </c>
      <c r="O15" s="44" t="s">
        <v>60</v>
      </c>
      <c r="P15" s="63" t="s">
        <v>39</v>
      </c>
      <c r="Q15" s="45" t="s">
        <v>62</v>
      </c>
      <c r="R15" s="65" t="s">
        <v>64</v>
      </c>
      <c r="S15" s="64" t="s">
        <v>36</v>
      </c>
    </row>
    <row r="16" spans="1:19" ht="15" thickBot="1" x14ac:dyDescent="0.25">
      <c r="A16" s="26"/>
      <c r="B16" s="26"/>
      <c r="C16" s="34" t="s">
        <v>11</v>
      </c>
      <c r="D16" s="60" t="s">
        <v>11</v>
      </c>
      <c r="E16" s="60" t="s">
        <v>14</v>
      </c>
      <c r="F16" s="58" t="s">
        <v>14</v>
      </c>
      <c r="G16" s="145" t="s">
        <v>11</v>
      </c>
      <c r="H16" s="30" t="s">
        <v>11</v>
      </c>
      <c r="I16" s="23" t="s">
        <v>14</v>
      </c>
      <c r="J16" s="62" t="s">
        <v>14</v>
      </c>
      <c r="K16" s="34" t="s">
        <v>11</v>
      </c>
      <c r="L16" s="30" t="s">
        <v>11</v>
      </c>
      <c r="M16" s="30" t="s">
        <v>11</v>
      </c>
      <c r="N16" s="23" t="s">
        <v>14</v>
      </c>
      <c r="O16" s="50" t="s">
        <v>14</v>
      </c>
      <c r="P16" s="60" t="s">
        <v>14</v>
      </c>
      <c r="Q16" s="58" t="s">
        <v>14</v>
      </c>
      <c r="R16" s="23" t="s">
        <v>11</v>
      </c>
      <c r="S16" s="25" t="s">
        <v>14</v>
      </c>
    </row>
    <row r="17" spans="1:19" x14ac:dyDescent="0.2">
      <c r="A17" s="94" t="str">
        <f>IF('Beladung des Speichers'!A17="","",'Beladung des Speichers'!A17)</f>
        <v/>
      </c>
      <c r="B17" s="110" t="str">
        <f>IF('Beladung des Speichers'!B17="","",'Beladung des Speichers'!B17)</f>
        <v/>
      </c>
      <c r="C17" s="149" t="str">
        <f>IF(ISBLANK('Beladung des Speichers'!A17),"",SUMIFS('Beladung des Speichers'!$C$17:$C$300,'Beladung des Speichers'!$A$17:$A$300,A17)-SUMIFS('Entladung des Speichers'!$C$17:$C$300,'Entladung des Speichers'!$A$17:$A$300,A17)+SUMIFS(Füllstände!$B$17:$B$299,Füllstände!$A$17:$A$299,A17)-SUMIFS(Füllstände!$C$17:$C$299,Füllstände!$A$17:$A$299,A17))</f>
        <v/>
      </c>
      <c r="D17" s="150" t="str">
        <f>IF(ISBLANK('Beladung des Speichers'!A17),"",C17*'Beladung des Speichers'!C17/SUMIFS('Beladung des Speichers'!$C$17:$C$300,'Beladung des Speichers'!$A$17:$A$300,A17))</f>
        <v/>
      </c>
      <c r="E17" s="151" t="str">
        <f>IF(ISBLANK('Beladung des Speichers'!A17),"",1/SUMIFS('Beladung des Speichers'!$C$17:$C$300,'Beladung des Speichers'!$A$17:$A$300,A17)*C17*SUMIF($A$17:$A$300,A17,'Beladung des Speichers'!$E$17:$E$300))</f>
        <v/>
      </c>
      <c r="F17" s="152" t="str">
        <f>IF(ISBLANK('Beladung des Speichers'!A17),"",IF(C17=0,"0,00",D17/C17*E17))</f>
        <v/>
      </c>
      <c r="G17" s="153" t="str">
        <f>IF(ISBLANK('Beladung des Speichers'!A17),"",SUMIFS('Beladung des Speichers'!$C$17:$C$300,'Beladung des Speichers'!$A$17:$A$300,A17))</f>
        <v/>
      </c>
      <c r="H17" s="112" t="str">
        <f>IF(ISBLANK('Beladung des Speichers'!A17),"",'Beladung des Speichers'!C17)</f>
        <v/>
      </c>
      <c r="I17" s="154" t="str">
        <f>IF(ISBLANK('Beladung des Speichers'!A17),"",SUMIFS('Beladung des Speichers'!$E$17:$E$1001,'Beladung des Speichers'!$A$17:$A$1001,'Ergebnis (detailliert)'!A17))</f>
        <v/>
      </c>
      <c r="J17" s="113" t="str">
        <f>IF(ISBLANK('Beladung des Speichers'!A17),"",'Beladung des Speichers'!E17)</f>
        <v/>
      </c>
      <c r="K17" s="154" t="str">
        <f>IF(ISBLANK('Beladung des Speichers'!A17),"",SUMIFS('Entladung des Speichers'!$C$17:$C$1001,'Entladung des Speichers'!$A$17:$A$1001,'Ergebnis (detailliert)'!A17))</f>
        <v/>
      </c>
      <c r="L17" s="155" t="str">
        <f t="shared" ref="L17" si="0">IF(A17="","",K17+C17)</f>
        <v/>
      </c>
      <c r="M17" s="155" t="str">
        <f>IF(ISBLANK('Entladung des Speichers'!A17),"",'Entladung des Speichers'!C17)</f>
        <v/>
      </c>
      <c r="N17" s="154" t="str">
        <f>IF(ISBLANK('Beladung des Speichers'!A17),"",SUMIFS('Entladung des Speichers'!$E$17:$E$1001,'Entladung des Speichers'!$A$17:$A$1001,'Ergebnis (detailliert)'!$A$17:$A$300))</f>
        <v/>
      </c>
      <c r="O17" s="113" t="str">
        <f t="shared" ref="O17" si="1">IF(A17="","",N17+E17)</f>
        <v/>
      </c>
      <c r="P17" s="17" t="str">
        <f>IFERROR(IF(A17="","",N17*'Ergebnis (detailliert)'!J17/'Ergebnis (detailliert)'!I17),0)</f>
        <v/>
      </c>
      <c r="Q17" s="95" t="str">
        <f>IFERROR(IF(A17="","",P17+E17*H17/G17),0)</f>
        <v/>
      </c>
      <c r="R17" s="96" t="str">
        <f>H17</f>
        <v/>
      </c>
      <c r="S17" s="97" t="str">
        <f>IF(A17="","",IF(LOOKUP(A17,Stammdaten!$A$17:$A$1001,Stammdaten!$G$17:$G$1001)="Nein",0,IF(ISBLANK('Beladung des Speichers'!A17),"",ROUND(MIN(J17,Q17)*-1,2))))</f>
        <v/>
      </c>
    </row>
    <row r="18" spans="1:19" x14ac:dyDescent="0.2">
      <c r="A18" s="98" t="str">
        <f>IF('Beladung des Speichers'!A18="","",'Beladung des Speichers'!A18)</f>
        <v/>
      </c>
      <c r="B18" s="98" t="str">
        <f>IF('Beladung des Speichers'!B18="","",'Beladung des Speichers'!B18)</f>
        <v/>
      </c>
      <c r="C18" s="149" t="str">
        <f>IF(ISBLANK('Beladung des Speichers'!A18),"",SUMIFS('Beladung des Speichers'!$C$17:$C$300,'Beladung des Speichers'!$A$17:$A$300,A18)-SUMIFS('Entladung des Speichers'!$C$17:$C$300,'Entladung des Speichers'!$A$17:$A$300,A18)+SUMIFS(Füllstände!$B$17:$B$299,Füllstände!$A$17:$A$299,A18)-SUMIFS(Füllstände!$C$17:$C$299,Füllstände!$A$17:$A$299,A18))</f>
        <v/>
      </c>
      <c r="D18" s="150" t="str">
        <f>IF(ISBLANK('Beladung des Speichers'!A18),"",C18*'Beladung des Speichers'!C18/SUMIFS('Beladung des Speichers'!$C$17:$C$300,'Beladung des Speichers'!$A$17:$A$300,A18))</f>
        <v/>
      </c>
      <c r="E18" s="151" t="str">
        <f>IF(ISBLANK('Beladung des Speichers'!A18),"",1/SUMIFS('Beladung des Speichers'!$C$17:$C$300,'Beladung des Speichers'!$A$17:$A$300,A18)*C18*SUMIF($A$17:$A$300,A18,'Beladung des Speichers'!$E$17:$E$300))</f>
        <v/>
      </c>
      <c r="F18" s="152" t="str">
        <f>IF(ISBLANK('Beladung des Speichers'!A18),"",IF(C18=0,"0,00",D18/C18*E18))</f>
        <v/>
      </c>
      <c r="G18" s="153" t="str">
        <f>IF(ISBLANK('Beladung des Speichers'!A18),"",SUMIFS('Beladung des Speichers'!$C$17:$C$300,'Beladung des Speichers'!$A$17:$A$300,A18))</f>
        <v/>
      </c>
      <c r="H18" s="112" t="str">
        <f>IF(ISBLANK('Beladung des Speichers'!A18),"",'Beladung des Speichers'!C18)</f>
        <v/>
      </c>
      <c r="I18" s="154" t="str">
        <f>IF(ISBLANK('Beladung des Speichers'!A18),"",SUMIFS('Beladung des Speichers'!$E$17:$E$1001,'Beladung des Speichers'!$A$17:$A$1001,'Ergebnis (detailliert)'!A18))</f>
        <v/>
      </c>
      <c r="J18" s="113" t="str">
        <f>IF(ISBLANK('Beladung des Speichers'!A18),"",'Beladung des Speichers'!E18)</f>
        <v/>
      </c>
      <c r="K18" s="154" t="str">
        <f>IF(ISBLANK('Beladung des Speichers'!A18),"",SUMIFS('Entladung des Speichers'!$C$17:$C$1001,'Entladung des Speichers'!$A$17:$A$1001,'Ergebnis (detailliert)'!A18))</f>
        <v/>
      </c>
      <c r="L18" s="155" t="str">
        <f t="shared" ref="L18:L81" si="2">IF(A18="","",K18+C18)</f>
        <v/>
      </c>
      <c r="M18" s="155" t="str">
        <f>IF(ISBLANK('Entladung des Speichers'!A18),"",'Entladung des Speichers'!C18)</f>
        <v/>
      </c>
      <c r="N18" s="154" t="str">
        <f>IF(ISBLANK('Beladung des Speichers'!A18),"",SUMIFS('Entladung des Speichers'!$E$17:$E$1001,'Entladung des Speichers'!$A$17:$A$1001,'Ergebnis (detailliert)'!$A$17:$A$300))</f>
        <v/>
      </c>
      <c r="O18" s="113" t="str">
        <f t="shared" ref="O18:O81" si="3">IF(A18="","",N18+E18)</f>
        <v/>
      </c>
      <c r="P18" s="17" t="str">
        <f>IFERROR(IF(A18="","",N18*'Ergebnis (detailliert)'!J18/'Ergebnis (detailliert)'!I18),0)</f>
        <v/>
      </c>
      <c r="Q18" s="95" t="str">
        <f t="shared" ref="Q18:Q81" si="4">IFERROR(IF(A18="","",P18+E18*H18/G18),0)</f>
        <v/>
      </c>
      <c r="R18" s="96" t="str">
        <f t="shared" ref="R18:R81" si="5">H18</f>
        <v/>
      </c>
      <c r="S18" s="97" t="str">
        <f>IF(A18="","",IF(LOOKUP(A18,Stammdaten!$A$17:$A$1001,Stammdaten!$G$17:$G$1001)="Nein",0,IF(ISBLANK('Beladung des Speichers'!A18),"",ROUND(MIN(J18,Q18)*-1,2))))</f>
        <v/>
      </c>
    </row>
    <row r="19" spans="1:19" x14ac:dyDescent="0.2">
      <c r="A19" s="98" t="str">
        <f>IF('Beladung des Speichers'!A19="","",'Beladung des Speichers'!A19)</f>
        <v/>
      </c>
      <c r="B19" s="98" t="str">
        <f>IF('Beladung des Speichers'!B19="","",'Beladung des Speichers'!B19)</f>
        <v/>
      </c>
      <c r="C19" s="149" t="str">
        <f>IF(ISBLANK('Beladung des Speichers'!A19),"",SUMIFS('Beladung des Speichers'!$C$17:$C$300,'Beladung des Speichers'!$A$17:$A$300,A19)-SUMIFS('Entladung des Speichers'!$C$17:$C$300,'Entladung des Speichers'!$A$17:$A$300,A19)+SUMIFS(Füllstände!$B$17:$B$299,Füllstände!$A$17:$A$299,A19)-SUMIFS(Füllstände!$C$17:$C$299,Füllstände!$A$17:$A$299,A19))</f>
        <v/>
      </c>
      <c r="D19" s="150" t="str">
        <f>IF(ISBLANK('Beladung des Speichers'!A19),"",C19*'Beladung des Speichers'!C19/SUMIFS('Beladung des Speichers'!$C$17:$C$300,'Beladung des Speichers'!$A$17:$A$300,A19))</f>
        <v/>
      </c>
      <c r="E19" s="151" t="str">
        <f>IF(ISBLANK('Beladung des Speichers'!A19),"",1/SUMIFS('Beladung des Speichers'!$C$17:$C$300,'Beladung des Speichers'!$A$17:$A$300,A19)*C19*SUMIF($A$17:$A$300,A19,'Beladung des Speichers'!$E$17:$E$300))</f>
        <v/>
      </c>
      <c r="F19" s="152" t="str">
        <f>IF(ISBLANK('Beladung des Speichers'!A19),"",IF(C19=0,"0,00",D19/C19*E19))</f>
        <v/>
      </c>
      <c r="G19" s="153" t="str">
        <f>IF(ISBLANK('Beladung des Speichers'!A19),"",SUMIFS('Beladung des Speichers'!$C$17:$C$300,'Beladung des Speichers'!$A$17:$A$300,A19))</f>
        <v/>
      </c>
      <c r="H19" s="112" t="str">
        <f>IF(ISBLANK('Beladung des Speichers'!A19),"",'Beladung des Speichers'!C19)</f>
        <v/>
      </c>
      <c r="I19" s="154" t="str">
        <f>IF(ISBLANK('Beladung des Speichers'!A19),"",SUMIFS('Beladung des Speichers'!$E$17:$E$1001,'Beladung des Speichers'!$A$17:$A$1001,'Ergebnis (detailliert)'!A19))</f>
        <v/>
      </c>
      <c r="J19" s="113" t="str">
        <f>IF(ISBLANK('Beladung des Speichers'!A19),"",'Beladung des Speichers'!E19)</f>
        <v/>
      </c>
      <c r="K19" s="154" t="str">
        <f>IF(ISBLANK('Beladung des Speichers'!A19),"",SUMIFS('Entladung des Speichers'!$C$17:$C$1001,'Entladung des Speichers'!$A$17:$A$1001,'Ergebnis (detailliert)'!A19))</f>
        <v/>
      </c>
      <c r="L19" s="155" t="str">
        <f t="shared" si="2"/>
        <v/>
      </c>
      <c r="M19" s="155" t="str">
        <f>IF(ISBLANK('Entladung des Speichers'!A19),"",'Entladung des Speichers'!C19)</f>
        <v/>
      </c>
      <c r="N19" s="154" t="str">
        <f>IF(ISBLANK('Beladung des Speichers'!A19),"",SUMIFS('Entladung des Speichers'!$E$17:$E$1001,'Entladung des Speichers'!$A$17:$A$1001,'Ergebnis (detailliert)'!$A$17:$A$300))</f>
        <v/>
      </c>
      <c r="O19" s="113" t="str">
        <f t="shared" si="3"/>
        <v/>
      </c>
      <c r="P19" s="17" t="str">
        <f>IFERROR(IF(A19="","",N19*'Ergebnis (detailliert)'!J19/'Ergebnis (detailliert)'!I19),0)</f>
        <v/>
      </c>
      <c r="Q19" s="95" t="str">
        <f t="shared" si="4"/>
        <v/>
      </c>
      <c r="R19" s="96" t="str">
        <f t="shared" si="5"/>
        <v/>
      </c>
      <c r="S19" s="97" t="str">
        <f>IF(A19="","",IF(LOOKUP(A19,Stammdaten!$A$17:$A$1001,Stammdaten!$G$17:$G$1001)="Nein",0,IF(ISBLANK('Beladung des Speichers'!A19),"",ROUND(MIN(J19,Q19)*-1,2))))</f>
        <v/>
      </c>
    </row>
    <row r="20" spans="1:19" x14ac:dyDescent="0.2">
      <c r="A20" s="98" t="str">
        <f>IF('Beladung des Speichers'!A20="","",'Beladung des Speichers'!A20)</f>
        <v/>
      </c>
      <c r="B20" s="98" t="str">
        <f>IF('Beladung des Speichers'!B20="","",'Beladung des Speichers'!B20)</f>
        <v/>
      </c>
      <c r="C20" s="149" t="str">
        <f>IF(ISBLANK('Beladung des Speichers'!A20),"",SUMIFS('Beladung des Speichers'!$C$17:$C$300,'Beladung des Speichers'!$A$17:$A$300,A20)-SUMIFS('Entladung des Speichers'!$C$17:$C$300,'Entladung des Speichers'!$A$17:$A$300,A20)+SUMIFS(Füllstände!$B$17:$B$299,Füllstände!$A$17:$A$299,A20)-SUMIFS(Füllstände!$C$17:$C$299,Füllstände!$A$17:$A$299,A20))</f>
        <v/>
      </c>
      <c r="D20" s="150" t="str">
        <f>IF(ISBLANK('Beladung des Speichers'!A20),"",C20*'Beladung des Speichers'!C20/SUMIFS('Beladung des Speichers'!$C$17:$C$300,'Beladung des Speichers'!$A$17:$A$300,A20))</f>
        <v/>
      </c>
      <c r="E20" s="151" t="str">
        <f>IF(ISBLANK('Beladung des Speichers'!A20),"",1/SUMIFS('Beladung des Speichers'!$C$17:$C$300,'Beladung des Speichers'!$A$17:$A$300,A20)*C20*SUMIF($A$17:$A$300,A20,'Beladung des Speichers'!$E$17:$E$300))</f>
        <v/>
      </c>
      <c r="F20" s="152" t="str">
        <f>IF(ISBLANK('Beladung des Speichers'!A20),"",IF(C20=0,"0,00",D20/C20*E20))</f>
        <v/>
      </c>
      <c r="G20" s="153" t="str">
        <f>IF(ISBLANK('Beladung des Speichers'!A20),"",SUMIFS('Beladung des Speichers'!$C$17:$C$300,'Beladung des Speichers'!$A$17:$A$300,A20))</f>
        <v/>
      </c>
      <c r="H20" s="112" t="str">
        <f>IF(ISBLANK('Beladung des Speichers'!A20),"",'Beladung des Speichers'!C20)</f>
        <v/>
      </c>
      <c r="I20" s="154" t="str">
        <f>IF(ISBLANK('Beladung des Speichers'!A20),"",SUMIFS('Beladung des Speichers'!$E$17:$E$1001,'Beladung des Speichers'!$A$17:$A$1001,'Ergebnis (detailliert)'!A20))</f>
        <v/>
      </c>
      <c r="J20" s="113" t="str">
        <f>IF(ISBLANK('Beladung des Speichers'!A20),"",'Beladung des Speichers'!E20)</f>
        <v/>
      </c>
      <c r="K20" s="154" t="str">
        <f>IF(ISBLANK('Beladung des Speichers'!A20),"",SUMIFS('Entladung des Speichers'!$C$17:$C$1001,'Entladung des Speichers'!$A$17:$A$1001,'Ergebnis (detailliert)'!A20))</f>
        <v/>
      </c>
      <c r="L20" s="155" t="str">
        <f t="shared" si="2"/>
        <v/>
      </c>
      <c r="M20" s="155" t="str">
        <f>IF(ISBLANK('Entladung des Speichers'!A20),"",'Entladung des Speichers'!C20)</f>
        <v/>
      </c>
      <c r="N20" s="154" t="str">
        <f>IF(ISBLANK('Beladung des Speichers'!A20),"",SUMIFS('Entladung des Speichers'!$E$17:$E$1001,'Entladung des Speichers'!$A$17:$A$1001,'Ergebnis (detailliert)'!$A$17:$A$300))</f>
        <v/>
      </c>
      <c r="O20" s="113" t="str">
        <f t="shared" si="3"/>
        <v/>
      </c>
      <c r="P20" s="17" t="str">
        <f>IFERROR(IF(A20="","",N20*'Ergebnis (detailliert)'!J20/'Ergebnis (detailliert)'!I20),0)</f>
        <v/>
      </c>
      <c r="Q20" s="95" t="str">
        <f t="shared" si="4"/>
        <v/>
      </c>
      <c r="R20" s="96" t="str">
        <f t="shared" si="5"/>
        <v/>
      </c>
      <c r="S20" s="97" t="str">
        <f>IF(A20="","",IF(LOOKUP(A20,Stammdaten!$A$17:$A$1001,Stammdaten!$G$17:$G$1001)="Nein",0,IF(ISBLANK('Beladung des Speichers'!A20),"",ROUND(MIN(J20,Q20)*-1,2))))</f>
        <v/>
      </c>
    </row>
    <row r="21" spans="1:19" x14ac:dyDescent="0.2">
      <c r="A21" s="98" t="str">
        <f>IF('Beladung des Speichers'!A21="","",'Beladung des Speichers'!A21)</f>
        <v/>
      </c>
      <c r="B21" s="98" t="str">
        <f>IF('Beladung des Speichers'!B21="","",'Beladung des Speichers'!B21)</f>
        <v/>
      </c>
      <c r="C21" s="149" t="str">
        <f>IF(ISBLANK('Beladung des Speichers'!A21),"",SUMIFS('Beladung des Speichers'!$C$17:$C$300,'Beladung des Speichers'!$A$17:$A$300,A21)-SUMIFS('Entladung des Speichers'!$C$17:$C$300,'Entladung des Speichers'!$A$17:$A$300,A21)+SUMIFS(Füllstände!$B$17:$B$299,Füllstände!$A$17:$A$299,A21)-SUMIFS(Füllstände!$C$17:$C$299,Füllstände!$A$17:$A$299,A21))</f>
        <v/>
      </c>
      <c r="D21" s="150" t="str">
        <f>IF(ISBLANK('Beladung des Speichers'!A21),"",C21*'Beladung des Speichers'!C21/SUMIFS('Beladung des Speichers'!$C$17:$C$300,'Beladung des Speichers'!$A$17:$A$300,A21))</f>
        <v/>
      </c>
      <c r="E21" s="151" t="str">
        <f>IF(ISBLANK('Beladung des Speichers'!A21),"",1/SUMIFS('Beladung des Speichers'!$C$17:$C$300,'Beladung des Speichers'!$A$17:$A$300,A21)*C21*SUMIF($A$17:$A$300,A21,'Beladung des Speichers'!$E$17:$E$300))</f>
        <v/>
      </c>
      <c r="F21" s="152" t="str">
        <f>IF(ISBLANK('Beladung des Speichers'!A21),"",IF(C21=0,"0,00",D21/C21*E21))</f>
        <v/>
      </c>
      <c r="G21" s="153" t="str">
        <f>IF(ISBLANK('Beladung des Speichers'!A21),"",SUMIFS('Beladung des Speichers'!$C$17:$C$300,'Beladung des Speichers'!$A$17:$A$300,A21))</f>
        <v/>
      </c>
      <c r="H21" s="112" t="str">
        <f>IF(ISBLANK('Beladung des Speichers'!A21),"",'Beladung des Speichers'!C21)</f>
        <v/>
      </c>
      <c r="I21" s="154" t="str">
        <f>IF(ISBLANK('Beladung des Speichers'!A21),"",SUMIFS('Beladung des Speichers'!$E$17:$E$1001,'Beladung des Speichers'!$A$17:$A$1001,'Ergebnis (detailliert)'!A21))</f>
        <v/>
      </c>
      <c r="J21" s="113" t="str">
        <f>IF(ISBLANK('Beladung des Speichers'!A21),"",'Beladung des Speichers'!E21)</f>
        <v/>
      </c>
      <c r="K21" s="154" t="str">
        <f>IF(ISBLANK('Beladung des Speichers'!A21),"",SUMIFS('Entladung des Speichers'!$C$17:$C$1001,'Entladung des Speichers'!$A$17:$A$1001,'Ergebnis (detailliert)'!A21))</f>
        <v/>
      </c>
      <c r="L21" s="155" t="str">
        <f t="shared" si="2"/>
        <v/>
      </c>
      <c r="M21" s="155" t="str">
        <f>IF(ISBLANK('Entladung des Speichers'!A21),"",'Entladung des Speichers'!C21)</f>
        <v/>
      </c>
      <c r="N21" s="154" t="str">
        <f>IF(ISBLANK('Beladung des Speichers'!A21),"",SUMIFS('Entladung des Speichers'!$E$17:$E$1001,'Entladung des Speichers'!$A$17:$A$1001,'Ergebnis (detailliert)'!$A$17:$A$300))</f>
        <v/>
      </c>
      <c r="O21" s="113" t="str">
        <f t="shared" si="3"/>
        <v/>
      </c>
      <c r="P21" s="17" t="str">
        <f>IFERROR(IF(A21="","",N21*'Ergebnis (detailliert)'!J21/'Ergebnis (detailliert)'!I21),0)</f>
        <v/>
      </c>
      <c r="Q21" s="95" t="str">
        <f t="shared" si="4"/>
        <v/>
      </c>
      <c r="R21" s="96" t="str">
        <f t="shared" si="5"/>
        <v/>
      </c>
      <c r="S21" s="97" t="str">
        <f>IF(A21="","",IF(LOOKUP(A21,Stammdaten!$A$17:$A$1001,Stammdaten!$G$17:$G$1001)="Nein",0,IF(ISBLANK('Beladung des Speichers'!A21),"",ROUND(MIN(J21,Q21)*-1,2))))</f>
        <v/>
      </c>
    </row>
    <row r="22" spans="1:19" x14ac:dyDescent="0.2">
      <c r="A22" s="98" t="str">
        <f>IF('Beladung des Speichers'!A22="","",'Beladung des Speichers'!A22)</f>
        <v/>
      </c>
      <c r="B22" s="98" t="str">
        <f>IF('Beladung des Speichers'!B22="","",'Beladung des Speichers'!B22)</f>
        <v/>
      </c>
      <c r="C22" s="149" t="str">
        <f>IF(ISBLANK('Beladung des Speichers'!A22),"",SUMIFS('Beladung des Speichers'!$C$17:$C$300,'Beladung des Speichers'!$A$17:$A$300,A22)-SUMIFS('Entladung des Speichers'!$C$17:$C$300,'Entladung des Speichers'!$A$17:$A$300,A22)+SUMIFS(Füllstände!$B$17:$B$299,Füllstände!$A$17:$A$299,A22)-SUMIFS(Füllstände!$C$17:$C$299,Füllstände!$A$17:$A$299,A22))</f>
        <v/>
      </c>
      <c r="D22" s="150" t="str">
        <f>IF(ISBLANK('Beladung des Speichers'!A22),"",C22*'Beladung des Speichers'!C22/SUMIFS('Beladung des Speichers'!$C$17:$C$300,'Beladung des Speichers'!$A$17:$A$300,A22))</f>
        <v/>
      </c>
      <c r="E22" s="151" t="str">
        <f>IF(ISBLANK('Beladung des Speichers'!A22),"",1/SUMIFS('Beladung des Speichers'!$C$17:$C$300,'Beladung des Speichers'!$A$17:$A$300,A22)*C22*SUMIF($A$17:$A$300,A22,'Beladung des Speichers'!$E$17:$E$300))</f>
        <v/>
      </c>
      <c r="F22" s="152" t="str">
        <f>IF(ISBLANK('Beladung des Speichers'!A22),"",IF(C22=0,"0,00",D22/C22*E22))</f>
        <v/>
      </c>
      <c r="G22" s="153" t="str">
        <f>IF(ISBLANK('Beladung des Speichers'!A22),"",SUMIFS('Beladung des Speichers'!$C$17:$C$300,'Beladung des Speichers'!$A$17:$A$300,A22))</f>
        <v/>
      </c>
      <c r="H22" s="112" t="str">
        <f>IF(ISBLANK('Beladung des Speichers'!A22),"",'Beladung des Speichers'!C22)</f>
        <v/>
      </c>
      <c r="I22" s="154" t="str">
        <f>IF(ISBLANK('Beladung des Speichers'!A22),"",SUMIFS('Beladung des Speichers'!$E$17:$E$1001,'Beladung des Speichers'!$A$17:$A$1001,'Ergebnis (detailliert)'!A22))</f>
        <v/>
      </c>
      <c r="J22" s="113" t="str">
        <f>IF(ISBLANK('Beladung des Speichers'!A22),"",'Beladung des Speichers'!E22)</f>
        <v/>
      </c>
      <c r="K22" s="154" t="str">
        <f>IF(ISBLANK('Beladung des Speichers'!A22),"",SUMIFS('Entladung des Speichers'!$C$17:$C$1001,'Entladung des Speichers'!$A$17:$A$1001,'Ergebnis (detailliert)'!A22))</f>
        <v/>
      </c>
      <c r="L22" s="155" t="str">
        <f t="shared" si="2"/>
        <v/>
      </c>
      <c r="M22" s="155" t="str">
        <f>IF(ISBLANK('Entladung des Speichers'!A22),"",'Entladung des Speichers'!C22)</f>
        <v/>
      </c>
      <c r="N22" s="154" t="str">
        <f>IF(ISBLANK('Beladung des Speichers'!A22),"",SUMIFS('Entladung des Speichers'!$E$17:$E$1001,'Entladung des Speichers'!$A$17:$A$1001,'Ergebnis (detailliert)'!$A$17:$A$300))</f>
        <v/>
      </c>
      <c r="O22" s="113" t="str">
        <f t="shared" si="3"/>
        <v/>
      </c>
      <c r="P22" s="17" t="str">
        <f>IFERROR(IF(A22="","",N22*'Ergebnis (detailliert)'!J22/'Ergebnis (detailliert)'!I22),0)</f>
        <v/>
      </c>
      <c r="Q22" s="95" t="str">
        <f t="shared" si="4"/>
        <v/>
      </c>
      <c r="R22" s="96" t="str">
        <f t="shared" si="5"/>
        <v/>
      </c>
      <c r="S22" s="97" t="str">
        <f>IF(A22="","",IF(LOOKUP(A22,Stammdaten!$A$17:$A$1001,Stammdaten!$G$17:$G$1001)="Nein",0,IF(ISBLANK('Beladung des Speichers'!A22),"",ROUND(MIN(J22,Q22)*-1,2))))</f>
        <v/>
      </c>
    </row>
    <row r="23" spans="1:19" x14ac:dyDescent="0.2">
      <c r="A23" s="98" t="str">
        <f>IF('Beladung des Speichers'!A23="","",'Beladung des Speichers'!A23)</f>
        <v/>
      </c>
      <c r="B23" s="98" t="str">
        <f>IF('Beladung des Speichers'!B23="","",'Beladung des Speichers'!B23)</f>
        <v/>
      </c>
      <c r="C23" s="149" t="str">
        <f>IF(ISBLANK('Beladung des Speichers'!A23),"",SUMIFS('Beladung des Speichers'!$C$17:$C$300,'Beladung des Speichers'!$A$17:$A$300,A23)-SUMIFS('Entladung des Speichers'!$C$17:$C$300,'Entladung des Speichers'!$A$17:$A$300,A23)+SUMIFS(Füllstände!$B$17:$B$299,Füllstände!$A$17:$A$299,A23)-SUMIFS(Füllstände!$C$17:$C$299,Füllstände!$A$17:$A$299,A23))</f>
        <v/>
      </c>
      <c r="D23" s="150" t="str">
        <f>IF(ISBLANK('Beladung des Speichers'!A23),"",C23*'Beladung des Speichers'!C23/SUMIFS('Beladung des Speichers'!$C$17:$C$300,'Beladung des Speichers'!$A$17:$A$300,A23))</f>
        <v/>
      </c>
      <c r="E23" s="151" t="str">
        <f>IF(ISBLANK('Beladung des Speichers'!A23),"",1/SUMIFS('Beladung des Speichers'!$C$17:$C$300,'Beladung des Speichers'!$A$17:$A$300,A23)*C23*SUMIF($A$17:$A$300,A23,'Beladung des Speichers'!$E$17:$E$300))</f>
        <v/>
      </c>
      <c r="F23" s="152" t="str">
        <f>IF(ISBLANK('Beladung des Speichers'!A23),"",IF(C23=0,"0,00",D23/C23*E23))</f>
        <v/>
      </c>
      <c r="G23" s="153" t="str">
        <f>IF(ISBLANK('Beladung des Speichers'!A23),"",SUMIFS('Beladung des Speichers'!$C$17:$C$300,'Beladung des Speichers'!$A$17:$A$300,A23))</f>
        <v/>
      </c>
      <c r="H23" s="112" t="str">
        <f>IF(ISBLANK('Beladung des Speichers'!A23),"",'Beladung des Speichers'!C23)</f>
        <v/>
      </c>
      <c r="I23" s="154" t="str">
        <f>IF(ISBLANK('Beladung des Speichers'!A23),"",SUMIFS('Beladung des Speichers'!$E$17:$E$1001,'Beladung des Speichers'!$A$17:$A$1001,'Ergebnis (detailliert)'!A23))</f>
        <v/>
      </c>
      <c r="J23" s="113" t="str">
        <f>IF(ISBLANK('Beladung des Speichers'!A23),"",'Beladung des Speichers'!E23)</f>
        <v/>
      </c>
      <c r="K23" s="154" t="str">
        <f>IF(ISBLANK('Beladung des Speichers'!A23),"",SUMIFS('Entladung des Speichers'!$C$17:$C$1001,'Entladung des Speichers'!$A$17:$A$1001,'Ergebnis (detailliert)'!A23))</f>
        <v/>
      </c>
      <c r="L23" s="155" t="str">
        <f t="shared" si="2"/>
        <v/>
      </c>
      <c r="M23" s="155" t="str">
        <f>IF(ISBLANK('Entladung des Speichers'!A23),"",'Entladung des Speichers'!C23)</f>
        <v/>
      </c>
      <c r="N23" s="154" t="str">
        <f>IF(ISBLANK('Beladung des Speichers'!A23),"",SUMIFS('Entladung des Speichers'!$E$17:$E$1001,'Entladung des Speichers'!$A$17:$A$1001,'Ergebnis (detailliert)'!$A$17:$A$300))</f>
        <v/>
      </c>
      <c r="O23" s="113" t="str">
        <f t="shared" si="3"/>
        <v/>
      </c>
      <c r="P23" s="17" t="str">
        <f>IFERROR(IF(A23="","",N23*'Ergebnis (detailliert)'!J23/'Ergebnis (detailliert)'!I23),0)</f>
        <v/>
      </c>
      <c r="Q23" s="95" t="str">
        <f t="shared" si="4"/>
        <v/>
      </c>
      <c r="R23" s="96" t="str">
        <f t="shared" si="5"/>
        <v/>
      </c>
      <c r="S23" s="97" t="str">
        <f>IF(A23="","",IF(LOOKUP(A23,Stammdaten!$A$17:$A$1001,Stammdaten!$G$17:$G$1001)="Nein",0,IF(ISBLANK('Beladung des Speichers'!A23),"",ROUND(MIN(J23,Q23)*-1,2))))</f>
        <v/>
      </c>
    </row>
    <row r="24" spans="1:19" x14ac:dyDescent="0.2">
      <c r="A24" s="98" t="str">
        <f>IF('Beladung des Speichers'!A24="","",'Beladung des Speichers'!A24)</f>
        <v/>
      </c>
      <c r="B24" s="98" t="str">
        <f>IF('Beladung des Speichers'!B24="","",'Beladung des Speichers'!B24)</f>
        <v/>
      </c>
      <c r="C24" s="149" t="str">
        <f>IF(ISBLANK('Beladung des Speichers'!A24),"",SUMIFS('Beladung des Speichers'!$C$17:$C$300,'Beladung des Speichers'!$A$17:$A$300,A24)-SUMIFS('Entladung des Speichers'!$C$17:$C$300,'Entladung des Speichers'!$A$17:$A$300,A24)+SUMIFS(Füllstände!$B$17:$B$299,Füllstände!$A$17:$A$299,A24)-SUMIFS(Füllstände!$C$17:$C$299,Füllstände!$A$17:$A$299,A24))</f>
        <v/>
      </c>
      <c r="D24" s="150" t="str">
        <f>IF(ISBLANK('Beladung des Speichers'!A24),"",C24*'Beladung des Speichers'!C24/SUMIFS('Beladung des Speichers'!$C$17:$C$300,'Beladung des Speichers'!$A$17:$A$300,A24))</f>
        <v/>
      </c>
      <c r="E24" s="151" t="str">
        <f>IF(ISBLANK('Beladung des Speichers'!A24),"",1/SUMIFS('Beladung des Speichers'!$C$17:$C$300,'Beladung des Speichers'!$A$17:$A$300,A24)*C24*SUMIF($A$17:$A$300,A24,'Beladung des Speichers'!$E$17:$E$300))</f>
        <v/>
      </c>
      <c r="F24" s="152" t="str">
        <f>IF(ISBLANK('Beladung des Speichers'!A24),"",IF(C24=0,"0,00",D24/C24*E24))</f>
        <v/>
      </c>
      <c r="G24" s="153" t="str">
        <f>IF(ISBLANK('Beladung des Speichers'!A24),"",SUMIFS('Beladung des Speichers'!$C$17:$C$300,'Beladung des Speichers'!$A$17:$A$300,A24))</f>
        <v/>
      </c>
      <c r="H24" s="112" t="str">
        <f>IF(ISBLANK('Beladung des Speichers'!A24),"",'Beladung des Speichers'!C24)</f>
        <v/>
      </c>
      <c r="I24" s="154" t="str">
        <f>IF(ISBLANK('Beladung des Speichers'!A24),"",SUMIFS('Beladung des Speichers'!$E$17:$E$1001,'Beladung des Speichers'!$A$17:$A$1001,'Ergebnis (detailliert)'!A24))</f>
        <v/>
      </c>
      <c r="J24" s="113" t="str">
        <f>IF(ISBLANK('Beladung des Speichers'!A24),"",'Beladung des Speichers'!E24)</f>
        <v/>
      </c>
      <c r="K24" s="154" t="str">
        <f>IF(ISBLANK('Beladung des Speichers'!A24),"",SUMIFS('Entladung des Speichers'!$C$17:$C$1001,'Entladung des Speichers'!$A$17:$A$1001,'Ergebnis (detailliert)'!A24))</f>
        <v/>
      </c>
      <c r="L24" s="155" t="str">
        <f t="shared" si="2"/>
        <v/>
      </c>
      <c r="M24" s="155" t="str">
        <f>IF(ISBLANK('Entladung des Speichers'!A24),"",'Entladung des Speichers'!C24)</f>
        <v/>
      </c>
      <c r="N24" s="154" t="str">
        <f>IF(ISBLANK('Beladung des Speichers'!A24),"",SUMIFS('Entladung des Speichers'!$E$17:$E$1001,'Entladung des Speichers'!$A$17:$A$1001,'Ergebnis (detailliert)'!$A$17:$A$300))</f>
        <v/>
      </c>
      <c r="O24" s="113" t="str">
        <f t="shared" si="3"/>
        <v/>
      </c>
      <c r="P24" s="17" t="str">
        <f>IFERROR(IF(A24="","",N24*'Ergebnis (detailliert)'!J24/'Ergebnis (detailliert)'!I24),0)</f>
        <v/>
      </c>
      <c r="Q24" s="95" t="str">
        <f t="shared" si="4"/>
        <v/>
      </c>
      <c r="R24" s="96" t="str">
        <f t="shared" si="5"/>
        <v/>
      </c>
      <c r="S24" s="97" t="str">
        <f>IF(A24="","",IF(LOOKUP(A24,Stammdaten!$A$17:$A$1001,Stammdaten!$G$17:$G$1001)="Nein",0,IF(ISBLANK('Beladung des Speichers'!A24),"",ROUND(MIN(J24,Q24)*-1,2))))</f>
        <v/>
      </c>
    </row>
    <row r="25" spans="1:19" x14ac:dyDescent="0.2">
      <c r="A25" s="98" t="str">
        <f>IF('Beladung des Speichers'!A25="","",'Beladung des Speichers'!A25)</f>
        <v/>
      </c>
      <c r="B25" s="98" t="str">
        <f>IF('Beladung des Speichers'!B25="","",'Beladung des Speichers'!B25)</f>
        <v/>
      </c>
      <c r="C25" s="149" t="str">
        <f>IF(ISBLANK('Beladung des Speichers'!A25),"",SUMIFS('Beladung des Speichers'!$C$17:$C$300,'Beladung des Speichers'!$A$17:$A$300,A25)-SUMIFS('Entladung des Speichers'!$C$17:$C$300,'Entladung des Speichers'!$A$17:$A$300,A25)+SUMIFS(Füllstände!$B$17:$B$299,Füllstände!$A$17:$A$299,A25)-SUMIFS(Füllstände!$C$17:$C$299,Füllstände!$A$17:$A$299,A25))</f>
        <v/>
      </c>
      <c r="D25" s="150" t="str">
        <f>IF(ISBLANK('Beladung des Speichers'!A25),"",C25*'Beladung des Speichers'!C25/SUMIFS('Beladung des Speichers'!$C$17:$C$300,'Beladung des Speichers'!$A$17:$A$300,A25))</f>
        <v/>
      </c>
      <c r="E25" s="151" t="str">
        <f>IF(ISBLANK('Beladung des Speichers'!A25),"",1/SUMIFS('Beladung des Speichers'!$C$17:$C$300,'Beladung des Speichers'!$A$17:$A$300,A25)*C25*SUMIF($A$17:$A$300,A25,'Beladung des Speichers'!$E$17:$E$300))</f>
        <v/>
      </c>
      <c r="F25" s="152" t="str">
        <f>IF(ISBLANK('Beladung des Speichers'!A25),"",IF(C25=0,"0,00",D25/C25*E25))</f>
        <v/>
      </c>
      <c r="G25" s="153" t="str">
        <f>IF(ISBLANK('Beladung des Speichers'!A25),"",SUMIFS('Beladung des Speichers'!$C$17:$C$300,'Beladung des Speichers'!$A$17:$A$300,A25))</f>
        <v/>
      </c>
      <c r="H25" s="112" t="str">
        <f>IF(ISBLANK('Beladung des Speichers'!A25),"",'Beladung des Speichers'!C25)</f>
        <v/>
      </c>
      <c r="I25" s="154" t="str">
        <f>IF(ISBLANK('Beladung des Speichers'!A25),"",SUMIFS('Beladung des Speichers'!$E$17:$E$1001,'Beladung des Speichers'!$A$17:$A$1001,'Ergebnis (detailliert)'!A25))</f>
        <v/>
      </c>
      <c r="J25" s="113" t="str">
        <f>IF(ISBLANK('Beladung des Speichers'!A25),"",'Beladung des Speichers'!E25)</f>
        <v/>
      </c>
      <c r="K25" s="154" t="str">
        <f>IF(ISBLANK('Beladung des Speichers'!A25),"",SUMIFS('Entladung des Speichers'!$C$17:$C$1001,'Entladung des Speichers'!$A$17:$A$1001,'Ergebnis (detailliert)'!A25))</f>
        <v/>
      </c>
      <c r="L25" s="155" t="str">
        <f t="shared" si="2"/>
        <v/>
      </c>
      <c r="M25" s="155" t="str">
        <f>IF(ISBLANK('Entladung des Speichers'!A25),"",'Entladung des Speichers'!C25)</f>
        <v/>
      </c>
      <c r="N25" s="154" t="str">
        <f>IF(ISBLANK('Beladung des Speichers'!A25),"",SUMIFS('Entladung des Speichers'!$E$17:$E$1001,'Entladung des Speichers'!$A$17:$A$1001,'Ergebnis (detailliert)'!$A$17:$A$300))</f>
        <v/>
      </c>
      <c r="O25" s="113" t="str">
        <f t="shared" si="3"/>
        <v/>
      </c>
      <c r="P25" s="17" t="str">
        <f>IFERROR(IF(A25="","",N25*'Ergebnis (detailliert)'!J25/'Ergebnis (detailliert)'!I25),0)</f>
        <v/>
      </c>
      <c r="Q25" s="95" t="str">
        <f t="shared" si="4"/>
        <v/>
      </c>
      <c r="R25" s="96" t="str">
        <f t="shared" si="5"/>
        <v/>
      </c>
      <c r="S25" s="97" t="str">
        <f>IF(A25="","",IF(LOOKUP(A25,Stammdaten!$A$17:$A$1001,Stammdaten!$G$17:$G$1001)="Nein",0,IF(ISBLANK('Beladung des Speichers'!A25),"",ROUND(MIN(J25,Q25)*-1,2))))</f>
        <v/>
      </c>
    </row>
    <row r="26" spans="1:19" x14ac:dyDescent="0.2">
      <c r="A26" s="98" t="str">
        <f>IF('Beladung des Speichers'!A26="","",'Beladung des Speichers'!A26)</f>
        <v/>
      </c>
      <c r="B26" s="98" t="str">
        <f>IF('Beladung des Speichers'!B26="","",'Beladung des Speichers'!B26)</f>
        <v/>
      </c>
      <c r="C26" s="149" t="str">
        <f>IF(ISBLANK('Beladung des Speichers'!A26),"",SUMIFS('Beladung des Speichers'!$C$17:$C$300,'Beladung des Speichers'!$A$17:$A$300,A26)-SUMIFS('Entladung des Speichers'!$C$17:$C$300,'Entladung des Speichers'!$A$17:$A$300,A26)+SUMIFS(Füllstände!$B$17:$B$299,Füllstände!$A$17:$A$299,A26)-SUMIFS(Füllstände!$C$17:$C$299,Füllstände!$A$17:$A$299,A26))</f>
        <v/>
      </c>
      <c r="D26" s="150" t="str">
        <f>IF(ISBLANK('Beladung des Speichers'!A26),"",C26*'Beladung des Speichers'!C26/SUMIFS('Beladung des Speichers'!$C$17:$C$300,'Beladung des Speichers'!$A$17:$A$300,A26))</f>
        <v/>
      </c>
      <c r="E26" s="151" t="str">
        <f>IF(ISBLANK('Beladung des Speichers'!A26),"",1/SUMIFS('Beladung des Speichers'!$C$17:$C$300,'Beladung des Speichers'!$A$17:$A$300,A26)*C26*SUMIF($A$17:$A$300,A26,'Beladung des Speichers'!$E$17:$E$300))</f>
        <v/>
      </c>
      <c r="F26" s="152" t="str">
        <f>IF(ISBLANK('Beladung des Speichers'!A26),"",IF(C26=0,"0,00",D26/C26*E26))</f>
        <v/>
      </c>
      <c r="G26" s="153" t="str">
        <f>IF(ISBLANK('Beladung des Speichers'!A26),"",SUMIFS('Beladung des Speichers'!$C$17:$C$300,'Beladung des Speichers'!$A$17:$A$300,A26))</f>
        <v/>
      </c>
      <c r="H26" s="112" t="str">
        <f>IF(ISBLANK('Beladung des Speichers'!A26),"",'Beladung des Speichers'!C26)</f>
        <v/>
      </c>
      <c r="I26" s="154" t="str">
        <f>IF(ISBLANK('Beladung des Speichers'!A26),"",SUMIFS('Beladung des Speichers'!$E$17:$E$1001,'Beladung des Speichers'!$A$17:$A$1001,'Ergebnis (detailliert)'!A26))</f>
        <v/>
      </c>
      <c r="J26" s="113" t="str">
        <f>IF(ISBLANK('Beladung des Speichers'!A26),"",'Beladung des Speichers'!E26)</f>
        <v/>
      </c>
      <c r="K26" s="154" t="str">
        <f>IF(ISBLANK('Beladung des Speichers'!A26),"",SUMIFS('Entladung des Speichers'!$C$17:$C$1001,'Entladung des Speichers'!$A$17:$A$1001,'Ergebnis (detailliert)'!A26))</f>
        <v/>
      </c>
      <c r="L26" s="155" t="str">
        <f t="shared" si="2"/>
        <v/>
      </c>
      <c r="M26" s="155" t="str">
        <f>IF(ISBLANK('Entladung des Speichers'!A26),"",'Entladung des Speichers'!C26)</f>
        <v/>
      </c>
      <c r="N26" s="154" t="str">
        <f>IF(ISBLANK('Beladung des Speichers'!A26),"",SUMIFS('Entladung des Speichers'!$E$17:$E$1001,'Entladung des Speichers'!$A$17:$A$1001,'Ergebnis (detailliert)'!$A$17:$A$300))</f>
        <v/>
      </c>
      <c r="O26" s="113" t="str">
        <f t="shared" si="3"/>
        <v/>
      </c>
      <c r="P26" s="17" t="str">
        <f>IFERROR(IF(A26="","",N26*'Ergebnis (detailliert)'!J26/'Ergebnis (detailliert)'!I26),0)</f>
        <v/>
      </c>
      <c r="Q26" s="95" t="str">
        <f t="shared" si="4"/>
        <v/>
      </c>
      <c r="R26" s="96" t="str">
        <f t="shared" si="5"/>
        <v/>
      </c>
      <c r="S26" s="97" t="str">
        <f>IF(A26="","",IF(LOOKUP(A26,Stammdaten!$A$17:$A$1001,Stammdaten!$G$17:$G$1001)="Nein",0,IF(ISBLANK('Beladung des Speichers'!A26),"",ROUND(MIN(J26,Q26)*-1,2))))</f>
        <v/>
      </c>
    </row>
    <row r="27" spans="1:19" x14ac:dyDescent="0.2">
      <c r="A27" s="98" t="str">
        <f>IF('Beladung des Speichers'!A27="","",'Beladung des Speichers'!A27)</f>
        <v/>
      </c>
      <c r="B27" s="98" t="str">
        <f>IF('Beladung des Speichers'!B27="","",'Beladung des Speichers'!B27)</f>
        <v/>
      </c>
      <c r="C27" s="149" t="str">
        <f>IF(ISBLANK('Beladung des Speichers'!A27),"",SUMIFS('Beladung des Speichers'!$C$17:$C$300,'Beladung des Speichers'!$A$17:$A$300,A27)-SUMIFS('Entladung des Speichers'!$C$17:$C$300,'Entladung des Speichers'!$A$17:$A$300,A27)+SUMIFS(Füllstände!$B$17:$B$299,Füllstände!$A$17:$A$299,A27)-SUMIFS(Füllstände!$C$17:$C$299,Füllstände!$A$17:$A$299,A27))</f>
        <v/>
      </c>
      <c r="D27" s="150" t="str">
        <f>IF(ISBLANK('Beladung des Speichers'!A27),"",C27*'Beladung des Speichers'!C27/SUMIFS('Beladung des Speichers'!$C$17:$C$300,'Beladung des Speichers'!$A$17:$A$300,A27))</f>
        <v/>
      </c>
      <c r="E27" s="151" t="str">
        <f>IF(ISBLANK('Beladung des Speichers'!A27),"",1/SUMIFS('Beladung des Speichers'!$C$17:$C$300,'Beladung des Speichers'!$A$17:$A$300,A27)*C27*SUMIF($A$17:$A$300,A27,'Beladung des Speichers'!$E$17:$E$300))</f>
        <v/>
      </c>
      <c r="F27" s="152" t="str">
        <f>IF(ISBLANK('Beladung des Speichers'!A27),"",IF(C27=0,"0,00",D27/C27*E27))</f>
        <v/>
      </c>
      <c r="G27" s="153" t="str">
        <f>IF(ISBLANK('Beladung des Speichers'!A27),"",SUMIFS('Beladung des Speichers'!$C$17:$C$300,'Beladung des Speichers'!$A$17:$A$300,A27))</f>
        <v/>
      </c>
      <c r="H27" s="112" t="str">
        <f>IF(ISBLANK('Beladung des Speichers'!A27),"",'Beladung des Speichers'!C27)</f>
        <v/>
      </c>
      <c r="I27" s="154" t="str">
        <f>IF(ISBLANK('Beladung des Speichers'!A27),"",SUMIFS('Beladung des Speichers'!$E$17:$E$1001,'Beladung des Speichers'!$A$17:$A$1001,'Ergebnis (detailliert)'!A27))</f>
        <v/>
      </c>
      <c r="J27" s="113" t="str">
        <f>IF(ISBLANK('Beladung des Speichers'!A27),"",'Beladung des Speichers'!E27)</f>
        <v/>
      </c>
      <c r="K27" s="154" t="str">
        <f>IF(ISBLANK('Beladung des Speichers'!A27),"",SUMIFS('Entladung des Speichers'!$C$17:$C$1001,'Entladung des Speichers'!$A$17:$A$1001,'Ergebnis (detailliert)'!A27))</f>
        <v/>
      </c>
      <c r="L27" s="155" t="str">
        <f t="shared" si="2"/>
        <v/>
      </c>
      <c r="M27" s="155" t="str">
        <f>IF(ISBLANK('Entladung des Speichers'!A27),"",'Entladung des Speichers'!C27)</f>
        <v/>
      </c>
      <c r="N27" s="154" t="str">
        <f>IF(ISBLANK('Beladung des Speichers'!A27),"",SUMIFS('Entladung des Speichers'!$E$17:$E$1001,'Entladung des Speichers'!$A$17:$A$1001,'Ergebnis (detailliert)'!$A$17:$A$300))</f>
        <v/>
      </c>
      <c r="O27" s="113" t="str">
        <f t="shared" si="3"/>
        <v/>
      </c>
      <c r="P27" s="17" t="str">
        <f>IFERROR(IF(A27="","",N27*'Ergebnis (detailliert)'!J27/'Ergebnis (detailliert)'!I27),0)</f>
        <v/>
      </c>
      <c r="Q27" s="95" t="str">
        <f t="shared" si="4"/>
        <v/>
      </c>
      <c r="R27" s="96" t="str">
        <f t="shared" si="5"/>
        <v/>
      </c>
      <c r="S27" s="97" t="str">
        <f>IF(A27="","",IF(LOOKUP(A27,Stammdaten!$A$17:$A$1001,Stammdaten!$G$17:$G$1001)="Nein",0,IF(ISBLANK('Beladung des Speichers'!A27),"",ROUND(MIN(J27,Q27)*-1,2))))</f>
        <v/>
      </c>
    </row>
    <row r="28" spans="1:19" x14ac:dyDescent="0.2">
      <c r="A28" s="98" t="str">
        <f>IF('Beladung des Speichers'!A28="","",'Beladung des Speichers'!A28)</f>
        <v/>
      </c>
      <c r="B28" s="98" t="str">
        <f>IF('Beladung des Speichers'!B28="","",'Beladung des Speichers'!B28)</f>
        <v/>
      </c>
      <c r="C28" s="149" t="str">
        <f>IF(ISBLANK('Beladung des Speichers'!A28),"",SUMIFS('Beladung des Speichers'!$C$17:$C$300,'Beladung des Speichers'!$A$17:$A$300,A28)-SUMIFS('Entladung des Speichers'!$C$17:$C$300,'Entladung des Speichers'!$A$17:$A$300,A28)+SUMIFS(Füllstände!$B$17:$B$299,Füllstände!$A$17:$A$299,A28)-SUMIFS(Füllstände!$C$17:$C$299,Füllstände!$A$17:$A$299,A28))</f>
        <v/>
      </c>
      <c r="D28" s="150" t="str">
        <f>IF(ISBLANK('Beladung des Speichers'!A28),"",C28*'Beladung des Speichers'!C28/SUMIFS('Beladung des Speichers'!$C$17:$C$300,'Beladung des Speichers'!$A$17:$A$300,A28))</f>
        <v/>
      </c>
      <c r="E28" s="151" t="str">
        <f>IF(ISBLANK('Beladung des Speichers'!A28),"",1/SUMIFS('Beladung des Speichers'!$C$17:$C$300,'Beladung des Speichers'!$A$17:$A$300,A28)*C28*SUMIF($A$17:$A$300,A28,'Beladung des Speichers'!$E$17:$E$300))</f>
        <v/>
      </c>
      <c r="F28" s="152" t="str">
        <f>IF(ISBLANK('Beladung des Speichers'!A28),"",IF(C28=0,"0,00",D28/C28*E28))</f>
        <v/>
      </c>
      <c r="G28" s="153" t="str">
        <f>IF(ISBLANK('Beladung des Speichers'!A28),"",SUMIFS('Beladung des Speichers'!$C$17:$C$300,'Beladung des Speichers'!$A$17:$A$300,A28))</f>
        <v/>
      </c>
      <c r="H28" s="112" t="str">
        <f>IF(ISBLANK('Beladung des Speichers'!A28),"",'Beladung des Speichers'!C28)</f>
        <v/>
      </c>
      <c r="I28" s="154" t="str">
        <f>IF(ISBLANK('Beladung des Speichers'!A28),"",SUMIFS('Beladung des Speichers'!$E$17:$E$1001,'Beladung des Speichers'!$A$17:$A$1001,'Ergebnis (detailliert)'!A28))</f>
        <v/>
      </c>
      <c r="J28" s="113" t="str">
        <f>IF(ISBLANK('Beladung des Speichers'!A28),"",'Beladung des Speichers'!E28)</f>
        <v/>
      </c>
      <c r="K28" s="154" t="str">
        <f>IF(ISBLANK('Beladung des Speichers'!A28),"",SUMIFS('Entladung des Speichers'!$C$17:$C$1001,'Entladung des Speichers'!$A$17:$A$1001,'Ergebnis (detailliert)'!A28))</f>
        <v/>
      </c>
      <c r="L28" s="155" t="str">
        <f t="shared" si="2"/>
        <v/>
      </c>
      <c r="M28" s="155" t="str">
        <f>IF(ISBLANK('Entladung des Speichers'!A28),"",'Entladung des Speichers'!C28)</f>
        <v/>
      </c>
      <c r="N28" s="154" t="str">
        <f>IF(ISBLANK('Beladung des Speichers'!A28),"",SUMIFS('Entladung des Speichers'!$E$17:$E$1001,'Entladung des Speichers'!$A$17:$A$1001,'Ergebnis (detailliert)'!$A$17:$A$300))</f>
        <v/>
      </c>
      <c r="O28" s="113" t="str">
        <f t="shared" si="3"/>
        <v/>
      </c>
      <c r="P28" s="17" t="str">
        <f>IFERROR(IF(A28="","",N28*'Ergebnis (detailliert)'!J28/'Ergebnis (detailliert)'!I28),0)</f>
        <v/>
      </c>
      <c r="Q28" s="95" t="str">
        <f t="shared" si="4"/>
        <v/>
      </c>
      <c r="R28" s="96" t="str">
        <f t="shared" si="5"/>
        <v/>
      </c>
      <c r="S28" s="97" t="str">
        <f>IF(A28="","",IF(LOOKUP(A28,Stammdaten!$A$17:$A$1001,Stammdaten!$G$17:$G$1001)="Nein",0,IF(ISBLANK('Beladung des Speichers'!A28),"",ROUND(MIN(J28,Q28)*-1,2))))</f>
        <v/>
      </c>
    </row>
    <row r="29" spans="1:19" x14ac:dyDescent="0.2">
      <c r="A29" s="98" t="str">
        <f>IF('Beladung des Speichers'!A29="","",'Beladung des Speichers'!A29)</f>
        <v/>
      </c>
      <c r="B29" s="98" t="str">
        <f>IF('Beladung des Speichers'!B29="","",'Beladung des Speichers'!B29)</f>
        <v/>
      </c>
      <c r="C29" s="149" t="str">
        <f>IF(ISBLANK('Beladung des Speichers'!A29),"",SUMIFS('Beladung des Speichers'!$C$17:$C$300,'Beladung des Speichers'!$A$17:$A$300,A29)-SUMIFS('Entladung des Speichers'!$C$17:$C$300,'Entladung des Speichers'!$A$17:$A$300,A29)+SUMIFS(Füllstände!$B$17:$B$299,Füllstände!$A$17:$A$299,A29)-SUMIFS(Füllstände!$C$17:$C$299,Füllstände!$A$17:$A$299,A29))</f>
        <v/>
      </c>
      <c r="D29" s="150" t="str">
        <f>IF(ISBLANK('Beladung des Speichers'!A29),"",C29*'Beladung des Speichers'!C29/SUMIFS('Beladung des Speichers'!$C$17:$C$300,'Beladung des Speichers'!$A$17:$A$300,A29))</f>
        <v/>
      </c>
      <c r="E29" s="151" t="str">
        <f>IF(ISBLANK('Beladung des Speichers'!A29),"",1/SUMIFS('Beladung des Speichers'!$C$17:$C$300,'Beladung des Speichers'!$A$17:$A$300,A29)*C29*SUMIF($A$17:$A$300,A29,'Beladung des Speichers'!$E$17:$E$300))</f>
        <v/>
      </c>
      <c r="F29" s="152" t="str">
        <f>IF(ISBLANK('Beladung des Speichers'!A29),"",IF(C29=0,"0,00",D29/C29*E29))</f>
        <v/>
      </c>
      <c r="G29" s="153" t="str">
        <f>IF(ISBLANK('Beladung des Speichers'!A29),"",SUMIFS('Beladung des Speichers'!$C$17:$C$300,'Beladung des Speichers'!$A$17:$A$300,A29))</f>
        <v/>
      </c>
      <c r="H29" s="112" t="str">
        <f>IF(ISBLANK('Beladung des Speichers'!A29),"",'Beladung des Speichers'!C29)</f>
        <v/>
      </c>
      <c r="I29" s="154" t="str">
        <f>IF(ISBLANK('Beladung des Speichers'!A29),"",SUMIFS('Beladung des Speichers'!$E$17:$E$1001,'Beladung des Speichers'!$A$17:$A$1001,'Ergebnis (detailliert)'!A29))</f>
        <v/>
      </c>
      <c r="J29" s="113" t="str">
        <f>IF(ISBLANK('Beladung des Speichers'!A29),"",'Beladung des Speichers'!E29)</f>
        <v/>
      </c>
      <c r="K29" s="154" t="str">
        <f>IF(ISBLANK('Beladung des Speichers'!A29),"",SUMIFS('Entladung des Speichers'!$C$17:$C$1001,'Entladung des Speichers'!$A$17:$A$1001,'Ergebnis (detailliert)'!A29))</f>
        <v/>
      </c>
      <c r="L29" s="155" t="str">
        <f t="shared" si="2"/>
        <v/>
      </c>
      <c r="M29" s="155" t="str">
        <f>IF(ISBLANK('Entladung des Speichers'!A29),"",'Entladung des Speichers'!C29)</f>
        <v/>
      </c>
      <c r="N29" s="154" t="str">
        <f>IF(ISBLANK('Beladung des Speichers'!A29),"",SUMIFS('Entladung des Speichers'!$E$17:$E$1001,'Entladung des Speichers'!$A$17:$A$1001,'Ergebnis (detailliert)'!$A$17:$A$300))</f>
        <v/>
      </c>
      <c r="O29" s="113" t="str">
        <f t="shared" si="3"/>
        <v/>
      </c>
      <c r="P29" s="17" t="str">
        <f>IFERROR(IF(A29="","",N29*'Ergebnis (detailliert)'!J29/'Ergebnis (detailliert)'!I29),0)</f>
        <v/>
      </c>
      <c r="Q29" s="95" t="str">
        <f t="shared" si="4"/>
        <v/>
      </c>
      <c r="R29" s="96" t="str">
        <f t="shared" si="5"/>
        <v/>
      </c>
      <c r="S29" s="97" t="str">
        <f>IF(A29="","",IF(LOOKUP(A29,Stammdaten!$A$17:$A$1001,Stammdaten!$G$17:$G$1001)="Nein",0,IF(ISBLANK('Beladung des Speichers'!A29),"",ROUND(MIN(J29,Q29)*-1,2))))</f>
        <v/>
      </c>
    </row>
    <row r="30" spans="1:19" x14ac:dyDescent="0.2">
      <c r="A30" s="98" t="str">
        <f>IF('Beladung des Speichers'!A30="","",'Beladung des Speichers'!A30)</f>
        <v/>
      </c>
      <c r="B30" s="98" t="str">
        <f>IF('Beladung des Speichers'!B30="","",'Beladung des Speichers'!B30)</f>
        <v/>
      </c>
      <c r="C30" s="149" t="str">
        <f>IF(ISBLANK('Beladung des Speichers'!A30),"",SUMIFS('Beladung des Speichers'!$C$17:$C$300,'Beladung des Speichers'!$A$17:$A$300,A30)-SUMIFS('Entladung des Speichers'!$C$17:$C$300,'Entladung des Speichers'!$A$17:$A$300,A30)+SUMIFS(Füllstände!$B$17:$B$299,Füllstände!$A$17:$A$299,A30)-SUMIFS(Füllstände!$C$17:$C$299,Füllstände!$A$17:$A$299,A30))</f>
        <v/>
      </c>
      <c r="D30" s="150" t="str">
        <f>IF(ISBLANK('Beladung des Speichers'!A30),"",C30*'Beladung des Speichers'!C30/SUMIFS('Beladung des Speichers'!$C$17:$C$300,'Beladung des Speichers'!$A$17:$A$300,A30))</f>
        <v/>
      </c>
      <c r="E30" s="151" t="str">
        <f>IF(ISBLANK('Beladung des Speichers'!A30),"",1/SUMIFS('Beladung des Speichers'!$C$17:$C$300,'Beladung des Speichers'!$A$17:$A$300,A30)*C30*SUMIF($A$17:$A$300,A30,'Beladung des Speichers'!$E$17:$E$300))</f>
        <v/>
      </c>
      <c r="F30" s="152" t="str">
        <f>IF(ISBLANK('Beladung des Speichers'!A30),"",IF(C30=0,"0,00",D30/C30*E30))</f>
        <v/>
      </c>
      <c r="G30" s="153" t="str">
        <f>IF(ISBLANK('Beladung des Speichers'!A30),"",SUMIFS('Beladung des Speichers'!$C$17:$C$300,'Beladung des Speichers'!$A$17:$A$300,A30))</f>
        <v/>
      </c>
      <c r="H30" s="112" t="str">
        <f>IF(ISBLANK('Beladung des Speichers'!A30),"",'Beladung des Speichers'!C30)</f>
        <v/>
      </c>
      <c r="I30" s="154" t="str">
        <f>IF(ISBLANK('Beladung des Speichers'!A30),"",SUMIFS('Beladung des Speichers'!$E$17:$E$1001,'Beladung des Speichers'!$A$17:$A$1001,'Ergebnis (detailliert)'!A30))</f>
        <v/>
      </c>
      <c r="J30" s="113" t="str">
        <f>IF(ISBLANK('Beladung des Speichers'!A30),"",'Beladung des Speichers'!E30)</f>
        <v/>
      </c>
      <c r="K30" s="154" t="str">
        <f>IF(ISBLANK('Beladung des Speichers'!A30),"",SUMIFS('Entladung des Speichers'!$C$17:$C$1001,'Entladung des Speichers'!$A$17:$A$1001,'Ergebnis (detailliert)'!A30))</f>
        <v/>
      </c>
      <c r="L30" s="155" t="str">
        <f t="shared" si="2"/>
        <v/>
      </c>
      <c r="M30" s="155" t="str">
        <f>IF(ISBLANK('Entladung des Speichers'!A30),"",'Entladung des Speichers'!C30)</f>
        <v/>
      </c>
      <c r="N30" s="154" t="str">
        <f>IF(ISBLANK('Beladung des Speichers'!A30),"",SUMIFS('Entladung des Speichers'!$E$17:$E$1001,'Entladung des Speichers'!$A$17:$A$1001,'Ergebnis (detailliert)'!$A$17:$A$300))</f>
        <v/>
      </c>
      <c r="O30" s="113" t="str">
        <f t="shared" si="3"/>
        <v/>
      </c>
      <c r="P30" s="17" t="str">
        <f>IFERROR(IF(A30="","",N30*'Ergebnis (detailliert)'!J30/'Ergebnis (detailliert)'!I30),0)</f>
        <v/>
      </c>
      <c r="Q30" s="95" t="str">
        <f t="shared" si="4"/>
        <v/>
      </c>
      <c r="R30" s="96" t="str">
        <f t="shared" si="5"/>
        <v/>
      </c>
      <c r="S30" s="97" t="str">
        <f>IF(A30="","",IF(LOOKUP(A30,Stammdaten!$A$17:$A$1001,Stammdaten!$G$17:$G$1001)="Nein",0,IF(ISBLANK('Beladung des Speichers'!A30),"",ROUND(MIN(J30,Q30)*-1,2))))</f>
        <v/>
      </c>
    </row>
    <row r="31" spans="1:19" x14ac:dyDescent="0.2">
      <c r="A31" s="98" t="str">
        <f>IF('Beladung des Speichers'!A31="","",'Beladung des Speichers'!A31)</f>
        <v/>
      </c>
      <c r="B31" s="98" t="str">
        <f>IF('Beladung des Speichers'!B31="","",'Beladung des Speichers'!B31)</f>
        <v/>
      </c>
      <c r="C31" s="149" t="str">
        <f>IF(ISBLANK('Beladung des Speichers'!A31),"",SUMIFS('Beladung des Speichers'!$C$17:$C$300,'Beladung des Speichers'!$A$17:$A$300,A31)-SUMIFS('Entladung des Speichers'!$C$17:$C$300,'Entladung des Speichers'!$A$17:$A$300,A31)+SUMIFS(Füllstände!$B$17:$B$299,Füllstände!$A$17:$A$299,A31)-SUMIFS(Füllstände!$C$17:$C$299,Füllstände!$A$17:$A$299,A31))</f>
        <v/>
      </c>
      <c r="D31" s="150" t="str">
        <f>IF(ISBLANK('Beladung des Speichers'!A31),"",C31*'Beladung des Speichers'!C31/SUMIFS('Beladung des Speichers'!$C$17:$C$300,'Beladung des Speichers'!$A$17:$A$300,A31))</f>
        <v/>
      </c>
      <c r="E31" s="151" t="str">
        <f>IF(ISBLANK('Beladung des Speichers'!A31),"",1/SUMIFS('Beladung des Speichers'!$C$17:$C$300,'Beladung des Speichers'!$A$17:$A$300,A31)*C31*SUMIF($A$17:$A$300,A31,'Beladung des Speichers'!$E$17:$E$300))</f>
        <v/>
      </c>
      <c r="F31" s="152" t="str">
        <f>IF(ISBLANK('Beladung des Speichers'!A31),"",IF(C31=0,"0,00",D31/C31*E31))</f>
        <v/>
      </c>
      <c r="G31" s="153" t="str">
        <f>IF(ISBLANK('Beladung des Speichers'!A31),"",SUMIFS('Beladung des Speichers'!$C$17:$C$300,'Beladung des Speichers'!$A$17:$A$300,A31))</f>
        <v/>
      </c>
      <c r="H31" s="112" t="str">
        <f>IF(ISBLANK('Beladung des Speichers'!A31),"",'Beladung des Speichers'!C31)</f>
        <v/>
      </c>
      <c r="I31" s="154" t="str">
        <f>IF(ISBLANK('Beladung des Speichers'!A31),"",SUMIFS('Beladung des Speichers'!$E$17:$E$1001,'Beladung des Speichers'!$A$17:$A$1001,'Ergebnis (detailliert)'!A31))</f>
        <v/>
      </c>
      <c r="J31" s="113" t="str">
        <f>IF(ISBLANK('Beladung des Speichers'!A31),"",'Beladung des Speichers'!E31)</f>
        <v/>
      </c>
      <c r="K31" s="154" t="str">
        <f>IF(ISBLANK('Beladung des Speichers'!A31),"",SUMIFS('Entladung des Speichers'!$C$17:$C$1001,'Entladung des Speichers'!$A$17:$A$1001,'Ergebnis (detailliert)'!A31))</f>
        <v/>
      </c>
      <c r="L31" s="155" t="str">
        <f t="shared" si="2"/>
        <v/>
      </c>
      <c r="M31" s="155" t="str">
        <f>IF(ISBLANK('Entladung des Speichers'!A31),"",'Entladung des Speichers'!C31)</f>
        <v/>
      </c>
      <c r="N31" s="154" t="str">
        <f>IF(ISBLANK('Beladung des Speichers'!A31),"",SUMIFS('Entladung des Speichers'!$E$17:$E$1001,'Entladung des Speichers'!$A$17:$A$1001,'Ergebnis (detailliert)'!$A$17:$A$300))</f>
        <v/>
      </c>
      <c r="O31" s="113" t="str">
        <f t="shared" si="3"/>
        <v/>
      </c>
      <c r="P31" s="17" t="str">
        <f>IFERROR(IF(A31="","",N31*'Ergebnis (detailliert)'!J31/'Ergebnis (detailliert)'!I31),0)</f>
        <v/>
      </c>
      <c r="Q31" s="95" t="str">
        <f t="shared" si="4"/>
        <v/>
      </c>
      <c r="R31" s="96" t="str">
        <f t="shared" si="5"/>
        <v/>
      </c>
      <c r="S31" s="97" t="str">
        <f>IF(A31="","",IF(LOOKUP(A31,Stammdaten!$A$17:$A$1001,Stammdaten!$G$17:$G$1001)="Nein",0,IF(ISBLANK('Beladung des Speichers'!A31),"",ROUND(MIN(J31,Q31)*-1,2))))</f>
        <v/>
      </c>
    </row>
    <row r="32" spans="1:19" x14ac:dyDescent="0.2">
      <c r="A32" s="98" t="str">
        <f>IF('Beladung des Speichers'!A32="","",'Beladung des Speichers'!A32)</f>
        <v/>
      </c>
      <c r="B32" s="98" t="str">
        <f>IF('Beladung des Speichers'!B32="","",'Beladung des Speichers'!B32)</f>
        <v/>
      </c>
      <c r="C32" s="149" t="str">
        <f>IF(ISBLANK('Beladung des Speichers'!A32),"",SUMIFS('Beladung des Speichers'!$C$17:$C$300,'Beladung des Speichers'!$A$17:$A$300,A32)-SUMIFS('Entladung des Speichers'!$C$17:$C$300,'Entladung des Speichers'!$A$17:$A$300,A32)+SUMIFS(Füllstände!$B$17:$B$299,Füllstände!$A$17:$A$299,A32)-SUMIFS(Füllstände!$C$17:$C$299,Füllstände!$A$17:$A$299,A32))</f>
        <v/>
      </c>
      <c r="D32" s="150" t="str">
        <f>IF(ISBLANK('Beladung des Speichers'!A32),"",C32*'Beladung des Speichers'!C32/SUMIFS('Beladung des Speichers'!$C$17:$C$300,'Beladung des Speichers'!$A$17:$A$300,A32))</f>
        <v/>
      </c>
      <c r="E32" s="151" t="str">
        <f>IF(ISBLANK('Beladung des Speichers'!A32),"",1/SUMIFS('Beladung des Speichers'!$C$17:$C$300,'Beladung des Speichers'!$A$17:$A$300,A32)*C32*SUMIF($A$17:$A$300,A32,'Beladung des Speichers'!$E$17:$E$300))</f>
        <v/>
      </c>
      <c r="F32" s="152" t="str">
        <f>IF(ISBLANK('Beladung des Speichers'!A32),"",IF(C32=0,"0,00",D32/C32*E32))</f>
        <v/>
      </c>
      <c r="G32" s="153" t="str">
        <f>IF(ISBLANK('Beladung des Speichers'!A32),"",SUMIFS('Beladung des Speichers'!$C$17:$C$300,'Beladung des Speichers'!$A$17:$A$300,A32))</f>
        <v/>
      </c>
      <c r="H32" s="112" t="str">
        <f>IF(ISBLANK('Beladung des Speichers'!A32),"",'Beladung des Speichers'!C32)</f>
        <v/>
      </c>
      <c r="I32" s="154" t="str">
        <f>IF(ISBLANK('Beladung des Speichers'!A32),"",SUMIFS('Beladung des Speichers'!$E$17:$E$1001,'Beladung des Speichers'!$A$17:$A$1001,'Ergebnis (detailliert)'!A32))</f>
        <v/>
      </c>
      <c r="J32" s="113" t="str">
        <f>IF(ISBLANK('Beladung des Speichers'!A32),"",'Beladung des Speichers'!E32)</f>
        <v/>
      </c>
      <c r="K32" s="154" t="str">
        <f>IF(ISBLANK('Beladung des Speichers'!A32),"",SUMIFS('Entladung des Speichers'!$C$17:$C$1001,'Entladung des Speichers'!$A$17:$A$1001,'Ergebnis (detailliert)'!A32))</f>
        <v/>
      </c>
      <c r="L32" s="155" t="str">
        <f t="shared" si="2"/>
        <v/>
      </c>
      <c r="M32" s="155" t="str">
        <f>IF(ISBLANK('Entladung des Speichers'!A32),"",'Entladung des Speichers'!C32)</f>
        <v/>
      </c>
      <c r="N32" s="154" t="str">
        <f>IF(ISBLANK('Beladung des Speichers'!A32),"",SUMIFS('Entladung des Speichers'!$E$17:$E$1001,'Entladung des Speichers'!$A$17:$A$1001,'Ergebnis (detailliert)'!$A$17:$A$300))</f>
        <v/>
      </c>
      <c r="O32" s="113" t="str">
        <f t="shared" si="3"/>
        <v/>
      </c>
      <c r="P32" s="17" t="str">
        <f>IFERROR(IF(A32="","",N32*'Ergebnis (detailliert)'!J32/'Ergebnis (detailliert)'!I32),0)</f>
        <v/>
      </c>
      <c r="Q32" s="95" t="str">
        <f t="shared" si="4"/>
        <v/>
      </c>
      <c r="R32" s="96" t="str">
        <f t="shared" si="5"/>
        <v/>
      </c>
      <c r="S32" s="97" t="str">
        <f>IF(A32="","",IF(LOOKUP(A32,Stammdaten!$A$17:$A$1001,Stammdaten!$G$17:$G$1001)="Nein",0,IF(ISBLANK('Beladung des Speichers'!A32),"",ROUND(MIN(J32,Q32)*-1,2))))</f>
        <v/>
      </c>
    </row>
    <row r="33" spans="1:19" x14ac:dyDescent="0.2">
      <c r="A33" s="98" t="str">
        <f>IF('Beladung des Speichers'!A33="","",'Beladung des Speichers'!A33)</f>
        <v/>
      </c>
      <c r="B33" s="98" t="str">
        <f>IF('Beladung des Speichers'!B33="","",'Beladung des Speichers'!B33)</f>
        <v/>
      </c>
      <c r="C33" s="149" t="str">
        <f>IF(ISBLANK('Beladung des Speichers'!A33),"",SUMIFS('Beladung des Speichers'!$C$17:$C$300,'Beladung des Speichers'!$A$17:$A$300,A33)-SUMIFS('Entladung des Speichers'!$C$17:$C$300,'Entladung des Speichers'!$A$17:$A$300,A33)+SUMIFS(Füllstände!$B$17:$B$299,Füllstände!$A$17:$A$299,A33)-SUMIFS(Füllstände!$C$17:$C$299,Füllstände!$A$17:$A$299,A33))</f>
        <v/>
      </c>
      <c r="D33" s="150" t="str">
        <f>IF(ISBLANK('Beladung des Speichers'!A33),"",C33*'Beladung des Speichers'!C33/SUMIFS('Beladung des Speichers'!$C$17:$C$300,'Beladung des Speichers'!$A$17:$A$300,A33))</f>
        <v/>
      </c>
      <c r="E33" s="151" t="str">
        <f>IF(ISBLANK('Beladung des Speichers'!A33),"",1/SUMIFS('Beladung des Speichers'!$C$17:$C$300,'Beladung des Speichers'!$A$17:$A$300,A33)*C33*SUMIF($A$17:$A$300,A33,'Beladung des Speichers'!$E$17:$E$300))</f>
        <v/>
      </c>
      <c r="F33" s="152" t="str">
        <f>IF(ISBLANK('Beladung des Speichers'!A33),"",IF(C33=0,"0,00",D33/C33*E33))</f>
        <v/>
      </c>
      <c r="G33" s="153" t="str">
        <f>IF(ISBLANK('Beladung des Speichers'!A33),"",SUMIFS('Beladung des Speichers'!$C$17:$C$300,'Beladung des Speichers'!$A$17:$A$300,A33))</f>
        <v/>
      </c>
      <c r="H33" s="112" t="str">
        <f>IF(ISBLANK('Beladung des Speichers'!A33),"",'Beladung des Speichers'!C33)</f>
        <v/>
      </c>
      <c r="I33" s="154" t="str">
        <f>IF(ISBLANK('Beladung des Speichers'!A33),"",SUMIFS('Beladung des Speichers'!$E$17:$E$1001,'Beladung des Speichers'!$A$17:$A$1001,'Ergebnis (detailliert)'!A33))</f>
        <v/>
      </c>
      <c r="J33" s="113" t="str">
        <f>IF(ISBLANK('Beladung des Speichers'!A33),"",'Beladung des Speichers'!E33)</f>
        <v/>
      </c>
      <c r="K33" s="154" t="str">
        <f>IF(ISBLANK('Beladung des Speichers'!A33),"",SUMIFS('Entladung des Speichers'!$C$17:$C$1001,'Entladung des Speichers'!$A$17:$A$1001,'Ergebnis (detailliert)'!A33))</f>
        <v/>
      </c>
      <c r="L33" s="155" t="str">
        <f t="shared" si="2"/>
        <v/>
      </c>
      <c r="M33" s="155" t="str">
        <f>IF(ISBLANK('Entladung des Speichers'!A33),"",'Entladung des Speichers'!C33)</f>
        <v/>
      </c>
      <c r="N33" s="154" t="str">
        <f>IF(ISBLANK('Beladung des Speichers'!A33),"",SUMIFS('Entladung des Speichers'!$E$17:$E$1001,'Entladung des Speichers'!$A$17:$A$1001,'Ergebnis (detailliert)'!$A$17:$A$300))</f>
        <v/>
      </c>
      <c r="O33" s="113" t="str">
        <f t="shared" si="3"/>
        <v/>
      </c>
      <c r="P33" s="17" t="str">
        <f>IFERROR(IF(A33="","",N33*'Ergebnis (detailliert)'!J33/'Ergebnis (detailliert)'!I33),0)</f>
        <v/>
      </c>
      <c r="Q33" s="95" t="str">
        <f t="shared" si="4"/>
        <v/>
      </c>
      <c r="R33" s="96" t="str">
        <f t="shared" si="5"/>
        <v/>
      </c>
      <c r="S33" s="97" t="str">
        <f>IF(A33="","",IF(LOOKUP(A33,Stammdaten!$A$17:$A$1001,Stammdaten!$G$17:$G$1001)="Nein",0,IF(ISBLANK('Beladung des Speichers'!A33),"",ROUND(MIN(J33,Q33)*-1,2))))</f>
        <v/>
      </c>
    </row>
    <row r="34" spans="1:19" x14ac:dyDescent="0.2">
      <c r="A34" s="98" t="str">
        <f>IF('Beladung des Speichers'!A34="","",'Beladung des Speichers'!A34)</f>
        <v/>
      </c>
      <c r="B34" s="98" t="str">
        <f>IF('Beladung des Speichers'!B34="","",'Beladung des Speichers'!B34)</f>
        <v/>
      </c>
      <c r="C34" s="149" t="str">
        <f>IF(ISBLANK('Beladung des Speichers'!A34),"",SUMIFS('Beladung des Speichers'!$C$17:$C$300,'Beladung des Speichers'!$A$17:$A$300,A34)-SUMIFS('Entladung des Speichers'!$C$17:$C$300,'Entladung des Speichers'!$A$17:$A$300,A34)+SUMIFS(Füllstände!$B$17:$B$299,Füllstände!$A$17:$A$299,A34)-SUMIFS(Füllstände!$C$17:$C$299,Füllstände!$A$17:$A$299,A34))</f>
        <v/>
      </c>
      <c r="D34" s="150" t="str">
        <f>IF(ISBLANK('Beladung des Speichers'!A34),"",C34*'Beladung des Speichers'!C34/SUMIFS('Beladung des Speichers'!$C$17:$C$300,'Beladung des Speichers'!$A$17:$A$300,A34))</f>
        <v/>
      </c>
      <c r="E34" s="151" t="str">
        <f>IF(ISBLANK('Beladung des Speichers'!A34),"",1/SUMIFS('Beladung des Speichers'!$C$17:$C$300,'Beladung des Speichers'!$A$17:$A$300,A34)*C34*SUMIF($A$17:$A$300,A34,'Beladung des Speichers'!$E$17:$E$300))</f>
        <v/>
      </c>
      <c r="F34" s="152" t="str">
        <f>IF(ISBLANK('Beladung des Speichers'!A34),"",IF(C34=0,"0,00",D34/C34*E34))</f>
        <v/>
      </c>
      <c r="G34" s="153" t="str">
        <f>IF(ISBLANK('Beladung des Speichers'!A34),"",SUMIFS('Beladung des Speichers'!$C$17:$C$300,'Beladung des Speichers'!$A$17:$A$300,A34))</f>
        <v/>
      </c>
      <c r="H34" s="112" t="str">
        <f>IF(ISBLANK('Beladung des Speichers'!A34),"",'Beladung des Speichers'!C34)</f>
        <v/>
      </c>
      <c r="I34" s="154" t="str">
        <f>IF(ISBLANK('Beladung des Speichers'!A34),"",SUMIFS('Beladung des Speichers'!$E$17:$E$1001,'Beladung des Speichers'!$A$17:$A$1001,'Ergebnis (detailliert)'!A34))</f>
        <v/>
      </c>
      <c r="J34" s="113" t="str">
        <f>IF(ISBLANK('Beladung des Speichers'!A34),"",'Beladung des Speichers'!E34)</f>
        <v/>
      </c>
      <c r="K34" s="154" t="str">
        <f>IF(ISBLANK('Beladung des Speichers'!A34),"",SUMIFS('Entladung des Speichers'!$C$17:$C$1001,'Entladung des Speichers'!$A$17:$A$1001,'Ergebnis (detailliert)'!A34))</f>
        <v/>
      </c>
      <c r="L34" s="155" t="str">
        <f t="shared" si="2"/>
        <v/>
      </c>
      <c r="M34" s="155" t="str">
        <f>IF(ISBLANK('Entladung des Speichers'!A34),"",'Entladung des Speichers'!C34)</f>
        <v/>
      </c>
      <c r="N34" s="154" t="str">
        <f>IF(ISBLANK('Beladung des Speichers'!A34),"",SUMIFS('Entladung des Speichers'!$E$17:$E$1001,'Entladung des Speichers'!$A$17:$A$1001,'Ergebnis (detailliert)'!$A$17:$A$300))</f>
        <v/>
      </c>
      <c r="O34" s="113" t="str">
        <f t="shared" si="3"/>
        <v/>
      </c>
      <c r="P34" s="17" t="str">
        <f>IFERROR(IF(A34="","",N34*'Ergebnis (detailliert)'!J34/'Ergebnis (detailliert)'!I34),0)</f>
        <v/>
      </c>
      <c r="Q34" s="95" t="str">
        <f t="shared" si="4"/>
        <v/>
      </c>
      <c r="R34" s="96" t="str">
        <f t="shared" si="5"/>
        <v/>
      </c>
      <c r="S34" s="97" t="str">
        <f>IF(A34="","",IF(LOOKUP(A34,Stammdaten!$A$17:$A$1001,Stammdaten!$G$17:$G$1001)="Nein",0,IF(ISBLANK('Beladung des Speichers'!A34),"",ROUND(MIN(J34,Q34)*-1,2))))</f>
        <v/>
      </c>
    </row>
    <row r="35" spans="1:19" x14ac:dyDescent="0.2">
      <c r="A35" s="98" t="str">
        <f>IF('Beladung des Speichers'!A35="","",'Beladung des Speichers'!A35)</f>
        <v/>
      </c>
      <c r="B35" s="98" t="str">
        <f>IF('Beladung des Speichers'!B35="","",'Beladung des Speichers'!B35)</f>
        <v/>
      </c>
      <c r="C35" s="149" t="str">
        <f>IF(ISBLANK('Beladung des Speichers'!A35),"",SUMIFS('Beladung des Speichers'!$C$17:$C$300,'Beladung des Speichers'!$A$17:$A$300,A35)-SUMIFS('Entladung des Speichers'!$C$17:$C$300,'Entladung des Speichers'!$A$17:$A$300,A35)+SUMIFS(Füllstände!$B$17:$B$299,Füllstände!$A$17:$A$299,A35)-SUMIFS(Füllstände!$C$17:$C$299,Füllstände!$A$17:$A$299,A35))</f>
        <v/>
      </c>
      <c r="D35" s="150" t="str">
        <f>IF(ISBLANK('Beladung des Speichers'!A35),"",C35*'Beladung des Speichers'!C35/SUMIFS('Beladung des Speichers'!$C$17:$C$300,'Beladung des Speichers'!$A$17:$A$300,A35))</f>
        <v/>
      </c>
      <c r="E35" s="151" t="str">
        <f>IF(ISBLANK('Beladung des Speichers'!A35),"",1/SUMIFS('Beladung des Speichers'!$C$17:$C$300,'Beladung des Speichers'!$A$17:$A$300,A35)*C35*SUMIF($A$17:$A$300,A35,'Beladung des Speichers'!$E$17:$E$300))</f>
        <v/>
      </c>
      <c r="F35" s="152" t="str">
        <f>IF(ISBLANK('Beladung des Speichers'!A35),"",IF(C35=0,"0,00",D35/C35*E35))</f>
        <v/>
      </c>
      <c r="G35" s="153" t="str">
        <f>IF(ISBLANK('Beladung des Speichers'!A35),"",SUMIFS('Beladung des Speichers'!$C$17:$C$300,'Beladung des Speichers'!$A$17:$A$300,A35))</f>
        <v/>
      </c>
      <c r="H35" s="112" t="str">
        <f>IF(ISBLANK('Beladung des Speichers'!A35),"",'Beladung des Speichers'!C35)</f>
        <v/>
      </c>
      <c r="I35" s="154" t="str">
        <f>IF(ISBLANK('Beladung des Speichers'!A35),"",SUMIFS('Beladung des Speichers'!$E$17:$E$1001,'Beladung des Speichers'!$A$17:$A$1001,'Ergebnis (detailliert)'!A35))</f>
        <v/>
      </c>
      <c r="J35" s="113" t="str">
        <f>IF(ISBLANK('Beladung des Speichers'!A35),"",'Beladung des Speichers'!E35)</f>
        <v/>
      </c>
      <c r="K35" s="154" t="str">
        <f>IF(ISBLANK('Beladung des Speichers'!A35),"",SUMIFS('Entladung des Speichers'!$C$17:$C$1001,'Entladung des Speichers'!$A$17:$A$1001,'Ergebnis (detailliert)'!A35))</f>
        <v/>
      </c>
      <c r="L35" s="155" t="str">
        <f t="shared" si="2"/>
        <v/>
      </c>
      <c r="M35" s="155" t="str">
        <f>IF(ISBLANK('Entladung des Speichers'!A35),"",'Entladung des Speichers'!C35)</f>
        <v/>
      </c>
      <c r="N35" s="154" t="str">
        <f>IF(ISBLANK('Beladung des Speichers'!A35),"",SUMIFS('Entladung des Speichers'!$E$17:$E$1001,'Entladung des Speichers'!$A$17:$A$1001,'Ergebnis (detailliert)'!$A$17:$A$300))</f>
        <v/>
      </c>
      <c r="O35" s="113" t="str">
        <f t="shared" si="3"/>
        <v/>
      </c>
      <c r="P35" s="17" t="str">
        <f>IFERROR(IF(A35="","",N35*'Ergebnis (detailliert)'!J35/'Ergebnis (detailliert)'!I35),0)</f>
        <v/>
      </c>
      <c r="Q35" s="95" t="str">
        <f t="shared" si="4"/>
        <v/>
      </c>
      <c r="R35" s="96" t="str">
        <f t="shared" si="5"/>
        <v/>
      </c>
      <c r="S35" s="97" t="str">
        <f>IF(A35="","",IF(LOOKUP(A35,Stammdaten!$A$17:$A$1001,Stammdaten!$G$17:$G$1001)="Nein",0,IF(ISBLANK('Beladung des Speichers'!A35),"",ROUND(MIN(J35,Q35)*-1,2))))</f>
        <v/>
      </c>
    </row>
    <row r="36" spans="1:19" x14ac:dyDescent="0.2">
      <c r="A36" s="98" t="str">
        <f>IF('Beladung des Speichers'!A36="","",'Beladung des Speichers'!A36)</f>
        <v/>
      </c>
      <c r="B36" s="98" t="str">
        <f>IF('Beladung des Speichers'!B36="","",'Beladung des Speichers'!B36)</f>
        <v/>
      </c>
      <c r="C36" s="149" t="str">
        <f>IF(ISBLANK('Beladung des Speichers'!A36),"",SUMIFS('Beladung des Speichers'!$C$17:$C$300,'Beladung des Speichers'!$A$17:$A$300,A36)-SUMIFS('Entladung des Speichers'!$C$17:$C$300,'Entladung des Speichers'!$A$17:$A$300,A36)+SUMIFS(Füllstände!$B$17:$B$299,Füllstände!$A$17:$A$299,A36)-SUMIFS(Füllstände!$C$17:$C$299,Füllstände!$A$17:$A$299,A36))</f>
        <v/>
      </c>
      <c r="D36" s="150" t="str">
        <f>IF(ISBLANK('Beladung des Speichers'!A36),"",C36*'Beladung des Speichers'!C36/SUMIFS('Beladung des Speichers'!$C$17:$C$300,'Beladung des Speichers'!$A$17:$A$300,A36))</f>
        <v/>
      </c>
      <c r="E36" s="151" t="str">
        <f>IF(ISBLANK('Beladung des Speichers'!A36),"",1/SUMIFS('Beladung des Speichers'!$C$17:$C$300,'Beladung des Speichers'!$A$17:$A$300,A36)*C36*SUMIF($A$17:$A$300,A36,'Beladung des Speichers'!$E$17:$E$300))</f>
        <v/>
      </c>
      <c r="F36" s="152" t="str">
        <f>IF(ISBLANK('Beladung des Speichers'!A36),"",IF(C36=0,"0,00",D36/C36*E36))</f>
        <v/>
      </c>
      <c r="G36" s="153" t="str">
        <f>IF(ISBLANK('Beladung des Speichers'!A36),"",SUMIFS('Beladung des Speichers'!$C$17:$C$300,'Beladung des Speichers'!$A$17:$A$300,A36))</f>
        <v/>
      </c>
      <c r="H36" s="112" t="str">
        <f>IF(ISBLANK('Beladung des Speichers'!A36),"",'Beladung des Speichers'!C36)</f>
        <v/>
      </c>
      <c r="I36" s="154" t="str">
        <f>IF(ISBLANK('Beladung des Speichers'!A36),"",SUMIFS('Beladung des Speichers'!$E$17:$E$1001,'Beladung des Speichers'!$A$17:$A$1001,'Ergebnis (detailliert)'!A36))</f>
        <v/>
      </c>
      <c r="J36" s="113" t="str">
        <f>IF(ISBLANK('Beladung des Speichers'!A36),"",'Beladung des Speichers'!E36)</f>
        <v/>
      </c>
      <c r="K36" s="154" t="str">
        <f>IF(ISBLANK('Beladung des Speichers'!A36),"",SUMIFS('Entladung des Speichers'!$C$17:$C$1001,'Entladung des Speichers'!$A$17:$A$1001,'Ergebnis (detailliert)'!A36))</f>
        <v/>
      </c>
      <c r="L36" s="155" t="str">
        <f t="shared" si="2"/>
        <v/>
      </c>
      <c r="M36" s="155" t="str">
        <f>IF(ISBLANK('Entladung des Speichers'!A36),"",'Entladung des Speichers'!C36)</f>
        <v/>
      </c>
      <c r="N36" s="154" t="str">
        <f>IF(ISBLANK('Beladung des Speichers'!A36),"",SUMIFS('Entladung des Speichers'!$E$17:$E$1001,'Entladung des Speichers'!$A$17:$A$1001,'Ergebnis (detailliert)'!$A$17:$A$300))</f>
        <v/>
      </c>
      <c r="O36" s="113" t="str">
        <f t="shared" si="3"/>
        <v/>
      </c>
      <c r="P36" s="17" t="str">
        <f>IFERROR(IF(A36="","",N36*'Ergebnis (detailliert)'!J36/'Ergebnis (detailliert)'!I36),0)</f>
        <v/>
      </c>
      <c r="Q36" s="95" t="str">
        <f t="shared" si="4"/>
        <v/>
      </c>
      <c r="R36" s="96" t="str">
        <f t="shared" si="5"/>
        <v/>
      </c>
      <c r="S36" s="97" t="str">
        <f>IF(A36="","",IF(LOOKUP(A36,Stammdaten!$A$17:$A$1001,Stammdaten!$G$17:$G$1001)="Nein",0,IF(ISBLANK('Beladung des Speichers'!A36),"",ROUND(MIN(J36,Q36)*-1,2))))</f>
        <v/>
      </c>
    </row>
    <row r="37" spans="1:19" x14ac:dyDescent="0.2">
      <c r="A37" s="98" t="str">
        <f>IF('Beladung des Speichers'!A37="","",'Beladung des Speichers'!A37)</f>
        <v/>
      </c>
      <c r="B37" s="98" t="str">
        <f>IF('Beladung des Speichers'!B37="","",'Beladung des Speichers'!B37)</f>
        <v/>
      </c>
      <c r="C37" s="149" t="str">
        <f>IF(ISBLANK('Beladung des Speichers'!A37),"",SUMIFS('Beladung des Speichers'!$C$17:$C$300,'Beladung des Speichers'!$A$17:$A$300,A37)-SUMIFS('Entladung des Speichers'!$C$17:$C$300,'Entladung des Speichers'!$A$17:$A$300,A37)+SUMIFS(Füllstände!$B$17:$B$299,Füllstände!$A$17:$A$299,A37)-SUMIFS(Füllstände!$C$17:$C$299,Füllstände!$A$17:$A$299,A37))</f>
        <v/>
      </c>
      <c r="D37" s="150" t="str">
        <f>IF(ISBLANK('Beladung des Speichers'!A37),"",C37*'Beladung des Speichers'!C37/SUMIFS('Beladung des Speichers'!$C$17:$C$300,'Beladung des Speichers'!$A$17:$A$300,A37))</f>
        <v/>
      </c>
      <c r="E37" s="151" t="str">
        <f>IF(ISBLANK('Beladung des Speichers'!A37),"",1/SUMIFS('Beladung des Speichers'!$C$17:$C$300,'Beladung des Speichers'!$A$17:$A$300,A37)*C37*SUMIF($A$17:$A$300,A37,'Beladung des Speichers'!$E$17:$E$300))</f>
        <v/>
      </c>
      <c r="F37" s="152" t="str">
        <f>IF(ISBLANK('Beladung des Speichers'!A37),"",IF(C37=0,"0,00",D37/C37*E37))</f>
        <v/>
      </c>
      <c r="G37" s="153" t="str">
        <f>IF(ISBLANK('Beladung des Speichers'!A37),"",SUMIFS('Beladung des Speichers'!$C$17:$C$300,'Beladung des Speichers'!$A$17:$A$300,A37))</f>
        <v/>
      </c>
      <c r="H37" s="112" t="str">
        <f>IF(ISBLANK('Beladung des Speichers'!A37),"",'Beladung des Speichers'!C37)</f>
        <v/>
      </c>
      <c r="I37" s="154" t="str">
        <f>IF(ISBLANK('Beladung des Speichers'!A37),"",SUMIFS('Beladung des Speichers'!$E$17:$E$1001,'Beladung des Speichers'!$A$17:$A$1001,'Ergebnis (detailliert)'!A37))</f>
        <v/>
      </c>
      <c r="J37" s="113" t="str">
        <f>IF(ISBLANK('Beladung des Speichers'!A37),"",'Beladung des Speichers'!E37)</f>
        <v/>
      </c>
      <c r="K37" s="154" t="str">
        <f>IF(ISBLANK('Beladung des Speichers'!A37),"",SUMIFS('Entladung des Speichers'!$C$17:$C$1001,'Entladung des Speichers'!$A$17:$A$1001,'Ergebnis (detailliert)'!A37))</f>
        <v/>
      </c>
      <c r="L37" s="155" t="str">
        <f t="shared" si="2"/>
        <v/>
      </c>
      <c r="M37" s="155" t="str">
        <f>IF(ISBLANK('Entladung des Speichers'!A37),"",'Entladung des Speichers'!C37)</f>
        <v/>
      </c>
      <c r="N37" s="154" t="str">
        <f>IF(ISBLANK('Beladung des Speichers'!A37),"",SUMIFS('Entladung des Speichers'!$E$17:$E$1001,'Entladung des Speichers'!$A$17:$A$1001,'Ergebnis (detailliert)'!$A$17:$A$300))</f>
        <v/>
      </c>
      <c r="O37" s="113" t="str">
        <f t="shared" si="3"/>
        <v/>
      </c>
      <c r="P37" s="17" t="str">
        <f>IFERROR(IF(A37="","",N37*'Ergebnis (detailliert)'!J37/'Ergebnis (detailliert)'!I37),0)</f>
        <v/>
      </c>
      <c r="Q37" s="95" t="str">
        <f t="shared" si="4"/>
        <v/>
      </c>
      <c r="R37" s="96" t="str">
        <f t="shared" si="5"/>
        <v/>
      </c>
      <c r="S37" s="97" t="str">
        <f>IF(A37="","",IF(LOOKUP(A37,Stammdaten!$A$17:$A$1001,Stammdaten!$G$17:$G$1001)="Nein",0,IF(ISBLANK('Beladung des Speichers'!A37),"",ROUND(MIN(J37,Q37)*-1,2))))</f>
        <v/>
      </c>
    </row>
    <row r="38" spans="1:19" x14ac:dyDescent="0.2">
      <c r="A38" s="98" t="str">
        <f>IF('Beladung des Speichers'!A38="","",'Beladung des Speichers'!A38)</f>
        <v/>
      </c>
      <c r="B38" s="98" t="str">
        <f>IF('Beladung des Speichers'!B38="","",'Beladung des Speichers'!B38)</f>
        <v/>
      </c>
      <c r="C38" s="149" t="str">
        <f>IF(ISBLANK('Beladung des Speichers'!A38),"",SUMIFS('Beladung des Speichers'!$C$17:$C$300,'Beladung des Speichers'!$A$17:$A$300,A38)-SUMIFS('Entladung des Speichers'!$C$17:$C$300,'Entladung des Speichers'!$A$17:$A$300,A38)+SUMIFS(Füllstände!$B$17:$B$299,Füllstände!$A$17:$A$299,A38)-SUMIFS(Füllstände!$C$17:$C$299,Füllstände!$A$17:$A$299,A38))</f>
        <v/>
      </c>
      <c r="D38" s="150" t="str">
        <f>IF(ISBLANK('Beladung des Speichers'!A38),"",C38*'Beladung des Speichers'!C38/SUMIFS('Beladung des Speichers'!$C$17:$C$300,'Beladung des Speichers'!$A$17:$A$300,A38))</f>
        <v/>
      </c>
      <c r="E38" s="151" t="str">
        <f>IF(ISBLANK('Beladung des Speichers'!A38),"",1/SUMIFS('Beladung des Speichers'!$C$17:$C$300,'Beladung des Speichers'!$A$17:$A$300,A38)*C38*SUMIF($A$17:$A$300,A38,'Beladung des Speichers'!$E$17:$E$300))</f>
        <v/>
      </c>
      <c r="F38" s="152" t="str">
        <f>IF(ISBLANK('Beladung des Speichers'!A38),"",IF(C38=0,"0,00",D38/C38*E38))</f>
        <v/>
      </c>
      <c r="G38" s="153" t="str">
        <f>IF(ISBLANK('Beladung des Speichers'!A38),"",SUMIFS('Beladung des Speichers'!$C$17:$C$300,'Beladung des Speichers'!$A$17:$A$300,A38))</f>
        <v/>
      </c>
      <c r="H38" s="112" t="str">
        <f>IF(ISBLANK('Beladung des Speichers'!A38),"",'Beladung des Speichers'!C38)</f>
        <v/>
      </c>
      <c r="I38" s="154" t="str">
        <f>IF(ISBLANK('Beladung des Speichers'!A38),"",SUMIFS('Beladung des Speichers'!$E$17:$E$1001,'Beladung des Speichers'!$A$17:$A$1001,'Ergebnis (detailliert)'!A38))</f>
        <v/>
      </c>
      <c r="J38" s="113" t="str">
        <f>IF(ISBLANK('Beladung des Speichers'!A38),"",'Beladung des Speichers'!E38)</f>
        <v/>
      </c>
      <c r="K38" s="154" t="str">
        <f>IF(ISBLANK('Beladung des Speichers'!A38),"",SUMIFS('Entladung des Speichers'!$C$17:$C$1001,'Entladung des Speichers'!$A$17:$A$1001,'Ergebnis (detailliert)'!A38))</f>
        <v/>
      </c>
      <c r="L38" s="155" t="str">
        <f t="shared" si="2"/>
        <v/>
      </c>
      <c r="M38" s="155" t="str">
        <f>IF(ISBLANK('Entladung des Speichers'!A38),"",'Entladung des Speichers'!C38)</f>
        <v/>
      </c>
      <c r="N38" s="154" t="str">
        <f>IF(ISBLANK('Beladung des Speichers'!A38),"",SUMIFS('Entladung des Speichers'!$E$17:$E$1001,'Entladung des Speichers'!$A$17:$A$1001,'Ergebnis (detailliert)'!$A$17:$A$300))</f>
        <v/>
      </c>
      <c r="O38" s="113" t="str">
        <f t="shared" si="3"/>
        <v/>
      </c>
      <c r="P38" s="17" t="str">
        <f>IFERROR(IF(A38="","",N38*'Ergebnis (detailliert)'!J38/'Ergebnis (detailliert)'!I38),0)</f>
        <v/>
      </c>
      <c r="Q38" s="95" t="str">
        <f t="shared" si="4"/>
        <v/>
      </c>
      <c r="R38" s="96" t="str">
        <f t="shared" si="5"/>
        <v/>
      </c>
      <c r="S38" s="97" t="str">
        <f>IF(A38="","",IF(LOOKUP(A38,Stammdaten!$A$17:$A$1001,Stammdaten!$G$17:$G$1001)="Nein",0,IF(ISBLANK('Beladung des Speichers'!A38),"",ROUND(MIN(J38,Q38)*-1,2))))</f>
        <v/>
      </c>
    </row>
    <row r="39" spans="1:19" x14ac:dyDescent="0.2">
      <c r="A39" s="98" t="str">
        <f>IF('Beladung des Speichers'!A39="","",'Beladung des Speichers'!A39)</f>
        <v/>
      </c>
      <c r="B39" s="98" t="str">
        <f>IF('Beladung des Speichers'!B39="","",'Beladung des Speichers'!B39)</f>
        <v/>
      </c>
      <c r="C39" s="149" t="str">
        <f>IF(ISBLANK('Beladung des Speichers'!A39),"",SUMIFS('Beladung des Speichers'!$C$17:$C$300,'Beladung des Speichers'!$A$17:$A$300,A39)-SUMIFS('Entladung des Speichers'!$C$17:$C$300,'Entladung des Speichers'!$A$17:$A$300,A39)+SUMIFS(Füllstände!$B$17:$B$299,Füllstände!$A$17:$A$299,A39)-SUMIFS(Füllstände!$C$17:$C$299,Füllstände!$A$17:$A$299,A39))</f>
        <v/>
      </c>
      <c r="D39" s="150" t="str">
        <f>IF(ISBLANK('Beladung des Speichers'!A39),"",C39*'Beladung des Speichers'!C39/SUMIFS('Beladung des Speichers'!$C$17:$C$300,'Beladung des Speichers'!$A$17:$A$300,A39))</f>
        <v/>
      </c>
      <c r="E39" s="151" t="str">
        <f>IF(ISBLANK('Beladung des Speichers'!A39),"",1/SUMIFS('Beladung des Speichers'!$C$17:$C$300,'Beladung des Speichers'!$A$17:$A$300,A39)*C39*SUMIF($A$17:$A$300,A39,'Beladung des Speichers'!$E$17:$E$300))</f>
        <v/>
      </c>
      <c r="F39" s="152" t="str">
        <f>IF(ISBLANK('Beladung des Speichers'!A39),"",IF(C39=0,"0,00",D39/C39*E39))</f>
        <v/>
      </c>
      <c r="G39" s="153" t="str">
        <f>IF(ISBLANK('Beladung des Speichers'!A39),"",SUMIFS('Beladung des Speichers'!$C$17:$C$300,'Beladung des Speichers'!$A$17:$A$300,A39))</f>
        <v/>
      </c>
      <c r="H39" s="112" t="str">
        <f>IF(ISBLANK('Beladung des Speichers'!A39),"",'Beladung des Speichers'!C39)</f>
        <v/>
      </c>
      <c r="I39" s="154" t="str">
        <f>IF(ISBLANK('Beladung des Speichers'!A39),"",SUMIFS('Beladung des Speichers'!$E$17:$E$1001,'Beladung des Speichers'!$A$17:$A$1001,'Ergebnis (detailliert)'!A39))</f>
        <v/>
      </c>
      <c r="J39" s="113" t="str">
        <f>IF(ISBLANK('Beladung des Speichers'!A39),"",'Beladung des Speichers'!E39)</f>
        <v/>
      </c>
      <c r="K39" s="154" t="str">
        <f>IF(ISBLANK('Beladung des Speichers'!A39),"",SUMIFS('Entladung des Speichers'!$C$17:$C$1001,'Entladung des Speichers'!$A$17:$A$1001,'Ergebnis (detailliert)'!A39))</f>
        <v/>
      </c>
      <c r="L39" s="155" t="str">
        <f t="shared" si="2"/>
        <v/>
      </c>
      <c r="M39" s="155" t="str">
        <f>IF(ISBLANK('Entladung des Speichers'!A39),"",'Entladung des Speichers'!C39)</f>
        <v/>
      </c>
      <c r="N39" s="154" t="str">
        <f>IF(ISBLANK('Beladung des Speichers'!A39),"",SUMIFS('Entladung des Speichers'!$E$17:$E$1001,'Entladung des Speichers'!$A$17:$A$1001,'Ergebnis (detailliert)'!$A$17:$A$300))</f>
        <v/>
      </c>
      <c r="O39" s="113" t="str">
        <f t="shared" si="3"/>
        <v/>
      </c>
      <c r="P39" s="17" t="str">
        <f>IFERROR(IF(A39="","",N39*'Ergebnis (detailliert)'!J39/'Ergebnis (detailliert)'!I39),0)</f>
        <v/>
      </c>
      <c r="Q39" s="95" t="str">
        <f t="shared" si="4"/>
        <v/>
      </c>
      <c r="R39" s="96" t="str">
        <f t="shared" si="5"/>
        <v/>
      </c>
      <c r="S39" s="97" t="str">
        <f>IF(A39="","",IF(LOOKUP(A39,Stammdaten!$A$17:$A$1001,Stammdaten!$G$17:$G$1001)="Nein",0,IF(ISBLANK('Beladung des Speichers'!A39),"",ROUND(MIN(J39,Q39)*-1,2))))</f>
        <v/>
      </c>
    </row>
    <row r="40" spans="1:19" x14ac:dyDescent="0.2">
      <c r="A40" s="98" t="str">
        <f>IF('Beladung des Speichers'!A40="","",'Beladung des Speichers'!A40)</f>
        <v/>
      </c>
      <c r="B40" s="98" t="str">
        <f>IF('Beladung des Speichers'!B40="","",'Beladung des Speichers'!B40)</f>
        <v/>
      </c>
      <c r="C40" s="149" t="str">
        <f>IF(ISBLANK('Beladung des Speichers'!A40),"",SUMIFS('Beladung des Speichers'!$C$17:$C$300,'Beladung des Speichers'!$A$17:$A$300,A40)-SUMIFS('Entladung des Speichers'!$C$17:$C$300,'Entladung des Speichers'!$A$17:$A$300,A40)+SUMIFS(Füllstände!$B$17:$B$299,Füllstände!$A$17:$A$299,A40)-SUMIFS(Füllstände!$C$17:$C$299,Füllstände!$A$17:$A$299,A40))</f>
        <v/>
      </c>
      <c r="D40" s="150" t="str">
        <f>IF(ISBLANK('Beladung des Speichers'!A40),"",C40*'Beladung des Speichers'!C40/SUMIFS('Beladung des Speichers'!$C$17:$C$300,'Beladung des Speichers'!$A$17:$A$300,A40))</f>
        <v/>
      </c>
      <c r="E40" s="151" t="str">
        <f>IF(ISBLANK('Beladung des Speichers'!A40),"",1/SUMIFS('Beladung des Speichers'!$C$17:$C$300,'Beladung des Speichers'!$A$17:$A$300,A40)*C40*SUMIF($A$17:$A$300,A40,'Beladung des Speichers'!$E$17:$E$300))</f>
        <v/>
      </c>
      <c r="F40" s="152" t="str">
        <f>IF(ISBLANK('Beladung des Speichers'!A40),"",IF(C40=0,"0,00",D40/C40*E40))</f>
        <v/>
      </c>
      <c r="G40" s="153" t="str">
        <f>IF(ISBLANK('Beladung des Speichers'!A40),"",SUMIFS('Beladung des Speichers'!$C$17:$C$300,'Beladung des Speichers'!$A$17:$A$300,A40))</f>
        <v/>
      </c>
      <c r="H40" s="112" t="str">
        <f>IF(ISBLANK('Beladung des Speichers'!A40),"",'Beladung des Speichers'!C40)</f>
        <v/>
      </c>
      <c r="I40" s="154" t="str">
        <f>IF(ISBLANK('Beladung des Speichers'!A40),"",SUMIFS('Beladung des Speichers'!$E$17:$E$1001,'Beladung des Speichers'!$A$17:$A$1001,'Ergebnis (detailliert)'!A40))</f>
        <v/>
      </c>
      <c r="J40" s="113" t="str">
        <f>IF(ISBLANK('Beladung des Speichers'!A40),"",'Beladung des Speichers'!E40)</f>
        <v/>
      </c>
      <c r="K40" s="154" t="str">
        <f>IF(ISBLANK('Beladung des Speichers'!A40),"",SUMIFS('Entladung des Speichers'!$C$17:$C$1001,'Entladung des Speichers'!$A$17:$A$1001,'Ergebnis (detailliert)'!A40))</f>
        <v/>
      </c>
      <c r="L40" s="155" t="str">
        <f t="shared" si="2"/>
        <v/>
      </c>
      <c r="M40" s="155" t="str">
        <f>IF(ISBLANK('Entladung des Speichers'!A40),"",'Entladung des Speichers'!C40)</f>
        <v/>
      </c>
      <c r="N40" s="154" t="str">
        <f>IF(ISBLANK('Beladung des Speichers'!A40),"",SUMIFS('Entladung des Speichers'!$E$17:$E$1001,'Entladung des Speichers'!$A$17:$A$1001,'Ergebnis (detailliert)'!$A$17:$A$300))</f>
        <v/>
      </c>
      <c r="O40" s="113" t="str">
        <f t="shared" si="3"/>
        <v/>
      </c>
      <c r="P40" s="17" t="str">
        <f>IFERROR(IF(A40="","",N40*'Ergebnis (detailliert)'!J40/'Ergebnis (detailliert)'!I40),0)</f>
        <v/>
      </c>
      <c r="Q40" s="95" t="str">
        <f t="shared" si="4"/>
        <v/>
      </c>
      <c r="R40" s="96" t="str">
        <f t="shared" si="5"/>
        <v/>
      </c>
      <c r="S40" s="97" t="str">
        <f>IF(A40="","",IF(LOOKUP(A40,Stammdaten!$A$17:$A$1001,Stammdaten!$G$17:$G$1001)="Nein",0,IF(ISBLANK('Beladung des Speichers'!A40),"",ROUND(MIN(J40,Q40)*-1,2))))</f>
        <v/>
      </c>
    </row>
    <row r="41" spans="1:19" x14ac:dyDescent="0.2">
      <c r="A41" s="98" t="str">
        <f>IF('Beladung des Speichers'!A41="","",'Beladung des Speichers'!A41)</f>
        <v/>
      </c>
      <c r="B41" s="98" t="str">
        <f>IF('Beladung des Speichers'!B41="","",'Beladung des Speichers'!B41)</f>
        <v/>
      </c>
      <c r="C41" s="149" t="str">
        <f>IF(ISBLANK('Beladung des Speichers'!A41),"",SUMIFS('Beladung des Speichers'!$C$17:$C$300,'Beladung des Speichers'!$A$17:$A$300,A41)-SUMIFS('Entladung des Speichers'!$C$17:$C$300,'Entladung des Speichers'!$A$17:$A$300,A41)+SUMIFS(Füllstände!$B$17:$B$299,Füllstände!$A$17:$A$299,A41)-SUMIFS(Füllstände!$C$17:$C$299,Füllstände!$A$17:$A$299,A41))</f>
        <v/>
      </c>
      <c r="D41" s="150" t="str">
        <f>IF(ISBLANK('Beladung des Speichers'!A41),"",C41*'Beladung des Speichers'!C41/SUMIFS('Beladung des Speichers'!$C$17:$C$300,'Beladung des Speichers'!$A$17:$A$300,A41))</f>
        <v/>
      </c>
      <c r="E41" s="151" t="str">
        <f>IF(ISBLANK('Beladung des Speichers'!A41),"",1/SUMIFS('Beladung des Speichers'!$C$17:$C$300,'Beladung des Speichers'!$A$17:$A$300,A41)*C41*SUMIF($A$17:$A$300,A41,'Beladung des Speichers'!$E$17:$E$300))</f>
        <v/>
      </c>
      <c r="F41" s="152" t="str">
        <f>IF(ISBLANK('Beladung des Speichers'!A41),"",IF(C41=0,"0,00",D41/C41*E41))</f>
        <v/>
      </c>
      <c r="G41" s="153" t="str">
        <f>IF(ISBLANK('Beladung des Speichers'!A41),"",SUMIFS('Beladung des Speichers'!$C$17:$C$300,'Beladung des Speichers'!$A$17:$A$300,A41))</f>
        <v/>
      </c>
      <c r="H41" s="112" t="str">
        <f>IF(ISBLANK('Beladung des Speichers'!A41),"",'Beladung des Speichers'!C41)</f>
        <v/>
      </c>
      <c r="I41" s="154" t="str">
        <f>IF(ISBLANK('Beladung des Speichers'!A41),"",SUMIFS('Beladung des Speichers'!$E$17:$E$1001,'Beladung des Speichers'!$A$17:$A$1001,'Ergebnis (detailliert)'!A41))</f>
        <v/>
      </c>
      <c r="J41" s="113" t="str">
        <f>IF(ISBLANK('Beladung des Speichers'!A41),"",'Beladung des Speichers'!E41)</f>
        <v/>
      </c>
      <c r="K41" s="154" t="str">
        <f>IF(ISBLANK('Beladung des Speichers'!A41),"",SUMIFS('Entladung des Speichers'!$C$17:$C$1001,'Entladung des Speichers'!$A$17:$A$1001,'Ergebnis (detailliert)'!A41))</f>
        <v/>
      </c>
      <c r="L41" s="155" t="str">
        <f t="shared" si="2"/>
        <v/>
      </c>
      <c r="M41" s="155" t="str">
        <f>IF(ISBLANK('Entladung des Speichers'!A41),"",'Entladung des Speichers'!C41)</f>
        <v/>
      </c>
      <c r="N41" s="154" t="str">
        <f>IF(ISBLANK('Beladung des Speichers'!A41),"",SUMIFS('Entladung des Speichers'!$E$17:$E$1001,'Entladung des Speichers'!$A$17:$A$1001,'Ergebnis (detailliert)'!$A$17:$A$300))</f>
        <v/>
      </c>
      <c r="O41" s="113" t="str">
        <f t="shared" si="3"/>
        <v/>
      </c>
      <c r="P41" s="17" t="str">
        <f>IFERROR(IF(A41="","",N41*'Ergebnis (detailliert)'!J41/'Ergebnis (detailliert)'!I41),0)</f>
        <v/>
      </c>
      <c r="Q41" s="95" t="str">
        <f t="shared" si="4"/>
        <v/>
      </c>
      <c r="R41" s="96" t="str">
        <f t="shared" si="5"/>
        <v/>
      </c>
      <c r="S41" s="97" t="str">
        <f>IF(A41="","",IF(LOOKUP(A41,Stammdaten!$A$17:$A$1001,Stammdaten!$G$17:$G$1001)="Nein",0,IF(ISBLANK('Beladung des Speichers'!A41),"",ROUND(MIN(J41,Q41)*-1,2))))</f>
        <v/>
      </c>
    </row>
    <row r="42" spans="1:19" x14ac:dyDescent="0.2">
      <c r="A42" s="98" t="str">
        <f>IF('Beladung des Speichers'!A42="","",'Beladung des Speichers'!A42)</f>
        <v/>
      </c>
      <c r="B42" s="98" t="str">
        <f>IF('Beladung des Speichers'!B42="","",'Beladung des Speichers'!B42)</f>
        <v/>
      </c>
      <c r="C42" s="149" t="str">
        <f>IF(ISBLANK('Beladung des Speichers'!A42),"",SUMIFS('Beladung des Speichers'!$C$17:$C$300,'Beladung des Speichers'!$A$17:$A$300,A42)-SUMIFS('Entladung des Speichers'!$C$17:$C$300,'Entladung des Speichers'!$A$17:$A$300,A42)+SUMIFS(Füllstände!$B$17:$B$299,Füllstände!$A$17:$A$299,A42)-SUMIFS(Füllstände!$C$17:$C$299,Füllstände!$A$17:$A$299,A42))</f>
        <v/>
      </c>
      <c r="D42" s="150" t="str">
        <f>IF(ISBLANK('Beladung des Speichers'!A42),"",C42*'Beladung des Speichers'!C42/SUMIFS('Beladung des Speichers'!$C$17:$C$300,'Beladung des Speichers'!$A$17:$A$300,A42))</f>
        <v/>
      </c>
      <c r="E42" s="151" t="str">
        <f>IF(ISBLANK('Beladung des Speichers'!A42),"",1/SUMIFS('Beladung des Speichers'!$C$17:$C$300,'Beladung des Speichers'!$A$17:$A$300,A42)*C42*SUMIF($A$17:$A$300,A42,'Beladung des Speichers'!$E$17:$E$300))</f>
        <v/>
      </c>
      <c r="F42" s="152" t="str">
        <f>IF(ISBLANK('Beladung des Speichers'!A42),"",IF(C42=0,"0,00",D42/C42*E42))</f>
        <v/>
      </c>
      <c r="G42" s="153" t="str">
        <f>IF(ISBLANK('Beladung des Speichers'!A42),"",SUMIFS('Beladung des Speichers'!$C$17:$C$300,'Beladung des Speichers'!$A$17:$A$300,A42))</f>
        <v/>
      </c>
      <c r="H42" s="112" t="str">
        <f>IF(ISBLANK('Beladung des Speichers'!A42),"",'Beladung des Speichers'!C42)</f>
        <v/>
      </c>
      <c r="I42" s="154" t="str">
        <f>IF(ISBLANK('Beladung des Speichers'!A42),"",SUMIFS('Beladung des Speichers'!$E$17:$E$1001,'Beladung des Speichers'!$A$17:$A$1001,'Ergebnis (detailliert)'!A42))</f>
        <v/>
      </c>
      <c r="J42" s="113" t="str">
        <f>IF(ISBLANK('Beladung des Speichers'!A42),"",'Beladung des Speichers'!E42)</f>
        <v/>
      </c>
      <c r="K42" s="154" t="str">
        <f>IF(ISBLANK('Beladung des Speichers'!A42),"",SUMIFS('Entladung des Speichers'!$C$17:$C$1001,'Entladung des Speichers'!$A$17:$A$1001,'Ergebnis (detailliert)'!A42))</f>
        <v/>
      </c>
      <c r="L42" s="155" t="str">
        <f t="shared" si="2"/>
        <v/>
      </c>
      <c r="M42" s="155" t="str">
        <f>IF(ISBLANK('Entladung des Speichers'!A42),"",'Entladung des Speichers'!C42)</f>
        <v/>
      </c>
      <c r="N42" s="154" t="str">
        <f>IF(ISBLANK('Beladung des Speichers'!A42),"",SUMIFS('Entladung des Speichers'!$E$17:$E$1001,'Entladung des Speichers'!$A$17:$A$1001,'Ergebnis (detailliert)'!$A$17:$A$300))</f>
        <v/>
      </c>
      <c r="O42" s="113" t="str">
        <f t="shared" si="3"/>
        <v/>
      </c>
      <c r="P42" s="17" t="str">
        <f>IFERROR(IF(A42="","",N42*'Ergebnis (detailliert)'!J42/'Ergebnis (detailliert)'!I42),0)</f>
        <v/>
      </c>
      <c r="Q42" s="95" t="str">
        <f t="shared" si="4"/>
        <v/>
      </c>
      <c r="R42" s="96" t="str">
        <f t="shared" si="5"/>
        <v/>
      </c>
      <c r="S42" s="97" t="str">
        <f>IF(A42="","",IF(LOOKUP(A42,Stammdaten!$A$17:$A$1001,Stammdaten!$G$17:$G$1001)="Nein",0,IF(ISBLANK('Beladung des Speichers'!A42),"",ROUND(MIN(J42,Q42)*-1,2))))</f>
        <v/>
      </c>
    </row>
    <row r="43" spans="1:19" x14ac:dyDescent="0.2">
      <c r="A43" s="98" t="str">
        <f>IF('Beladung des Speichers'!A43="","",'Beladung des Speichers'!A43)</f>
        <v/>
      </c>
      <c r="B43" s="98" t="str">
        <f>IF('Beladung des Speichers'!B43="","",'Beladung des Speichers'!B43)</f>
        <v/>
      </c>
      <c r="C43" s="149" t="str">
        <f>IF(ISBLANK('Beladung des Speichers'!A43),"",SUMIFS('Beladung des Speichers'!$C$17:$C$300,'Beladung des Speichers'!$A$17:$A$300,A43)-SUMIFS('Entladung des Speichers'!$C$17:$C$300,'Entladung des Speichers'!$A$17:$A$300,A43)+SUMIFS(Füllstände!$B$17:$B$299,Füllstände!$A$17:$A$299,A43)-SUMIFS(Füllstände!$C$17:$C$299,Füllstände!$A$17:$A$299,A43))</f>
        <v/>
      </c>
      <c r="D43" s="150" t="str">
        <f>IF(ISBLANK('Beladung des Speichers'!A43),"",C43*'Beladung des Speichers'!C43/SUMIFS('Beladung des Speichers'!$C$17:$C$300,'Beladung des Speichers'!$A$17:$A$300,A43))</f>
        <v/>
      </c>
      <c r="E43" s="151" t="str">
        <f>IF(ISBLANK('Beladung des Speichers'!A43),"",1/SUMIFS('Beladung des Speichers'!$C$17:$C$300,'Beladung des Speichers'!$A$17:$A$300,A43)*C43*SUMIF($A$17:$A$300,A43,'Beladung des Speichers'!$E$17:$E$300))</f>
        <v/>
      </c>
      <c r="F43" s="152" t="str">
        <f>IF(ISBLANK('Beladung des Speichers'!A43),"",IF(C43=0,"0,00",D43/C43*E43))</f>
        <v/>
      </c>
      <c r="G43" s="153" t="str">
        <f>IF(ISBLANK('Beladung des Speichers'!A43),"",SUMIFS('Beladung des Speichers'!$C$17:$C$300,'Beladung des Speichers'!$A$17:$A$300,A43))</f>
        <v/>
      </c>
      <c r="H43" s="112" t="str">
        <f>IF(ISBLANK('Beladung des Speichers'!A43),"",'Beladung des Speichers'!C43)</f>
        <v/>
      </c>
      <c r="I43" s="154" t="str">
        <f>IF(ISBLANK('Beladung des Speichers'!A43),"",SUMIFS('Beladung des Speichers'!$E$17:$E$1001,'Beladung des Speichers'!$A$17:$A$1001,'Ergebnis (detailliert)'!A43))</f>
        <v/>
      </c>
      <c r="J43" s="113" t="str">
        <f>IF(ISBLANK('Beladung des Speichers'!A43),"",'Beladung des Speichers'!E43)</f>
        <v/>
      </c>
      <c r="K43" s="154" t="str">
        <f>IF(ISBLANK('Beladung des Speichers'!A43),"",SUMIFS('Entladung des Speichers'!$C$17:$C$1001,'Entladung des Speichers'!$A$17:$A$1001,'Ergebnis (detailliert)'!A43))</f>
        <v/>
      </c>
      <c r="L43" s="155" t="str">
        <f t="shared" si="2"/>
        <v/>
      </c>
      <c r="M43" s="155" t="str">
        <f>IF(ISBLANK('Entladung des Speichers'!A43),"",'Entladung des Speichers'!C43)</f>
        <v/>
      </c>
      <c r="N43" s="154" t="str">
        <f>IF(ISBLANK('Beladung des Speichers'!A43),"",SUMIFS('Entladung des Speichers'!$E$17:$E$1001,'Entladung des Speichers'!$A$17:$A$1001,'Ergebnis (detailliert)'!$A$17:$A$300))</f>
        <v/>
      </c>
      <c r="O43" s="113" t="str">
        <f t="shared" si="3"/>
        <v/>
      </c>
      <c r="P43" s="17" t="str">
        <f>IFERROR(IF(A43="","",N43*'Ergebnis (detailliert)'!J43/'Ergebnis (detailliert)'!I43),0)</f>
        <v/>
      </c>
      <c r="Q43" s="95" t="str">
        <f t="shared" si="4"/>
        <v/>
      </c>
      <c r="R43" s="96" t="str">
        <f t="shared" si="5"/>
        <v/>
      </c>
      <c r="S43" s="97" t="str">
        <f>IF(A43="","",IF(LOOKUP(A43,Stammdaten!$A$17:$A$1001,Stammdaten!$G$17:$G$1001)="Nein",0,IF(ISBLANK('Beladung des Speichers'!A43),"",ROUND(MIN(J43,Q43)*-1,2))))</f>
        <v/>
      </c>
    </row>
    <row r="44" spans="1:19" x14ac:dyDescent="0.2">
      <c r="A44" s="98" t="str">
        <f>IF('Beladung des Speichers'!A44="","",'Beladung des Speichers'!A44)</f>
        <v/>
      </c>
      <c r="B44" s="98" t="str">
        <f>IF('Beladung des Speichers'!B44="","",'Beladung des Speichers'!B44)</f>
        <v/>
      </c>
      <c r="C44" s="149" t="str">
        <f>IF(ISBLANK('Beladung des Speichers'!A44),"",SUMIFS('Beladung des Speichers'!$C$17:$C$300,'Beladung des Speichers'!$A$17:$A$300,A44)-SUMIFS('Entladung des Speichers'!$C$17:$C$300,'Entladung des Speichers'!$A$17:$A$300,A44)+SUMIFS(Füllstände!$B$17:$B$299,Füllstände!$A$17:$A$299,A44)-SUMIFS(Füllstände!$C$17:$C$299,Füllstände!$A$17:$A$299,A44))</f>
        <v/>
      </c>
      <c r="D44" s="150" t="str">
        <f>IF(ISBLANK('Beladung des Speichers'!A44),"",C44*'Beladung des Speichers'!C44/SUMIFS('Beladung des Speichers'!$C$17:$C$300,'Beladung des Speichers'!$A$17:$A$300,A44))</f>
        <v/>
      </c>
      <c r="E44" s="151" t="str">
        <f>IF(ISBLANK('Beladung des Speichers'!A44),"",1/SUMIFS('Beladung des Speichers'!$C$17:$C$300,'Beladung des Speichers'!$A$17:$A$300,A44)*C44*SUMIF($A$17:$A$300,A44,'Beladung des Speichers'!$E$17:$E$300))</f>
        <v/>
      </c>
      <c r="F44" s="152" t="str">
        <f>IF(ISBLANK('Beladung des Speichers'!A44),"",IF(C44=0,"0,00",D44/C44*E44))</f>
        <v/>
      </c>
      <c r="G44" s="153" t="str">
        <f>IF(ISBLANK('Beladung des Speichers'!A44),"",SUMIFS('Beladung des Speichers'!$C$17:$C$300,'Beladung des Speichers'!$A$17:$A$300,A44))</f>
        <v/>
      </c>
      <c r="H44" s="112" t="str">
        <f>IF(ISBLANK('Beladung des Speichers'!A44),"",'Beladung des Speichers'!C44)</f>
        <v/>
      </c>
      <c r="I44" s="154" t="str">
        <f>IF(ISBLANK('Beladung des Speichers'!A44),"",SUMIFS('Beladung des Speichers'!$E$17:$E$1001,'Beladung des Speichers'!$A$17:$A$1001,'Ergebnis (detailliert)'!A44))</f>
        <v/>
      </c>
      <c r="J44" s="113" t="str">
        <f>IF(ISBLANK('Beladung des Speichers'!A44),"",'Beladung des Speichers'!E44)</f>
        <v/>
      </c>
      <c r="K44" s="154" t="str">
        <f>IF(ISBLANK('Beladung des Speichers'!A44),"",SUMIFS('Entladung des Speichers'!$C$17:$C$1001,'Entladung des Speichers'!$A$17:$A$1001,'Ergebnis (detailliert)'!A44))</f>
        <v/>
      </c>
      <c r="L44" s="155" t="str">
        <f t="shared" si="2"/>
        <v/>
      </c>
      <c r="M44" s="155" t="str">
        <f>IF(ISBLANK('Entladung des Speichers'!A44),"",'Entladung des Speichers'!C44)</f>
        <v/>
      </c>
      <c r="N44" s="154" t="str">
        <f>IF(ISBLANK('Beladung des Speichers'!A44),"",SUMIFS('Entladung des Speichers'!$E$17:$E$1001,'Entladung des Speichers'!$A$17:$A$1001,'Ergebnis (detailliert)'!$A$17:$A$300))</f>
        <v/>
      </c>
      <c r="O44" s="113" t="str">
        <f t="shared" si="3"/>
        <v/>
      </c>
      <c r="P44" s="17" t="str">
        <f>IFERROR(IF(A44="","",N44*'Ergebnis (detailliert)'!J44/'Ergebnis (detailliert)'!I44),0)</f>
        <v/>
      </c>
      <c r="Q44" s="95" t="str">
        <f t="shared" si="4"/>
        <v/>
      </c>
      <c r="R44" s="96" t="str">
        <f t="shared" si="5"/>
        <v/>
      </c>
      <c r="S44" s="97" t="str">
        <f>IF(A44="","",IF(LOOKUP(A44,Stammdaten!$A$17:$A$1001,Stammdaten!$G$17:$G$1001)="Nein",0,IF(ISBLANK('Beladung des Speichers'!A44),"",ROUND(MIN(J44,Q44)*-1,2))))</f>
        <v/>
      </c>
    </row>
    <row r="45" spans="1:19" x14ac:dyDescent="0.2">
      <c r="A45" s="98" t="str">
        <f>IF('Beladung des Speichers'!A45="","",'Beladung des Speichers'!A45)</f>
        <v/>
      </c>
      <c r="B45" s="98" t="str">
        <f>IF('Beladung des Speichers'!B45="","",'Beladung des Speichers'!B45)</f>
        <v/>
      </c>
      <c r="C45" s="149" t="str">
        <f>IF(ISBLANK('Beladung des Speichers'!A45),"",SUMIFS('Beladung des Speichers'!$C$17:$C$300,'Beladung des Speichers'!$A$17:$A$300,A45)-SUMIFS('Entladung des Speichers'!$C$17:$C$300,'Entladung des Speichers'!$A$17:$A$300,A45)+SUMIFS(Füllstände!$B$17:$B$299,Füllstände!$A$17:$A$299,A45)-SUMIFS(Füllstände!$C$17:$C$299,Füllstände!$A$17:$A$299,A45))</f>
        <v/>
      </c>
      <c r="D45" s="150" t="str">
        <f>IF(ISBLANK('Beladung des Speichers'!A45),"",C45*'Beladung des Speichers'!C45/SUMIFS('Beladung des Speichers'!$C$17:$C$300,'Beladung des Speichers'!$A$17:$A$300,A45))</f>
        <v/>
      </c>
      <c r="E45" s="151" t="str">
        <f>IF(ISBLANK('Beladung des Speichers'!A45),"",1/SUMIFS('Beladung des Speichers'!$C$17:$C$300,'Beladung des Speichers'!$A$17:$A$300,A45)*C45*SUMIF($A$17:$A$300,A45,'Beladung des Speichers'!$E$17:$E$300))</f>
        <v/>
      </c>
      <c r="F45" s="152" t="str">
        <f>IF(ISBLANK('Beladung des Speichers'!A45),"",IF(C45=0,"0,00",D45/C45*E45))</f>
        <v/>
      </c>
      <c r="G45" s="153" t="str">
        <f>IF(ISBLANK('Beladung des Speichers'!A45),"",SUMIFS('Beladung des Speichers'!$C$17:$C$300,'Beladung des Speichers'!$A$17:$A$300,A45))</f>
        <v/>
      </c>
      <c r="H45" s="112" t="str">
        <f>IF(ISBLANK('Beladung des Speichers'!A45),"",'Beladung des Speichers'!C45)</f>
        <v/>
      </c>
      <c r="I45" s="154" t="str">
        <f>IF(ISBLANK('Beladung des Speichers'!A45),"",SUMIFS('Beladung des Speichers'!$E$17:$E$1001,'Beladung des Speichers'!$A$17:$A$1001,'Ergebnis (detailliert)'!A45))</f>
        <v/>
      </c>
      <c r="J45" s="113" t="str">
        <f>IF(ISBLANK('Beladung des Speichers'!A45),"",'Beladung des Speichers'!E45)</f>
        <v/>
      </c>
      <c r="K45" s="154" t="str">
        <f>IF(ISBLANK('Beladung des Speichers'!A45),"",SUMIFS('Entladung des Speichers'!$C$17:$C$1001,'Entladung des Speichers'!$A$17:$A$1001,'Ergebnis (detailliert)'!A45))</f>
        <v/>
      </c>
      <c r="L45" s="155" t="str">
        <f t="shared" si="2"/>
        <v/>
      </c>
      <c r="M45" s="155" t="str">
        <f>IF(ISBLANK('Entladung des Speichers'!A45),"",'Entladung des Speichers'!C45)</f>
        <v/>
      </c>
      <c r="N45" s="154" t="str">
        <f>IF(ISBLANK('Beladung des Speichers'!A45),"",SUMIFS('Entladung des Speichers'!$E$17:$E$1001,'Entladung des Speichers'!$A$17:$A$1001,'Ergebnis (detailliert)'!$A$17:$A$300))</f>
        <v/>
      </c>
      <c r="O45" s="113" t="str">
        <f t="shared" si="3"/>
        <v/>
      </c>
      <c r="P45" s="17" t="str">
        <f>IFERROR(IF(A45="","",N45*'Ergebnis (detailliert)'!J45/'Ergebnis (detailliert)'!I45),0)</f>
        <v/>
      </c>
      <c r="Q45" s="95" t="str">
        <f t="shared" si="4"/>
        <v/>
      </c>
      <c r="R45" s="96" t="str">
        <f t="shared" si="5"/>
        <v/>
      </c>
      <c r="S45" s="97" t="str">
        <f>IF(A45="","",IF(LOOKUP(A45,Stammdaten!$A$17:$A$1001,Stammdaten!$G$17:$G$1001)="Nein",0,IF(ISBLANK('Beladung des Speichers'!A45),"",ROUND(MIN(J45,Q45)*-1,2))))</f>
        <v/>
      </c>
    </row>
    <row r="46" spans="1:19" x14ac:dyDescent="0.2">
      <c r="A46" s="98" t="str">
        <f>IF('Beladung des Speichers'!A46="","",'Beladung des Speichers'!A46)</f>
        <v/>
      </c>
      <c r="B46" s="98" t="str">
        <f>IF('Beladung des Speichers'!B46="","",'Beladung des Speichers'!B46)</f>
        <v/>
      </c>
      <c r="C46" s="149" t="str">
        <f>IF(ISBLANK('Beladung des Speichers'!A46),"",SUMIFS('Beladung des Speichers'!$C$17:$C$300,'Beladung des Speichers'!$A$17:$A$300,A46)-SUMIFS('Entladung des Speichers'!$C$17:$C$300,'Entladung des Speichers'!$A$17:$A$300,A46)+SUMIFS(Füllstände!$B$17:$B$299,Füllstände!$A$17:$A$299,A46)-SUMIFS(Füllstände!$C$17:$C$299,Füllstände!$A$17:$A$299,A46))</f>
        <v/>
      </c>
      <c r="D46" s="150" t="str">
        <f>IF(ISBLANK('Beladung des Speichers'!A46),"",C46*'Beladung des Speichers'!C46/SUMIFS('Beladung des Speichers'!$C$17:$C$300,'Beladung des Speichers'!$A$17:$A$300,A46))</f>
        <v/>
      </c>
      <c r="E46" s="151" t="str">
        <f>IF(ISBLANK('Beladung des Speichers'!A46),"",1/SUMIFS('Beladung des Speichers'!$C$17:$C$300,'Beladung des Speichers'!$A$17:$A$300,A46)*C46*SUMIF($A$17:$A$300,A46,'Beladung des Speichers'!$E$17:$E$300))</f>
        <v/>
      </c>
      <c r="F46" s="152" t="str">
        <f>IF(ISBLANK('Beladung des Speichers'!A46),"",IF(C46=0,"0,00",D46/C46*E46))</f>
        <v/>
      </c>
      <c r="G46" s="153" t="str">
        <f>IF(ISBLANK('Beladung des Speichers'!A46),"",SUMIFS('Beladung des Speichers'!$C$17:$C$300,'Beladung des Speichers'!$A$17:$A$300,A46))</f>
        <v/>
      </c>
      <c r="H46" s="112" t="str">
        <f>IF(ISBLANK('Beladung des Speichers'!A46),"",'Beladung des Speichers'!C46)</f>
        <v/>
      </c>
      <c r="I46" s="154" t="str">
        <f>IF(ISBLANK('Beladung des Speichers'!A46),"",SUMIFS('Beladung des Speichers'!$E$17:$E$1001,'Beladung des Speichers'!$A$17:$A$1001,'Ergebnis (detailliert)'!A46))</f>
        <v/>
      </c>
      <c r="J46" s="113" t="str">
        <f>IF(ISBLANK('Beladung des Speichers'!A46),"",'Beladung des Speichers'!E46)</f>
        <v/>
      </c>
      <c r="K46" s="154" t="str">
        <f>IF(ISBLANK('Beladung des Speichers'!A46),"",SUMIFS('Entladung des Speichers'!$C$17:$C$1001,'Entladung des Speichers'!$A$17:$A$1001,'Ergebnis (detailliert)'!A46))</f>
        <v/>
      </c>
      <c r="L46" s="155" t="str">
        <f t="shared" si="2"/>
        <v/>
      </c>
      <c r="M46" s="155" t="str">
        <f>IF(ISBLANK('Entladung des Speichers'!A46),"",'Entladung des Speichers'!C46)</f>
        <v/>
      </c>
      <c r="N46" s="154" t="str">
        <f>IF(ISBLANK('Beladung des Speichers'!A46),"",SUMIFS('Entladung des Speichers'!$E$17:$E$1001,'Entladung des Speichers'!$A$17:$A$1001,'Ergebnis (detailliert)'!$A$17:$A$300))</f>
        <v/>
      </c>
      <c r="O46" s="113" t="str">
        <f t="shared" si="3"/>
        <v/>
      </c>
      <c r="P46" s="17" t="str">
        <f>IFERROR(IF(A46="","",N46*'Ergebnis (detailliert)'!J46/'Ergebnis (detailliert)'!I46),0)</f>
        <v/>
      </c>
      <c r="Q46" s="95" t="str">
        <f t="shared" si="4"/>
        <v/>
      </c>
      <c r="R46" s="96" t="str">
        <f t="shared" si="5"/>
        <v/>
      </c>
      <c r="S46" s="97" t="str">
        <f>IF(A46="","",IF(LOOKUP(A46,Stammdaten!$A$17:$A$1001,Stammdaten!$G$17:$G$1001)="Nein",0,IF(ISBLANK('Beladung des Speichers'!A46),"",ROUND(MIN(J46,Q46)*-1,2))))</f>
        <v/>
      </c>
    </row>
    <row r="47" spans="1:19" x14ac:dyDescent="0.2">
      <c r="A47" s="98" t="str">
        <f>IF('Beladung des Speichers'!A47="","",'Beladung des Speichers'!A47)</f>
        <v/>
      </c>
      <c r="B47" s="98" t="str">
        <f>IF('Beladung des Speichers'!B47="","",'Beladung des Speichers'!B47)</f>
        <v/>
      </c>
      <c r="C47" s="149" t="str">
        <f>IF(ISBLANK('Beladung des Speichers'!A47),"",SUMIFS('Beladung des Speichers'!$C$17:$C$300,'Beladung des Speichers'!$A$17:$A$300,A47)-SUMIFS('Entladung des Speichers'!$C$17:$C$300,'Entladung des Speichers'!$A$17:$A$300,A47)+SUMIFS(Füllstände!$B$17:$B$299,Füllstände!$A$17:$A$299,A47)-SUMIFS(Füllstände!$C$17:$C$299,Füllstände!$A$17:$A$299,A47))</f>
        <v/>
      </c>
      <c r="D47" s="150" t="str">
        <f>IF(ISBLANK('Beladung des Speichers'!A47),"",C47*'Beladung des Speichers'!C47/SUMIFS('Beladung des Speichers'!$C$17:$C$300,'Beladung des Speichers'!$A$17:$A$300,A47))</f>
        <v/>
      </c>
      <c r="E47" s="151" t="str">
        <f>IF(ISBLANK('Beladung des Speichers'!A47),"",1/SUMIFS('Beladung des Speichers'!$C$17:$C$300,'Beladung des Speichers'!$A$17:$A$300,A47)*C47*SUMIF($A$17:$A$300,A47,'Beladung des Speichers'!$E$17:$E$300))</f>
        <v/>
      </c>
      <c r="F47" s="152" t="str">
        <f>IF(ISBLANK('Beladung des Speichers'!A47),"",IF(C47=0,"0,00",D47/C47*E47))</f>
        <v/>
      </c>
      <c r="G47" s="153" t="str">
        <f>IF(ISBLANK('Beladung des Speichers'!A47),"",SUMIFS('Beladung des Speichers'!$C$17:$C$300,'Beladung des Speichers'!$A$17:$A$300,A47))</f>
        <v/>
      </c>
      <c r="H47" s="112" t="str">
        <f>IF(ISBLANK('Beladung des Speichers'!A47),"",'Beladung des Speichers'!C47)</f>
        <v/>
      </c>
      <c r="I47" s="154" t="str">
        <f>IF(ISBLANK('Beladung des Speichers'!A47),"",SUMIFS('Beladung des Speichers'!$E$17:$E$1001,'Beladung des Speichers'!$A$17:$A$1001,'Ergebnis (detailliert)'!A47))</f>
        <v/>
      </c>
      <c r="J47" s="113" t="str">
        <f>IF(ISBLANK('Beladung des Speichers'!A47),"",'Beladung des Speichers'!E47)</f>
        <v/>
      </c>
      <c r="K47" s="154" t="str">
        <f>IF(ISBLANK('Beladung des Speichers'!A47),"",SUMIFS('Entladung des Speichers'!$C$17:$C$1001,'Entladung des Speichers'!$A$17:$A$1001,'Ergebnis (detailliert)'!A47))</f>
        <v/>
      </c>
      <c r="L47" s="155" t="str">
        <f t="shared" si="2"/>
        <v/>
      </c>
      <c r="M47" s="155" t="str">
        <f>IF(ISBLANK('Entladung des Speichers'!A47),"",'Entladung des Speichers'!C47)</f>
        <v/>
      </c>
      <c r="N47" s="154" t="str">
        <f>IF(ISBLANK('Beladung des Speichers'!A47),"",SUMIFS('Entladung des Speichers'!$E$17:$E$1001,'Entladung des Speichers'!$A$17:$A$1001,'Ergebnis (detailliert)'!$A$17:$A$300))</f>
        <v/>
      </c>
      <c r="O47" s="113" t="str">
        <f t="shared" si="3"/>
        <v/>
      </c>
      <c r="P47" s="17" t="str">
        <f>IFERROR(IF(A47="","",N47*'Ergebnis (detailliert)'!J47/'Ergebnis (detailliert)'!I47),0)</f>
        <v/>
      </c>
      <c r="Q47" s="95" t="str">
        <f t="shared" si="4"/>
        <v/>
      </c>
      <c r="R47" s="96" t="str">
        <f t="shared" si="5"/>
        <v/>
      </c>
      <c r="S47" s="97" t="str">
        <f>IF(A47="","",IF(LOOKUP(A47,Stammdaten!$A$17:$A$1001,Stammdaten!$G$17:$G$1001)="Nein",0,IF(ISBLANK('Beladung des Speichers'!A47),"",ROUND(MIN(J47,Q47)*-1,2))))</f>
        <v/>
      </c>
    </row>
    <row r="48" spans="1:19" x14ac:dyDescent="0.2">
      <c r="A48" s="98" t="str">
        <f>IF('Beladung des Speichers'!A48="","",'Beladung des Speichers'!A48)</f>
        <v/>
      </c>
      <c r="B48" s="98" t="str">
        <f>IF('Beladung des Speichers'!B48="","",'Beladung des Speichers'!B48)</f>
        <v/>
      </c>
      <c r="C48" s="149" t="str">
        <f>IF(ISBLANK('Beladung des Speichers'!A48),"",SUMIFS('Beladung des Speichers'!$C$17:$C$300,'Beladung des Speichers'!$A$17:$A$300,A48)-SUMIFS('Entladung des Speichers'!$C$17:$C$300,'Entladung des Speichers'!$A$17:$A$300,A48)+SUMIFS(Füllstände!$B$17:$B$299,Füllstände!$A$17:$A$299,A48)-SUMIFS(Füllstände!$C$17:$C$299,Füllstände!$A$17:$A$299,A48))</f>
        <v/>
      </c>
      <c r="D48" s="150" t="str">
        <f>IF(ISBLANK('Beladung des Speichers'!A48),"",C48*'Beladung des Speichers'!C48/SUMIFS('Beladung des Speichers'!$C$17:$C$300,'Beladung des Speichers'!$A$17:$A$300,A48))</f>
        <v/>
      </c>
      <c r="E48" s="151" t="str">
        <f>IF(ISBLANK('Beladung des Speichers'!A48),"",1/SUMIFS('Beladung des Speichers'!$C$17:$C$300,'Beladung des Speichers'!$A$17:$A$300,A48)*C48*SUMIF($A$17:$A$300,A48,'Beladung des Speichers'!$E$17:$E$300))</f>
        <v/>
      </c>
      <c r="F48" s="152" t="str">
        <f>IF(ISBLANK('Beladung des Speichers'!A48),"",IF(C48=0,"0,00",D48/C48*E48))</f>
        <v/>
      </c>
      <c r="G48" s="153" t="str">
        <f>IF(ISBLANK('Beladung des Speichers'!A48),"",SUMIFS('Beladung des Speichers'!$C$17:$C$300,'Beladung des Speichers'!$A$17:$A$300,A48))</f>
        <v/>
      </c>
      <c r="H48" s="112" t="str">
        <f>IF(ISBLANK('Beladung des Speichers'!A48),"",'Beladung des Speichers'!C48)</f>
        <v/>
      </c>
      <c r="I48" s="154" t="str">
        <f>IF(ISBLANK('Beladung des Speichers'!A48),"",SUMIFS('Beladung des Speichers'!$E$17:$E$1001,'Beladung des Speichers'!$A$17:$A$1001,'Ergebnis (detailliert)'!A48))</f>
        <v/>
      </c>
      <c r="J48" s="113" t="str">
        <f>IF(ISBLANK('Beladung des Speichers'!A48),"",'Beladung des Speichers'!E48)</f>
        <v/>
      </c>
      <c r="K48" s="154" t="str">
        <f>IF(ISBLANK('Beladung des Speichers'!A48),"",SUMIFS('Entladung des Speichers'!$C$17:$C$1001,'Entladung des Speichers'!$A$17:$A$1001,'Ergebnis (detailliert)'!A48))</f>
        <v/>
      </c>
      <c r="L48" s="155" t="str">
        <f t="shared" si="2"/>
        <v/>
      </c>
      <c r="M48" s="155" t="str">
        <f>IF(ISBLANK('Entladung des Speichers'!A48),"",'Entladung des Speichers'!C48)</f>
        <v/>
      </c>
      <c r="N48" s="154" t="str">
        <f>IF(ISBLANK('Beladung des Speichers'!A48),"",SUMIFS('Entladung des Speichers'!$E$17:$E$1001,'Entladung des Speichers'!$A$17:$A$1001,'Ergebnis (detailliert)'!$A$17:$A$300))</f>
        <v/>
      </c>
      <c r="O48" s="113" t="str">
        <f t="shared" si="3"/>
        <v/>
      </c>
      <c r="P48" s="17" t="str">
        <f>IFERROR(IF(A48="","",N48*'Ergebnis (detailliert)'!J48/'Ergebnis (detailliert)'!I48),0)</f>
        <v/>
      </c>
      <c r="Q48" s="95" t="str">
        <f t="shared" si="4"/>
        <v/>
      </c>
      <c r="R48" s="96" t="str">
        <f t="shared" si="5"/>
        <v/>
      </c>
      <c r="S48" s="97" t="str">
        <f>IF(A48="","",IF(LOOKUP(A48,Stammdaten!$A$17:$A$1001,Stammdaten!$G$17:$G$1001)="Nein",0,IF(ISBLANK('Beladung des Speichers'!A48),"",ROUND(MIN(J48,Q48)*-1,2))))</f>
        <v/>
      </c>
    </row>
    <row r="49" spans="1:19" x14ac:dyDescent="0.2">
      <c r="A49" s="98" t="str">
        <f>IF('Beladung des Speichers'!A49="","",'Beladung des Speichers'!A49)</f>
        <v/>
      </c>
      <c r="B49" s="98" t="str">
        <f>IF('Beladung des Speichers'!B49="","",'Beladung des Speichers'!B49)</f>
        <v/>
      </c>
      <c r="C49" s="149" t="str">
        <f>IF(ISBLANK('Beladung des Speichers'!A49),"",SUMIFS('Beladung des Speichers'!$C$17:$C$300,'Beladung des Speichers'!$A$17:$A$300,A49)-SUMIFS('Entladung des Speichers'!$C$17:$C$300,'Entladung des Speichers'!$A$17:$A$300,A49)+SUMIFS(Füllstände!$B$17:$B$299,Füllstände!$A$17:$A$299,A49)-SUMIFS(Füllstände!$C$17:$C$299,Füllstände!$A$17:$A$299,A49))</f>
        <v/>
      </c>
      <c r="D49" s="150" t="str">
        <f>IF(ISBLANK('Beladung des Speichers'!A49),"",C49*'Beladung des Speichers'!C49/SUMIFS('Beladung des Speichers'!$C$17:$C$300,'Beladung des Speichers'!$A$17:$A$300,A49))</f>
        <v/>
      </c>
      <c r="E49" s="151" t="str">
        <f>IF(ISBLANK('Beladung des Speichers'!A49),"",1/SUMIFS('Beladung des Speichers'!$C$17:$C$300,'Beladung des Speichers'!$A$17:$A$300,A49)*C49*SUMIF($A$17:$A$300,A49,'Beladung des Speichers'!$E$17:$E$300))</f>
        <v/>
      </c>
      <c r="F49" s="152" t="str">
        <f>IF(ISBLANK('Beladung des Speichers'!A49),"",IF(C49=0,"0,00",D49/C49*E49))</f>
        <v/>
      </c>
      <c r="G49" s="153" t="str">
        <f>IF(ISBLANK('Beladung des Speichers'!A49),"",SUMIFS('Beladung des Speichers'!$C$17:$C$300,'Beladung des Speichers'!$A$17:$A$300,A49))</f>
        <v/>
      </c>
      <c r="H49" s="112" t="str">
        <f>IF(ISBLANK('Beladung des Speichers'!A49),"",'Beladung des Speichers'!C49)</f>
        <v/>
      </c>
      <c r="I49" s="154" t="str">
        <f>IF(ISBLANK('Beladung des Speichers'!A49),"",SUMIFS('Beladung des Speichers'!$E$17:$E$1001,'Beladung des Speichers'!$A$17:$A$1001,'Ergebnis (detailliert)'!A49))</f>
        <v/>
      </c>
      <c r="J49" s="113" t="str">
        <f>IF(ISBLANK('Beladung des Speichers'!A49),"",'Beladung des Speichers'!E49)</f>
        <v/>
      </c>
      <c r="K49" s="154" t="str">
        <f>IF(ISBLANK('Beladung des Speichers'!A49),"",SUMIFS('Entladung des Speichers'!$C$17:$C$1001,'Entladung des Speichers'!$A$17:$A$1001,'Ergebnis (detailliert)'!A49))</f>
        <v/>
      </c>
      <c r="L49" s="155" t="str">
        <f t="shared" si="2"/>
        <v/>
      </c>
      <c r="M49" s="155" t="str">
        <f>IF(ISBLANK('Entladung des Speichers'!A49),"",'Entladung des Speichers'!C49)</f>
        <v/>
      </c>
      <c r="N49" s="154" t="str">
        <f>IF(ISBLANK('Beladung des Speichers'!A49),"",SUMIFS('Entladung des Speichers'!$E$17:$E$1001,'Entladung des Speichers'!$A$17:$A$1001,'Ergebnis (detailliert)'!$A$17:$A$300))</f>
        <v/>
      </c>
      <c r="O49" s="113" t="str">
        <f t="shared" si="3"/>
        <v/>
      </c>
      <c r="P49" s="17" t="str">
        <f>IFERROR(IF(A49="","",N49*'Ergebnis (detailliert)'!J49/'Ergebnis (detailliert)'!I49),0)</f>
        <v/>
      </c>
      <c r="Q49" s="95" t="str">
        <f t="shared" si="4"/>
        <v/>
      </c>
      <c r="R49" s="96" t="str">
        <f t="shared" si="5"/>
        <v/>
      </c>
      <c r="S49" s="97" t="str">
        <f>IF(A49="","",IF(LOOKUP(A49,Stammdaten!$A$17:$A$1001,Stammdaten!$G$17:$G$1001)="Nein",0,IF(ISBLANK('Beladung des Speichers'!A49),"",ROUND(MIN(J49,Q49)*-1,2))))</f>
        <v/>
      </c>
    </row>
    <row r="50" spans="1:19" x14ac:dyDescent="0.2">
      <c r="A50" s="98" t="str">
        <f>IF('Beladung des Speichers'!A50="","",'Beladung des Speichers'!A50)</f>
        <v/>
      </c>
      <c r="B50" s="98" t="str">
        <f>IF('Beladung des Speichers'!B50="","",'Beladung des Speichers'!B50)</f>
        <v/>
      </c>
      <c r="C50" s="149" t="str">
        <f>IF(ISBLANK('Beladung des Speichers'!A50),"",SUMIFS('Beladung des Speichers'!$C$17:$C$300,'Beladung des Speichers'!$A$17:$A$300,A50)-SUMIFS('Entladung des Speichers'!$C$17:$C$300,'Entladung des Speichers'!$A$17:$A$300,A50)+SUMIFS(Füllstände!$B$17:$B$299,Füllstände!$A$17:$A$299,A50)-SUMIFS(Füllstände!$C$17:$C$299,Füllstände!$A$17:$A$299,A50))</f>
        <v/>
      </c>
      <c r="D50" s="150" t="str">
        <f>IF(ISBLANK('Beladung des Speichers'!A50),"",C50*'Beladung des Speichers'!C50/SUMIFS('Beladung des Speichers'!$C$17:$C$300,'Beladung des Speichers'!$A$17:$A$300,A50))</f>
        <v/>
      </c>
      <c r="E50" s="151" t="str">
        <f>IF(ISBLANK('Beladung des Speichers'!A50),"",1/SUMIFS('Beladung des Speichers'!$C$17:$C$300,'Beladung des Speichers'!$A$17:$A$300,A50)*C50*SUMIF($A$17:$A$300,A50,'Beladung des Speichers'!$E$17:$E$300))</f>
        <v/>
      </c>
      <c r="F50" s="152" t="str">
        <f>IF(ISBLANK('Beladung des Speichers'!A50),"",IF(C50=0,"0,00",D50/C50*E50))</f>
        <v/>
      </c>
      <c r="G50" s="153" t="str">
        <f>IF(ISBLANK('Beladung des Speichers'!A50),"",SUMIFS('Beladung des Speichers'!$C$17:$C$300,'Beladung des Speichers'!$A$17:$A$300,A50))</f>
        <v/>
      </c>
      <c r="H50" s="112" t="str">
        <f>IF(ISBLANK('Beladung des Speichers'!A50),"",'Beladung des Speichers'!C50)</f>
        <v/>
      </c>
      <c r="I50" s="154" t="str">
        <f>IF(ISBLANK('Beladung des Speichers'!A50),"",SUMIFS('Beladung des Speichers'!$E$17:$E$1001,'Beladung des Speichers'!$A$17:$A$1001,'Ergebnis (detailliert)'!A50))</f>
        <v/>
      </c>
      <c r="J50" s="113" t="str">
        <f>IF(ISBLANK('Beladung des Speichers'!A50),"",'Beladung des Speichers'!E50)</f>
        <v/>
      </c>
      <c r="K50" s="154" t="str">
        <f>IF(ISBLANK('Beladung des Speichers'!A50),"",SUMIFS('Entladung des Speichers'!$C$17:$C$1001,'Entladung des Speichers'!$A$17:$A$1001,'Ergebnis (detailliert)'!A50))</f>
        <v/>
      </c>
      <c r="L50" s="155" t="str">
        <f t="shared" si="2"/>
        <v/>
      </c>
      <c r="M50" s="155" t="str">
        <f>IF(ISBLANK('Entladung des Speichers'!A50),"",'Entladung des Speichers'!C50)</f>
        <v/>
      </c>
      <c r="N50" s="154" t="str">
        <f>IF(ISBLANK('Beladung des Speichers'!A50),"",SUMIFS('Entladung des Speichers'!$E$17:$E$1001,'Entladung des Speichers'!$A$17:$A$1001,'Ergebnis (detailliert)'!$A$17:$A$300))</f>
        <v/>
      </c>
      <c r="O50" s="113" t="str">
        <f t="shared" si="3"/>
        <v/>
      </c>
      <c r="P50" s="17" t="str">
        <f>IFERROR(IF(A50="","",N50*'Ergebnis (detailliert)'!J50/'Ergebnis (detailliert)'!I50),0)</f>
        <v/>
      </c>
      <c r="Q50" s="95" t="str">
        <f t="shared" si="4"/>
        <v/>
      </c>
      <c r="R50" s="96" t="str">
        <f t="shared" si="5"/>
        <v/>
      </c>
      <c r="S50" s="97" t="str">
        <f>IF(A50="","",IF(LOOKUP(A50,Stammdaten!$A$17:$A$1001,Stammdaten!$G$17:$G$1001)="Nein",0,IF(ISBLANK('Beladung des Speichers'!A50),"",ROUND(MIN(J50,Q50)*-1,2))))</f>
        <v/>
      </c>
    </row>
    <row r="51" spans="1:19" x14ac:dyDescent="0.2">
      <c r="A51" s="98" t="str">
        <f>IF('Beladung des Speichers'!A51="","",'Beladung des Speichers'!A51)</f>
        <v/>
      </c>
      <c r="B51" s="98" t="str">
        <f>IF('Beladung des Speichers'!B51="","",'Beladung des Speichers'!B51)</f>
        <v/>
      </c>
      <c r="C51" s="149" t="str">
        <f>IF(ISBLANK('Beladung des Speichers'!A51),"",SUMIFS('Beladung des Speichers'!$C$17:$C$300,'Beladung des Speichers'!$A$17:$A$300,A51)-SUMIFS('Entladung des Speichers'!$C$17:$C$300,'Entladung des Speichers'!$A$17:$A$300,A51)+SUMIFS(Füllstände!$B$17:$B$299,Füllstände!$A$17:$A$299,A51)-SUMIFS(Füllstände!$C$17:$C$299,Füllstände!$A$17:$A$299,A51))</f>
        <v/>
      </c>
      <c r="D51" s="150" t="str">
        <f>IF(ISBLANK('Beladung des Speichers'!A51),"",C51*'Beladung des Speichers'!C51/SUMIFS('Beladung des Speichers'!$C$17:$C$300,'Beladung des Speichers'!$A$17:$A$300,A51))</f>
        <v/>
      </c>
      <c r="E51" s="151" t="str">
        <f>IF(ISBLANK('Beladung des Speichers'!A51),"",1/SUMIFS('Beladung des Speichers'!$C$17:$C$300,'Beladung des Speichers'!$A$17:$A$300,A51)*C51*SUMIF($A$17:$A$300,A51,'Beladung des Speichers'!$E$17:$E$300))</f>
        <v/>
      </c>
      <c r="F51" s="152" t="str">
        <f>IF(ISBLANK('Beladung des Speichers'!A51),"",IF(C51=0,"0,00",D51/C51*E51))</f>
        <v/>
      </c>
      <c r="G51" s="153" t="str">
        <f>IF(ISBLANK('Beladung des Speichers'!A51),"",SUMIFS('Beladung des Speichers'!$C$17:$C$300,'Beladung des Speichers'!$A$17:$A$300,A51))</f>
        <v/>
      </c>
      <c r="H51" s="112" t="str">
        <f>IF(ISBLANK('Beladung des Speichers'!A51),"",'Beladung des Speichers'!C51)</f>
        <v/>
      </c>
      <c r="I51" s="154" t="str">
        <f>IF(ISBLANK('Beladung des Speichers'!A51),"",SUMIFS('Beladung des Speichers'!$E$17:$E$1001,'Beladung des Speichers'!$A$17:$A$1001,'Ergebnis (detailliert)'!A51))</f>
        <v/>
      </c>
      <c r="J51" s="113" t="str">
        <f>IF(ISBLANK('Beladung des Speichers'!A51),"",'Beladung des Speichers'!E51)</f>
        <v/>
      </c>
      <c r="K51" s="154" t="str">
        <f>IF(ISBLANK('Beladung des Speichers'!A51),"",SUMIFS('Entladung des Speichers'!$C$17:$C$1001,'Entladung des Speichers'!$A$17:$A$1001,'Ergebnis (detailliert)'!A51))</f>
        <v/>
      </c>
      <c r="L51" s="155" t="str">
        <f t="shared" si="2"/>
        <v/>
      </c>
      <c r="M51" s="155" t="str">
        <f>IF(ISBLANK('Entladung des Speichers'!A51),"",'Entladung des Speichers'!C51)</f>
        <v/>
      </c>
      <c r="N51" s="154" t="str">
        <f>IF(ISBLANK('Beladung des Speichers'!A51),"",SUMIFS('Entladung des Speichers'!$E$17:$E$1001,'Entladung des Speichers'!$A$17:$A$1001,'Ergebnis (detailliert)'!$A$17:$A$300))</f>
        <v/>
      </c>
      <c r="O51" s="113" t="str">
        <f t="shared" si="3"/>
        <v/>
      </c>
      <c r="P51" s="17" t="str">
        <f>IFERROR(IF(A51="","",N51*'Ergebnis (detailliert)'!J51/'Ergebnis (detailliert)'!I51),0)</f>
        <v/>
      </c>
      <c r="Q51" s="95" t="str">
        <f t="shared" si="4"/>
        <v/>
      </c>
      <c r="R51" s="96" t="str">
        <f t="shared" si="5"/>
        <v/>
      </c>
      <c r="S51" s="97" t="str">
        <f>IF(A51="","",IF(LOOKUP(A51,Stammdaten!$A$17:$A$1001,Stammdaten!$G$17:$G$1001)="Nein",0,IF(ISBLANK('Beladung des Speichers'!A51),"",ROUND(MIN(J51,Q51)*-1,2))))</f>
        <v/>
      </c>
    </row>
    <row r="52" spans="1:19" x14ac:dyDescent="0.2">
      <c r="A52" s="98" t="str">
        <f>IF('Beladung des Speichers'!A52="","",'Beladung des Speichers'!A52)</f>
        <v/>
      </c>
      <c r="B52" s="98" t="str">
        <f>IF('Beladung des Speichers'!B52="","",'Beladung des Speichers'!B52)</f>
        <v/>
      </c>
      <c r="C52" s="149" t="str">
        <f>IF(ISBLANK('Beladung des Speichers'!A52),"",SUMIFS('Beladung des Speichers'!$C$17:$C$300,'Beladung des Speichers'!$A$17:$A$300,A52)-SUMIFS('Entladung des Speichers'!$C$17:$C$300,'Entladung des Speichers'!$A$17:$A$300,A52)+SUMIFS(Füllstände!$B$17:$B$299,Füllstände!$A$17:$A$299,A52)-SUMIFS(Füllstände!$C$17:$C$299,Füllstände!$A$17:$A$299,A52))</f>
        <v/>
      </c>
      <c r="D52" s="150" t="str">
        <f>IF(ISBLANK('Beladung des Speichers'!A52),"",C52*'Beladung des Speichers'!C52/SUMIFS('Beladung des Speichers'!$C$17:$C$300,'Beladung des Speichers'!$A$17:$A$300,A52))</f>
        <v/>
      </c>
      <c r="E52" s="151" t="str">
        <f>IF(ISBLANK('Beladung des Speichers'!A52),"",1/SUMIFS('Beladung des Speichers'!$C$17:$C$300,'Beladung des Speichers'!$A$17:$A$300,A52)*C52*SUMIF($A$17:$A$300,A52,'Beladung des Speichers'!$E$17:$E$300))</f>
        <v/>
      </c>
      <c r="F52" s="152" t="str">
        <f>IF(ISBLANK('Beladung des Speichers'!A52),"",IF(C52=0,"0,00",D52/C52*E52))</f>
        <v/>
      </c>
      <c r="G52" s="153" t="str">
        <f>IF(ISBLANK('Beladung des Speichers'!A52),"",SUMIFS('Beladung des Speichers'!$C$17:$C$300,'Beladung des Speichers'!$A$17:$A$300,A52))</f>
        <v/>
      </c>
      <c r="H52" s="112" t="str">
        <f>IF(ISBLANK('Beladung des Speichers'!A52),"",'Beladung des Speichers'!C52)</f>
        <v/>
      </c>
      <c r="I52" s="154" t="str">
        <f>IF(ISBLANK('Beladung des Speichers'!A52),"",SUMIFS('Beladung des Speichers'!$E$17:$E$1001,'Beladung des Speichers'!$A$17:$A$1001,'Ergebnis (detailliert)'!A52))</f>
        <v/>
      </c>
      <c r="J52" s="113" t="str">
        <f>IF(ISBLANK('Beladung des Speichers'!A52),"",'Beladung des Speichers'!E52)</f>
        <v/>
      </c>
      <c r="K52" s="154" t="str">
        <f>IF(ISBLANK('Beladung des Speichers'!A52),"",SUMIFS('Entladung des Speichers'!$C$17:$C$1001,'Entladung des Speichers'!$A$17:$A$1001,'Ergebnis (detailliert)'!A52))</f>
        <v/>
      </c>
      <c r="L52" s="155" t="str">
        <f t="shared" si="2"/>
        <v/>
      </c>
      <c r="M52" s="155" t="str">
        <f>IF(ISBLANK('Entladung des Speichers'!A52),"",'Entladung des Speichers'!C52)</f>
        <v/>
      </c>
      <c r="N52" s="154" t="str">
        <f>IF(ISBLANK('Beladung des Speichers'!A52),"",SUMIFS('Entladung des Speichers'!$E$17:$E$1001,'Entladung des Speichers'!$A$17:$A$1001,'Ergebnis (detailliert)'!$A$17:$A$300))</f>
        <v/>
      </c>
      <c r="O52" s="113" t="str">
        <f t="shared" si="3"/>
        <v/>
      </c>
      <c r="P52" s="17" t="str">
        <f>IFERROR(IF(A52="","",N52*'Ergebnis (detailliert)'!J52/'Ergebnis (detailliert)'!I52),0)</f>
        <v/>
      </c>
      <c r="Q52" s="95" t="str">
        <f t="shared" si="4"/>
        <v/>
      </c>
      <c r="R52" s="96" t="str">
        <f t="shared" si="5"/>
        <v/>
      </c>
      <c r="S52" s="97" t="str">
        <f>IF(A52="","",IF(LOOKUP(A52,Stammdaten!$A$17:$A$1001,Stammdaten!$G$17:$G$1001)="Nein",0,IF(ISBLANK('Beladung des Speichers'!A52),"",ROUND(MIN(J52,Q52)*-1,2))))</f>
        <v/>
      </c>
    </row>
    <row r="53" spans="1:19" x14ac:dyDescent="0.2">
      <c r="A53" s="98" t="str">
        <f>IF('Beladung des Speichers'!A53="","",'Beladung des Speichers'!A53)</f>
        <v/>
      </c>
      <c r="B53" s="98" t="str">
        <f>IF('Beladung des Speichers'!B53="","",'Beladung des Speichers'!B53)</f>
        <v/>
      </c>
      <c r="C53" s="149" t="str">
        <f>IF(ISBLANK('Beladung des Speichers'!A53),"",SUMIFS('Beladung des Speichers'!$C$17:$C$300,'Beladung des Speichers'!$A$17:$A$300,A53)-SUMIFS('Entladung des Speichers'!$C$17:$C$300,'Entladung des Speichers'!$A$17:$A$300,A53)+SUMIFS(Füllstände!$B$17:$B$299,Füllstände!$A$17:$A$299,A53)-SUMIFS(Füllstände!$C$17:$C$299,Füllstände!$A$17:$A$299,A53))</f>
        <v/>
      </c>
      <c r="D53" s="150" t="str">
        <f>IF(ISBLANK('Beladung des Speichers'!A53),"",C53*'Beladung des Speichers'!C53/SUMIFS('Beladung des Speichers'!$C$17:$C$300,'Beladung des Speichers'!$A$17:$A$300,A53))</f>
        <v/>
      </c>
      <c r="E53" s="151" t="str">
        <f>IF(ISBLANK('Beladung des Speichers'!A53),"",1/SUMIFS('Beladung des Speichers'!$C$17:$C$300,'Beladung des Speichers'!$A$17:$A$300,A53)*C53*SUMIF($A$17:$A$300,A53,'Beladung des Speichers'!$E$17:$E$300))</f>
        <v/>
      </c>
      <c r="F53" s="152" t="str">
        <f>IF(ISBLANK('Beladung des Speichers'!A53),"",IF(C53=0,"0,00",D53/C53*E53))</f>
        <v/>
      </c>
      <c r="G53" s="153" t="str">
        <f>IF(ISBLANK('Beladung des Speichers'!A53),"",SUMIFS('Beladung des Speichers'!$C$17:$C$300,'Beladung des Speichers'!$A$17:$A$300,A53))</f>
        <v/>
      </c>
      <c r="H53" s="112" t="str">
        <f>IF(ISBLANK('Beladung des Speichers'!A53),"",'Beladung des Speichers'!C53)</f>
        <v/>
      </c>
      <c r="I53" s="154" t="str">
        <f>IF(ISBLANK('Beladung des Speichers'!A53),"",SUMIFS('Beladung des Speichers'!$E$17:$E$1001,'Beladung des Speichers'!$A$17:$A$1001,'Ergebnis (detailliert)'!A53))</f>
        <v/>
      </c>
      <c r="J53" s="113" t="str">
        <f>IF(ISBLANK('Beladung des Speichers'!A53),"",'Beladung des Speichers'!E53)</f>
        <v/>
      </c>
      <c r="K53" s="154" t="str">
        <f>IF(ISBLANK('Beladung des Speichers'!A53),"",SUMIFS('Entladung des Speichers'!$C$17:$C$1001,'Entladung des Speichers'!$A$17:$A$1001,'Ergebnis (detailliert)'!A53))</f>
        <v/>
      </c>
      <c r="L53" s="155" t="str">
        <f t="shared" si="2"/>
        <v/>
      </c>
      <c r="M53" s="155" t="str">
        <f>IF(ISBLANK('Entladung des Speichers'!A53),"",'Entladung des Speichers'!C53)</f>
        <v/>
      </c>
      <c r="N53" s="154" t="str">
        <f>IF(ISBLANK('Beladung des Speichers'!A53),"",SUMIFS('Entladung des Speichers'!$E$17:$E$1001,'Entladung des Speichers'!$A$17:$A$1001,'Ergebnis (detailliert)'!$A$17:$A$300))</f>
        <v/>
      </c>
      <c r="O53" s="113" t="str">
        <f t="shared" si="3"/>
        <v/>
      </c>
      <c r="P53" s="17" t="str">
        <f>IFERROR(IF(A53="","",N53*'Ergebnis (detailliert)'!J53/'Ergebnis (detailliert)'!I53),0)</f>
        <v/>
      </c>
      <c r="Q53" s="95" t="str">
        <f t="shared" si="4"/>
        <v/>
      </c>
      <c r="R53" s="96" t="str">
        <f t="shared" si="5"/>
        <v/>
      </c>
      <c r="S53" s="97" t="str">
        <f>IF(A53="","",IF(LOOKUP(A53,Stammdaten!$A$17:$A$1001,Stammdaten!$G$17:$G$1001)="Nein",0,IF(ISBLANK('Beladung des Speichers'!A53),"",ROUND(MIN(J53,Q53)*-1,2))))</f>
        <v/>
      </c>
    </row>
    <row r="54" spans="1:19" x14ac:dyDescent="0.2">
      <c r="A54" s="98" t="str">
        <f>IF('Beladung des Speichers'!A54="","",'Beladung des Speichers'!A54)</f>
        <v/>
      </c>
      <c r="B54" s="98" t="str">
        <f>IF('Beladung des Speichers'!B54="","",'Beladung des Speichers'!B54)</f>
        <v/>
      </c>
      <c r="C54" s="149" t="str">
        <f>IF(ISBLANK('Beladung des Speichers'!A54),"",SUMIFS('Beladung des Speichers'!$C$17:$C$300,'Beladung des Speichers'!$A$17:$A$300,A54)-SUMIFS('Entladung des Speichers'!$C$17:$C$300,'Entladung des Speichers'!$A$17:$A$300,A54)+SUMIFS(Füllstände!$B$17:$B$299,Füllstände!$A$17:$A$299,A54)-SUMIFS(Füllstände!$C$17:$C$299,Füllstände!$A$17:$A$299,A54))</f>
        <v/>
      </c>
      <c r="D54" s="150" t="str">
        <f>IF(ISBLANK('Beladung des Speichers'!A54),"",C54*'Beladung des Speichers'!C54/SUMIFS('Beladung des Speichers'!$C$17:$C$300,'Beladung des Speichers'!$A$17:$A$300,A54))</f>
        <v/>
      </c>
      <c r="E54" s="151" t="str">
        <f>IF(ISBLANK('Beladung des Speichers'!A54),"",1/SUMIFS('Beladung des Speichers'!$C$17:$C$300,'Beladung des Speichers'!$A$17:$A$300,A54)*C54*SUMIF($A$17:$A$300,A54,'Beladung des Speichers'!$E$17:$E$300))</f>
        <v/>
      </c>
      <c r="F54" s="152" t="str">
        <f>IF(ISBLANK('Beladung des Speichers'!A54),"",IF(C54=0,"0,00",D54/C54*E54))</f>
        <v/>
      </c>
      <c r="G54" s="153" t="str">
        <f>IF(ISBLANK('Beladung des Speichers'!A54),"",SUMIFS('Beladung des Speichers'!$C$17:$C$300,'Beladung des Speichers'!$A$17:$A$300,A54))</f>
        <v/>
      </c>
      <c r="H54" s="112" t="str">
        <f>IF(ISBLANK('Beladung des Speichers'!A54),"",'Beladung des Speichers'!C54)</f>
        <v/>
      </c>
      <c r="I54" s="154" t="str">
        <f>IF(ISBLANK('Beladung des Speichers'!A54),"",SUMIFS('Beladung des Speichers'!$E$17:$E$1001,'Beladung des Speichers'!$A$17:$A$1001,'Ergebnis (detailliert)'!A54))</f>
        <v/>
      </c>
      <c r="J54" s="113" t="str">
        <f>IF(ISBLANK('Beladung des Speichers'!A54),"",'Beladung des Speichers'!E54)</f>
        <v/>
      </c>
      <c r="K54" s="154" t="str">
        <f>IF(ISBLANK('Beladung des Speichers'!A54),"",SUMIFS('Entladung des Speichers'!$C$17:$C$1001,'Entladung des Speichers'!$A$17:$A$1001,'Ergebnis (detailliert)'!A54))</f>
        <v/>
      </c>
      <c r="L54" s="155" t="str">
        <f t="shared" si="2"/>
        <v/>
      </c>
      <c r="M54" s="155" t="str">
        <f>IF(ISBLANK('Entladung des Speichers'!A54),"",'Entladung des Speichers'!C54)</f>
        <v/>
      </c>
      <c r="N54" s="154" t="str">
        <f>IF(ISBLANK('Beladung des Speichers'!A54),"",SUMIFS('Entladung des Speichers'!$E$17:$E$1001,'Entladung des Speichers'!$A$17:$A$1001,'Ergebnis (detailliert)'!$A$17:$A$300))</f>
        <v/>
      </c>
      <c r="O54" s="113" t="str">
        <f t="shared" si="3"/>
        <v/>
      </c>
      <c r="P54" s="17" t="str">
        <f>IFERROR(IF(A54="","",N54*'Ergebnis (detailliert)'!J54/'Ergebnis (detailliert)'!I54),0)</f>
        <v/>
      </c>
      <c r="Q54" s="95" t="str">
        <f t="shared" si="4"/>
        <v/>
      </c>
      <c r="R54" s="96" t="str">
        <f t="shared" si="5"/>
        <v/>
      </c>
      <c r="S54" s="97" t="str">
        <f>IF(A54="","",IF(LOOKUP(A54,Stammdaten!$A$17:$A$1001,Stammdaten!$G$17:$G$1001)="Nein",0,IF(ISBLANK('Beladung des Speichers'!A54),"",ROUND(MIN(J54,Q54)*-1,2))))</f>
        <v/>
      </c>
    </row>
    <row r="55" spans="1:19" x14ac:dyDescent="0.2">
      <c r="A55" s="98" t="str">
        <f>IF('Beladung des Speichers'!A55="","",'Beladung des Speichers'!A55)</f>
        <v/>
      </c>
      <c r="B55" s="98" t="str">
        <f>IF('Beladung des Speichers'!B55="","",'Beladung des Speichers'!B55)</f>
        <v/>
      </c>
      <c r="C55" s="149" t="str">
        <f>IF(ISBLANK('Beladung des Speichers'!A55),"",SUMIFS('Beladung des Speichers'!$C$17:$C$300,'Beladung des Speichers'!$A$17:$A$300,A55)-SUMIFS('Entladung des Speichers'!$C$17:$C$300,'Entladung des Speichers'!$A$17:$A$300,A55)+SUMIFS(Füllstände!$B$17:$B$299,Füllstände!$A$17:$A$299,A55)-SUMIFS(Füllstände!$C$17:$C$299,Füllstände!$A$17:$A$299,A55))</f>
        <v/>
      </c>
      <c r="D55" s="150" t="str">
        <f>IF(ISBLANK('Beladung des Speichers'!A55),"",C55*'Beladung des Speichers'!C55/SUMIFS('Beladung des Speichers'!$C$17:$C$300,'Beladung des Speichers'!$A$17:$A$300,A55))</f>
        <v/>
      </c>
      <c r="E55" s="151" t="str">
        <f>IF(ISBLANK('Beladung des Speichers'!A55),"",1/SUMIFS('Beladung des Speichers'!$C$17:$C$300,'Beladung des Speichers'!$A$17:$A$300,A55)*C55*SUMIF($A$17:$A$300,A55,'Beladung des Speichers'!$E$17:$E$300))</f>
        <v/>
      </c>
      <c r="F55" s="152" t="str">
        <f>IF(ISBLANK('Beladung des Speichers'!A55),"",IF(C55=0,"0,00",D55/C55*E55))</f>
        <v/>
      </c>
      <c r="G55" s="153" t="str">
        <f>IF(ISBLANK('Beladung des Speichers'!A55),"",SUMIFS('Beladung des Speichers'!$C$17:$C$300,'Beladung des Speichers'!$A$17:$A$300,A55))</f>
        <v/>
      </c>
      <c r="H55" s="112" t="str">
        <f>IF(ISBLANK('Beladung des Speichers'!A55),"",'Beladung des Speichers'!C55)</f>
        <v/>
      </c>
      <c r="I55" s="154" t="str">
        <f>IF(ISBLANK('Beladung des Speichers'!A55),"",SUMIFS('Beladung des Speichers'!$E$17:$E$1001,'Beladung des Speichers'!$A$17:$A$1001,'Ergebnis (detailliert)'!A55))</f>
        <v/>
      </c>
      <c r="J55" s="113" t="str">
        <f>IF(ISBLANK('Beladung des Speichers'!A55),"",'Beladung des Speichers'!E55)</f>
        <v/>
      </c>
      <c r="K55" s="154" t="str">
        <f>IF(ISBLANK('Beladung des Speichers'!A55),"",SUMIFS('Entladung des Speichers'!$C$17:$C$1001,'Entladung des Speichers'!$A$17:$A$1001,'Ergebnis (detailliert)'!A55))</f>
        <v/>
      </c>
      <c r="L55" s="155" t="str">
        <f t="shared" si="2"/>
        <v/>
      </c>
      <c r="M55" s="155" t="str">
        <f>IF(ISBLANK('Entladung des Speichers'!A55),"",'Entladung des Speichers'!C55)</f>
        <v/>
      </c>
      <c r="N55" s="154" t="str">
        <f>IF(ISBLANK('Beladung des Speichers'!A55),"",SUMIFS('Entladung des Speichers'!$E$17:$E$1001,'Entladung des Speichers'!$A$17:$A$1001,'Ergebnis (detailliert)'!$A$17:$A$300))</f>
        <v/>
      </c>
      <c r="O55" s="113" t="str">
        <f t="shared" si="3"/>
        <v/>
      </c>
      <c r="P55" s="17" t="str">
        <f>IFERROR(IF(A55="","",N55*'Ergebnis (detailliert)'!J55/'Ergebnis (detailliert)'!I55),0)</f>
        <v/>
      </c>
      <c r="Q55" s="95" t="str">
        <f t="shared" si="4"/>
        <v/>
      </c>
      <c r="R55" s="96" t="str">
        <f t="shared" si="5"/>
        <v/>
      </c>
      <c r="S55" s="97" t="str">
        <f>IF(A55="","",IF(LOOKUP(A55,Stammdaten!$A$17:$A$1001,Stammdaten!$G$17:$G$1001)="Nein",0,IF(ISBLANK('Beladung des Speichers'!A55),"",ROUND(MIN(J55,Q55)*-1,2))))</f>
        <v/>
      </c>
    </row>
    <row r="56" spans="1:19" x14ac:dyDescent="0.2">
      <c r="A56" s="98" t="str">
        <f>IF('Beladung des Speichers'!A56="","",'Beladung des Speichers'!A56)</f>
        <v/>
      </c>
      <c r="B56" s="98" t="str">
        <f>IF('Beladung des Speichers'!B56="","",'Beladung des Speichers'!B56)</f>
        <v/>
      </c>
      <c r="C56" s="149" t="str">
        <f>IF(ISBLANK('Beladung des Speichers'!A56),"",SUMIFS('Beladung des Speichers'!$C$17:$C$300,'Beladung des Speichers'!$A$17:$A$300,A56)-SUMIFS('Entladung des Speichers'!$C$17:$C$300,'Entladung des Speichers'!$A$17:$A$300,A56)+SUMIFS(Füllstände!$B$17:$B$299,Füllstände!$A$17:$A$299,A56)-SUMIFS(Füllstände!$C$17:$C$299,Füllstände!$A$17:$A$299,A56))</f>
        <v/>
      </c>
      <c r="D56" s="150" t="str">
        <f>IF(ISBLANK('Beladung des Speichers'!A56),"",C56*'Beladung des Speichers'!C56/SUMIFS('Beladung des Speichers'!$C$17:$C$300,'Beladung des Speichers'!$A$17:$A$300,A56))</f>
        <v/>
      </c>
      <c r="E56" s="151" t="str">
        <f>IF(ISBLANK('Beladung des Speichers'!A56),"",1/SUMIFS('Beladung des Speichers'!$C$17:$C$300,'Beladung des Speichers'!$A$17:$A$300,A56)*C56*SUMIF($A$17:$A$300,A56,'Beladung des Speichers'!$E$17:$E$300))</f>
        <v/>
      </c>
      <c r="F56" s="152" t="str">
        <f>IF(ISBLANK('Beladung des Speichers'!A56),"",IF(C56=0,"0,00",D56/C56*E56))</f>
        <v/>
      </c>
      <c r="G56" s="153" t="str">
        <f>IF(ISBLANK('Beladung des Speichers'!A56),"",SUMIFS('Beladung des Speichers'!$C$17:$C$300,'Beladung des Speichers'!$A$17:$A$300,A56))</f>
        <v/>
      </c>
      <c r="H56" s="112" t="str">
        <f>IF(ISBLANK('Beladung des Speichers'!A56),"",'Beladung des Speichers'!C56)</f>
        <v/>
      </c>
      <c r="I56" s="154" t="str">
        <f>IF(ISBLANK('Beladung des Speichers'!A56),"",SUMIFS('Beladung des Speichers'!$E$17:$E$1001,'Beladung des Speichers'!$A$17:$A$1001,'Ergebnis (detailliert)'!A56))</f>
        <v/>
      </c>
      <c r="J56" s="113" t="str">
        <f>IF(ISBLANK('Beladung des Speichers'!A56),"",'Beladung des Speichers'!E56)</f>
        <v/>
      </c>
      <c r="K56" s="154" t="str">
        <f>IF(ISBLANK('Beladung des Speichers'!A56),"",SUMIFS('Entladung des Speichers'!$C$17:$C$1001,'Entladung des Speichers'!$A$17:$A$1001,'Ergebnis (detailliert)'!A56))</f>
        <v/>
      </c>
      <c r="L56" s="155" t="str">
        <f t="shared" si="2"/>
        <v/>
      </c>
      <c r="M56" s="155" t="str">
        <f>IF(ISBLANK('Entladung des Speichers'!A56),"",'Entladung des Speichers'!C56)</f>
        <v/>
      </c>
      <c r="N56" s="154" t="str">
        <f>IF(ISBLANK('Beladung des Speichers'!A56),"",SUMIFS('Entladung des Speichers'!$E$17:$E$1001,'Entladung des Speichers'!$A$17:$A$1001,'Ergebnis (detailliert)'!$A$17:$A$300))</f>
        <v/>
      </c>
      <c r="O56" s="113" t="str">
        <f t="shared" si="3"/>
        <v/>
      </c>
      <c r="P56" s="17" t="str">
        <f>IFERROR(IF(A56="","",N56*'Ergebnis (detailliert)'!J56/'Ergebnis (detailliert)'!I56),0)</f>
        <v/>
      </c>
      <c r="Q56" s="95" t="str">
        <f t="shared" si="4"/>
        <v/>
      </c>
      <c r="R56" s="96" t="str">
        <f t="shared" si="5"/>
        <v/>
      </c>
      <c r="S56" s="97" t="str">
        <f>IF(A56="","",IF(LOOKUP(A56,Stammdaten!$A$17:$A$1001,Stammdaten!$G$17:$G$1001)="Nein",0,IF(ISBLANK('Beladung des Speichers'!A56),"",ROUND(MIN(J56,Q56)*-1,2))))</f>
        <v/>
      </c>
    </row>
    <row r="57" spans="1:19" x14ac:dyDescent="0.2">
      <c r="A57" s="98" t="str">
        <f>IF('Beladung des Speichers'!A57="","",'Beladung des Speichers'!A57)</f>
        <v/>
      </c>
      <c r="B57" s="98" t="str">
        <f>IF('Beladung des Speichers'!B57="","",'Beladung des Speichers'!B57)</f>
        <v/>
      </c>
      <c r="C57" s="149" t="str">
        <f>IF(ISBLANK('Beladung des Speichers'!A57),"",SUMIFS('Beladung des Speichers'!$C$17:$C$300,'Beladung des Speichers'!$A$17:$A$300,A57)-SUMIFS('Entladung des Speichers'!$C$17:$C$300,'Entladung des Speichers'!$A$17:$A$300,A57)+SUMIFS(Füllstände!$B$17:$B$299,Füllstände!$A$17:$A$299,A57)-SUMIFS(Füllstände!$C$17:$C$299,Füllstände!$A$17:$A$299,A57))</f>
        <v/>
      </c>
      <c r="D57" s="150" t="str">
        <f>IF(ISBLANK('Beladung des Speichers'!A57),"",C57*'Beladung des Speichers'!C57/SUMIFS('Beladung des Speichers'!$C$17:$C$300,'Beladung des Speichers'!$A$17:$A$300,A57))</f>
        <v/>
      </c>
      <c r="E57" s="151" t="str">
        <f>IF(ISBLANK('Beladung des Speichers'!A57),"",1/SUMIFS('Beladung des Speichers'!$C$17:$C$300,'Beladung des Speichers'!$A$17:$A$300,A57)*C57*SUMIF($A$17:$A$300,A57,'Beladung des Speichers'!$E$17:$E$300))</f>
        <v/>
      </c>
      <c r="F57" s="152" t="str">
        <f>IF(ISBLANK('Beladung des Speichers'!A57),"",IF(C57=0,"0,00",D57/C57*E57))</f>
        <v/>
      </c>
      <c r="G57" s="153" t="str">
        <f>IF(ISBLANK('Beladung des Speichers'!A57),"",SUMIFS('Beladung des Speichers'!$C$17:$C$300,'Beladung des Speichers'!$A$17:$A$300,A57))</f>
        <v/>
      </c>
      <c r="H57" s="112" t="str">
        <f>IF(ISBLANK('Beladung des Speichers'!A57),"",'Beladung des Speichers'!C57)</f>
        <v/>
      </c>
      <c r="I57" s="154" t="str">
        <f>IF(ISBLANK('Beladung des Speichers'!A57),"",SUMIFS('Beladung des Speichers'!$E$17:$E$1001,'Beladung des Speichers'!$A$17:$A$1001,'Ergebnis (detailliert)'!A57))</f>
        <v/>
      </c>
      <c r="J57" s="113" t="str">
        <f>IF(ISBLANK('Beladung des Speichers'!A57),"",'Beladung des Speichers'!E57)</f>
        <v/>
      </c>
      <c r="K57" s="154" t="str">
        <f>IF(ISBLANK('Beladung des Speichers'!A57),"",SUMIFS('Entladung des Speichers'!$C$17:$C$1001,'Entladung des Speichers'!$A$17:$A$1001,'Ergebnis (detailliert)'!A57))</f>
        <v/>
      </c>
      <c r="L57" s="155" t="str">
        <f t="shared" si="2"/>
        <v/>
      </c>
      <c r="M57" s="155" t="str">
        <f>IF(ISBLANK('Entladung des Speichers'!A57),"",'Entladung des Speichers'!C57)</f>
        <v/>
      </c>
      <c r="N57" s="154" t="str">
        <f>IF(ISBLANK('Beladung des Speichers'!A57),"",SUMIFS('Entladung des Speichers'!$E$17:$E$1001,'Entladung des Speichers'!$A$17:$A$1001,'Ergebnis (detailliert)'!$A$17:$A$300))</f>
        <v/>
      </c>
      <c r="O57" s="113" t="str">
        <f t="shared" si="3"/>
        <v/>
      </c>
      <c r="P57" s="17" t="str">
        <f>IFERROR(IF(A57="","",N57*'Ergebnis (detailliert)'!J57/'Ergebnis (detailliert)'!I57),0)</f>
        <v/>
      </c>
      <c r="Q57" s="95" t="str">
        <f t="shared" si="4"/>
        <v/>
      </c>
      <c r="R57" s="96" t="str">
        <f t="shared" si="5"/>
        <v/>
      </c>
      <c r="S57" s="97" t="str">
        <f>IF(A57="","",IF(LOOKUP(A57,Stammdaten!$A$17:$A$1001,Stammdaten!$G$17:$G$1001)="Nein",0,IF(ISBLANK('Beladung des Speichers'!A57),"",ROUND(MIN(J57,Q57)*-1,2))))</f>
        <v/>
      </c>
    </row>
    <row r="58" spans="1:19" x14ac:dyDescent="0.2">
      <c r="A58" s="98" t="str">
        <f>IF('Beladung des Speichers'!A58="","",'Beladung des Speichers'!A58)</f>
        <v/>
      </c>
      <c r="B58" s="98" t="str">
        <f>IF('Beladung des Speichers'!B58="","",'Beladung des Speichers'!B58)</f>
        <v/>
      </c>
      <c r="C58" s="149" t="str">
        <f>IF(ISBLANK('Beladung des Speichers'!A58),"",SUMIFS('Beladung des Speichers'!$C$17:$C$300,'Beladung des Speichers'!$A$17:$A$300,A58)-SUMIFS('Entladung des Speichers'!$C$17:$C$300,'Entladung des Speichers'!$A$17:$A$300,A58)+SUMIFS(Füllstände!$B$17:$B$299,Füllstände!$A$17:$A$299,A58)-SUMIFS(Füllstände!$C$17:$C$299,Füllstände!$A$17:$A$299,A58))</f>
        <v/>
      </c>
      <c r="D58" s="150" t="str">
        <f>IF(ISBLANK('Beladung des Speichers'!A58),"",C58*'Beladung des Speichers'!C58/SUMIFS('Beladung des Speichers'!$C$17:$C$300,'Beladung des Speichers'!$A$17:$A$300,A58))</f>
        <v/>
      </c>
      <c r="E58" s="151" t="str">
        <f>IF(ISBLANK('Beladung des Speichers'!A58),"",1/SUMIFS('Beladung des Speichers'!$C$17:$C$300,'Beladung des Speichers'!$A$17:$A$300,A58)*C58*SUMIF($A$17:$A$300,A58,'Beladung des Speichers'!$E$17:$E$300))</f>
        <v/>
      </c>
      <c r="F58" s="152" t="str">
        <f>IF(ISBLANK('Beladung des Speichers'!A58),"",IF(C58=0,"0,00",D58/C58*E58))</f>
        <v/>
      </c>
      <c r="G58" s="153" t="str">
        <f>IF(ISBLANK('Beladung des Speichers'!A58),"",SUMIFS('Beladung des Speichers'!$C$17:$C$300,'Beladung des Speichers'!$A$17:$A$300,A58))</f>
        <v/>
      </c>
      <c r="H58" s="112" t="str">
        <f>IF(ISBLANK('Beladung des Speichers'!A58),"",'Beladung des Speichers'!C58)</f>
        <v/>
      </c>
      <c r="I58" s="154" t="str">
        <f>IF(ISBLANK('Beladung des Speichers'!A58),"",SUMIFS('Beladung des Speichers'!$E$17:$E$1001,'Beladung des Speichers'!$A$17:$A$1001,'Ergebnis (detailliert)'!A58))</f>
        <v/>
      </c>
      <c r="J58" s="113" t="str">
        <f>IF(ISBLANK('Beladung des Speichers'!A58),"",'Beladung des Speichers'!E58)</f>
        <v/>
      </c>
      <c r="K58" s="154" t="str">
        <f>IF(ISBLANK('Beladung des Speichers'!A58),"",SUMIFS('Entladung des Speichers'!$C$17:$C$1001,'Entladung des Speichers'!$A$17:$A$1001,'Ergebnis (detailliert)'!A58))</f>
        <v/>
      </c>
      <c r="L58" s="155" t="str">
        <f t="shared" si="2"/>
        <v/>
      </c>
      <c r="M58" s="155" t="str">
        <f>IF(ISBLANK('Entladung des Speichers'!A58),"",'Entladung des Speichers'!C58)</f>
        <v/>
      </c>
      <c r="N58" s="154" t="str">
        <f>IF(ISBLANK('Beladung des Speichers'!A58),"",SUMIFS('Entladung des Speichers'!$E$17:$E$1001,'Entladung des Speichers'!$A$17:$A$1001,'Ergebnis (detailliert)'!$A$17:$A$300))</f>
        <v/>
      </c>
      <c r="O58" s="113" t="str">
        <f t="shared" si="3"/>
        <v/>
      </c>
      <c r="P58" s="17" t="str">
        <f>IFERROR(IF(A58="","",N58*'Ergebnis (detailliert)'!J58/'Ergebnis (detailliert)'!I58),0)</f>
        <v/>
      </c>
      <c r="Q58" s="95" t="str">
        <f t="shared" si="4"/>
        <v/>
      </c>
      <c r="R58" s="96" t="str">
        <f t="shared" si="5"/>
        <v/>
      </c>
      <c r="S58" s="97" t="str">
        <f>IF(A58="","",IF(LOOKUP(A58,Stammdaten!$A$17:$A$1001,Stammdaten!$G$17:$G$1001)="Nein",0,IF(ISBLANK('Beladung des Speichers'!A58),"",ROUND(MIN(J58,Q58)*-1,2))))</f>
        <v/>
      </c>
    </row>
    <row r="59" spans="1:19" x14ac:dyDescent="0.2">
      <c r="A59" s="98" t="str">
        <f>IF('Beladung des Speichers'!A59="","",'Beladung des Speichers'!A59)</f>
        <v/>
      </c>
      <c r="B59" s="98" t="str">
        <f>IF('Beladung des Speichers'!B59="","",'Beladung des Speichers'!B59)</f>
        <v/>
      </c>
      <c r="C59" s="149" t="str">
        <f>IF(ISBLANK('Beladung des Speichers'!A59),"",SUMIFS('Beladung des Speichers'!$C$17:$C$300,'Beladung des Speichers'!$A$17:$A$300,A59)-SUMIFS('Entladung des Speichers'!$C$17:$C$300,'Entladung des Speichers'!$A$17:$A$300,A59)+SUMIFS(Füllstände!$B$17:$B$299,Füllstände!$A$17:$A$299,A59)-SUMIFS(Füllstände!$C$17:$C$299,Füllstände!$A$17:$A$299,A59))</f>
        <v/>
      </c>
      <c r="D59" s="150" t="str">
        <f>IF(ISBLANK('Beladung des Speichers'!A59),"",C59*'Beladung des Speichers'!C59/SUMIFS('Beladung des Speichers'!$C$17:$C$300,'Beladung des Speichers'!$A$17:$A$300,A59))</f>
        <v/>
      </c>
      <c r="E59" s="151" t="str">
        <f>IF(ISBLANK('Beladung des Speichers'!A59),"",1/SUMIFS('Beladung des Speichers'!$C$17:$C$300,'Beladung des Speichers'!$A$17:$A$300,A59)*C59*SUMIF($A$17:$A$300,A59,'Beladung des Speichers'!$E$17:$E$300))</f>
        <v/>
      </c>
      <c r="F59" s="152" t="str">
        <f>IF(ISBLANK('Beladung des Speichers'!A59),"",IF(C59=0,"0,00",D59/C59*E59))</f>
        <v/>
      </c>
      <c r="G59" s="153" t="str">
        <f>IF(ISBLANK('Beladung des Speichers'!A59),"",SUMIFS('Beladung des Speichers'!$C$17:$C$300,'Beladung des Speichers'!$A$17:$A$300,A59))</f>
        <v/>
      </c>
      <c r="H59" s="112" t="str">
        <f>IF(ISBLANK('Beladung des Speichers'!A59),"",'Beladung des Speichers'!C59)</f>
        <v/>
      </c>
      <c r="I59" s="154" t="str">
        <f>IF(ISBLANK('Beladung des Speichers'!A59),"",SUMIFS('Beladung des Speichers'!$E$17:$E$1001,'Beladung des Speichers'!$A$17:$A$1001,'Ergebnis (detailliert)'!A59))</f>
        <v/>
      </c>
      <c r="J59" s="113" t="str">
        <f>IF(ISBLANK('Beladung des Speichers'!A59),"",'Beladung des Speichers'!E59)</f>
        <v/>
      </c>
      <c r="K59" s="154" t="str">
        <f>IF(ISBLANK('Beladung des Speichers'!A59),"",SUMIFS('Entladung des Speichers'!$C$17:$C$1001,'Entladung des Speichers'!$A$17:$A$1001,'Ergebnis (detailliert)'!A59))</f>
        <v/>
      </c>
      <c r="L59" s="155" t="str">
        <f t="shared" si="2"/>
        <v/>
      </c>
      <c r="M59" s="155" t="str">
        <f>IF(ISBLANK('Entladung des Speichers'!A59),"",'Entladung des Speichers'!C59)</f>
        <v/>
      </c>
      <c r="N59" s="154" t="str">
        <f>IF(ISBLANK('Beladung des Speichers'!A59),"",SUMIFS('Entladung des Speichers'!$E$17:$E$1001,'Entladung des Speichers'!$A$17:$A$1001,'Ergebnis (detailliert)'!$A$17:$A$300))</f>
        <v/>
      </c>
      <c r="O59" s="113" t="str">
        <f t="shared" si="3"/>
        <v/>
      </c>
      <c r="P59" s="17" t="str">
        <f>IFERROR(IF(A59="","",N59*'Ergebnis (detailliert)'!J59/'Ergebnis (detailliert)'!I59),0)</f>
        <v/>
      </c>
      <c r="Q59" s="95" t="str">
        <f t="shared" si="4"/>
        <v/>
      </c>
      <c r="R59" s="96" t="str">
        <f t="shared" si="5"/>
        <v/>
      </c>
      <c r="S59" s="97" t="str">
        <f>IF(A59="","",IF(LOOKUP(A59,Stammdaten!$A$17:$A$1001,Stammdaten!$G$17:$G$1001)="Nein",0,IF(ISBLANK('Beladung des Speichers'!A59),"",ROUND(MIN(J59,Q59)*-1,2))))</f>
        <v/>
      </c>
    </row>
    <row r="60" spans="1:19" x14ac:dyDescent="0.2">
      <c r="A60" s="98" t="str">
        <f>IF('Beladung des Speichers'!A60="","",'Beladung des Speichers'!A60)</f>
        <v/>
      </c>
      <c r="B60" s="98" t="str">
        <f>IF('Beladung des Speichers'!B60="","",'Beladung des Speichers'!B60)</f>
        <v/>
      </c>
      <c r="C60" s="149" t="str">
        <f>IF(ISBLANK('Beladung des Speichers'!A60),"",SUMIFS('Beladung des Speichers'!$C$17:$C$300,'Beladung des Speichers'!$A$17:$A$300,A60)-SUMIFS('Entladung des Speichers'!$C$17:$C$300,'Entladung des Speichers'!$A$17:$A$300,A60)+SUMIFS(Füllstände!$B$17:$B$299,Füllstände!$A$17:$A$299,A60)-SUMIFS(Füllstände!$C$17:$C$299,Füllstände!$A$17:$A$299,A60))</f>
        <v/>
      </c>
      <c r="D60" s="150" t="str">
        <f>IF(ISBLANK('Beladung des Speichers'!A60),"",C60*'Beladung des Speichers'!C60/SUMIFS('Beladung des Speichers'!$C$17:$C$300,'Beladung des Speichers'!$A$17:$A$300,A60))</f>
        <v/>
      </c>
      <c r="E60" s="151" t="str">
        <f>IF(ISBLANK('Beladung des Speichers'!A60),"",1/SUMIFS('Beladung des Speichers'!$C$17:$C$300,'Beladung des Speichers'!$A$17:$A$300,A60)*C60*SUMIF($A$17:$A$300,A60,'Beladung des Speichers'!$E$17:$E$300))</f>
        <v/>
      </c>
      <c r="F60" s="152" t="str">
        <f>IF(ISBLANK('Beladung des Speichers'!A60),"",IF(C60=0,"0,00",D60/C60*E60))</f>
        <v/>
      </c>
      <c r="G60" s="153" t="str">
        <f>IF(ISBLANK('Beladung des Speichers'!A60),"",SUMIFS('Beladung des Speichers'!$C$17:$C$300,'Beladung des Speichers'!$A$17:$A$300,A60))</f>
        <v/>
      </c>
      <c r="H60" s="112" t="str">
        <f>IF(ISBLANK('Beladung des Speichers'!A60),"",'Beladung des Speichers'!C60)</f>
        <v/>
      </c>
      <c r="I60" s="154" t="str">
        <f>IF(ISBLANK('Beladung des Speichers'!A60),"",SUMIFS('Beladung des Speichers'!$E$17:$E$1001,'Beladung des Speichers'!$A$17:$A$1001,'Ergebnis (detailliert)'!A60))</f>
        <v/>
      </c>
      <c r="J60" s="113" t="str">
        <f>IF(ISBLANK('Beladung des Speichers'!A60),"",'Beladung des Speichers'!E60)</f>
        <v/>
      </c>
      <c r="K60" s="154" t="str">
        <f>IF(ISBLANK('Beladung des Speichers'!A60),"",SUMIFS('Entladung des Speichers'!$C$17:$C$1001,'Entladung des Speichers'!$A$17:$A$1001,'Ergebnis (detailliert)'!A60))</f>
        <v/>
      </c>
      <c r="L60" s="155" t="str">
        <f t="shared" si="2"/>
        <v/>
      </c>
      <c r="M60" s="155" t="str">
        <f>IF(ISBLANK('Entladung des Speichers'!A60),"",'Entladung des Speichers'!C60)</f>
        <v/>
      </c>
      <c r="N60" s="154" t="str">
        <f>IF(ISBLANK('Beladung des Speichers'!A60),"",SUMIFS('Entladung des Speichers'!$E$17:$E$1001,'Entladung des Speichers'!$A$17:$A$1001,'Ergebnis (detailliert)'!$A$17:$A$300))</f>
        <v/>
      </c>
      <c r="O60" s="113" t="str">
        <f t="shared" si="3"/>
        <v/>
      </c>
      <c r="P60" s="17" t="str">
        <f>IFERROR(IF(A60="","",N60*'Ergebnis (detailliert)'!J60/'Ergebnis (detailliert)'!I60),0)</f>
        <v/>
      </c>
      <c r="Q60" s="95" t="str">
        <f t="shared" si="4"/>
        <v/>
      </c>
      <c r="R60" s="96" t="str">
        <f t="shared" si="5"/>
        <v/>
      </c>
      <c r="S60" s="97" t="str">
        <f>IF(A60="","",IF(LOOKUP(A60,Stammdaten!$A$17:$A$1001,Stammdaten!$G$17:$G$1001)="Nein",0,IF(ISBLANK('Beladung des Speichers'!A60),"",ROUND(MIN(J60,Q60)*-1,2))))</f>
        <v/>
      </c>
    </row>
    <row r="61" spans="1:19" x14ac:dyDescent="0.2">
      <c r="A61" s="98" t="str">
        <f>IF('Beladung des Speichers'!A61="","",'Beladung des Speichers'!A61)</f>
        <v/>
      </c>
      <c r="B61" s="98" t="str">
        <f>IF('Beladung des Speichers'!B61="","",'Beladung des Speichers'!B61)</f>
        <v/>
      </c>
      <c r="C61" s="149" t="str">
        <f>IF(ISBLANK('Beladung des Speichers'!A61),"",SUMIFS('Beladung des Speichers'!$C$17:$C$300,'Beladung des Speichers'!$A$17:$A$300,A61)-SUMIFS('Entladung des Speichers'!$C$17:$C$300,'Entladung des Speichers'!$A$17:$A$300,A61)+SUMIFS(Füllstände!$B$17:$B$299,Füllstände!$A$17:$A$299,A61)-SUMIFS(Füllstände!$C$17:$C$299,Füllstände!$A$17:$A$299,A61))</f>
        <v/>
      </c>
      <c r="D61" s="150" t="str">
        <f>IF(ISBLANK('Beladung des Speichers'!A61),"",C61*'Beladung des Speichers'!C61/SUMIFS('Beladung des Speichers'!$C$17:$C$300,'Beladung des Speichers'!$A$17:$A$300,A61))</f>
        <v/>
      </c>
      <c r="E61" s="151" t="str">
        <f>IF(ISBLANK('Beladung des Speichers'!A61),"",1/SUMIFS('Beladung des Speichers'!$C$17:$C$300,'Beladung des Speichers'!$A$17:$A$300,A61)*C61*SUMIF($A$17:$A$300,A61,'Beladung des Speichers'!$E$17:$E$300))</f>
        <v/>
      </c>
      <c r="F61" s="152" t="str">
        <f>IF(ISBLANK('Beladung des Speichers'!A61),"",IF(C61=0,"0,00",D61/C61*E61))</f>
        <v/>
      </c>
      <c r="G61" s="153" t="str">
        <f>IF(ISBLANK('Beladung des Speichers'!A61),"",SUMIFS('Beladung des Speichers'!$C$17:$C$300,'Beladung des Speichers'!$A$17:$A$300,A61))</f>
        <v/>
      </c>
      <c r="H61" s="112" t="str">
        <f>IF(ISBLANK('Beladung des Speichers'!A61),"",'Beladung des Speichers'!C61)</f>
        <v/>
      </c>
      <c r="I61" s="154" t="str">
        <f>IF(ISBLANK('Beladung des Speichers'!A61),"",SUMIFS('Beladung des Speichers'!$E$17:$E$1001,'Beladung des Speichers'!$A$17:$A$1001,'Ergebnis (detailliert)'!A61))</f>
        <v/>
      </c>
      <c r="J61" s="113" t="str">
        <f>IF(ISBLANK('Beladung des Speichers'!A61),"",'Beladung des Speichers'!E61)</f>
        <v/>
      </c>
      <c r="K61" s="154" t="str">
        <f>IF(ISBLANK('Beladung des Speichers'!A61),"",SUMIFS('Entladung des Speichers'!$C$17:$C$1001,'Entladung des Speichers'!$A$17:$A$1001,'Ergebnis (detailliert)'!A61))</f>
        <v/>
      </c>
      <c r="L61" s="155" t="str">
        <f t="shared" si="2"/>
        <v/>
      </c>
      <c r="M61" s="155" t="str">
        <f>IF(ISBLANK('Entladung des Speichers'!A61),"",'Entladung des Speichers'!C61)</f>
        <v/>
      </c>
      <c r="N61" s="154" t="str">
        <f>IF(ISBLANK('Beladung des Speichers'!A61),"",SUMIFS('Entladung des Speichers'!$E$17:$E$1001,'Entladung des Speichers'!$A$17:$A$1001,'Ergebnis (detailliert)'!$A$17:$A$300))</f>
        <v/>
      </c>
      <c r="O61" s="113" t="str">
        <f t="shared" si="3"/>
        <v/>
      </c>
      <c r="P61" s="17" t="str">
        <f>IFERROR(IF(A61="","",N61*'Ergebnis (detailliert)'!J61/'Ergebnis (detailliert)'!I61),0)</f>
        <v/>
      </c>
      <c r="Q61" s="95" t="str">
        <f t="shared" si="4"/>
        <v/>
      </c>
      <c r="R61" s="96" t="str">
        <f t="shared" si="5"/>
        <v/>
      </c>
      <c r="S61" s="97" t="str">
        <f>IF(A61="","",IF(LOOKUP(A61,Stammdaten!$A$17:$A$1001,Stammdaten!$G$17:$G$1001)="Nein",0,IF(ISBLANK('Beladung des Speichers'!A61),"",ROUND(MIN(J61,Q61)*-1,2))))</f>
        <v/>
      </c>
    </row>
    <row r="62" spans="1:19" x14ac:dyDescent="0.2">
      <c r="A62" s="98" t="str">
        <f>IF('Beladung des Speichers'!A62="","",'Beladung des Speichers'!A62)</f>
        <v/>
      </c>
      <c r="B62" s="98" t="str">
        <f>IF('Beladung des Speichers'!B62="","",'Beladung des Speichers'!B62)</f>
        <v/>
      </c>
      <c r="C62" s="149" t="str">
        <f>IF(ISBLANK('Beladung des Speichers'!A62),"",SUMIFS('Beladung des Speichers'!$C$17:$C$300,'Beladung des Speichers'!$A$17:$A$300,A62)-SUMIFS('Entladung des Speichers'!$C$17:$C$300,'Entladung des Speichers'!$A$17:$A$300,A62)+SUMIFS(Füllstände!$B$17:$B$299,Füllstände!$A$17:$A$299,A62)-SUMIFS(Füllstände!$C$17:$C$299,Füllstände!$A$17:$A$299,A62))</f>
        <v/>
      </c>
      <c r="D62" s="150" t="str">
        <f>IF(ISBLANK('Beladung des Speichers'!A62),"",C62*'Beladung des Speichers'!C62/SUMIFS('Beladung des Speichers'!$C$17:$C$300,'Beladung des Speichers'!$A$17:$A$300,A62))</f>
        <v/>
      </c>
      <c r="E62" s="151" t="str">
        <f>IF(ISBLANK('Beladung des Speichers'!A62),"",1/SUMIFS('Beladung des Speichers'!$C$17:$C$300,'Beladung des Speichers'!$A$17:$A$300,A62)*C62*SUMIF($A$17:$A$300,A62,'Beladung des Speichers'!$E$17:$E$300))</f>
        <v/>
      </c>
      <c r="F62" s="152" t="str">
        <f>IF(ISBLANK('Beladung des Speichers'!A62),"",IF(C62=0,"0,00",D62/C62*E62))</f>
        <v/>
      </c>
      <c r="G62" s="153" t="str">
        <f>IF(ISBLANK('Beladung des Speichers'!A62),"",SUMIFS('Beladung des Speichers'!$C$17:$C$300,'Beladung des Speichers'!$A$17:$A$300,A62))</f>
        <v/>
      </c>
      <c r="H62" s="112" t="str">
        <f>IF(ISBLANK('Beladung des Speichers'!A62),"",'Beladung des Speichers'!C62)</f>
        <v/>
      </c>
      <c r="I62" s="154" t="str">
        <f>IF(ISBLANK('Beladung des Speichers'!A62),"",SUMIFS('Beladung des Speichers'!$E$17:$E$1001,'Beladung des Speichers'!$A$17:$A$1001,'Ergebnis (detailliert)'!A62))</f>
        <v/>
      </c>
      <c r="J62" s="113" t="str">
        <f>IF(ISBLANK('Beladung des Speichers'!A62),"",'Beladung des Speichers'!E62)</f>
        <v/>
      </c>
      <c r="K62" s="154" t="str">
        <f>IF(ISBLANK('Beladung des Speichers'!A62),"",SUMIFS('Entladung des Speichers'!$C$17:$C$1001,'Entladung des Speichers'!$A$17:$A$1001,'Ergebnis (detailliert)'!A62))</f>
        <v/>
      </c>
      <c r="L62" s="155" t="str">
        <f t="shared" si="2"/>
        <v/>
      </c>
      <c r="M62" s="155" t="str">
        <f>IF(ISBLANK('Entladung des Speichers'!A62),"",'Entladung des Speichers'!C62)</f>
        <v/>
      </c>
      <c r="N62" s="154" t="str">
        <f>IF(ISBLANK('Beladung des Speichers'!A62),"",SUMIFS('Entladung des Speichers'!$E$17:$E$1001,'Entladung des Speichers'!$A$17:$A$1001,'Ergebnis (detailliert)'!$A$17:$A$300))</f>
        <v/>
      </c>
      <c r="O62" s="113" t="str">
        <f t="shared" si="3"/>
        <v/>
      </c>
      <c r="P62" s="17" t="str">
        <f>IFERROR(IF(A62="","",N62*'Ergebnis (detailliert)'!J62/'Ergebnis (detailliert)'!I62),0)</f>
        <v/>
      </c>
      <c r="Q62" s="95" t="str">
        <f t="shared" si="4"/>
        <v/>
      </c>
      <c r="R62" s="96" t="str">
        <f t="shared" si="5"/>
        <v/>
      </c>
      <c r="S62" s="97" t="str">
        <f>IF(A62="","",IF(LOOKUP(A62,Stammdaten!$A$17:$A$1001,Stammdaten!$G$17:$G$1001)="Nein",0,IF(ISBLANK('Beladung des Speichers'!A62),"",ROUND(MIN(J62,Q62)*-1,2))))</f>
        <v/>
      </c>
    </row>
    <row r="63" spans="1:19" x14ac:dyDescent="0.2">
      <c r="A63" s="98" t="str">
        <f>IF('Beladung des Speichers'!A63="","",'Beladung des Speichers'!A63)</f>
        <v/>
      </c>
      <c r="B63" s="98" t="str">
        <f>IF('Beladung des Speichers'!B63="","",'Beladung des Speichers'!B63)</f>
        <v/>
      </c>
      <c r="C63" s="149" t="str">
        <f>IF(ISBLANK('Beladung des Speichers'!A63),"",SUMIFS('Beladung des Speichers'!$C$17:$C$300,'Beladung des Speichers'!$A$17:$A$300,A63)-SUMIFS('Entladung des Speichers'!$C$17:$C$300,'Entladung des Speichers'!$A$17:$A$300,A63)+SUMIFS(Füllstände!$B$17:$B$299,Füllstände!$A$17:$A$299,A63)-SUMIFS(Füllstände!$C$17:$C$299,Füllstände!$A$17:$A$299,A63))</f>
        <v/>
      </c>
      <c r="D63" s="150" t="str">
        <f>IF(ISBLANK('Beladung des Speichers'!A63),"",C63*'Beladung des Speichers'!C63/SUMIFS('Beladung des Speichers'!$C$17:$C$300,'Beladung des Speichers'!$A$17:$A$300,A63))</f>
        <v/>
      </c>
      <c r="E63" s="151" t="str">
        <f>IF(ISBLANK('Beladung des Speichers'!A63),"",1/SUMIFS('Beladung des Speichers'!$C$17:$C$300,'Beladung des Speichers'!$A$17:$A$300,A63)*C63*SUMIF($A$17:$A$300,A63,'Beladung des Speichers'!$E$17:$E$300))</f>
        <v/>
      </c>
      <c r="F63" s="152" t="str">
        <f>IF(ISBLANK('Beladung des Speichers'!A63),"",IF(C63=0,"0,00",D63/C63*E63))</f>
        <v/>
      </c>
      <c r="G63" s="153" t="str">
        <f>IF(ISBLANK('Beladung des Speichers'!A63),"",SUMIFS('Beladung des Speichers'!$C$17:$C$300,'Beladung des Speichers'!$A$17:$A$300,A63))</f>
        <v/>
      </c>
      <c r="H63" s="112" t="str">
        <f>IF(ISBLANK('Beladung des Speichers'!A63),"",'Beladung des Speichers'!C63)</f>
        <v/>
      </c>
      <c r="I63" s="154" t="str">
        <f>IF(ISBLANK('Beladung des Speichers'!A63),"",SUMIFS('Beladung des Speichers'!$E$17:$E$1001,'Beladung des Speichers'!$A$17:$A$1001,'Ergebnis (detailliert)'!A63))</f>
        <v/>
      </c>
      <c r="J63" s="113" t="str">
        <f>IF(ISBLANK('Beladung des Speichers'!A63),"",'Beladung des Speichers'!E63)</f>
        <v/>
      </c>
      <c r="K63" s="154" t="str">
        <f>IF(ISBLANK('Beladung des Speichers'!A63),"",SUMIFS('Entladung des Speichers'!$C$17:$C$1001,'Entladung des Speichers'!$A$17:$A$1001,'Ergebnis (detailliert)'!A63))</f>
        <v/>
      </c>
      <c r="L63" s="155" t="str">
        <f t="shared" si="2"/>
        <v/>
      </c>
      <c r="M63" s="155" t="str">
        <f>IF(ISBLANK('Entladung des Speichers'!A63),"",'Entladung des Speichers'!C63)</f>
        <v/>
      </c>
      <c r="N63" s="154" t="str">
        <f>IF(ISBLANK('Beladung des Speichers'!A63),"",SUMIFS('Entladung des Speichers'!$E$17:$E$1001,'Entladung des Speichers'!$A$17:$A$1001,'Ergebnis (detailliert)'!$A$17:$A$300))</f>
        <v/>
      </c>
      <c r="O63" s="113" t="str">
        <f t="shared" si="3"/>
        <v/>
      </c>
      <c r="P63" s="17" t="str">
        <f>IFERROR(IF(A63="","",N63*'Ergebnis (detailliert)'!J63/'Ergebnis (detailliert)'!I63),0)</f>
        <v/>
      </c>
      <c r="Q63" s="95" t="str">
        <f t="shared" si="4"/>
        <v/>
      </c>
      <c r="R63" s="96" t="str">
        <f t="shared" si="5"/>
        <v/>
      </c>
      <c r="S63" s="97" t="str">
        <f>IF(A63="","",IF(LOOKUP(A63,Stammdaten!$A$17:$A$1001,Stammdaten!$G$17:$G$1001)="Nein",0,IF(ISBLANK('Beladung des Speichers'!A63),"",ROUND(MIN(J63,Q63)*-1,2))))</f>
        <v/>
      </c>
    </row>
    <row r="64" spans="1:19" x14ac:dyDescent="0.2">
      <c r="A64" s="98" t="str">
        <f>IF('Beladung des Speichers'!A64="","",'Beladung des Speichers'!A64)</f>
        <v/>
      </c>
      <c r="B64" s="98" t="str">
        <f>IF('Beladung des Speichers'!B64="","",'Beladung des Speichers'!B64)</f>
        <v/>
      </c>
      <c r="C64" s="149" t="str">
        <f>IF(ISBLANK('Beladung des Speichers'!A64),"",SUMIFS('Beladung des Speichers'!$C$17:$C$300,'Beladung des Speichers'!$A$17:$A$300,A64)-SUMIFS('Entladung des Speichers'!$C$17:$C$300,'Entladung des Speichers'!$A$17:$A$300,A64)+SUMIFS(Füllstände!$B$17:$B$299,Füllstände!$A$17:$A$299,A64)-SUMIFS(Füllstände!$C$17:$C$299,Füllstände!$A$17:$A$299,A64))</f>
        <v/>
      </c>
      <c r="D64" s="150" t="str">
        <f>IF(ISBLANK('Beladung des Speichers'!A64),"",C64*'Beladung des Speichers'!C64/SUMIFS('Beladung des Speichers'!$C$17:$C$300,'Beladung des Speichers'!$A$17:$A$300,A64))</f>
        <v/>
      </c>
      <c r="E64" s="151" t="str">
        <f>IF(ISBLANK('Beladung des Speichers'!A64),"",1/SUMIFS('Beladung des Speichers'!$C$17:$C$300,'Beladung des Speichers'!$A$17:$A$300,A64)*C64*SUMIF($A$17:$A$300,A64,'Beladung des Speichers'!$E$17:$E$300))</f>
        <v/>
      </c>
      <c r="F64" s="152" t="str">
        <f>IF(ISBLANK('Beladung des Speichers'!A64),"",IF(C64=0,"0,00",D64/C64*E64))</f>
        <v/>
      </c>
      <c r="G64" s="153" t="str">
        <f>IF(ISBLANK('Beladung des Speichers'!A64),"",SUMIFS('Beladung des Speichers'!$C$17:$C$300,'Beladung des Speichers'!$A$17:$A$300,A64))</f>
        <v/>
      </c>
      <c r="H64" s="112" t="str">
        <f>IF(ISBLANK('Beladung des Speichers'!A64),"",'Beladung des Speichers'!C64)</f>
        <v/>
      </c>
      <c r="I64" s="154" t="str">
        <f>IF(ISBLANK('Beladung des Speichers'!A64),"",SUMIFS('Beladung des Speichers'!$E$17:$E$1001,'Beladung des Speichers'!$A$17:$A$1001,'Ergebnis (detailliert)'!A64))</f>
        <v/>
      </c>
      <c r="J64" s="113" t="str">
        <f>IF(ISBLANK('Beladung des Speichers'!A64),"",'Beladung des Speichers'!E64)</f>
        <v/>
      </c>
      <c r="K64" s="154" t="str">
        <f>IF(ISBLANK('Beladung des Speichers'!A64),"",SUMIFS('Entladung des Speichers'!$C$17:$C$1001,'Entladung des Speichers'!$A$17:$A$1001,'Ergebnis (detailliert)'!A64))</f>
        <v/>
      </c>
      <c r="L64" s="155" t="str">
        <f t="shared" si="2"/>
        <v/>
      </c>
      <c r="M64" s="155" t="str">
        <f>IF(ISBLANK('Entladung des Speichers'!A64),"",'Entladung des Speichers'!C64)</f>
        <v/>
      </c>
      <c r="N64" s="154" t="str">
        <f>IF(ISBLANK('Beladung des Speichers'!A64),"",SUMIFS('Entladung des Speichers'!$E$17:$E$1001,'Entladung des Speichers'!$A$17:$A$1001,'Ergebnis (detailliert)'!$A$17:$A$300))</f>
        <v/>
      </c>
      <c r="O64" s="113" t="str">
        <f t="shared" si="3"/>
        <v/>
      </c>
      <c r="P64" s="17" t="str">
        <f>IFERROR(IF(A64="","",N64*'Ergebnis (detailliert)'!J64/'Ergebnis (detailliert)'!I64),0)</f>
        <v/>
      </c>
      <c r="Q64" s="95" t="str">
        <f t="shared" si="4"/>
        <v/>
      </c>
      <c r="R64" s="96" t="str">
        <f t="shared" si="5"/>
        <v/>
      </c>
      <c r="S64" s="97" t="str">
        <f>IF(A64="","",IF(LOOKUP(A64,Stammdaten!$A$17:$A$1001,Stammdaten!$G$17:$G$1001)="Nein",0,IF(ISBLANK('Beladung des Speichers'!A64),"",ROUND(MIN(J64,Q64)*-1,2))))</f>
        <v/>
      </c>
    </row>
    <row r="65" spans="1:19" x14ac:dyDescent="0.2">
      <c r="A65" s="98" t="str">
        <f>IF('Beladung des Speichers'!A65="","",'Beladung des Speichers'!A65)</f>
        <v/>
      </c>
      <c r="B65" s="98" t="str">
        <f>IF('Beladung des Speichers'!B65="","",'Beladung des Speichers'!B65)</f>
        <v/>
      </c>
      <c r="C65" s="149" t="str">
        <f>IF(ISBLANK('Beladung des Speichers'!A65),"",SUMIFS('Beladung des Speichers'!$C$17:$C$300,'Beladung des Speichers'!$A$17:$A$300,A65)-SUMIFS('Entladung des Speichers'!$C$17:$C$300,'Entladung des Speichers'!$A$17:$A$300,A65)+SUMIFS(Füllstände!$B$17:$B$299,Füllstände!$A$17:$A$299,A65)-SUMIFS(Füllstände!$C$17:$C$299,Füllstände!$A$17:$A$299,A65))</f>
        <v/>
      </c>
      <c r="D65" s="150" t="str">
        <f>IF(ISBLANK('Beladung des Speichers'!A65),"",C65*'Beladung des Speichers'!C65/SUMIFS('Beladung des Speichers'!$C$17:$C$300,'Beladung des Speichers'!$A$17:$A$300,A65))</f>
        <v/>
      </c>
      <c r="E65" s="151" t="str">
        <f>IF(ISBLANK('Beladung des Speichers'!A65),"",1/SUMIFS('Beladung des Speichers'!$C$17:$C$300,'Beladung des Speichers'!$A$17:$A$300,A65)*C65*SUMIF($A$17:$A$300,A65,'Beladung des Speichers'!$E$17:$E$300))</f>
        <v/>
      </c>
      <c r="F65" s="152" t="str">
        <f>IF(ISBLANK('Beladung des Speichers'!A65),"",IF(C65=0,"0,00",D65/C65*E65))</f>
        <v/>
      </c>
      <c r="G65" s="153" t="str">
        <f>IF(ISBLANK('Beladung des Speichers'!A65),"",SUMIFS('Beladung des Speichers'!$C$17:$C$300,'Beladung des Speichers'!$A$17:$A$300,A65))</f>
        <v/>
      </c>
      <c r="H65" s="112" t="str">
        <f>IF(ISBLANK('Beladung des Speichers'!A65),"",'Beladung des Speichers'!C65)</f>
        <v/>
      </c>
      <c r="I65" s="154" t="str">
        <f>IF(ISBLANK('Beladung des Speichers'!A65),"",SUMIFS('Beladung des Speichers'!$E$17:$E$1001,'Beladung des Speichers'!$A$17:$A$1001,'Ergebnis (detailliert)'!A65))</f>
        <v/>
      </c>
      <c r="J65" s="113" t="str">
        <f>IF(ISBLANK('Beladung des Speichers'!A65),"",'Beladung des Speichers'!E65)</f>
        <v/>
      </c>
      <c r="K65" s="154" t="str">
        <f>IF(ISBLANK('Beladung des Speichers'!A65),"",SUMIFS('Entladung des Speichers'!$C$17:$C$1001,'Entladung des Speichers'!$A$17:$A$1001,'Ergebnis (detailliert)'!A65))</f>
        <v/>
      </c>
      <c r="L65" s="155" t="str">
        <f t="shared" si="2"/>
        <v/>
      </c>
      <c r="M65" s="155" t="str">
        <f>IF(ISBLANK('Entladung des Speichers'!A65),"",'Entladung des Speichers'!C65)</f>
        <v/>
      </c>
      <c r="N65" s="154" t="str">
        <f>IF(ISBLANK('Beladung des Speichers'!A65),"",SUMIFS('Entladung des Speichers'!$E$17:$E$1001,'Entladung des Speichers'!$A$17:$A$1001,'Ergebnis (detailliert)'!$A$17:$A$300))</f>
        <v/>
      </c>
      <c r="O65" s="113" t="str">
        <f t="shared" si="3"/>
        <v/>
      </c>
      <c r="P65" s="17" t="str">
        <f>IFERROR(IF(A65="","",N65*'Ergebnis (detailliert)'!J65/'Ergebnis (detailliert)'!I65),0)</f>
        <v/>
      </c>
      <c r="Q65" s="95" t="str">
        <f t="shared" si="4"/>
        <v/>
      </c>
      <c r="R65" s="96" t="str">
        <f t="shared" si="5"/>
        <v/>
      </c>
      <c r="S65" s="97" t="str">
        <f>IF(A65="","",IF(LOOKUP(A65,Stammdaten!$A$17:$A$1001,Stammdaten!$G$17:$G$1001)="Nein",0,IF(ISBLANK('Beladung des Speichers'!A65),"",ROUND(MIN(J65,Q65)*-1,2))))</f>
        <v/>
      </c>
    </row>
    <row r="66" spans="1:19" x14ac:dyDescent="0.2">
      <c r="A66" s="98" t="str">
        <f>IF('Beladung des Speichers'!A66="","",'Beladung des Speichers'!A66)</f>
        <v/>
      </c>
      <c r="B66" s="98" t="str">
        <f>IF('Beladung des Speichers'!B66="","",'Beladung des Speichers'!B66)</f>
        <v/>
      </c>
      <c r="C66" s="149" t="str">
        <f>IF(ISBLANK('Beladung des Speichers'!A66),"",SUMIFS('Beladung des Speichers'!$C$17:$C$300,'Beladung des Speichers'!$A$17:$A$300,A66)-SUMIFS('Entladung des Speichers'!$C$17:$C$300,'Entladung des Speichers'!$A$17:$A$300,A66)+SUMIFS(Füllstände!$B$17:$B$299,Füllstände!$A$17:$A$299,A66)-SUMIFS(Füllstände!$C$17:$C$299,Füllstände!$A$17:$A$299,A66))</f>
        <v/>
      </c>
      <c r="D66" s="150" t="str">
        <f>IF(ISBLANK('Beladung des Speichers'!A66),"",C66*'Beladung des Speichers'!C66/SUMIFS('Beladung des Speichers'!$C$17:$C$300,'Beladung des Speichers'!$A$17:$A$300,A66))</f>
        <v/>
      </c>
      <c r="E66" s="151" t="str">
        <f>IF(ISBLANK('Beladung des Speichers'!A66),"",1/SUMIFS('Beladung des Speichers'!$C$17:$C$300,'Beladung des Speichers'!$A$17:$A$300,A66)*C66*SUMIF($A$17:$A$300,A66,'Beladung des Speichers'!$E$17:$E$300))</f>
        <v/>
      </c>
      <c r="F66" s="152" t="str">
        <f>IF(ISBLANK('Beladung des Speichers'!A66),"",IF(C66=0,"0,00",D66/C66*E66))</f>
        <v/>
      </c>
      <c r="G66" s="153" t="str">
        <f>IF(ISBLANK('Beladung des Speichers'!A66),"",SUMIFS('Beladung des Speichers'!$C$17:$C$300,'Beladung des Speichers'!$A$17:$A$300,A66))</f>
        <v/>
      </c>
      <c r="H66" s="112" t="str">
        <f>IF(ISBLANK('Beladung des Speichers'!A66),"",'Beladung des Speichers'!C66)</f>
        <v/>
      </c>
      <c r="I66" s="154" t="str">
        <f>IF(ISBLANK('Beladung des Speichers'!A66),"",SUMIFS('Beladung des Speichers'!$E$17:$E$1001,'Beladung des Speichers'!$A$17:$A$1001,'Ergebnis (detailliert)'!A66))</f>
        <v/>
      </c>
      <c r="J66" s="113" t="str">
        <f>IF(ISBLANK('Beladung des Speichers'!A66),"",'Beladung des Speichers'!E66)</f>
        <v/>
      </c>
      <c r="K66" s="154" t="str">
        <f>IF(ISBLANK('Beladung des Speichers'!A66),"",SUMIFS('Entladung des Speichers'!$C$17:$C$1001,'Entladung des Speichers'!$A$17:$A$1001,'Ergebnis (detailliert)'!A66))</f>
        <v/>
      </c>
      <c r="L66" s="155" t="str">
        <f t="shared" si="2"/>
        <v/>
      </c>
      <c r="M66" s="155" t="str">
        <f>IF(ISBLANK('Entladung des Speichers'!A66),"",'Entladung des Speichers'!C66)</f>
        <v/>
      </c>
      <c r="N66" s="154" t="str">
        <f>IF(ISBLANK('Beladung des Speichers'!A66),"",SUMIFS('Entladung des Speichers'!$E$17:$E$1001,'Entladung des Speichers'!$A$17:$A$1001,'Ergebnis (detailliert)'!$A$17:$A$300))</f>
        <v/>
      </c>
      <c r="O66" s="113" t="str">
        <f t="shared" si="3"/>
        <v/>
      </c>
      <c r="P66" s="17" t="str">
        <f>IFERROR(IF(A66="","",N66*'Ergebnis (detailliert)'!J66/'Ergebnis (detailliert)'!I66),0)</f>
        <v/>
      </c>
      <c r="Q66" s="95" t="str">
        <f t="shared" si="4"/>
        <v/>
      </c>
      <c r="R66" s="96" t="str">
        <f t="shared" si="5"/>
        <v/>
      </c>
      <c r="S66" s="97" t="str">
        <f>IF(A66="","",IF(LOOKUP(A66,Stammdaten!$A$17:$A$1001,Stammdaten!$G$17:$G$1001)="Nein",0,IF(ISBLANK('Beladung des Speichers'!A66),"",ROUND(MIN(J66,Q66)*-1,2))))</f>
        <v/>
      </c>
    </row>
    <row r="67" spans="1:19" x14ac:dyDescent="0.2">
      <c r="A67" s="98" t="str">
        <f>IF('Beladung des Speichers'!A67="","",'Beladung des Speichers'!A67)</f>
        <v/>
      </c>
      <c r="B67" s="98" t="str">
        <f>IF('Beladung des Speichers'!B67="","",'Beladung des Speichers'!B67)</f>
        <v/>
      </c>
      <c r="C67" s="149" t="str">
        <f>IF(ISBLANK('Beladung des Speichers'!A67),"",SUMIFS('Beladung des Speichers'!$C$17:$C$300,'Beladung des Speichers'!$A$17:$A$300,A67)-SUMIFS('Entladung des Speichers'!$C$17:$C$300,'Entladung des Speichers'!$A$17:$A$300,A67)+SUMIFS(Füllstände!$B$17:$B$299,Füllstände!$A$17:$A$299,A67)-SUMIFS(Füllstände!$C$17:$C$299,Füllstände!$A$17:$A$299,A67))</f>
        <v/>
      </c>
      <c r="D67" s="150" t="str">
        <f>IF(ISBLANK('Beladung des Speichers'!A67),"",C67*'Beladung des Speichers'!C67/SUMIFS('Beladung des Speichers'!$C$17:$C$300,'Beladung des Speichers'!$A$17:$A$300,A67))</f>
        <v/>
      </c>
      <c r="E67" s="151" t="str">
        <f>IF(ISBLANK('Beladung des Speichers'!A67),"",1/SUMIFS('Beladung des Speichers'!$C$17:$C$300,'Beladung des Speichers'!$A$17:$A$300,A67)*C67*SUMIF($A$17:$A$300,A67,'Beladung des Speichers'!$E$17:$E$300))</f>
        <v/>
      </c>
      <c r="F67" s="152" t="str">
        <f>IF(ISBLANK('Beladung des Speichers'!A67),"",IF(C67=0,"0,00",D67/C67*E67))</f>
        <v/>
      </c>
      <c r="G67" s="153" t="str">
        <f>IF(ISBLANK('Beladung des Speichers'!A67),"",SUMIFS('Beladung des Speichers'!$C$17:$C$300,'Beladung des Speichers'!$A$17:$A$300,A67))</f>
        <v/>
      </c>
      <c r="H67" s="112" t="str">
        <f>IF(ISBLANK('Beladung des Speichers'!A67),"",'Beladung des Speichers'!C67)</f>
        <v/>
      </c>
      <c r="I67" s="154" t="str">
        <f>IF(ISBLANK('Beladung des Speichers'!A67),"",SUMIFS('Beladung des Speichers'!$E$17:$E$1001,'Beladung des Speichers'!$A$17:$A$1001,'Ergebnis (detailliert)'!A67))</f>
        <v/>
      </c>
      <c r="J67" s="113" t="str">
        <f>IF(ISBLANK('Beladung des Speichers'!A67),"",'Beladung des Speichers'!E67)</f>
        <v/>
      </c>
      <c r="K67" s="154" t="str">
        <f>IF(ISBLANK('Beladung des Speichers'!A67),"",SUMIFS('Entladung des Speichers'!$C$17:$C$1001,'Entladung des Speichers'!$A$17:$A$1001,'Ergebnis (detailliert)'!A67))</f>
        <v/>
      </c>
      <c r="L67" s="155" t="str">
        <f t="shared" si="2"/>
        <v/>
      </c>
      <c r="M67" s="155" t="str">
        <f>IF(ISBLANK('Entladung des Speichers'!A67),"",'Entladung des Speichers'!C67)</f>
        <v/>
      </c>
      <c r="N67" s="154" t="str">
        <f>IF(ISBLANK('Beladung des Speichers'!A67),"",SUMIFS('Entladung des Speichers'!$E$17:$E$1001,'Entladung des Speichers'!$A$17:$A$1001,'Ergebnis (detailliert)'!$A$17:$A$300))</f>
        <v/>
      </c>
      <c r="O67" s="113" t="str">
        <f t="shared" si="3"/>
        <v/>
      </c>
      <c r="P67" s="17" t="str">
        <f>IFERROR(IF(A67="","",N67*'Ergebnis (detailliert)'!J67/'Ergebnis (detailliert)'!I67),0)</f>
        <v/>
      </c>
      <c r="Q67" s="95" t="str">
        <f t="shared" si="4"/>
        <v/>
      </c>
      <c r="R67" s="96" t="str">
        <f t="shared" si="5"/>
        <v/>
      </c>
      <c r="S67" s="97" t="str">
        <f>IF(A67="","",IF(LOOKUP(A67,Stammdaten!$A$17:$A$1001,Stammdaten!$G$17:$G$1001)="Nein",0,IF(ISBLANK('Beladung des Speichers'!A67),"",ROUND(MIN(J67,Q67)*-1,2))))</f>
        <v/>
      </c>
    </row>
    <row r="68" spans="1:19" x14ac:dyDescent="0.2">
      <c r="A68" s="98" t="str">
        <f>IF('Beladung des Speichers'!A68="","",'Beladung des Speichers'!A68)</f>
        <v/>
      </c>
      <c r="B68" s="98" t="str">
        <f>IF('Beladung des Speichers'!B68="","",'Beladung des Speichers'!B68)</f>
        <v/>
      </c>
      <c r="C68" s="149" t="str">
        <f>IF(ISBLANK('Beladung des Speichers'!A68),"",SUMIFS('Beladung des Speichers'!$C$17:$C$300,'Beladung des Speichers'!$A$17:$A$300,A68)-SUMIFS('Entladung des Speichers'!$C$17:$C$300,'Entladung des Speichers'!$A$17:$A$300,A68)+SUMIFS(Füllstände!$B$17:$B$299,Füllstände!$A$17:$A$299,A68)-SUMIFS(Füllstände!$C$17:$C$299,Füllstände!$A$17:$A$299,A68))</f>
        <v/>
      </c>
      <c r="D68" s="150" t="str">
        <f>IF(ISBLANK('Beladung des Speichers'!A68),"",C68*'Beladung des Speichers'!C68/SUMIFS('Beladung des Speichers'!$C$17:$C$300,'Beladung des Speichers'!$A$17:$A$300,A68))</f>
        <v/>
      </c>
      <c r="E68" s="151" t="str">
        <f>IF(ISBLANK('Beladung des Speichers'!A68),"",1/SUMIFS('Beladung des Speichers'!$C$17:$C$300,'Beladung des Speichers'!$A$17:$A$300,A68)*C68*SUMIF($A$17:$A$300,A68,'Beladung des Speichers'!$E$17:$E$300))</f>
        <v/>
      </c>
      <c r="F68" s="152" t="str">
        <f>IF(ISBLANK('Beladung des Speichers'!A68),"",IF(C68=0,"0,00",D68/C68*E68))</f>
        <v/>
      </c>
      <c r="G68" s="153" t="str">
        <f>IF(ISBLANK('Beladung des Speichers'!A68),"",SUMIFS('Beladung des Speichers'!$C$17:$C$300,'Beladung des Speichers'!$A$17:$A$300,A68))</f>
        <v/>
      </c>
      <c r="H68" s="112" t="str">
        <f>IF(ISBLANK('Beladung des Speichers'!A68),"",'Beladung des Speichers'!C68)</f>
        <v/>
      </c>
      <c r="I68" s="154" t="str">
        <f>IF(ISBLANK('Beladung des Speichers'!A68),"",SUMIFS('Beladung des Speichers'!$E$17:$E$1001,'Beladung des Speichers'!$A$17:$A$1001,'Ergebnis (detailliert)'!A68))</f>
        <v/>
      </c>
      <c r="J68" s="113" t="str">
        <f>IF(ISBLANK('Beladung des Speichers'!A68),"",'Beladung des Speichers'!E68)</f>
        <v/>
      </c>
      <c r="K68" s="154" t="str">
        <f>IF(ISBLANK('Beladung des Speichers'!A68),"",SUMIFS('Entladung des Speichers'!$C$17:$C$1001,'Entladung des Speichers'!$A$17:$A$1001,'Ergebnis (detailliert)'!A68))</f>
        <v/>
      </c>
      <c r="L68" s="155" t="str">
        <f t="shared" si="2"/>
        <v/>
      </c>
      <c r="M68" s="155" t="str">
        <f>IF(ISBLANK('Entladung des Speichers'!A68),"",'Entladung des Speichers'!C68)</f>
        <v/>
      </c>
      <c r="N68" s="154" t="str">
        <f>IF(ISBLANK('Beladung des Speichers'!A68),"",SUMIFS('Entladung des Speichers'!$E$17:$E$1001,'Entladung des Speichers'!$A$17:$A$1001,'Ergebnis (detailliert)'!$A$17:$A$300))</f>
        <v/>
      </c>
      <c r="O68" s="113" t="str">
        <f t="shared" si="3"/>
        <v/>
      </c>
      <c r="P68" s="17" t="str">
        <f>IFERROR(IF(A68="","",N68*'Ergebnis (detailliert)'!J68/'Ergebnis (detailliert)'!I68),0)</f>
        <v/>
      </c>
      <c r="Q68" s="95" t="str">
        <f t="shared" si="4"/>
        <v/>
      </c>
      <c r="R68" s="96" t="str">
        <f t="shared" si="5"/>
        <v/>
      </c>
      <c r="S68" s="97" t="str">
        <f>IF(A68="","",IF(LOOKUP(A68,Stammdaten!$A$17:$A$1001,Stammdaten!$G$17:$G$1001)="Nein",0,IF(ISBLANK('Beladung des Speichers'!A68),"",ROUND(MIN(J68,Q68)*-1,2))))</f>
        <v/>
      </c>
    </row>
    <row r="69" spans="1:19" x14ac:dyDescent="0.2">
      <c r="A69" s="98" t="str">
        <f>IF('Beladung des Speichers'!A69="","",'Beladung des Speichers'!A69)</f>
        <v/>
      </c>
      <c r="B69" s="98" t="str">
        <f>IF('Beladung des Speichers'!B69="","",'Beladung des Speichers'!B69)</f>
        <v/>
      </c>
      <c r="C69" s="149" t="str">
        <f>IF(ISBLANK('Beladung des Speichers'!A69),"",SUMIFS('Beladung des Speichers'!$C$17:$C$300,'Beladung des Speichers'!$A$17:$A$300,A69)-SUMIFS('Entladung des Speichers'!$C$17:$C$300,'Entladung des Speichers'!$A$17:$A$300,A69)+SUMIFS(Füllstände!$B$17:$B$299,Füllstände!$A$17:$A$299,A69)-SUMIFS(Füllstände!$C$17:$C$299,Füllstände!$A$17:$A$299,A69))</f>
        <v/>
      </c>
      <c r="D69" s="150" t="str">
        <f>IF(ISBLANK('Beladung des Speichers'!A69),"",C69*'Beladung des Speichers'!C69/SUMIFS('Beladung des Speichers'!$C$17:$C$300,'Beladung des Speichers'!$A$17:$A$300,A69))</f>
        <v/>
      </c>
      <c r="E69" s="151" t="str">
        <f>IF(ISBLANK('Beladung des Speichers'!A69),"",1/SUMIFS('Beladung des Speichers'!$C$17:$C$300,'Beladung des Speichers'!$A$17:$A$300,A69)*C69*SUMIF($A$17:$A$300,A69,'Beladung des Speichers'!$E$17:$E$300))</f>
        <v/>
      </c>
      <c r="F69" s="152" t="str">
        <f>IF(ISBLANK('Beladung des Speichers'!A69),"",IF(C69=0,"0,00",D69/C69*E69))</f>
        <v/>
      </c>
      <c r="G69" s="153" t="str">
        <f>IF(ISBLANK('Beladung des Speichers'!A69),"",SUMIFS('Beladung des Speichers'!$C$17:$C$300,'Beladung des Speichers'!$A$17:$A$300,A69))</f>
        <v/>
      </c>
      <c r="H69" s="112" t="str">
        <f>IF(ISBLANK('Beladung des Speichers'!A69),"",'Beladung des Speichers'!C69)</f>
        <v/>
      </c>
      <c r="I69" s="154" t="str">
        <f>IF(ISBLANK('Beladung des Speichers'!A69),"",SUMIFS('Beladung des Speichers'!$E$17:$E$1001,'Beladung des Speichers'!$A$17:$A$1001,'Ergebnis (detailliert)'!A69))</f>
        <v/>
      </c>
      <c r="J69" s="113" t="str">
        <f>IF(ISBLANK('Beladung des Speichers'!A69),"",'Beladung des Speichers'!E69)</f>
        <v/>
      </c>
      <c r="K69" s="154" t="str">
        <f>IF(ISBLANK('Beladung des Speichers'!A69),"",SUMIFS('Entladung des Speichers'!$C$17:$C$1001,'Entladung des Speichers'!$A$17:$A$1001,'Ergebnis (detailliert)'!A69))</f>
        <v/>
      </c>
      <c r="L69" s="155" t="str">
        <f t="shared" si="2"/>
        <v/>
      </c>
      <c r="M69" s="155" t="str">
        <f>IF(ISBLANK('Entladung des Speichers'!A69),"",'Entladung des Speichers'!C69)</f>
        <v/>
      </c>
      <c r="N69" s="154" t="str">
        <f>IF(ISBLANK('Beladung des Speichers'!A69),"",SUMIFS('Entladung des Speichers'!$E$17:$E$1001,'Entladung des Speichers'!$A$17:$A$1001,'Ergebnis (detailliert)'!$A$17:$A$300))</f>
        <v/>
      </c>
      <c r="O69" s="113" t="str">
        <f t="shared" si="3"/>
        <v/>
      </c>
      <c r="P69" s="17" t="str">
        <f>IFERROR(IF(A69="","",N69*'Ergebnis (detailliert)'!J69/'Ergebnis (detailliert)'!I69),0)</f>
        <v/>
      </c>
      <c r="Q69" s="95" t="str">
        <f t="shared" si="4"/>
        <v/>
      </c>
      <c r="R69" s="96" t="str">
        <f t="shared" si="5"/>
        <v/>
      </c>
      <c r="S69" s="97" t="str">
        <f>IF(A69="","",IF(LOOKUP(A69,Stammdaten!$A$17:$A$1001,Stammdaten!$G$17:$G$1001)="Nein",0,IF(ISBLANK('Beladung des Speichers'!A69),"",ROUND(MIN(J69,Q69)*-1,2))))</f>
        <v/>
      </c>
    </row>
    <row r="70" spans="1:19" x14ac:dyDescent="0.2">
      <c r="A70" s="98" t="str">
        <f>IF('Beladung des Speichers'!A70="","",'Beladung des Speichers'!A70)</f>
        <v/>
      </c>
      <c r="B70" s="98" t="str">
        <f>IF('Beladung des Speichers'!B70="","",'Beladung des Speichers'!B70)</f>
        <v/>
      </c>
      <c r="C70" s="149" t="str">
        <f>IF(ISBLANK('Beladung des Speichers'!A70),"",SUMIFS('Beladung des Speichers'!$C$17:$C$300,'Beladung des Speichers'!$A$17:$A$300,A70)-SUMIFS('Entladung des Speichers'!$C$17:$C$300,'Entladung des Speichers'!$A$17:$A$300,A70)+SUMIFS(Füllstände!$B$17:$B$299,Füllstände!$A$17:$A$299,A70)-SUMIFS(Füllstände!$C$17:$C$299,Füllstände!$A$17:$A$299,A70))</f>
        <v/>
      </c>
      <c r="D70" s="150" t="str">
        <f>IF(ISBLANK('Beladung des Speichers'!A70),"",C70*'Beladung des Speichers'!C70/SUMIFS('Beladung des Speichers'!$C$17:$C$300,'Beladung des Speichers'!$A$17:$A$300,A70))</f>
        <v/>
      </c>
      <c r="E70" s="151" t="str">
        <f>IF(ISBLANK('Beladung des Speichers'!A70),"",1/SUMIFS('Beladung des Speichers'!$C$17:$C$300,'Beladung des Speichers'!$A$17:$A$300,A70)*C70*SUMIF($A$17:$A$300,A70,'Beladung des Speichers'!$E$17:$E$300))</f>
        <v/>
      </c>
      <c r="F70" s="152" t="str">
        <f>IF(ISBLANK('Beladung des Speichers'!A70),"",IF(C70=0,"0,00",D70/C70*E70))</f>
        <v/>
      </c>
      <c r="G70" s="153" t="str">
        <f>IF(ISBLANK('Beladung des Speichers'!A70),"",SUMIFS('Beladung des Speichers'!$C$17:$C$300,'Beladung des Speichers'!$A$17:$A$300,A70))</f>
        <v/>
      </c>
      <c r="H70" s="112" t="str">
        <f>IF(ISBLANK('Beladung des Speichers'!A70),"",'Beladung des Speichers'!C70)</f>
        <v/>
      </c>
      <c r="I70" s="154" t="str">
        <f>IF(ISBLANK('Beladung des Speichers'!A70),"",SUMIFS('Beladung des Speichers'!$E$17:$E$1001,'Beladung des Speichers'!$A$17:$A$1001,'Ergebnis (detailliert)'!A70))</f>
        <v/>
      </c>
      <c r="J70" s="113" t="str">
        <f>IF(ISBLANK('Beladung des Speichers'!A70),"",'Beladung des Speichers'!E70)</f>
        <v/>
      </c>
      <c r="K70" s="154" t="str">
        <f>IF(ISBLANK('Beladung des Speichers'!A70),"",SUMIFS('Entladung des Speichers'!$C$17:$C$1001,'Entladung des Speichers'!$A$17:$A$1001,'Ergebnis (detailliert)'!A70))</f>
        <v/>
      </c>
      <c r="L70" s="155" t="str">
        <f t="shared" si="2"/>
        <v/>
      </c>
      <c r="M70" s="155" t="str">
        <f>IF(ISBLANK('Entladung des Speichers'!A70),"",'Entladung des Speichers'!C70)</f>
        <v/>
      </c>
      <c r="N70" s="154" t="str">
        <f>IF(ISBLANK('Beladung des Speichers'!A70),"",SUMIFS('Entladung des Speichers'!$E$17:$E$1001,'Entladung des Speichers'!$A$17:$A$1001,'Ergebnis (detailliert)'!$A$17:$A$300))</f>
        <v/>
      </c>
      <c r="O70" s="113" t="str">
        <f t="shared" si="3"/>
        <v/>
      </c>
      <c r="P70" s="17" t="str">
        <f>IFERROR(IF(A70="","",N70*'Ergebnis (detailliert)'!J70/'Ergebnis (detailliert)'!I70),0)</f>
        <v/>
      </c>
      <c r="Q70" s="95" t="str">
        <f t="shared" si="4"/>
        <v/>
      </c>
      <c r="R70" s="96" t="str">
        <f t="shared" si="5"/>
        <v/>
      </c>
      <c r="S70" s="97" t="str">
        <f>IF(A70="","",IF(LOOKUP(A70,Stammdaten!$A$17:$A$1001,Stammdaten!$G$17:$G$1001)="Nein",0,IF(ISBLANK('Beladung des Speichers'!A70),"",ROUND(MIN(J70,Q70)*-1,2))))</f>
        <v/>
      </c>
    </row>
    <row r="71" spans="1:19" x14ac:dyDescent="0.2">
      <c r="A71" s="98" t="str">
        <f>IF('Beladung des Speichers'!A71="","",'Beladung des Speichers'!A71)</f>
        <v/>
      </c>
      <c r="B71" s="98" t="str">
        <f>IF('Beladung des Speichers'!B71="","",'Beladung des Speichers'!B71)</f>
        <v/>
      </c>
      <c r="C71" s="149" t="str">
        <f>IF(ISBLANK('Beladung des Speichers'!A71),"",SUMIFS('Beladung des Speichers'!$C$17:$C$300,'Beladung des Speichers'!$A$17:$A$300,A71)-SUMIFS('Entladung des Speichers'!$C$17:$C$300,'Entladung des Speichers'!$A$17:$A$300,A71)+SUMIFS(Füllstände!$B$17:$B$299,Füllstände!$A$17:$A$299,A71)-SUMIFS(Füllstände!$C$17:$C$299,Füllstände!$A$17:$A$299,A71))</f>
        <v/>
      </c>
      <c r="D71" s="150" t="str">
        <f>IF(ISBLANK('Beladung des Speichers'!A71),"",C71*'Beladung des Speichers'!C71/SUMIFS('Beladung des Speichers'!$C$17:$C$300,'Beladung des Speichers'!$A$17:$A$300,A71))</f>
        <v/>
      </c>
      <c r="E71" s="151" t="str">
        <f>IF(ISBLANK('Beladung des Speichers'!A71),"",1/SUMIFS('Beladung des Speichers'!$C$17:$C$300,'Beladung des Speichers'!$A$17:$A$300,A71)*C71*SUMIF($A$17:$A$300,A71,'Beladung des Speichers'!$E$17:$E$300))</f>
        <v/>
      </c>
      <c r="F71" s="152" t="str">
        <f>IF(ISBLANK('Beladung des Speichers'!A71),"",IF(C71=0,"0,00",D71/C71*E71))</f>
        <v/>
      </c>
      <c r="G71" s="153" t="str">
        <f>IF(ISBLANK('Beladung des Speichers'!A71),"",SUMIFS('Beladung des Speichers'!$C$17:$C$300,'Beladung des Speichers'!$A$17:$A$300,A71))</f>
        <v/>
      </c>
      <c r="H71" s="112" t="str">
        <f>IF(ISBLANK('Beladung des Speichers'!A71),"",'Beladung des Speichers'!C71)</f>
        <v/>
      </c>
      <c r="I71" s="154" t="str">
        <f>IF(ISBLANK('Beladung des Speichers'!A71),"",SUMIFS('Beladung des Speichers'!$E$17:$E$1001,'Beladung des Speichers'!$A$17:$A$1001,'Ergebnis (detailliert)'!A71))</f>
        <v/>
      </c>
      <c r="J71" s="113" t="str">
        <f>IF(ISBLANK('Beladung des Speichers'!A71),"",'Beladung des Speichers'!E71)</f>
        <v/>
      </c>
      <c r="K71" s="154" t="str">
        <f>IF(ISBLANK('Beladung des Speichers'!A71),"",SUMIFS('Entladung des Speichers'!$C$17:$C$1001,'Entladung des Speichers'!$A$17:$A$1001,'Ergebnis (detailliert)'!A71))</f>
        <v/>
      </c>
      <c r="L71" s="155" t="str">
        <f t="shared" si="2"/>
        <v/>
      </c>
      <c r="M71" s="155" t="str">
        <f>IF(ISBLANK('Entladung des Speichers'!A71),"",'Entladung des Speichers'!C71)</f>
        <v/>
      </c>
      <c r="N71" s="154" t="str">
        <f>IF(ISBLANK('Beladung des Speichers'!A71),"",SUMIFS('Entladung des Speichers'!$E$17:$E$1001,'Entladung des Speichers'!$A$17:$A$1001,'Ergebnis (detailliert)'!$A$17:$A$300))</f>
        <v/>
      </c>
      <c r="O71" s="113" t="str">
        <f t="shared" si="3"/>
        <v/>
      </c>
      <c r="P71" s="17" t="str">
        <f>IFERROR(IF(A71="","",N71*'Ergebnis (detailliert)'!J71/'Ergebnis (detailliert)'!I71),0)</f>
        <v/>
      </c>
      <c r="Q71" s="95" t="str">
        <f t="shared" si="4"/>
        <v/>
      </c>
      <c r="R71" s="96" t="str">
        <f t="shared" si="5"/>
        <v/>
      </c>
      <c r="S71" s="97" t="str">
        <f>IF(A71="","",IF(LOOKUP(A71,Stammdaten!$A$17:$A$1001,Stammdaten!$G$17:$G$1001)="Nein",0,IF(ISBLANK('Beladung des Speichers'!A71),"",ROUND(MIN(J71,Q71)*-1,2))))</f>
        <v/>
      </c>
    </row>
    <row r="72" spans="1:19" x14ac:dyDescent="0.2">
      <c r="A72" s="98" t="str">
        <f>IF('Beladung des Speichers'!A72="","",'Beladung des Speichers'!A72)</f>
        <v/>
      </c>
      <c r="B72" s="98" t="str">
        <f>IF('Beladung des Speichers'!B72="","",'Beladung des Speichers'!B72)</f>
        <v/>
      </c>
      <c r="C72" s="149" t="str">
        <f>IF(ISBLANK('Beladung des Speichers'!A72),"",SUMIFS('Beladung des Speichers'!$C$17:$C$300,'Beladung des Speichers'!$A$17:$A$300,A72)-SUMIFS('Entladung des Speichers'!$C$17:$C$300,'Entladung des Speichers'!$A$17:$A$300,A72)+SUMIFS(Füllstände!$B$17:$B$299,Füllstände!$A$17:$A$299,A72)-SUMIFS(Füllstände!$C$17:$C$299,Füllstände!$A$17:$A$299,A72))</f>
        <v/>
      </c>
      <c r="D72" s="150" t="str">
        <f>IF(ISBLANK('Beladung des Speichers'!A72),"",C72*'Beladung des Speichers'!C72/SUMIFS('Beladung des Speichers'!$C$17:$C$300,'Beladung des Speichers'!$A$17:$A$300,A72))</f>
        <v/>
      </c>
      <c r="E72" s="151" t="str">
        <f>IF(ISBLANK('Beladung des Speichers'!A72),"",1/SUMIFS('Beladung des Speichers'!$C$17:$C$300,'Beladung des Speichers'!$A$17:$A$300,A72)*C72*SUMIF($A$17:$A$300,A72,'Beladung des Speichers'!$E$17:$E$300))</f>
        <v/>
      </c>
      <c r="F72" s="152" t="str">
        <f>IF(ISBLANK('Beladung des Speichers'!A72),"",IF(C72=0,"0,00",D72/C72*E72))</f>
        <v/>
      </c>
      <c r="G72" s="153" t="str">
        <f>IF(ISBLANK('Beladung des Speichers'!A72),"",SUMIFS('Beladung des Speichers'!$C$17:$C$300,'Beladung des Speichers'!$A$17:$A$300,A72))</f>
        <v/>
      </c>
      <c r="H72" s="112" t="str">
        <f>IF(ISBLANK('Beladung des Speichers'!A72),"",'Beladung des Speichers'!C72)</f>
        <v/>
      </c>
      <c r="I72" s="154" t="str">
        <f>IF(ISBLANK('Beladung des Speichers'!A72),"",SUMIFS('Beladung des Speichers'!$E$17:$E$1001,'Beladung des Speichers'!$A$17:$A$1001,'Ergebnis (detailliert)'!A72))</f>
        <v/>
      </c>
      <c r="J72" s="113" t="str">
        <f>IF(ISBLANK('Beladung des Speichers'!A72),"",'Beladung des Speichers'!E72)</f>
        <v/>
      </c>
      <c r="K72" s="154" t="str">
        <f>IF(ISBLANK('Beladung des Speichers'!A72),"",SUMIFS('Entladung des Speichers'!$C$17:$C$1001,'Entladung des Speichers'!$A$17:$A$1001,'Ergebnis (detailliert)'!A72))</f>
        <v/>
      </c>
      <c r="L72" s="155" t="str">
        <f t="shared" si="2"/>
        <v/>
      </c>
      <c r="M72" s="155" t="str">
        <f>IF(ISBLANK('Entladung des Speichers'!A72),"",'Entladung des Speichers'!C72)</f>
        <v/>
      </c>
      <c r="N72" s="154" t="str">
        <f>IF(ISBLANK('Beladung des Speichers'!A72),"",SUMIFS('Entladung des Speichers'!$E$17:$E$1001,'Entladung des Speichers'!$A$17:$A$1001,'Ergebnis (detailliert)'!$A$17:$A$300))</f>
        <v/>
      </c>
      <c r="O72" s="113" t="str">
        <f t="shared" si="3"/>
        <v/>
      </c>
      <c r="P72" s="17" t="str">
        <f>IFERROR(IF(A72="","",N72*'Ergebnis (detailliert)'!J72/'Ergebnis (detailliert)'!I72),0)</f>
        <v/>
      </c>
      <c r="Q72" s="95" t="str">
        <f t="shared" si="4"/>
        <v/>
      </c>
      <c r="R72" s="96" t="str">
        <f t="shared" si="5"/>
        <v/>
      </c>
      <c r="S72" s="97" t="str">
        <f>IF(A72="","",IF(LOOKUP(A72,Stammdaten!$A$17:$A$1001,Stammdaten!$G$17:$G$1001)="Nein",0,IF(ISBLANK('Beladung des Speichers'!A72),"",ROUND(MIN(J72,Q72)*-1,2))))</f>
        <v/>
      </c>
    </row>
    <row r="73" spans="1:19" x14ac:dyDescent="0.2">
      <c r="A73" s="98" t="str">
        <f>IF('Beladung des Speichers'!A73="","",'Beladung des Speichers'!A73)</f>
        <v/>
      </c>
      <c r="B73" s="98" t="str">
        <f>IF('Beladung des Speichers'!B73="","",'Beladung des Speichers'!B73)</f>
        <v/>
      </c>
      <c r="C73" s="149" t="str">
        <f>IF(ISBLANK('Beladung des Speichers'!A73),"",SUMIFS('Beladung des Speichers'!$C$17:$C$300,'Beladung des Speichers'!$A$17:$A$300,A73)-SUMIFS('Entladung des Speichers'!$C$17:$C$300,'Entladung des Speichers'!$A$17:$A$300,A73)+SUMIFS(Füllstände!$B$17:$B$299,Füllstände!$A$17:$A$299,A73)-SUMIFS(Füllstände!$C$17:$C$299,Füllstände!$A$17:$A$299,A73))</f>
        <v/>
      </c>
      <c r="D73" s="150" t="str">
        <f>IF(ISBLANK('Beladung des Speichers'!A73),"",C73*'Beladung des Speichers'!C73/SUMIFS('Beladung des Speichers'!$C$17:$C$300,'Beladung des Speichers'!$A$17:$A$300,A73))</f>
        <v/>
      </c>
      <c r="E73" s="151" t="str">
        <f>IF(ISBLANK('Beladung des Speichers'!A73),"",1/SUMIFS('Beladung des Speichers'!$C$17:$C$300,'Beladung des Speichers'!$A$17:$A$300,A73)*C73*SUMIF($A$17:$A$300,A73,'Beladung des Speichers'!$E$17:$E$300))</f>
        <v/>
      </c>
      <c r="F73" s="152" t="str">
        <f>IF(ISBLANK('Beladung des Speichers'!A73),"",IF(C73=0,"0,00",D73/C73*E73))</f>
        <v/>
      </c>
      <c r="G73" s="153" t="str">
        <f>IF(ISBLANK('Beladung des Speichers'!A73),"",SUMIFS('Beladung des Speichers'!$C$17:$C$300,'Beladung des Speichers'!$A$17:$A$300,A73))</f>
        <v/>
      </c>
      <c r="H73" s="112" t="str">
        <f>IF(ISBLANK('Beladung des Speichers'!A73),"",'Beladung des Speichers'!C73)</f>
        <v/>
      </c>
      <c r="I73" s="154" t="str">
        <f>IF(ISBLANK('Beladung des Speichers'!A73),"",SUMIFS('Beladung des Speichers'!$E$17:$E$1001,'Beladung des Speichers'!$A$17:$A$1001,'Ergebnis (detailliert)'!A73))</f>
        <v/>
      </c>
      <c r="J73" s="113" t="str">
        <f>IF(ISBLANK('Beladung des Speichers'!A73),"",'Beladung des Speichers'!E73)</f>
        <v/>
      </c>
      <c r="K73" s="154" t="str">
        <f>IF(ISBLANK('Beladung des Speichers'!A73),"",SUMIFS('Entladung des Speichers'!$C$17:$C$1001,'Entladung des Speichers'!$A$17:$A$1001,'Ergebnis (detailliert)'!A73))</f>
        <v/>
      </c>
      <c r="L73" s="155" t="str">
        <f t="shared" si="2"/>
        <v/>
      </c>
      <c r="M73" s="155" t="str">
        <f>IF(ISBLANK('Entladung des Speichers'!A73),"",'Entladung des Speichers'!C73)</f>
        <v/>
      </c>
      <c r="N73" s="154" t="str">
        <f>IF(ISBLANK('Beladung des Speichers'!A73),"",SUMIFS('Entladung des Speichers'!$E$17:$E$1001,'Entladung des Speichers'!$A$17:$A$1001,'Ergebnis (detailliert)'!$A$17:$A$300))</f>
        <v/>
      </c>
      <c r="O73" s="113" t="str">
        <f t="shared" si="3"/>
        <v/>
      </c>
      <c r="P73" s="17" t="str">
        <f>IFERROR(IF(A73="","",N73*'Ergebnis (detailliert)'!J73/'Ergebnis (detailliert)'!I73),0)</f>
        <v/>
      </c>
      <c r="Q73" s="95" t="str">
        <f t="shared" si="4"/>
        <v/>
      </c>
      <c r="R73" s="96" t="str">
        <f t="shared" si="5"/>
        <v/>
      </c>
      <c r="S73" s="97" t="str">
        <f>IF(A73="","",IF(LOOKUP(A73,Stammdaten!$A$17:$A$1001,Stammdaten!$G$17:$G$1001)="Nein",0,IF(ISBLANK('Beladung des Speichers'!A73),"",ROUND(MIN(J73,Q73)*-1,2))))</f>
        <v/>
      </c>
    </row>
    <row r="74" spans="1:19" x14ac:dyDescent="0.2">
      <c r="A74" s="98" t="str">
        <f>IF('Beladung des Speichers'!A74="","",'Beladung des Speichers'!A74)</f>
        <v/>
      </c>
      <c r="B74" s="98" t="str">
        <f>IF('Beladung des Speichers'!B74="","",'Beladung des Speichers'!B74)</f>
        <v/>
      </c>
      <c r="C74" s="149" t="str">
        <f>IF(ISBLANK('Beladung des Speichers'!A74),"",SUMIFS('Beladung des Speichers'!$C$17:$C$300,'Beladung des Speichers'!$A$17:$A$300,A74)-SUMIFS('Entladung des Speichers'!$C$17:$C$300,'Entladung des Speichers'!$A$17:$A$300,A74)+SUMIFS(Füllstände!$B$17:$B$299,Füllstände!$A$17:$A$299,A74)-SUMIFS(Füllstände!$C$17:$C$299,Füllstände!$A$17:$A$299,A74))</f>
        <v/>
      </c>
      <c r="D74" s="150" t="str">
        <f>IF(ISBLANK('Beladung des Speichers'!A74),"",C74*'Beladung des Speichers'!C74/SUMIFS('Beladung des Speichers'!$C$17:$C$300,'Beladung des Speichers'!$A$17:$A$300,A74))</f>
        <v/>
      </c>
      <c r="E74" s="151" t="str">
        <f>IF(ISBLANK('Beladung des Speichers'!A74),"",1/SUMIFS('Beladung des Speichers'!$C$17:$C$300,'Beladung des Speichers'!$A$17:$A$300,A74)*C74*SUMIF($A$17:$A$300,A74,'Beladung des Speichers'!$E$17:$E$300))</f>
        <v/>
      </c>
      <c r="F74" s="152" t="str">
        <f>IF(ISBLANK('Beladung des Speichers'!A74),"",IF(C74=0,"0,00",D74/C74*E74))</f>
        <v/>
      </c>
      <c r="G74" s="153" t="str">
        <f>IF(ISBLANK('Beladung des Speichers'!A74),"",SUMIFS('Beladung des Speichers'!$C$17:$C$300,'Beladung des Speichers'!$A$17:$A$300,A74))</f>
        <v/>
      </c>
      <c r="H74" s="112" t="str">
        <f>IF(ISBLANK('Beladung des Speichers'!A74),"",'Beladung des Speichers'!C74)</f>
        <v/>
      </c>
      <c r="I74" s="154" t="str">
        <f>IF(ISBLANK('Beladung des Speichers'!A74),"",SUMIFS('Beladung des Speichers'!$E$17:$E$1001,'Beladung des Speichers'!$A$17:$A$1001,'Ergebnis (detailliert)'!A74))</f>
        <v/>
      </c>
      <c r="J74" s="113" t="str">
        <f>IF(ISBLANK('Beladung des Speichers'!A74),"",'Beladung des Speichers'!E74)</f>
        <v/>
      </c>
      <c r="K74" s="154" t="str">
        <f>IF(ISBLANK('Beladung des Speichers'!A74),"",SUMIFS('Entladung des Speichers'!$C$17:$C$1001,'Entladung des Speichers'!$A$17:$A$1001,'Ergebnis (detailliert)'!A74))</f>
        <v/>
      </c>
      <c r="L74" s="155" t="str">
        <f t="shared" si="2"/>
        <v/>
      </c>
      <c r="M74" s="155" t="str">
        <f>IF(ISBLANK('Entladung des Speichers'!A74),"",'Entladung des Speichers'!C74)</f>
        <v/>
      </c>
      <c r="N74" s="154" t="str">
        <f>IF(ISBLANK('Beladung des Speichers'!A74),"",SUMIFS('Entladung des Speichers'!$E$17:$E$1001,'Entladung des Speichers'!$A$17:$A$1001,'Ergebnis (detailliert)'!$A$17:$A$300))</f>
        <v/>
      </c>
      <c r="O74" s="113" t="str">
        <f t="shared" si="3"/>
        <v/>
      </c>
      <c r="P74" s="17" t="str">
        <f>IFERROR(IF(A74="","",N74*'Ergebnis (detailliert)'!J74/'Ergebnis (detailliert)'!I74),0)</f>
        <v/>
      </c>
      <c r="Q74" s="95" t="str">
        <f t="shared" si="4"/>
        <v/>
      </c>
      <c r="R74" s="96" t="str">
        <f t="shared" si="5"/>
        <v/>
      </c>
      <c r="S74" s="97" t="str">
        <f>IF(A74="","",IF(LOOKUP(A74,Stammdaten!$A$17:$A$1001,Stammdaten!$G$17:$G$1001)="Nein",0,IF(ISBLANK('Beladung des Speichers'!A74),"",ROUND(MIN(J74,Q74)*-1,2))))</f>
        <v/>
      </c>
    </row>
    <row r="75" spans="1:19" x14ac:dyDescent="0.2">
      <c r="A75" s="98" t="str">
        <f>IF('Beladung des Speichers'!A75="","",'Beladung des Speichers'!A75)</f>
        <v/>
      </c>
      <c r="B75" s="98" t="str">
        <f>IF('Beladung des Speichers'!B75="","",'Beladung des Speichers'!B75)</f>
        <v/>
      </c>
      <c r="C75" s="149" t="str">
        <f>IF(ISBLANK('Beladung des Speichers'!A75),"",SUMIFS('Beladung des Speichers'!$C$17:$C$300,'Beladung des Speichers'!$A$17:$A$300,A75)-SUMIFS('Entladung des Speichers'!$C$17:$C$300,'Entladung des Speichers'!$A$17:$A$300,A75)+SUMIFS(Füllstände!$B$17:$B$299,Füllstände!$A$17:$A$299,A75)-SUMIFS(Füllstände!$C$17:$C$299,Füllstände!$A$17:$A$299,A75))</f>
        <v/>
      </c>
      <c r="D75" s="150" t="str">
        <f>IF(ISBLANK('Beladung des Speichers'!A75),"",C75*'Beladung des Speichers'!C75/SUMIFS('Beladung des Speichers'!$C$17:$C$300,'Beladung des Speichers'!$A$17:$A$300,A75))</f>
        <v/>
      </c>
      <c r="E75" s="151" t="str">
        <f>IF(ISBLANK('Beladung des Speichers'!A75),"",1/SUMIFS('Beladung des Speichers'!$C$17:$C$300,'Beladung des Speichers'!$A$17:$A$300,A75)*C75*SUMIF($A$17:$A$300,A75,'Beladung des Speichers'!$E$17:$E$300))</f>
        <v/>
      </c>
      <c r="F75" s="152" t="str">
        <f>IF(ISBLANK('Beladung des Speichers'!A75),"",IF(C75=0,"0,00",D75/C75*E75))</f>
        <v/>
      </c>
      <c r="G75" s="153" t="str">
        <f>IF(ISBLANK('Beladung des Speichers'!A75),"",SUMIFS('Beladung des Speichers'!$C$17:$C$300,'Beladung des Speichers'!$A$17:$A$300,A75))</f>
        <v/>
      </c>
      <c r="H75" s="112" t="str">
        <f>IF(ISBLANK('Beladung des Speichers'!A75),"",'Beladung des Speichers'!C75)</f>
        <v/>
      </c>
      <c r="I75" s="154" t="str">
        <f>IF(ISBLANK('Beladung des Speichers'!A75),"",SUMIFS('Beladung des Speichers'!$E$17:$E$1001,'Beladung des Speichers'!$A$17:$A$1001,'Ergebnis (detailliert)'!A75))</f>
        <v/>
      </c>
      <c r="J75" s="113" t="str">
        <f>IF(ISBLANK('Beladung des Speichers'!A75),"",'Beladung des Speichers'!E75)</f>
        <v/>
      </c>
      <c r="K75" s="154" t="str">
        <f>IF(ISBLANK('Beladung des Speichers'!A75),"",SUMIFS('Entladung des Speichers'!$C$17:$C$1001,'Entladung des Speichers'!$A$17:$A$1001,'Ergebnis (detailliert)'!A75))</f>
        <v/>
      </c>
      <c r="L75" s="155" t="str">
        <f t="shared" si="2"/>
        <v/>
      </c>
      <c r="M75" s="155" t="str">
        <f>IF(ISBLANK('Entladung des Speichers'!A75),"",'Entladung des Speichers'!C75)</f>
        <v/>
      </c>
      <c r="N75" s="154" t="str">
        <f>IF(ISBLANK('Beladung des Speichers'!A75),"",SUMIFS('Entladung des Speichers'!$E$17:$E$1001,'Entladung des Speichers'!$A$17:$A$1001,'Ergebnis (detailliert)'!$A$17:$A$300))</f>
        <v/>
      </c>
      <c r="O75" s="113" t="str">
        <f t="shared" si="3"/>
        <v/>
      </c>
      <c r="P75" s="17" t="str">
        <f>IFERROR(IF(A75="","",N75*'Ergebnis (detailliert)'!J75/'Ergebnis (detailliert)'!I75),0)</f>
        <v/>
      </c>
      <c r="Q75" s="95" t="str">
        <f t="shared" si="4"/>
        <v/>
      </c>
      <c r="R75" s="96" t="str">
        <f t="shared" si="5"/>
        <v/>
      </c>
      <c r="S75" s="97" t="str">
        <f>IF(A75="","",IF(LOOKUP(A75,Stammdaten!$A$17:$A$1001,Stammdaten!$G$17:$G$1001)="Nein",0,IF(ISBLANK('Beladung des Speichers'!A75),"",ROUND(MIN(J75,Q75)*-1,2))))</f>
        <v/>
      </c>
    </row>
    <row r="76" spans="1:19" x14ac:dyDescent="0.2">
      <c r="A76" s="98" t="str">
        <f>IF('Beladung des Speichers'!A76="","",'Beladung des Speichers'!A76)</f>
        <v/>
      </c>
      <c r="B76" s="98" t="str">
        <f>IF('Beladung des Speichers'!B76="","",'Beladung des Speichers'!B76)</f>
        <v/>
      </c>
      <c r="C76" s="149" t="str">
        <f>IF(ISBLANK('Beladung des Speichers'!A76),"",SUMIFS('Beladung des Speichers'!$C$17:$C$300,'Beladung des Speichers'!$A$17:$A$300,A76)-SUMIFS('Entladung des Speichers'!$C$17:$C$300,'Entladung des Speichers'!$A$17:$A$300,A76)+SUMIFS(Füllstände!$B$17:$B$299,Füllstände!$A$17:$A$299,A76)-SUMIFS(Füllstände!$C$17:$C$299,Füllstände!$A$17:$A$299,A76))</f>
        <v/>
      </c>
      <c r="D76" s="150" t="str">
        <f>IF(ISBLANK('Beladung des Speichers'!A76),"",C76*'Beladung des Speichers'!C76/SUMIFS('Beladung des Speichers'!$C$17:$C$300,'Beladung des Speichers'!$A$17:$A$300,A76))</f>
        <v/>
      </c>
      <c r="E76" s="151" t="str">
        <f>IF(ISBLANK('Beladung des Speichers'!A76),"",1/SUMIFS('Beladung des Speichers'!$C$17:$C$300,'Beladung des Speichers'!$A$17:$A$300,A76)*C76*SUMIF($A$17:$A$300,A76,'Beladung des Speichers'!$E$17:$E$300))</f>
        <v/>
      </c>
      <c r="F76" s="152" t="str">
        <f>IF(ISBLANK('Beladung des Speichers'!A76),"",IF(C76=0,"0,00",D76/C76*E76))</f>
        <v/>
      </c>
      <c r="G76" s="153" t="str">
        <f>IF(ISBLANK('Beladung des Speichers'!A76),"",SUMIFS('Beladung des Speichers'!$C$17:$C$300,'Beladung des Speichers'!$A$17:$A$300,A76))</f>
        <v/>
      </c>
      <c r="H76" s="112" t="str">
        <f>IF(ISBLANK('Beladung des Speichers'!A76),"",'Beladung des Speichers'!C76)</f>
        <v/>
      </c>
      <c r="I76" s="154" t="str">
        <f>IF(ISBLANK('Beladung des Speichers'!A76),"",SUMIFS('Beladung des Speichers'!$E$17:$E$1001,'Beladung des Speichers'!$A$17:$A$1001,'Ergebnis (detailliert)'!A76))</f>
        <v/>
      </c>
      <c r="J76" s="113" t="str">
        <f>IF(ISBLANK('Beladung des Speichers'!A76),"",'Beladung des Speichers'!E76)</f>
        <v/>
      </c>
      <c r="K76" s="154" t="str">
        <f>IF(ISBLANK('Beladung des Speichers'!A76),"",SUMIFS('Entladung des Speichers'!$C$17:$C$1001,'Entladung des Speichers'!$A$17:$A$1001,'Ergebnis (detailliert)'!A76))</f>
        <v/>
      </c>
      <c r="L76" s="155" t="str">
        <f t="shared" si="2"/>
        <v/>
      </c>
      <c r="M76" s="155" t="str">
        <f>IF(ISBLANK('Entladung des Speichers'!A76),"",'Entladung des Speichers'!C76)</f>
        <v/>
      </c>
      <c r="N76" s="154" t="str">
        <f>IF(ISBLANK('Beladung des Speichers'!A76),"",SUMIFS('Entladung des Speichers'!$E$17:$E$1001,'Entladung des Speichers'!$A$17:$A$1001,'Ergebnis (detailliert)'!$A$17:$A$300))</f>
        <v/>
      </c>
      <c r="O76" s="113" t="str">
        <f t="shared" si="3"/>
        <v/>
      </c>
      <c r="P76" s="17" t="str">
        <f>IFERROR(IF(A76="","",N76*'Ergebnis (detailliert)'!J76/'Ergebnis (detailliert)'!I76),0)</f>
        <v/>
      </c>
      <c r="Q76" s="95" t="str">
        <f t="shared" si="4"/>
        <v/>
      </c>
      <c r="R76" s="96" t="str">
        <f t="shared" si="5"/>
        <v/>
      </c>
      <c r="S76" s="97" t="str">
        <f>IF(A76="","",IF(LOOKUP(A76,Stammdaten!$A$17:$A$1001,Stammdaten!$G$17:$G$1001)="Nein",0,IF(ISBLANK('Beladung des Speichers'!A76),"",ROUND(MIN(J76,Q76)*-1,2))))</f>
        <v/>
      </c>
    </row>
    <row r="77" spans="1:19" x14ac:dyDescent="0.2">
      <c r="A77" s="98" t="str">
        <f>IF('Beladung des Speichers'!A77="","",'Beladung des Speichers'!A77)</f>
        <v/>
      </c>
      <c r="B77" s="98" t="str">
        <f>IF('Beladung des Speichers'!B77="","",'Beladung des Speichers'!B77)</f>
        <v/>
      </c>
      <c r="C77" s="149" t="str">
        <f>IF(ISBLANK('Beladung des Speichers'!A77),"",SUMIFS('Beladung des Speichers'!$C$17:$C$300,'Beladung des Speichers'!$A$17:$A$300,A77)-SUMIFS('Entladung des Speichers'!$C$17:$C$300,'Entladung des Speichers'!$A$17:$A$300,A77)+SUMIFS(Füllstände!$B$17:$B$299,Füllstände!$A$17:$A$299,A77)-SUMIFS(Füllstände!$C$17:$C$299,Füllstände!$A$17:$A$299,A77))</f>
        <v/>
      </c>
      <c r="D77" s="150" t="str">
        <f>IF(ISBLANK('Beladung des Speichers'!A77),"",C77*'Beladung des Speichers'!C77/SUMIFS('Beladung des Speichers'!$C$17:$C$300,'Beladung des Speichers'!$A$17:$A$300,A77))</f>
        <v/>
      </c>
      <c r="E77" s="151" t="str">
        <f>IF(ISBLANK('Beladung des Speichers'!A77),"",1/SUMIFS('Beladung des Speichers'!$C$17:$C$300,'Beladung des Speichers'!$A$17:$A$300,A77)*C77*SUMIF($A$17:$A$300,A77,'Beladung des Speichers'!$E$17:$E$300))</f>
        <v/>
      </c>
      <c r="F77" s="152" t="str">
        <f>IF(ISBLANK('Beladung des Speichers'!A77),"",IF(C77=0,"0,00",D77/C77*E77))</f>
        <v/>
      </c>
      <c r="G77" s="153" t="str">
        <f>IF(ISBLANK('Beladung des Speichers'!A77),"",SUMIFS('Beladung des Speichers'!$C$17:$C$300,'Beladung des Speichers'!$A$17:$A$300,A77))</f>
        <v/>
      </c>
      <c r="H77" s="112" t="str">
        <f>IF(ISBLANK('Beladung des Speichers'!A77),"",'Beladung des Speichers'!C77)</f>
        <v/>
      </c>
      <c r="I77" s="154" t="str">
        <f>IF(ISBLANK('Beladung des Speichers'!A77),"",SUMIFS('Beladung des Speichers'!$E$17:$E$1001,'Beladung des Speichers'!$A$17:$A$1001,'Ergebnis (detailliert)'!A77))</f>
        <v/>
      </c>
      <c r="J77" s="113" t="str">
        <f>IF(ISBLANK('Beladung des Speichers'!A77),"",'Beladung des Speichers'!E77)</f>
        <v/>
      </c>
      <c r="K77" s="154" t="str">
        <f>IF(ISBLANK('Beladung des Speichers'!A77),"",SUMIFS('Entladung des Speichers'!$C$17:$C$1001,'Entladung des Speichers'!$A$17:$A$1001,'Ergebnis (detailliert)'!A77))</f>
        <v/>
      </c>
      <c r="L77" s="155" t="str">
        <f t="shared" si="2"/>
        <v/>
      </c>
      <c r="M77" s="155" t="str">
        <f>IF(ISBLANK('Entladung des Speichers'!A77),"",'Entladung des Speichers'!C77)</f>
        <v/>
      </c>
      <c r="N77" s="154" t="str">
        <f>IF(ISBLANK('Beladung des Speichers'!A77),"",SUMIFS('Entladung des Speichers'!$E$17:$E$1001,'Entladung des Speichers'!$A$17:$A$1001,'Ergebnis (detailliert)'!$A$17:$A$300))</f>
        <v/>
      </c>
      <c r="O77" s="113" t="str">
        <f t="shared" si="3"/>
        <v/>
      </c>
      <c r="P77" s="17" t="str">
        <f>IFERROR(IF(A77="","",N77*'Ergebnis (detailliert)'!J77/'Ergebnis (detailliert)'!I77),0)</f>
        <v/>
      </c>
      <c r="Q77" s="95" t="str">
        <f t="shared" si="4"/>
        <v/>
      </c>
      <c r="R77" s="96" t="str">
        <f t="shared" si="5"/>
        <v/>
      </c>
      <c r="S77" s="97" t="str">
        <f>IF(A77="","",IF(LOOKUP(A77,Stammdaten!$A$17:$A$1001,Stammdaten!$G$17:$G$1001)="Nein",0,IF(ISBLANK('Beladung des Speichers'!A77),"",ROUND(MIN(J77,Q77)*-1,2))))</f>
        <v/>
      </c>
    </row>
    <row r="78" spans="1:19" x14ac:dyDescent="0.2">
      <c r="A78" s="98" t="str">
        <f>IF('Beladung des Speichers'!A78="","",'Beladung des Speichers'!A78)</f>
        <v/>
      </c>
      <c r="B78" s="98" t="str">
        <f>IF('Beladung des Speichers'!B78="","",'Beladung des Speichers'!B78)</f>
        <v/>
      </c>
      <c r="C78" s="149" t="str">
        <f>IF(ISBLANK('Beladung des Speichers'!A78),"",SUMIFS('Beladung des Speichers'!$C$17:$C$300,'Beladung des Speichers'!$A$17:$A$300,A78)-SUMIFS('Entladung des Speichers'!$C$17:$C$300,'Entladung des Speichers'!$A$17:$A$300,A78)+SUMIFS(Füllstände!$B$17:$B$299,Füllstände!$A$17:$A$299,A78)-SUMIFS(Füllstände!$C$17:$C$299,Füllstände!$A$17:$A$299,A78))</f>
        <v/>
      </c>
      <c r="D78" s="150" t="str">
        <f>IF(ISBLANK('Beladung des Speichers'!A78),"",C78*'Beladung des Speichers'!C78/SUMIFS('Beladung des Speichers'!$C$17:$C$300,'Beladung des Speichers'!$A$17:$A$300,A78))</f>
        <v/>
      </c>
      <c r="E78" s="151" t="str">
        <f>IF(ISBLANK('Beladung des Speichers'!A78),"",1/SUMIFS('Beladung des Speichers'!$C$17:$C$300,'Beladung des Speichers'!$A$17:$A$300,A78)*C78*SUMIF($A$17:$A$300,A78,'Beladung des Speichers'!$E$17:$E$300))</f>
        <v/>
      </c>
      <c r="F78" s="152" t="str">
        <f>IF(ISBLANK('Beladung des Speichers'!A78),"",IF(C78=0,"0,00",D78/C78*E78))</f>
        <v/>
      </c>
      <c r="G78" s="153" t="str">
        <f>IF(ISBLANK('Beladung des Speichers'!A78),"",SUMIFS('Beladung des Speichers'!$C$17:$C$300,'Beladung des Speichers'!$A$17:$A$300,A78))</f>
        <v/>
      </c>
      <c r="H78" s="112" t="str">
        <f>IF(ISBLANK('Beladung des Speichers'!A78),"",'Beladung des Speichers'!C78)</f>
        <v/>
      </c>
      <c r="I78" s="154" t="str">
        <f>IF(ISBLANK('Beladung des Speichers'!A78),"",SUMIFS('Beladung des Speichers'!$E$17:$E$1001,'Beladung des Speichers'!$A$17:$A$1001,'Ergebnis (detailliert)'!A78))</f>
        <v/>
      </c>
      <c r="J78" s="113" t="str">
        <f>IF(ISBLANK('Beladung des Speichers'!A78),"",'Beladung des Speichers'!E78)</f>
        <v/>
      </c>
      <c r="K78" s="154" t="str">
        <f>IF(ISBLANK('Beladung des Speichers'!A78),"",SUMIFS('Entladung des Speichers'!$C$17:$C$1001,'Entladung des Speichers'!$A$17:$A$1001,'Ergebnis (detailliert)'!A78))</f>
        <v/>
      </c>
      <c r="L78" s="155" t="str">
        <f t="shared" si="2"/>
        <v/>
      </c>
      <c r="M78" s="155" t="str">
        <f>IF(ISBLANK('Entladung des Speichers'!A78),"",'Entladung des Speichers'!C78)</f>
        <v/>
      </c>
      <c r="N78" s="154" t="str">
        <f>IF(ISBLANK('Beladung des Speichers'!A78),"",SUMIFS('Entladung des Speichers'!$E$17:$E$1001,'Entladung des Speichers'!$A$17:$A$1001,'Ergebnis (detailliert)'!$A$17:$A$300))</f>
        <v/>
      </c>
      <c r="O78" s="113" t="str">
        <f t="shared" si="3"/>
        <v/>
      </c>
      <c r="P78" s="17" t="str">
        <f>IFERROR(IF(A78="","",N78*'Ergebnis (detailliert)'!J78/'Ergebnis (detailliert)'!I78),0)</f>
        <v/>
      </c>
      <c r="Q78" s="95" t="str">
        <f t="shared" si="4"/>
        <v/>
      </c>
      <c r="R78" s="96" t="str">
        <f t="shared" si="5"/>
        <v/>
      </c>
      <c r="S78" s="97" t="str">
        <f>IF(A78="","",IF(LOOKUP(A78,Stammdaten!$A$17:$A$1001,Stammdaten!$G$17:$G$1001)="Nein",0,IF(ISBLANK('Beladung des Speichers'!A78),"",ROUND(MIN(J78,Q78)*-1,2))))</f>
        <v/>
      </c>
    </row>
    <row r="79" spans="1:19" x14ac:dyDescent="0.2">
      <c r="A79" s="98" t="str">
        <f>IF('Beladung des Speichers'!A79="","",'Beladung des Speichers'!A79)</f>
        <v/>
      </c>
      <c r="B79" s="98" t="str">
        <f>IF('Beladung des Speichers'!B79="","",'Beladung des Speichers'!B79)</f>
        <v/>
      </c>
      <c r="C79" s="149" t="str">
        <f>IF(ISBLANK('Beladung des Speichers'!A79),"",SUMIFS('Beladung des Speichers'!$C$17:$C$300,'Beladung des Speichers'!$A$17:$A$300,A79)-SUMIFS('Entladung des Speichers'!$C$17:$C$300,'Entladung des Speichers'!$A$17:$A$300,A79)+SUMIFS(Füllstände!$B$17:$B$299,Füllstände!$A$17:$A$299,A79)-SUMIFS(Füllstände!$C$17:$C$299,Füllstände!$A$17:$A$299,A79))</f>
        <v/>
      </c>
      <c r="D79" s="150" t="str">
        <f>IF(ISBLANK('Beladung des Speichers'!A79),"",C79*'Beladung des Speichers'!C79/SUMIFS('Beladung des Speichers'!$C$17:$C$300,'Beladung des Speichers'!$A$17:$A$300,A79))</f>
        <v/>
      </c>
      <c r="E79" s="151" t="str">
        <f>IF(ISBLANK('Beladung des Speichers'!A79),"",1/SUMIFS('Beladung des Speichers'!$C$17:$C$300,'Beladung des Speichers'!$A$17:$A$300,A79)*C79*SUMIF($A$17:$A$300,A79,'Beladung des Speichers'!$E$17:$E$300))</f>
        <v/>
      </c>
      <c r="F79" s="152" t="str">
        <f>IF(ISBLANK('Beladung des Speichers'!A79),"",IF(C79=0,"0,00",D79/C79*E79))</f>
        <v/>
      </c>
      <c r="G79" s="153" t="str">
        <f>IF(ISBLANK('Beladung des Speichers'!A79),"",SUMIFS('Beladung des Speichers'!$C$17:$C$300,'Beladung des Speichers'!$A$17:$A$300,A79))</f>
        <v/>
      </c>
      <c r="H79" s="112" t="str">
        <f>IF(ISBLANK('Beladung des Speichers'!A79),"",'Beladung des Speichers'!C79)</f>
        <v/>
      </c>
      <c r="I79" s="154" t="str">
        <f>IF(ISBLANK('Beladung des Speichers'!A79),"",SUMIFS('Beladung des Speichers'!$E$17:$E$1001,'Beladung des Speichers'!$A$17:$A$1001,'Ergebnis (detailliert)'!A79))</f>
        <v/>
      </c>
      <c r="J79" s="113" t="str">
        <f>IF(ISBLANK('Beladung des Speichers'!A79),"",'Beladung des Speichers'!E79)</f>
        <v/>
      </c>
      <c r="K79" s="154" t="str">
        <f>IF(ISBLANK('Beladung des Speichers'!A79),"",SUMIFS('Entladung des Speichers'!$C$17:$C$1001,'Entladung des Speichers'!$A$17:$A$1001,'Ergebnis (detailliert)'!A79))</f>
        <v/>
      </c>
      <c r="L79" s="155" t="str">
        <f t="shared" si="2"/>
        <v/>
      </c>
      <c r="M79" s="155" t="str">
        <f>IF(ISBLANK('Entladung des Speichers'!A79),"",'Entladung des Speichers'!C79)</f>
        <v/>
      </c>
      <c r="N79" s="154" t="str">
        <f>IF(ISBLANK('Beladung des Speichers'!A79),"",SUMIFS('Entladung des Speichers'!$E$17:$E$1001,'Entladung des Speichers'!$A$17:$A$1001,'Ergebnis (detailliert)'!$A$17:$A$300))</f>
        <v/>
      </c>
      <c r="O79" s="113" t="str">
        <f t="shared" si="3"/>
        <v/>
      </c>
      <c r="P79" s="17" t="str">
        <f>IFERROR(IF(A79="","",N79*'Ergebnis (detailliert)'!J79/'Ergebnis (detailliert)'!I79),0)</f>
        <v/>
      </c>
      <c r="Q79" s="95" t="str">
        <f t="shared" si="4"/>
        <v/>
      </c>
      <c r="R79" s="96" t="str">
        <f t="shared" si="5"/>
        <v/>
      </c>
      <c r="S79" s="97" t="str">
        <f>IF(A79="","",IF(LOOKUP(A79,Stammdaten!$A$17:$A$1001,Stammdaten!$G$17:$G$1001)="Nein",0,IF(ISBLANK('Beladung des Speichers'!A79),"",ROUND(MIN(J79,Q79)*-1,2))))</f>
        <v/>
      </c>
    </row>
    <row r="80" spans="1:19" x14ac:dyDescent="0.2">
      <c r="A80" s="98" t="str">
        <f>IF('Beladung des Speichers'!A80="","",'Beladung des Speichers'!A80)</f>
        <v/>
      </c>
      <c r="B80" s="98" t="str">
        <f>IF('Beladung des Speichers'!B80="","",'Beladung des Speichers'!B80)</f>
        <v/>
      </c>
      <c r="C80" s="149" t="str">
        <f>IF(ISBLANK('Beladung des Speichers'!A80),"",SUMIFS('Beladung des Speichers'!$C$17:$C$300,'Beladung des Speichers'!$A$17:$A$300,A80)-SUMIFS('Entladung des Speichers'!$C$17:$C$300,'Entladung des Speichers'!$A$17:$A$300,A80)+SUMIFS(Füllstände!$B$17:$B$299,Füllstände!$A$17:$A$299,A80)-SUMIFS(Füllstände!$C$17:$C$299,Füllstände!$A$17:$A$299,A80))</f>
        <v/>
      </c>
      <c r="D80" s="150" t="str">
        <f>IF(ISBLANK('Beladung des Speichers'!A80),"",C80*'Beladung des Speichers'!C80/SUMIFS('Beladung des Speichers'!$C$17:$C$300,'Beladung des Speichers'!$A$17:$A$300,A80))</f>
        <v/>
      </c>
      <c r="E80" s="151" t="str">
        <f>IF(ISBLANK('Beladung des Speichers'!A80),"",1/SUMIFS('Beladung des Speichers'!$C$17:$C$300,'Beladung des Speichers'!$A$17:$A$300,A80)*C80*SUMIF($A$17:$A$300,A80,'Beladung des Speichers'!$E$17:$E$300))</f>
        <v/>
      </c>
      <c r="F80" s="152" t="str">
        <f>IF(ISBLANK('Beladung des Speichers'!A80),"",IF(C80=0,"0,00",D80/C80*E80))</f>
        <v/>
      </c>
      <c r="G80" s="153" t="str">
        <f>IF(ISBLANK('Beladung des Speichers'!A80),"",SUMIFS('Beladung des Speichers'!$C$17:$C$300,'Beladung des Speichers'!$A$17:$A$300,A80))</f>
        <v/>
      </c>
      <c r="H80" s="112" t="str">
        <f>IF(ISBLANK('Beladung des Speichers'!A80),"",'Beladung des Speichers'!C80)</f>
        <v/>
      </c>
      <c r="I80" s="154" t="str">
        <f>IF(ISBLANK('Beladung des Speichers'!A80),"",SUMIFS('Beladung des Speichers'!$E$17:$E$1001,'Beladung des Speichers'!$A$17:$A$1001,'Ergebnis (detailliert)'!A80))</f>
        <v/>
      </c>
      <c r="J80" s="113" t="str">
        <f>IF(ISBLANK('Beladung des Speichers'!A80),"",'Beladung des Speichers'!E80)</f>
        <v/>
      </c>
      <c r="K80" s="154" t="str">
        <f>IF(ISBLANK('Beladung des Speichers'!A80),"",SUMIFS('Entladung des Speichers'!$C$17:$C$1001,'Entladung des Speichers'!$A$17:$A$1001,'Ergebnis (detailliert)'!A80))</f>
        <v/>
      </c>
      <c r="L80" s="155" t="str">
        <f t="shared" si="2"/>
        <v/>
      </c>
      <c r="M80" s="155" t="str">
        <f>IF(ISBLANK('Entladung des Speichers'!A80),"",'Entladung des Speichers'!C80)</f>
        <v/>
      </c>
      <c r="N80" s="154" t="str">
        <f>IF(ISBLANK('Beladung des Speichers'!A80),"",SUMIFS('Entladung des Speichers'!$E$17:$E$1001,'Entladung des Speichers'!$A$17:$A$1001,'Ergebnis (detailliert)'!$A$17:$A$300))</f>
        <v/>
      </c>
      <c r="O80" s="113" t="str">
        <f t="shared" si="3"/>
        <v/>
      </c>
      <c r="P80" s="17" t="str">
        <f>IFERROR(IF(A80="","",N80*'Ergebnis (detailliert)'!J80/'Ergebnis (detailliert)'!I80),0)</f>
        <v/>
      </c>
      <c r="Q80" s="95" t="str">
        <f t="shared" si="4"/>
        <v/>
      </c>
      <c r="R80" s="96" t="str">
        <f t="shared" si="5"/>
        <v/>
      </c>
      <c r="S80" s="97" t="str">
        <f>IF(A80="","",IF(LOOKUP(A80,Stammdaten!$A$17:$A$1001,Stammdaten!$G$17:$G$1001)="Nein",0,IF(ISBLANK('Beladung des Speichers'!A80),"",ROUND(MIN(J80,Q80)*-1,2))))</f>
        <v/>
      </c>
    </row>
    <row r="81" spans="1:19" x14ac:dyDescent="0.2">
      <c r="A81" s="98" t="str">
        <f>IF('Beladung des Speichers'!A81="","",'Beladung des Speichers'!A81)</f>
        <v/>
      </c>
      <c r="B81" s="98" t="str">
        <f>IF('Beladung des Speichers'!B81="","",'Beladung des Speichers'!B81)</f>
        <v/>
      </c>
      <c r="C81" s="149" t="str">
        <f>IF(ISBLANK('Beladung des Speichers'!A81),"",SUMIFS('Beladung des Speichers'!$C$17:$C$300,'Beladung des Speichers'!$A$17:$A$300,A81)-SUMIFS('Entladung des Speichers'!$C$17:$C$300,'Entladung des Speichers'!$A$17:$A$300,A81)+SUMIFS(Füllstände!$B$17:$B$299,Füllstände!$A$17:$A$299,A81)-SUMIFS(Füllstände!$C$17:$C$299,Füllstände!$A$17:$A$299,A81))</f>
        <v/>
      </c>
      <c r="D81" s="150" t="str">
        <f>IF(ISBLANK('Beladung des Speichers'!A81),"",C81*'Beladung des Speichers'!C81/SUMIFS('Beladung des Speichers'!$C$17:$C$300,'Beladung des Speichers'!$A$17:$A$300,A81))</f>
        <v/>
      </c>
      <c r="E81" s="151" t="str">
        <f>IF(ISBLANK('Beladung des Speichers'!A81),"",1/SUMIFS('Beladung des Speichers'!$C$17:$C$300,'Beladung des Speichers'!$A$17:$A$300,A81)*C81*SUMIF($A$17:$A$300,A81,'Beladung des Speichers'!$E$17:$E$300))</f>
        <v/>
      </c>
      <c r="F81" s="152" t="str">
        <f>IF(ISBLANK('Beladung des Speichers'!A81),"",IF(C81=0,"0,00",D81/C81*E81))</f>
        <v/>
      </c>
      <c r="G81" s="153" t="str">
        <f>IF(ISBLANK('Beladung des Speichers'!A81),"",SUMIFS('Beladung des Speichers'!$C$17:$C$300,'Beladung des Speichers'!$A$17:$A$300,A81))</f>
        <v/>
      </c>
      <c r="H81" s="112" t="str">
        <f>IF(ISBLANK('Beladung des Speichers'!A81),"",'Beladung des Speichers'!C81)</f>
        <v/>
      </c>
      <c r="I81" s="154" t="str">
        <f>IF(ISBLANK('Beladung des Speichers'!A81),"",SUMIFS('Beladung des Speichers'!$E$17:$E$1001,'Beladung des Speichers'!$A$17:$A$1001,'Ergebnis (detailliert)'!A81))</f>
        <v/>
      </c>
      <c r="J81" s="113" t="str">
        <f>IF(ISBLANK('Beladung des Speichers'!A81),"",'Beladung des Speichers'!E81)</f>
        <v/>
      </c>
      <c r="K81" s="154" t="str">
        <f>IF(ISBLANK('Beladung des Speichers'!A81),"",SUMIFS('Entladung des Speichers'!$C$17:$C$1001,'Entladung des Speichers'!$A$17:$A$1001,'Ergebnis (detailliert)'!A81))</f>
        <v/>
      </c>
      <c r="L81" s="155" t="str">
        <f t="shared" si="2"/>
        <v/>
      </c>
      <c r="M81" s="155" t="str">
        <f>IF(ISBLANK('Entladung des Speichers'!A81),"",'Entladung des Speichers'!C81)</f>
        <v/>
      </c>
      <c r="N81" s="154" t="str">
        <f>IF(ISBLANK('Beladung des Speichers'!A81),"",SUMIFS('Entladung des Speichers'!$E$17:$E$1001,'Entladung des Speichers'!$A$17:$A$1001,'Ergebnis (detailliert)'!$A$17:$A$300))</f>
        <v/>
      </c>
      <c r="O81" s="113" t="str">
        <f t="shared" si="3"/>
        <v/>
      </c>
      <c r="P81" s="17" t="str">
        <f>IFERROR(IF(A81="","",N81*'Ergebnis (detailliert)'!J81/'Ergebnis (detailliert)'!I81),0)</f>
        <v/>
      </c>
      <c r="Q81" s="95" t="str">
        <f t="shared" si="4"/>
        <v/>
      </c>
      <c r="R81" s="96" t="str">
        <f t="shared" si="5"/>
        <v/>
      </c>
      <c r="S81" s="97" t="str">
        <f>IF(A81="","",IF(LOOKUP(A81,Stammdaten!$A$17:$A$1001,Stammdaten!$G$17:$G$1001)="Nein",0,IF(ISBLANK('Beladung des Speichers'!A81),"",ROUND(MIN(J81,Q81)*-1,2))))</f>
        <v/>
      </c>
    </row>
    <row r="82" spans="1:19" x14ac:dyDescent="0.2">
      <c r="A82" s="98" t="str">
        <f>IF('Beladung des Speichers'!A82="","",'Beladung des Speichers'!A82)</f>
        <v/>
      </c>
      <c r="B82" s="98" t="str">
        <f>IF('Beladung des Speichers'!B82="","",'Beladung des Speichers'!B82)</f>
        <v/>
      </c>
      <c r="C82" s="149" t="str">
        <f>IF(ISBLANK('Beladung des Speichers'!A82),"",SUMIFS('Beladung des Speichers'!$C$17:$C$300,'Beladung des Speichers'!$A$17:$A$300,A82)-SUMIFS('Entladung des Speichers'!$C$17:$C$300,'Entladung des Speichers'!$A$17:$A$300,A82)+SUMIFS(Füllstände!$B$17:$B$299,Füllstände!$A$17:$A$299,A82)-SUMIFS(Füllstände!$C$17:$C$299,Füllstände!$A$17:$A$299,A82))</f>
        <v/>
      </c>
      <c r="D82" s="150" t="str">
        <f>IF(ISBLANK('Beladung des Speichers'!A82),"",C82*'Beladung des Speichers'!C82/SUMIFS('Beladung des Speichers'!$C$17:$C$300,'Beladung des Speichers'!$A$17:$A$300,A82))</f>
        <v/>
      </c>
      <c r="E82" s="151" t="str">
        <f>IF(ISBLANK('Beladung des Speichers'!A82),"",1/SUMIFS('Beladung des Speichers'!$C$17:$C$300,'Beladung des Speichers'!$A$17:$A$300,A82)*C82*SUMIF($A$17:$A$300,A82,'Beladung des Speichers'!$E$17:$E$300))</f>
        <v/>
      </c>
      <c r="F82" s="152" t="str">
        <f>IF(ISBLANK('Beladung des Speichers'!A82),"",IF(C82=0,"0,00",D82/C82*E82))</f>
        <v/>
      </c>
      <c r="G82" s="153" t="str">
        <f>IF(ISBLANK('Beladung des Speichers'!A82),"",SUMIFS('Beladung des Speichers'!$C$17:$C$300,'Beladung des Speichers'!$A$17:$A$300,A82))</f>
        <v/>
      </c>
      <c r="H82" s="112" t="str">
        <f>IF(ISBLANK('Beladung des Speichers'!A82),"",'Beladung des Speichers'!C82)</f>
        <v/>
      </c>
      <c r="I82" s="154" t="str">
        <f>IF(ISBLANK('Beladung des Speichers'!A82),"",SUMIFS('Beladung des Speichers'!$E$17:$E$1001,'Beladung des Speichers'!$A$17:$A$1001,'Ergebnis (detailliert)'!A82))</f>
        <v/>
      </c>
      <c r="J82" s="113" t="str">
        <f>IF(ISBLANK('Beladung des Speichers'!A82),"",'Beladung des Speichers'!E82)</f>
        <v/>
      </c>
      <c r="K82" s="154" t="str">
        <f>IF(ISBLANK('Beladung des Speichers'!A82),"",SUMIFS('Entladung des Speichers'!$C$17:$C$1001,'Entladung des Speichers'!$A$17:$A$1001,'Ergebnis (detailliert)'!A82))</f>
        <v/>
      </c>
      <c r="L82" s="155" t="str">
        <f t="shared" ref="L82:L145" si="6">IF(A82="","",K82+C82)</f>
        <v/>
      </c>
      <c r="M82" s="155" t="str">
        <f>IF(ISBLANK('Entladung des Speichers'!A82),"",'Entladung des Speichers'!C82)</f>
        <v/>
      </c>
      <c r="N82" s="154" t="str">
        <f>IF(ISBLANK('Beladung des Speichers'!A82),"",SUMIFS('Entladung des Speichers'!$E$17:$E$1001,'Entladung des Speichers'!$A$17:$A$1001,'Ergebnis (detailliert)'!$A$17:$A$300))</f>
        <v/>
      </c>
      <c r="O82" s="113" t="str">
        <f t="shared" ref="O82:O145" si="7">IF(A82="","",N82+E82)</f>
        <v/>
      </c>
      <c r="P82" s="17" t="str">
        <f>IFERROR(IF(A82="","",N82*'Ergebnis (detailliert)'!J82/'Ergebnis (detailliert)'!I82),0)</f>
        <v/>
      </c>
      <c r="Q82" s="95" t="str">
        <f t="shared" ref="Q82:Q145" si="8">IFERROR(IF(A82="","",P82+E82*H82/G82),0)</f>
        <v/>
      </c>
      <c r="R82" s="96" t="str">
        <f t="shared" ref="R82:R145" si="9">H82</f>
        <v/>
      </c>
      <c r="S82" s="97" t="str">
        <f>IF(A82="","",IF(LOOKUP(A82,Stammdaten!$A$17:$A$1001,Stammdaten!$G$17:$G$1001)="Nein",0,IF(ISBLANK('Beladung des Speichers'!A82),"",ROUND(MIN(J82,Q82)*-1,2))))</f>
        <v/>
      </c>
    </row>
    <row r="83" spans="1:19" x14ac:dyDescent="0.2">
      <c r="A83" s="98" t="str">
        <f>IF('Beladung des Speichers'!A83="","",'Beladung des Speichers'!A83)</f>
        <v/>
      </c>
      <c r="B83" s="98" t="str">
        <f>IF('Beladung des Speichers'!B83="","",'Beladung des Speichers'!B83)</f>
        <v/>
      </c>
      <c r="C83" s="149" t="str">
        <f>IF(ISBLANK('Beladung des Speichers'!A83),"",SUMIFS('Beladung des Speichers'!$C$17:$C$300,'Beladung des Speichers'!$A$17:$A$300,A83)-SUMIFS('Entladung des Speichers'!$C$17:$C$300,'Entladung des Speichers'!$A$17:$A$300,A83)+SUMIFS(Füllstände!$B$17:$B$299,Füllstände!$A$17:$A$299,A83)-SUMIFS(Füllstände!$C$17:$C$299,Füllstände!$A$17:$A$299,A83))</f>
        <v/>
      </c>
      <c r="D83" s="150" t="str">
        <f>IF(ISBLANK('Beladung des Speichers'!A83),"",C83*'Beladung des Speichers'!C83/SUMIFS('Beladung des Speichers'!$C$17:$C$300,'Beladung des Speichers'!$A$17:$A$300,A83))</f>
        <v/>
      </c>
      <c r="E83" s="151" t="str">
        <f>IF(ISBLANK('Beladung des Speichers'!A83),"",1/SUMIFS('Beladung des Speichers'!$C$17:$C$300,'Beladung des Speichers'!$A$17:$A$300,A83)*C83*SUMIF($A$17:$A$300,A83,'Beladung des Speichers'!$E$17:$E$300))</f>
        <v/>
      </c>
      <c r="F83" s="152" t="str">
        <f>IF(ISBLANK('Beladung des Speichers'!A83),"",IF(C83=0,"0,00",D83/C83*E83))</f>
        <v/>
      </c>
      <c r="G83" s="153" t="str">
        <f>IF(ISBLANK('Beladung des Speichers'!A83),"",SUMIFS('Beladung des Speichers'!$C$17:$C$300,'Beladung des Speichers'!$A$17:$A$300,A83))</f>
        <v/>
      </c>
      <c r="H83" s="112" t="str">
        <f>IF(ISBLANK('Beladung des Speichers'!A83),"",'Beladung des Speichers'!C83)</f>
        <v/>
      </c>
      <c r="I83" s="154" t="str">
        <f>IF(ISBLANK('Beladung des Speichers'!A83),"",SUMIFS('Beladung des Speichers'!$E$17:$E$1001,'Beladung des Speichers'!$A$17:$A$1001,'Ergebnis (detailliert)'!A83))</f>
        <v/>
      </c>
      <c r="J83" s="113" t="str">
        <f>IF(ISBLANK('Beladung des Speichers'!A83),"",'Beladung des Speichers'!E83)</f>
        <v/>
      </c>
      <c r="K83" s="154" t="str">
        <f>IF(ISBLANK('Beladung des Speichers'!A83),"",SUMIFS('Entladung des Speichers'!$C$17:$C$1001,'Entladung des Speichers'!$A$17:$A$1001,'Ergebnis (detailliert)'!A83))</f>
        <v/>
      </c>
      <c r="L83" s="155" t="str">
        <f t="shared" si="6"/>
        <v/>
      </c>
      <c r="M83" s="155" t="str">
        <f>IF(ISBLANK('Entladung des Speichers'!A83),"",'Entladung des Speichers'!C83)</f>
        <v/>
      </c>
      <c r="N83" s="154" t="str">
        <f>IF(ISBLANK('Beladung des Speichers'!A83),"",SUMIFS('Entladung des Speichers'!$E$17:$E$1001,'Entladung des Speichers'!$A$17:$A$1001,'Ergebnis (detailliert)'!$A$17:$A$300))</f>
        <v/>
      </c>
      <c r="O83" s="113" t="str">
        <f t="shared" si="7"/>
        <v/>
      </c>
      <c r="P83" s="17" t="str">
        <f>IFERROR(IF(A83="","",N83*'Ergebnis (detailliert)'!J83/'Ergebnis (detailliert)'!I83),0)</f>
        <v/>
      </c>
      <c r="Q83" s="95" t="str">
        <f t="shared" si="8"/>
        <v/>
      </c>
      <c r="R83" s="96" t="str">
        <f t="shared" si="9"/>
        <v/>
      </c>
      <c r="S83" s="97" t="str">
        <f>IF(A83="","",IF(LOOKUP(A83,Stammdaten!$A$17:$A$1001,Stammdaten!$G$17:$G$1001)="Nein",0,IF(ISBLANK('Beladung des Speichers'!A83),"",ROUND(MIN(J83,Q83)*-1,2))))</f>
        <v/>
      </c>
    </row>
    <row r="84" spans="1:19" x14ac:dyDescent="0.2">
      <c r="A84" s="98" t="str">
        <f>IF('Beladung des Speichers'!A84="","",'Beladung des Speichers'!A84)</f>
        <v/>
      </c>
      <c r="B84" s="98" t="str">
        <f>IF('Beladung des Speichers'!B84="","",'Beladung des Speichers'!B84)</f>
        <v/>
      </c>
      <c r="C84" s="149" t="str">
        <f>IF(ISBLANK('Beladung des Speichers'!A84),"",SUMIFS('Beladung des Speichers'!$C$17:$C$300,'Beladung des Speichers'!$A$17:$A$300,A84)-SUMIFS('Entladung des Speichers'!$C$17:$C$300,'Entladung des Speichers'!$A$17:$A$300,A84)+SUMIFS(Füllstände!$B$17:$B$299,Füllstände!$A$17:$A$299,A84)-SUMIFS(Füllstände!$C$17:$C$299,Füllstände!$A$17:$A$299,A84))</f>
        <v/>
      </c>
      <c r="D84" s="150" t="str">
        <f>IF(ISBLANK('Beladung des Speichers'!A84),"",C84*'Beladung des Speichers'!C84/SUMIFS('Beladung des Speichers'!$C$17:$C$300,'Beladung des Speichers'!$A$17:$A$300,A84))</f>
        <v/>
      </c>
      <c r="E84" s="151" t="str">
        <f>IF(ISBLANK('Beladung des Speichers'!A84),"",1/SUMIFS('Beladung des Speichers'!$C$17:$C$300,'Beladung des Speichers'!$A$17:$A$300,A84)*C84*SUMIF($A$17:$A$300,A84,'Beladung des Speichers'!$E$17:$E$300))</f>
        <v/>
      </c>
      <c r="F84" s="152" t="str">
        <f>IF(ISBLANK('Beladung des Speichers'!A84),"",IF(C84=0,"0,00",D84/C84*E84))</f>
        <v/>
      </c>
      <c r="G84" s="153" t="str">
        <f>IF(ISBLANK('Beladung des Speichers'!A84),"",SUMIFS('Beladung des Speichers'!$C$17:$C$300,'Beladung des Speichers'!$A$17:$A$300,A84))</f>
        <v/>
      </c>
      <c r="H84" s="112" t="str">
        <f>IF(ISBLANK('Beladung des Speichers'!A84),"",'Beladung des Speichers'!C84)</f>
        <v/>
      </c>
      <c r="I84" s="154" t="str">
        <f>IF(ISBLANK('Beladung des Speichers'!A84),"",SUMIFS('Beladung des Speichers'!$E$17:$E$1001,'Beladung des Speichers'!$A$17:$A$1001,'Ergebnis (detailliert)'!A84))</f>
        <v/>
      </c>
      <c r="J84" s="113" t="str">
        <f>IF(ISBLANK('Beladung des Speichers'!A84),"",'Beladung des Speichers'!E84)</f>
        <v/>
      </c>
      <c r="K84" s="154" t="str">
        <f>IF(ISBLANK('Beladung des Speichers'!A84),"",SUMIFS('Entladung des Speichers'!$C$17:$C$1001,'Entladung des Speichers'!$A$17:$A$1001,'Ergebnis (detailliert)'!A84))</f>
        <v/>
      </c>
      <c r="L84" s="155" t="str">
        <f t="shared" si="6"/>
        <v/>
      </c>
      <c r="M84" s="155" t="str">
        <f>IF(ISBLANK('Entladung des Speichers'!A84),"",'Entladung des Speichers'!C84)</f>
        <v/>
      </c>
      <c r="N84" s="154" t="str">
        <f>IF(ISBLANK('Beladung des Speichers'!A84),"",SUMIFS('Entladung des Speichers'!$E$17:$E$1001,'Entladung des Speichers'!$A$17:$A$1001,'Ergebnis (detailliert)'!$A$17:$A$300))</f>
        <v/>
      </c>
      <c r="O84" s="113" t="str">
        <f t="shared" si="7"/>
        <v/>
      </c>
      <c r="P84" s="17" t="str">
        <f>IFERROR(IF(A84="","",N84*'Ergebnis (detailliert)'!J84/'Ergebnis (detailliert)'!I84),0)</f>
        <v/>
      </c>
      <c r="Q84" s="95" t="str">
        <f t="shared" si="8"/>
        <v/>
      </c>
      <c r="R84" s="96" t="str">
        <f t="shared" si="9"/>
        <v/>
      </c>
      <c r="S84" s="97" t="str">
        <f>IF(A84="","",IF(LOOKUP(A84,Stammdaten!$A$17:$A$1001,Stammdaten!$G$17:$G$1001)="Nein",0,IF(ISBLANK('Beladung des Speichers'!A84),"",ROUND(MIN(J84,Q84)*-1,2))))</f>
        <v/>
      </c>
    </row>
    <row r="85" spans="1:19" x14ac:dyDescent="0.2">
      <c r="A85" s="98" t="str">
        <f>IF('Beladung des Speichers'!A85="","",'Beladung des Speichers'!A85)</f>
        <v/>
      </c>
      <c r="B85" s="98" t="str">
        <f>IF('Beladung des Speichers'!B85="","",'Beladung des Speichers'!B85)</f>
        <v/>
      </c>
      <c r="C85" s="149" t="str">
        <f>IF(ISBLANK('Beladung des Speichers'!A85),"",SUMIFS('Beladung des Speichers'!$C$17:$C$300,'Beladung des Speichers'!$A$17:$A$300,A85)-SUMIFS('Entladung des Speichers'!$C$17:$C$300,'Entladung des Speichers'!$A$17:$A$300,A85)+SUMIFS(Füllstände!$B$17:$B$299,Füllstände!$A$17:$A$299,A85)-SUMIFS(Füllstände!$C$17:$C$299,Füllstände!$A$17:$A$299,A85))</f>
        <v/>
      </c>
      <c r="D85" s="150" t="str">
        <f>IF(ISBLANK('Beladung des Speichers'!A85),"",C85*'Beladung des Speichers'!C85/SUMIFS('Beladung des Speichers'!$C$17:$C$300,'Beladung des Speichers'!$A$17:$A$300,A85))</f>
        <v/>
      </c>
      <c r="E85" s="151" t="str">
        <f>IF(ISBLANK('Beladung des Speichers'!A85),"",1/SUMIFS('Beladung des Speichers'!$C$17:$C$300,'Beladung des Speichers'!$A$17:$A$300,A85)*C85*SUMIF($A$17:$A$300,A85,'Beladung des Speichers'!$E$17:$E$300))</f>
        <v/>
      </c>
      <c r="F85" s="152" t="str">
        <f>IF(ISBLANK('Beladung des Speichers'!A85),"",IF(C85=0,"0,00",D85/C85*E85))</f>
        <v/>
      </c>
      <c r="G85" s="153" t="str">
        <f>IF(ISBLANK('Beladung des Speichers'!A85),"",SUMIFS('Beladung des Speichers'!$C$17:$C$300,'Beladung des Speichers'!$A$17:$A$300,A85))</f>
        <v/>
      </c>
      <c r="H85" s="112" t="str">
        <f>IF(ISBLANK('Beladung des Speichers'!A85),"",'Beladung des Speichers'!C85)</f>
        <v/>
      </c>
      <c r="I85" s="154" t="str">
        <f>IF(ISBLANK('Beladung des Speichers'!A85),"",SUMIFS('Beladung des Speichers'!$E$17:$E$1001,'Beladung des Speichers'!$A$17:$A$1001,'Ergebnis (detailliert)'!A85))</f>
        <v/>
      </c>
      <c r="J85" s="113" t="str">
        <f>IF(ISBLANK('Beladung des Speichers'!A85),"",'Beladung des Speichers'!E85)</f>
        <v/>
      </c>
      <c r="K85" s="154" t="str">
        <f>IF(ISBLANK('Beladung des Speichers'!A85),"",SUMIFS('Entladung des Speichers'!$C$17:$C$1001,'Entladung des Speichers'!$A$17:$A$1001,'Ergebnis (detailliert)'!A85))</f>
        <v/>
      </c>
      <c r="L85" s="155" t="str">
        <f t="shared" si="6"/>
        <v/>
      </c>
      <c r="M85" s="155" t="str">
        <f>IF(ISBLANK('Entladung des Speichers'!A85),"",'Entladung des Speichers'!C85)</f>
        <v/>
      </c>
      <c r="N85" s="154" t="str">
        <f>IF(ISBLANK('Beladung des Speichers'!A85),"",SUMIFS('Entladung des Speichers'!$E$17:$E$1001,'Entladung des Speichers'!$A$17:$A$1001,'Ergebnis (detailliert)'!$A$17:$A$300))</f>
        <v/>
      </c>
      <c r="O85" s="113" t="str">
        <f t="shared" si="7"/>
        <v/>
      </c>
      <c r="P85" s="17" t="str">
        <f>IFERROR(IF(A85="","",N85*'Ergebnis (detailliert)'!J85/'Ergebnis (detailliert)'!I85),0)</f>
        <v/>
      </c>
      <c r="Q85" s="95" t="str">
        <f t="shared" si="8"/>
        <v/>
      </c>
      <c r="R85" s="96" t="str">
        <f t="shared" si="9"/>
        <v/>
      </c>
      <c r="S85" s="97" t="str">
        <f>IF(A85="","",IF(LOOKUP(A85,Stammdaten!$A$17:$A$1001,Stammdaten!$G$17:$G$1001)="Nein",0,IF(ISBLANK('Beladung des Speichers'!A85),"",ROUND(MIN(J85,Q85)*-1,2))))</f>
        <v/>
      </c>
    </row>
    <row r="86" spans="1:19" x14ac:dyDescent="0.2">
      <c r="A86" s="98" t="str">
        <f>IF('Beladung des Speichers'!A86="","",'Beladung des Speichers'!A86)</f>
        <v/>
      </c>
      <c r="B86" s="98" t="str">
        <f>IF('Beladung des Speichers'!B86="","",'Beladung des Speichers'!B86)</f>
        <v/>
      </c>
      <c r="C86" s="149" t="str">
        <f>IF(ISBLANK('Beladung des Speichers'!A86),"",SUMIFS('Beladung des Speichers'!$C$17:$C$300,'Beladung des Speichers'!$A$17:$A$300,A86)-SUMIFS('Entladung des Speichers'!$C$17:$C$300,'Entladung des Speichers'!$A$17:$A$300,A86)+SUMIFS(Füllstände!$B$17:$B$299,Füllstände!$A$17:$A$299,A86)-SUMIFS(Füllstände!$C$17:$C$299,Füllstände!$A$17:$A$299,A86))</f>
        <v/>
      </c>
      <c r="D86" s="150" t="str">
        <f>IF(ISBLANK('Beladung des Speichers'!A86),"",C86*'Beladung des Speichers'!C86/SUMIFS('Beladung des Speichers'!$C$17:$C$300,'Beladung des Speichers'!$A$17:$A$300,A86))</f>
        <v/>
      </c>
      <c r="E86" s="151" t="str">
        <f>IF(ISBLANK('Beladung des Speichers'!A86),"",1/SUMIFS('Beladung des Speichers'!$C$17:$C$300,'Beladung des Speichers'!$A$17:$A$300,A86)*C86*SUMIF($A$17:$A$300,A86,'Beladung des Speichers'!$E$17:$E$300))</f>
        <v/>
      </c>
      <c r="F86" s="152" t="str">
        <f>IF(ISBLANK('Beladung des Speichers'!A86),"",IF(C86=0,"0,00",D86/C86*E86))</f>
        <v/>
      </c>
      <c r="G86" s="153" t="str">
        <f>IF(ISBLANK('Beladung des Speichers'!A86),"",SUMIFS('Beladung des Speichers'!$C$17:$C$300,'Beladung des Speichers'!$A$17:$A$300,A86))</f>
        <v/>
      </c>
      <c r="H86" s="112" t="str">
        <f>IF(ISBLANK('Beladung des Speichers'!A86),"",'Beladung des Speichers'!C86)</f>
        <v/>
      </c>
      <c r="I86" s="154" t="str">
        <f>IF(ISBLANK('Beladung des Speichers'!A86),"",SUMIFS('Beladung des Speichers'!$E$17:$E$1001,'Beladung des Speichers'!$A$17:$A$1001,'Ergebnis (detailliert)'!A86))</f>
        <v/>
      </c>
      <c r="J86" s="113" t="str">
        <f>IF(ISBLANK('Beladung des Speichers'!A86),"",'Beladung des Speichers'!E86)</f>
        <v/>
      </c>
      <c r="K86" s="154" t="str">
        <f>IF(ISBLANK('Beladung des Speichers'!A86),"",SUMIFS('Entladung des Speichers'!$C$17:$C$1001,'Entladung des Speichers'!$A$17:$A$1001,'Ergebnis (detailliert)'!A86))</f>
        <v/>
      </c>
      <c r="L86" s="155" t="str">
        <f t="shared" si="6"/>
        <v/>
      </c>
      <c r="M86" s="155" t="str">
        <f>IF(ISBLANK('Entladung des Speichers'!A86),"",'Entladung des Speichers'!C86)</f>
        <v/>
      </c>
      <c r="N86" s="154" t="str">
        <f>IF(ISBLANK('Beladung des Speichers'!A86),"",SUMIFS('Entladung des Speichers'!$E$17:$E$1001,'Entladung des Speichers'!$A$17:$A$1001,'Ergebnis (detailliert)'!$A$17:$A$300))</f>
        <v/>
      </c>
      <c r="O86" s="113" t="str">
        <f t="shared" si="7"/>
        <v/>
      </c>
      <c r="P86" s="17" t="str">
        <f>IFERROR(IF(A86="","",N86*'Ergebnis (detailliert)'!J86/'Ergebnis (detailliert)'!I86),0)</f>
        <v/>
      </c>
      <c r="Q86" s="95" t="str">
        <f t="shared" si="8"/>
        <v/>
      </c>
      <c r="R86" s="96" t="str">
        <f t="shared" si="9"/>
        <v/>
      </c>
      <c r="S86" s="97" t="str">
        <f>IF(A86="","",IF(LOOKUP(A86,Stammdaten!$A$17:$A$1001,Stammdaten!$G$17:$G$1001)="Nein",0,IF(ISBLANK('Beladung des Speichers'!A86),"",ROUND(MIN(J86,Q86)*-1,2))))</f>
        <v/>
      </c>
    </row>
    <row r="87" spans="1:19" x14ac:dyDescent="0.2">
      <c r="A87" s="98" t="str">
        <f>IF('Beladung des Speichers'!A87="","",'Beladung des Speichers'!A87)</f>
        <v/>
      </c>
      <c r="B87" s="98" t="str">
        <f>IF('Beladung des Speichers'!B87="","",'Beladung des Speichers'!B87)</f>
        <v/>
      </c>
      <c r="C87" s="149" t="str">
        <f>IF(ISBLANK('Beladung des Speichers'!A87),"",SUMIFS('Beladung des Speichers'!$C$17:$C$300,'Beladung des Speichers'!$A$17:$A$300,A87)-SUMIFS('Entladung des Speichers'!$C$17:$C$300,'Entladung des Speichers'!$A$17:$A$300,A87)+SUMIFS(Füllstände!$B$17:$B$299,Füllstände!$A$17:$A$299,A87)-SUMIFS(Füllstände!$C$17:$C$299,Füllstände!$A$17:$A$299,A87))</f>
        <v/>
      </c>
      <c r="D87" s="150" t="str">
        <f>IF(ISBLANK('Beladung des Speichers'!A87),"",C87*'Beladung des Speichers'!C87/SUMIFS('Beladung des Speichers'!$C$17:$C$300,'Beladung des Speichers'!$A$17:$A$300,A87))</f>
        <v/>
      </c>
      <c r="E87" s="151" t="str">
        <f>IF(ISBLANK('Beladung des Speichers'!A87),"",1/SUMIFS('Beladung des Speichers'!$C$17:$C$300,'Beladung des Speichers'!$A$17:$A$300,A87)*C87*SUMIF($A$17:$A$300,A87,'Beladung des Speichers'!$E$17:$E$300))</f>
        <v/>
      </c>
      <c r="F87" s="152" t="str">
        <f>IF(ISBLANK('Beladung des Speichers'!A87),"",IF(C87=0,"0,00",D87/C87*E87))</f>
        <v/>
      </c>
      <c r="G87" s="153" t="str">
        <f>IF(ISBLANK('Beladung des Speichers'!A87),"",SUMIFS('Beladung des Speichers'!$C$17:$C$300,'Beladung des Speichers'!$A$17:$A$300,A87))</f>
        <v/>
      </c>
      <c r="H87" s="112" t="str">
        <f>IF(ISBLANK('Beladung des Speichers'!A87),"",'Beladung des Speichers'!C87)</f>
        <v/>
      </c>
      <c r="I87" s="154" t="str">
        <f>IF(ISBLANK('Beladung des Speichers'!A87),"",SUMIFS('Beladung des Speichers'!$E$17:$E$1001,'Beladung des Speichers'!$A$17:$A$1001,'Ergebnis (detailliert)'!A87))</f>
        <v/>
      </c>
      <c r="J87" s="113" t="str">
        <f>IF(ISBLANK('Beladung des Speichers'!A87),"",'Beladung des Speichers'!E87)</f>
        <v/>
      </c>
      <c r="K87" s="154" t="str">
        <f>IF(ISBLANK('Beladung des Speichers'!A87),"",SUMIFS('Entladung des Speichers'!$C$17:$C$1001,'Entladung des Speichers'!$A$17:$A$1001,'Ergebnis (detailliert)'!A87))</f>
        <v/>
      </c>
      <c r="L87" s="155" t="str">
        <f t="shared" si="6"/>
        <v/>
      </c>
      <c r="M87" s="155" t="str">
        <f>IF(ISBLANK('Entladung des Speichers'!A87),"",'Entladung des Speichers'!C87)</f>
        <v/>
      </c>
      <c r="N87" s="154" t="str">
        <f>IF(ISBLANK('Beladung des Speichers'!A87),"",SUMIFS('Entladung des Speichers'!$E$17:$E$1001,'Entladung des Speichers'!$A$17:$A$1001,'Ergebnis (detailliert)'!$A$17:$A$300))</f>
        <v/>
      </c>
      <c r="O87" s="113" t="str">
        <f t="shared" si="7"/>
        <v/>
      </c>
      <c r="P87" s="17" t="str">
        <f>IFERROR(IF(A87="","",N87*'Ergebnis (detailliert)'!J87/'Ergebnis (detailliert)'!I87),0)</f>
        <v/>
      </c>
      <c r="Q87" s="95" t="str">
        <f t="shared" si="8"/>
        <v/>
      </c>
      <c r="R87" s="96" t="str">
        <f t="shared" si="9"/>
        <v/>
      </c>
      <c r="S87" s="97" t="str">
        <f>IF(A87="","",IF(LOOKUP(A87,Stammdaten!$A$17:$A$1001,Stammdaten!$G$17:$G$1001)="Nein",0,IF(ISBLANK('Beladung des Speichers'!A87),"",ROUND(MIN(J87,Q87)*-1,2))))</f>
        <v/>
      </c>
    </row>
    <row r="88" spans="1:19" x14ac:dyDescent="0.2">
      <c r="A88" s="98" t="str">
        <f>IF('Beladung des Speichers'!A88="","",'Beladung des Speichers'!A88)</f>
        <v/>
      </c>
      <c r="B88" s="98" t="str">
        <f>IF('Beladung des Speichers'!B88="","",'Beladung des Speichers'!B88)</f>
        <v/>
      </c>
      <c r="C88" s="149" t="str">
        <f>IF(ISBLANK('Beladung des Speichers'!A88),"",SUMIFS('Beladung des Speichers'!$C$17:$C$300,'Beladung des Speichers'!$A$17:$A$300,A88)-SUMIFS('Entladung des Speichers'!$C$17:$C$300,'Entladung des Speichers'!$A$17:$A$300,A88)+SUMIFS(Füllstände!$B$17:$B$299,Füllstände!$A$17:$A$299,A88)-SUMIFS(Füllstände!$C$17:$C$299,Füllstände!$A$17:$A$299,A88))</f>
        <v/>
      </c>
      <c r="D88" s="150" t="str">
        <f>IF(ISBLANK('Beladung des Speichers'!A88),"",C88*'Beladung des Speichers'!C88/SUMIFS('Beladung des Speichers'!$C$17:$C$300,'Beladung des Speichers'!$A$17:$A$300,A88))</f>
        <v/>
      </c>
      <c r="E88" s="151" t="str">
        <f>IF(ISBLANK('Beladung des Speichers'!A88),"",1/SUMIFS('Beladung des Speichers'!$C$17:$C$300,'Beladung des Speichers'!$A$17:$A$300,A88)*C88*SUMIF($A$17:$A$300,A88,'Beladung des Speichers'!$E$17:$E$300))</f>
        <v/>
      </c>
      <c r="F88" s="152" t="str">
        <f>IF(ISBLANK('Beladung des Speichers'!A88),"",IF(C88=0,"0,00",D88/C88*E88))</f>
        <v/>
      </c>
      <c r="G88" s="153" t="str">
        <f>IF(ISBLANK('Beladung des Speichers'!A88),"",SUMIFS('Beladung des Speichers'!$C$17:$C$300,'Beladung des Speichers'!$A$17:$A$300,A88))</f>
        <v/>
      </c>
      <c r="H88" s="112" t="str">
        <f>IF(ISBLANK('Beladung des Speichers'!A88),"",'Beladung des Speichers'!C88)</f>
        <v/>
      </c>
      <c r="I88" s="154" t="str">
        <f>IF(ISBLANK('Beladung des Speichers'!A88),"",SUMIFS('Beladung des Speichers'!$E$17:$E$1001,'Beladung des Speichers'!$A$17:$A$1001,'Ergebnis (detailliert)'!A88))</f>
        <v/>
      </c>
      <c r="J88" s="113" t="str">
        <f>IF(ISBLANK('Beladung des Speichers'!A88),"",'Beladung des Speichers'!E88)</f>
        <v/>
      </c>
      <c r="K88" s="154" t="str">
        <f>IF(ISBLANK('Beladung des Speichers'!A88),"",SUMIFS('Entladung des Speichers'!$C$17:$C$1001,'Entladung des Speichers'!$A$17:$A$1001,'Ergebnis (detailliert)'!A88))</f>
        <v/>
      </c>
      <c r="L88" s="155" t="str">
        <f t="shared" si="6"/>
        <v/>
      </c>
      <c r="M88" s="155" t="str">
        <f>IF(ISBLANK('Entladung des Speichers'!A88),"",'Entladung des Speichers'!C88)</f>
        <v/>
      </c>
      <c r="N88" s="154" t="str">
        <f>IF(ISBLANK('Beladung des Speichers'!A88),"",SUMIFS('Entladung des Speichers'!$E$17:$E$1001,'Entladung des Speichers'!$A$17:$A$1001,'Ergebnis (detailliert)'!$A$17:$A$300))</f>
        <v/>
      </c>
      <c r="O88" s="113" t="str">
        <f t="shared" si="7"/>
        <v/>
      </c>
      <c r="P88" s="17" t="str">
        <f>IFERROR(IF(A88="","",N88*'Ergebnis (detailliert)'!J88/'Ergebnis (detailliert)'!I88),0)</f>
        <v/>
      </c>
      <c r="Q88" s="95" t="str">
        <f t="shared" si="8"/>
        <v/>
      </c>
      <c r="R88" s="96" t="str">
        <f t="shared" si="9"/>
        <v/>
      </c>
      <c r="S88" s="97" t="str">
        <f>IF(A88="","",IF(LOOKUP(A88,Stammdaten!$A$17:$A$1001,Stammdaten!$G$17:$G$1001)="Nein",0,IF(ISBLANK('Beladung des Speichers'!A88),"",ROUND(MIN(J88,Q88)*-1,2))))</f>
        <v/>
      </c>
    </row>
    <row r="89" spans="1:19" x14ac:dyDescent="0.2">
      <c r="A89" s="98" t="str">
        <f>IF('Beladung des Speichers'!A89="","",'Beladung des Speichers'!A89)</f>
        <v/>
      </c>
      <c r="B89" s="98" t="str">
        <f>IF('Beladung des Speichers'!B89="","",'Beladung des Speichers'!B89)</f>
        <v/>
      </c>
      <c r="C89" s="149" t="str">
        <f>IF(ISBLANK('Beladung des Speichers'!A89),"",SUMIFS('Beladung des Speichers'!$C$17:$C$300,'Beladung des Speichers'!$A$17:$A$300,A89)-SUMIFS('Entladung des Speichers'!$C$17:$C$300,'Entladung des Speichers'!$A$17:$A$300,A89)+SUMIFS(Füllstände!$B$17:$B$299,Füllstände!$A$17:$A$299,A89)-SUMIFS(Füllstände!$C$17:$C$299,Füllstände!$A$17:$A$299,A89))</f>
        <v/>
      </c>
      <c r="D89" s="150" t="str">
        <f>IF(ISBLANK('Beladung des Speichers'!A89),"",C89*'Beladung des Speichers'!C89/SUMIFS('Beladung des Speichers'!$C$17:$C$300,'Beladung des Speichers'!$A$17:$A$300,A89))</f>
        <v/>
      </c>
      <c r="E89" s="151" t="str">
        <f>IF(ISBLANK('Beladung des Speichers'!A89),"",1/SUMIFS('Beladung des Speichers'!$C$17:$C$300,'Beladung des Speichers'!$A$17:$A$300,A89)*C89*SUMIF($A$17:$A$300,A89,'Beladung des Speichers'!$E$17:$E$300))</f>
        <v/>
      </c>
      <c r="F89" s="152" t="str">
        <f>IF(ISBLANK('Beladung des Speichers'!A89),"",IF(C89=0,"0,00",D89/C89*E89))</f>
        <v/>
      </c>
      <c r="G89" s="153" t="str">
        <f>IF(ISBLANK('Beladung des Speichers'!A89),"",SUMIFS('Beladung des Speichers'!$C$17:$C$300,'Beladung des Speichers'!$A$17:$A$300,A89))</f>
        <v/>
      </c>
      <c r="H89" s="112" t="str">
        <f>IF(ISBLANK('Beladung des Speichers'!A89),"",'Beladung des Speichers'!C89)</f>
        <v/>
      </c>
      <c r="I89" s="154" t="str">
        <f>IF(ISBLANK('Beladung des Speichers'!A89),"",SUMIFS('Beladung des Speichers'!$E$17:$E$1001,'Beladung des Speichers'!$A$17:$A$1001,'Ergebnis (detailliert)'!A89))</f>
        <v/>
      </c>
      <c r="J89" s="113" t="str">
        <f>IF(ISBLANK('Beladung des Speichers'!A89),"",'Beladung des Speichers'!E89)</f>
        <v/>
      </c>
      <c r="K89" s="154" t="str">
        <f>IF(ISBLANK('Beladung des Speichers'!A89),"",SUMIFS('Entladung des Speichers'!$C$17:$C$1001,'Entladung des Speichers'!$A$17:$A$1001,'Ergebnis (detailliert)'!A89))</f>
        <v/>
      </c>
      <c r="L89" s="155" t="str">
        <f t="shared" si="6"/>
        <v/>
      </c>
      <c r="M89" s="155" t="str">
        <f>IF(ISBLANK('Entladung des Speichers'!A89),"",'Entladung des Speichers'!C89)</f>
        <v/>
      </c>
      <c r="N89" s="154" t="str">
        <f>IF(ISBLANK('Beladung des Speichers'!A89),"",SUMIFS('Entladung des Speichers'!$E$17:$E$1001,'Entladung des Speichers'!$A$17:$A$1001,'Ergebnis (detailliert)'!$A$17:$A$300))</f>
        <v/>
      </c>
      <c r="O89" s="113" t="str">
        <f t="shared" si="7"/>
        <v/>
      </c>
      <c r="P89" s="17" t="str">
        <f>IFERROR(IF(A89="","",N89*'Ergebnis (detailliert)'!J89/'Ergebnis (detailliert)'!I89),0)</f>
        <v/>
      </c>
      <c r="Q89" s="95" t="str">
        <f t="shared" si="8"/>
        <v/>
      </c>
      <c r="R89" s="96" t="str">
        <f t="shared" si="9"/>
        <v/>
      </c>
      <c r="S89" s="97" t="str">
        <f>IF(A89="","",IF(LOOKUP(A89,Stammdaten!$A$17:$A$1001,Stammdaten!$G$17:$G$1001)="Nein",0,IF(ISBLANK('Beladung des Speichers'!A89),"",ROUND(MIN(J89,Q89)*-1,2))))</f>
        <v/>
      </c>
    </row>
    <row r="90" spans="1:19" x14ac:dyDescent="0.2">
      <c r="A90" s="98" t="str">
        <f>IF('Beladung des Speichers'!A90="","",'Beladung des Speichers'!A90)</f>
        <v/>
      </c>
      <c r="B90" s="98" t="str">
        <f>IF('Beladung des Speichers'!B90="","",'Beladung des Speichers'!B90)</f>
        <v/>
      </c>
      <c r="C90" s="149" t="str">
        <f>IF(ISBLANK('Beladung des Speichers'!A90),"",SUMIFS('Beladung des Speichers'!$C$17:$C$300,'Beladung des Speichers'!$A$17:$A$300,A90)-SUMIFS('Entladung des Speichers'!$C$17:$C$300,'Entladung des Speichers'!$A$17:$A$300,A90)+SUMIFS(Füllstände!$B$17:$B$299,Füllstände!$A$17:$A$299,A90)-SUMIFS(Füllstände!$C$17:$C$299,Füllstände!$A$17:$A$299,A90))</f>
        <v/>
      </c>
      <c r="D90" s="150" t="str">
        <f>IF(ISBLANK('Beladung des Speichers'!A90),"",C90*'Beladung des Speichers'!C90/SUMIFS('Beladung des Speichers'!$C$17:$C$300,'Beladung des Speichers'!$A$17:$A$300,A90))</f>
        <v/>
      </c>
      <c r="E90" s="151" t="str">
        <f>IF(ISBLANK('Beladung des Speichers'!A90),"",1/SUMIFS('Beladung des Speichers'!$C$17:$C$300,'Beladung des Speichers'!$A$17:$A$300,A90)*C90*SUMIF($A$17:$A$300,A90,'Beladung des Speichers'!$E$17:$E$300))</f>
        <v/>
      </c>
      <c r="F90" s="152" t="str">
        <f>IF(ISBLANK('Beladung des Speichers'!A90),"",IF(C90=0,"0,00",D90/C90*E90))</f>
        <v/>
      </c>
      <c r="G90" s="153" t="str">
        <f>IF(ISBLANK('Beladung des Speichers'!A90),"",SUMIFS('Beladung des Speichers'!$C$17:$C$300,'Beladung des Speichers'!$A$17:$A$300,A90))</f>
        <v/>
      </c>
      <c r="H90" s="112" t="str">
        <f>IF(ISBLANK('Beladung des Speichers'!A90),"",'Beladung des Speichers'!C90)</f>
        <v/>
      </c>
      <c r="I90" s="154" t="str">
        <f>IF(ISBLANK('Beladung des Speichers'!A90),"",SUMIFS('Beladung des Speichers'!$E$17:$E$1001,'Beladung des Speichers'!$A$17:$A$1001,'Ergebnis (detailliert)'!A90))</f>
        <v/>
      </c>
      <c r="J90" s="113" t="str">
        <f>IF(ISBLANK('Beladung des Speichers'!A90),"",'Beladung des Speichers'!E90)</f>
        <v/>
      </c>
      <c r="K90" s="154" t="str">
        <f>IF(ISBLANK('Beladung des Speichers'!A90),"",SUMIFS('Entladung des Speichers'!$C$17:$C$1001,'Entladung des Speichers'!$A$17:$A$1001,'Ergebnis (detailliert)'!A90))</f>
        <v/>
      </c>
      <c r="L90" s="155" t="str">
        <f t="shared" si="6"/>
        <v/>
      </c>
      <c r="M90" s="155" t="str">
        <f>IF(ISBLANK('Entladung des Speichers'!A90),"",'Entladung des Speichers'!C90)</f>
        <v/>
      </c>
      <c r="N90" s="154" t="str">
        <f>IF(ISBLANK('Beladung des Speichers'!A90),"",SUMIFS('Entladung des Speichers'!$E$17:$E$1001,'Entladung des Speichers'!$A$17:$A$1001,'Ergebnis (detailliert)'!$A$17:$A$300))</f>
        <v/>
      </c>
      <c r="O90" s="113" t="str">
        <f t="shared" si="7"/>
        <v/>
      </c>
      <c r="P90" s="17" t="str">
        <f>IFERROR(IF(A90="","",N90*'Ergebnis (detailliert)'!J90/'Ergebnis (detailliert)'!I90),0)</f>
        <v/>
      </c>
      <c r="Q90" s="95" t="str">
        <f t="shared" si="8"/>
        <v/>
      </c>
      <c r="R90" s="96" t="str">
        <f t="shared" si="9"/>
        <v/>
      </c>
      <c r="S90" s="97" t="str">
        <f>IF(A90="","",IF(LOOKUP(A90,Stammdaten!$A$17:$A$1001,Stammdaten!$G$17:$G$1001)="Nein",0,IF(ISBLANK('Beladung des Speichers'!A90),"",ROUND(MIN(J90,Q90)*-1,2))))</f>
        <v/>
      </c>
    </row>
    <row r="91" spans="1:19" x14ac:dyDescent="0.2">
      <c r="A91" s="98" t="str">
        <f>IF('Beladung des Speichers'!A91="","",'Beladung des Speichers'!A91)</f>
        <v/>
      </c>
      <c r="B91" s="98" t="str">
        <f>IF('Beladung des Speichers'!B91="","",'Beladung des Speichers'!B91)</f>
        <v/>
      </c>
      <c r="C91" s="149" t="str">
        <f>IF(ISBLANK('Beladung des Speichers'!A91),"",SUMIFS('Beladung des Speichers'!$C$17:$C$300,'Beladung des Speichers'!$A$17:$A$300,A91)-SUMIFS('Entladung des Speichers'!$C$17:$C$300,'Entladung des Speichers'!$A$17:$A$300,A91)+SUMIFS(Füllstände!$B$17:$B$299,Füllstände!$A$17:$A$299,A91)-SUMIFS(Füllstände!$C$17:$C$299,Füllstände!$A$17:$A$299,A91))</f>
        <v/>
      </c>
      <c r="D91" s="150" t="str">
        <f>IF(ISBLANK('Beladung des Speichers'!A91),"",C91*'Beladung des Speichers'!C91/SUMIFS('Beladung des Speichers'!$C$17:$C$300,'Beladung des Speichers'!$A$17:$A$300,A91))</f>
        <v/>
      </c>
      <c r="E91" s="151" t="str">
        <f>IF(ISBLANK('Beladung des Speichers'!A91),"",1/SUMIFS('Beladung des Speichers'!$C$17:$C$300,'Beladung des Speichers'!$A$17:$A$300,A91)*C91*SUMIF($A$17:$A$300,A91,'Beladung des Speichers'!$E$17:$E$300))</f>
        <v/>
      </c>
      <c r="F91" s="152" t="str">
        <f>IF(ISBLANK('Beladung des Speichers'!A91),"",IF(C91=0,"0,00",D91/C91*E91))</f>
        <v/>
      </c>
      <c r="G91" s="153" t="str">
        <f>IF(ISBLANK('Beladung des Speichers'!A91),"",SUMIFS('Beladung des Speichers'!$C$17:$C$300,'Beladung des Speichers'!$A$17:$A$300,A91))</f>
        <v/>
      </c>
      <c r="H91" s="112" t="str">
        <f>IF(ISBLANK('Beladung des Speichers'!A91),"",'Beladung des Speichers'!C91)</f>
        <v/>
      </c>
      <c r="I91" s="154" t="str">
        <f>IF(ISBLANK('Beladung des Speichers'!A91),"",SUMIFS('Beladung des Speichers'!$E$17:$E$1001,'Beladung des Speichers'!$A$17:$A$1001,'Ergebnis (detailliert)'!A91))</f>
        <v/>
      </c>
      <c r="J91" s="113" t="str">
        <f>IF(ISBLANK('Beladung des Speichers'!A91),"",'Beladung des Speichers'!E91)</f>
        <v/>
      </c>
      <c r="K91" s="154" t="str">
        <f>IF(ISBLANK('Beladung des Speichers'!A91),"",SUMIFS('Entladung des Speichers'!$C$17:$C$1001,'Entladung des Speichers'!$A$17:$A$1001,'Ergebnis (detailliert)'!A91))</f>
        <v/>
      </c>
      <c r="L91" s="155" t="str">
        <f t="shared" si="6"/>
        <v/>
      </c>
      <c r="M91" s="155" t="str">
        <f>IF(ISBLANK('Entladung des Speichers'!A91),"",'Entladung des Speichers'!C91)</f>
        <v/>
      </c>
      <c r="N91" s="154" t="str">
        <f>IF(ISBLANK('Beladung des Speichers'!A91),"",SUMIFS('Entladung des Speichers'!$E$17:$E$1001,'Entladung des Speichers'!$A$17:$A$1001,'Ergebnis (detailliert)'!$A$17:$A$300))</f>
        <v/>
      </c>
      <c r="O91" s="113" t="str">
        <f t="shared" si="7"/>
        <v/>
      </c>
      <c r="P91" s="17" t="str">
        <f>IFERROR(IF(A91="","",N91*'Ergebnis (detailliert)'!J91/'Ergebnis (detailliert)'!I91),0)</f>
        <v/>
      </c>
      <c r="Q91" s="95" t="str">
        <f t="shared" si="8"/>
        <v/>
      </c>
      <c r="R91" s="96" t="str">
        <f t="shared" si="9"/>
        <v/>
      </c>
      <c r="S91" s="97" t="str">
        <f>IF(A91="","",IF(LOOKUP(A91,Stammdaten!$A$17:$A$1001,Stammdaten!$G$17:$G$1001)="Nein",0,IF(ISBLANK('Beladung des Speichers'!A91),"",ROUND(MIN(J91,Q91)*-1,2))))</f>
        <v/>
      </c>
    </row>
    <row r="92" spans="1:19" x14ac:dyDescent="0.2">
      <c r="A92" s="98" t="str">
        <f>IF('Beladung des Speichers'!A92="","",'Beladung des Speichers'!A92)</f>
        <v/>
      </c>
      <c r="B92" s="98" t="str">
        <f>IF('Beladung des Speichers'!B92="","",'Beladung des Speichers'!B92)</f>
        <v/>
      </c>
      <c r="C92" s="149" t="str">
        <f>IF(ISBLANK('Beladung des Speichers'!A92),"",SUMIFS('Beladung des Speichers'!$C$17:$C$300,'Beladung des Speichers'!$A$17:$A$300,A92)-SUMIFS('Entladung des Speichers'!$C$17:$C$300,'Entladung des Speichers'!$A$17:$A$300,A92)+SUMIFS(Füllstände!$B$17:$B$299,Füllstände!$A$17:$A$299,A92)-SUMIFS(Füllstände!$C$17:$C$299,Füllstände!$A$17:$A$299,A92))</f>
        <v/>
      </c>
      <c r="D92" s="150" t="str">
        <f>IF(ISBLANK('Beladung des Speichers'!A92),"",C92*'Beladung des Speichers'!C92/SUMIFS('Beladung des Speichers'!$C$17:$C$300,'Beladung des Speichers'!$A$17:$A$300,A92))</f>
        <v/>
      </c>
      <c r="E92" s="151" t="str">
        <f>IF(ISBLANK('Beladung des Speichers'!A92),"",1/SUMIFS('Beladung des Speichers'!$C$17:$C$300,'Beladung des Speichers'!$A$17:$A$300,A92)*C92*SUMIF($A$17:$A$300,A92,'Beladung des Speichers'!$E$17:$E$300))</f>
        <v/>
      </c>
      <c r="F92" s="152" t="str">
        <f>IF(ISBLANK('Beladung des Speichers'!A92),"",IF(C92=0,"0,00",D92/C92*E92))</f>
        <v/>
      </c>
      <c r="G92" s="153" t="str">
        <f>IF(ISBLANK('Beladung des Speichers'!A92),"",SUMIFS('Beladung des Speichers'!$C$17:$C$300,'Beladung des Speichers'!$A$17:$A$300,A92))</f>
        <v/>
      </c>
      <c r="H92" s="112" t="str">
        <f>IF(ISBLANK('Beladung des Speichers'!A92),"",'Beladung des Speichers'!C92)</f>
        <v/>
      </c>
      <c r="I92" s="154" t="str">
        <f>IF(ISBLANK('Beladung des Speichers'!A92),"",SUMIFS('Beladung des Speichers'!$E$17:$E$1001,'Beladung des Speichers'!$A$17:$A$1001,'Ergebnis (detailliert)'!A92))</f>
        <v/>
      </c>
      <c r="J92" s="113" t="str">
        <f>IF(ISBLANK('Beladung des Speichers'!A92),"",'Beladung des Speichers'!E92)</f>
        <v/>
      </c>
      <c r="K92" s="154" t="str">
        <f>IF(ISBLANK('Beladung des Speichers'!A92),"",SUMIFS('Entladung des Speichers'!$C$17:$C$1001,'Entladung des Speichers'!$A$17:$A$1001,'Ergebnis (detailliert)'!A92))</f>
        <v/>
      </c>
      <c r="L92" s="155" t="str">
        <f t="shared" si="6"/>
        <v/>
      </c>
      <c r="M92" s="155" t="str">
        <f>IF(ISBLANK('Entladung des Speichers'!A92),"",'Entladung des Speichers'!C92)</f>
        <v/>
      </c>
      <c r="N92" s="154" t="str">
        <f>IF(ISBLANK('Beladung des Speichers'!A92),"",SUMIFS('Entladung des Speichers'!$E$17:$E$1001,'Entladung des Speichers'!$A$17:$A$1001,'Ergebnis (detailliert)'!$A$17:$A$300))</f>
        <v/>
      </c>
      <c r="O92" s="113" t="str">
        <f t="shared" si="7"/>
        <v/>
      </c>
      <c r="P92" s="17" t="str">
        <f>IFERROR(IF(A92="","",N92*'Ergebnis (detailliert)'!J92/'Ergebnis (detailliert)'!I92),0)</f>
        <v/>
      </c>
      <c r="Q92" s="95" t="str">
        <f t="shared" si="8"/>
        <v/>
      </c>
      <c r="R92" s="96" t="str">
        <f t="shared" si="9"/>
        <v/>
      </c>
      <c r="S92" s="97" t="str">
        <f>IF(A92="","",IF(LOOKUP(A92,Stammdaten!$A$17:$A$1001,Stammdaten!$G$17:$G$1001)="Nein",0,IF(ISBLANK('Beladung des Speichers'!A92),"",ROUND(MIN(J92,Q92)*-1,2))))</f>
        <v/>
      </c>
    </row>
    <row r="93" spans="1:19" x14ac:dyDescent="0.2">
      <c r="A93" s="98" t="str">
        <f>IF('Beladung des Speichers'!A93="","",'Beladung des Speichers'!A93)</f>
        <v/>
      </c>
      <c r="B93" s="98" t="str">
        <f>IF('Beladung des Speichers'!B93="","",'Beladung des Speichers'!B93)</f>
        <v/>
      </c>
      <c r="C93" s="149" t="str">
        <f>IF(ISBLANK('Beladung des Speichers'!A93),"",SUMIFS('Beladung des Speichers'!$C$17:$C$300,'Beladung des Speichers'!$A$17:$A$300,A93)-SUMIFS('Entladung des Speichers'!$C$17:$C$300,'Entladung des Speichers'!$A$17:$A$300,A93)+SUMIFS(Füllstände!$B$17:$B$299,Füllstände!$A$17:$A$299,A93)-SUMIFS(Füllstände!$C$17:$C$299,Füllstände!$A$17:$A$299,A93))</f>
        <v/>
      </c>
      <c r="D93" s="150" t="str">
        <f>IF(ISBLANK('Beladung des Speichers'!A93),"",C93*'Beladung des Speichers'!C93/SUMIFS('Beladung des Speichers'!$C$17:$C$300,'Beladung des Speichers'!$A$17:$A$300,A93))</f>
        <v/>
      </c>
      <c r="E93" s="151" t="str">
        <f>IF(ISBLANK('Beladung des Speichers'!A93),"",1/SUMIFS('Beladung des Speichers'!$C$17:$C$300,'Beladung des Speichers'!$A$17:$A$300,A93)*C93*SUMIF($A$17:$A$300,A93,'Beladung des Speichers'!$E$17:$E$300))</f>
        <v/>
      </c>
      <c r="F93" s="152" t="str">
        <f>IF(ISBLANK('Beladung des Speichers'!A93),"",IF(C93=0,"0,00",D93/C93*E93))</f>
        <v/>
      </c>
      <c r="G93" s="153" t="str">
        <f>IF(ISBLANK('Beladung des Speichers'!A93),"",SUMIFS('Beladung des Speichers'!$C$17:$C$300,'Beladung des Speichers'!$A$17:$A$300,A93))</f>
        <v/>
      </c>
      <c r="H93" s="112" t="str">
        <f>IF(ISBLANK('Beladung des Speichers'!A93),"",'Beladung des Speichers'!C93)</f>
        <v/>
      </c>
      <c r="I93" s="154" t="str">
        <f>IF(ISBLANK('Beladung des Speichers'!A93),"",SUMIFS('Beladung des Speichers'!$E$17:$E$1001,'Beladung des Speichers'!$A$17:$A$1001,'Ergebnis (detailliert)'!A93))</f>
        <v/>
      </c>
      <c r="J93" s="113" t="str">
        <f>IF(ISBLANK('Beladung des Speichers'!A93),"",'Beladung des Speichers'!E93)</f>
        <v/>
      </c>
      <c r="K93" s="154" t="str">
        <f>IF(ISBLANK('Beladung des Speichers'!A93),"",SUMIFS('Entladung des Speichers'!$C$17:$C$1001,'Entladung des Speichers'!$A$17:$A$1001,'Ergebnis (detailliert)'!A93))</f>
        <v/>
      </c>
      <c r="L93" s="155" t="str">
        <f t="shared" si="6"/>
        <v/>
      </c>
      <c r="M93" s="155" t="str">
        <f>IF(ISBLANK('Entladung des Speichers'!A93),"",'Entladung des Speichers'!C93)</f>
        <v/>
      </c>
      <c r="N93" s="154" t="str">
        <f>IF(ISBLANK('Beladung des Speichers'!A93),"",SUMIFS('Entladung des Speichers'!$E$17:$E$1001,'Entladung des Speichers'!$A$17:$A$1001,'Ergebnis (detailliert)'!$A$17:$A$300))</f>
        <v/>
      </c>
      <c r="O93" s="113" t="str">
        <f t="shared" si="7"/>
        <v/>
      </c>
      <c r="P93" s="17" t="str">
        <f>IFERROR(IF(A93="","",N93*'Ergebnis (detailliert)'!J93/'Ergebnis (detailliert)'!I93),0)</f>
        <v/>
      </c>
      <c r="Q93" s="95" t="str">
        <f t="shared" si="8"/>
        <v/>
      </c>
      <c r="R93" s="96" t="str">
        <f t="shared" si="9"/>
        <v/>
      </c>
      <c r="S93" s="97" t="str">
        <f>IF(A93="","",IF(LOOKUP(A93,Stammdaten!$A$17:$A$1001,Stammdaten!$G$17:$G$1001)="Nein",0,IF(ISBLANK('Beladung des Speichers'!A93),"",ROUND(MIN(J93,Q93)*-1,2))))</f>
        <v/>
      </c>
    </row>
    <row r="94" spans="1:19" x14ac:dyDescent="0.2">
      <c r="A94" s="98" t="str">
        <f>IF('Beladung des Speichers'!A94="","",'Beladung des Speichers'!A94)</f>
        <v/>
      </c>
      <c r="B94" s="98" t="str">
        <f>IF('Beladung des Speichers'!B94="","",'Beladung des Speichers'!B94)</f>
        <v/>
      </c>
      <c r="C94" s="149" t="str">
        <f>IF(ISBLANK('Beladung des Speichers'!A94),"",SUMIFS('Beladung des Speichers'!$C$17:$C$300,'Beladung des Speichers'!$A$17:$A$300,A94)-SUMIFS('Entladung des Speichers'!$C$17:$C$300,'Entladung des Speichers'!$A$17:$A$300,A94)+SUMIFS(Füllstände!$B$17:$B$299,Füllstände!$A$17:$A$299,A94)-SUMIFS(Füllstände!$C$17:$C$299,Füllstände!$A$17:$A$299,A94))</f>
        <v/>
      </c>
      <c r="D94" s="150" t="str">
        <f>IF(ISBLANK('Beladung des Speichers'!A94),"",C94*'Beladung des Speichers'!C94/SUMIFS('Beladung des Speichers'!$C$17:$C$300,'Beladung des Speichers'!$A$17:$A$300,A94))</f>
        <v/>
      </c>
      <c r="E94" s="151" t="str">
        <f>IF(ISBLANK('Beladung des Speichers'!A94),"",1/SUMIFS('Beladung des Speichers'!$C$17:$C$300,'Beladung des Speichers'!$A$17:$A$300,A94)*C94*SUMIF($A$17:$A$300,A94,'Beladung des Speichers'!$E$17:$E$300))</f>
        <v/>
      </c>
      <c r="F94" s="152" t="str">
        <f>IF(ISBLANK('Beladung des Speichers'!A94),"",IF(C94=0,"0,00",D94/C94*E94))</f>
        <v/>
      </c>
      <c r="G94" s="153" t="str">
        <f>IF(ISBLANK('Beladung des Speichers'!A94),"",SUMIFS('Beladung des Speichers'!$C$17:$C$300,'Beladung des Speichers'!$A$17:$A$300,A94))</f>
        <v/>
      </c>
      <c r="H94" s="112" t="str">
        <f>IF(ISBLANK('Beladung des Speichers'!A94),"",'Beladung des Speichers'!C94)</f>
        <v/>
      </c>
      <c r="I94" s="154" t="str">
        <f>IF(ISBLANK('Beladung des Speichers'!A94),"",SUMIFS('Beladung des Speichers'!$E$17:$E$1001,'Beladung des Speichers'!$A$17:$A$1001,'Ergebnis (detailliert)'!A94))</f>
        <v/>
      </c>
      <c r="J94" s="113" t="str">
        <f>IF(ISBLANK('Beladung des Speichers'!A94),"",'Beladung des Speichers'!E94)</f>
        <v/>
      </c>
      <c r="K94" s="154" t="str">
        <f>IF(ISBLANK('Beladung des Speichers'!A94),"",SUMIFS('Entladung des Speichers'!$C$17:$C$1001,'Entladung des Speichers'!$A$17:$A$1001,'Ergebnis (detailliert)'!A94))</f>
        <v/>
      </c>
      <c r="L94" s="155" t="str">
        <f t="shared" si="6"/>
        <v/>
      </c>
      <c r="M94" s="155" t="str">
        <f>IF(ISBLANK('Entladung des Speichers'!A94),"",'Entladung des Speichers'!C94)</f>
        <v/>
      </c>
      <c r="N94" s="154" t="str">
        <f>IF(ISBLANK('Beladung des Speichers'!A94),"",SUMIFS('Entladung des Speichers'!$E$17:$E$1001,'Entladung des Speichers'!$A$17:$A$1001,'Ergebnis (detailliert)'!$A$17:$A$300))</f>
        <v/>
      </c>
      <c r="O94" s="113" t="str">
        <f t="shared" si="7"/>
        <v/>
      </c>
      <c r="P94" s="17" t="str">
        <f>IFERROR(IF(A94="","",N94*'Ergebnis (detailliert)'!J94/'Ergebnis (detailliert)'!I94),0)</f>
        <v/>
      </c>
      <c r="Q94" s="95" t="str">
        <f t="shared" si="8"/>
        <v/>
      </c>
      <c r="R94" s="96" t="str">
        <f t="shared" si="9"/>
        <v/>
      </c>
      <c r="S94" s="97" t="str">
        <f>IF(A94="","",IF(LOOKUP(A94,Stammdaten!$A$17:$A$1001,Stammdaten!$G$17:$G$1001)="Nein",0,IF(ISBLANK('Beladung des Speichers'!A94),"",ROUND(MIN(J94,Q94)*-1,2))))</f>
        <v/>
      </c>
    </row>
    <row r="95" spans="1:19" x14ac:dyDescent="0.2">
      <c r="A95" s="98" t="str">
        <f>IF('Beladung des Speichers'!A95="","",'Beladung des Speichers'!A95)</f>
        <v/>
      </c>
      <c r="B95" s="98" t="str">
        <f>IF('Beladung des Speichers'!B95="","",'Beladung des Speichers'!B95)</f>
        <v/>
      </c>
      <c r="C95" s="149" t="str">
        <f>IF(ISBLANK('Beladung des Speichers'!A95),"",SUMIFS('Beladung des Speichers'!$C$17:$C$300,'Beladung des Speichers'!$A$17:$A$300,A95)-SUMIFS('Entladung des Speichers'!$C$17:$C$300,'Entladung des Speichers'!$A$17:$A$300,A95)+SUMIFS(Füllstände!$B$17:$B$299,Füllstände!$A$17:$A$299,A95)-SUMIFS(Füllstände!$C$17:$C$299,Füllstände!$A$17:$A$299,A95))</f>
        <v/>
      </c>
      <c r="D95" s="150" t="str">
        <f>IF(ISBLANK('Beladung des Speichers'!A95),"",C95*'Beladung des Speichers'!C95/SUMIFS('Beladung des Speichers'!$C$17:$C$300,'Beladung des Speichers'!$A$17:$A$300,A95))</f>
        <v/>
      </c>
      <c r="E95" s="151" t="str">
        <f>IF(ISBLANK('Beladung des Speichers'!A95),"",1/SUMIFS('Beladung des Speichers'!$C$17:$C$300,'Beladung des Speichers'!$A$17:$A$300,A95)*C95*SUMIF($A$17:$A$300,A95,'Beladung des Speichers'!$E$17:$E$300))</f>
        <v/>
      </c>
      <c r="F95" s="152" t="str">
        <f>IF(ISBLANK('Beladung des Speichers'!A95),"",IF(C95=0,"0,00",D95/C95*E95))</f>
        <v/>
      </c>
      <c r="G95" s="153" t="str">
        <f>IF(ISBLANK('Beladung des Speichers'!A95),"",SUMIFS('Beladung des Speichers'!$C$17:$C$300,'Beladung des Speichers'!$A$17:$A$300,A95))</f>
        <v/>
      </c>
      <c r="H95" s="112" t="str">
        <f>IF(ISBLANK('Beladung des Speichers'!A95),"",'Beladung des Speichers'!C95)</f>
        <v/>
      </c>
      <c r="I95" s="154" t="str">
        <f>IF(ISBLANK('Beladung des Speichers'!A95),"",SUMIFS('Beladung des Speichers'!$E$17:$E$1001,'Beladung des Speichers'!$A$17:$A$1001,'Ergebnis (detailliert)'!A95))</f>
        <v/>
      </c>
      <c r="J95" s="113" t="str">
        <f>IF(ISBLANK('Beladung des Speichers'!A95),"",'Beladung des Speichers'!E95)</f>
        <v/>
      </c>
      <c r="K95" s="154" t="str">
        <f>IF(ISBLANK('Beladung des Speichers'!A95),"",SUMIFS('Entladung des Speichers'!$C$17:$C$1001,'Entladung des Speichers'!$A$17:$A$1001,'Ergebnis (detailliert)'!A95))</f>
        <v/>
      </c>
      <c r="L95" s="155" t="str">
        <f t="shared" si="6"/>
        <v/>
      </c>
      <c r="M95" s="155" t="str">
        <f>IF(ISBLANK('Entladung des Speichers'!A95),"",'Entladung des Speichers'!C95)</f>
        <v/>
      </c>
      <c r="N95" s="154" t="str">
        <f>IF(ISBLANK('Beladung des Speichers'!A95),"",SUMIFS('Entladung des Speichers'!$E$17:$E$1001,'Entladung des Speichers'!$A$17:$A$1001,'Ergebnis (detailliert)'!$A$17:$A$300))</f>
        <v/>
      </c>
      <c r="O95" s="113" t="str">
        <f t="shared" si="7"/>
        <v/>
      </c>
      <c r="P95" s="17" t="str">
        <f>IFERROR(IF(A95="","",N95*'Ergebnis (detailliert)'!J95/'Ergebnis (detailliert)'!I95),0)</f>
        <v/>
      </c>
      <c r="Q95" s="95" t="str">
        <f t="shared" si="8"/>
        <v/>
      </c>
      <c r="R95" s="96" t="str">
        <f t="shared" si="9"/>
        <v/>
      </c>
      <c r="S95" s="97" t="str">
        <f>IF(A95="","",IF(LOOKUP(A95,Stammdaten!$A$17:$A$1001,Stammdaten!$G$17:$G$1001)="Nein",0,IF(ISBLANK('Beladung des Speichers'!A95),"",ROUND(MIN(J95,Q95)*-1,2))))</f>
        <v/>
      </c>
    </row>
    <row r="96" spans="1:19" x14ac:dyDescent="0.2">
      <c r="A96" s="98" t="str">
        <f>IF('Beladung des Speichers'!A96="","",'Beladung des Speichers'!A96)</f>
        <v/>
      </c>
      <c r="B96" s="98" t="str">
        <f>IF('Beladung des Speichers'!B96="","",'Beladung des Speichers'!B96)</f>
        <v/>
      </c>
      <c r="C96" s="149" t="str">
        <f>IF(ISBLANK('Beladung des Speichers'!A96),"",SUMIFS('Beladung des Speichers'!$C$17:$C$300,'Beladung des Speichers'!$A$17:$A$300,A96)-SUMIFS('Entladung des Speichers'!$C$17:$C$300,'Entladung des Speichers'!$A$17:$A$300,A96)+SUMIFS(Füllstände!$B$17:$B$299,Füllstände!$A$17:$A$299,A96)-SUMIFS(Füllstände!$C$17:$C$299,Füllstände!$A$17:$A$299,A96))</f>
        <v/>
      </c>
      <c r="D96" s="150" t="str">
        <f>IF(ISBLANK('Beladung des Speichers'!A96),"",C96*'Beladung des Speichers'!C96/SUMIFS('Beladung des Speichers'!$C$17:$C$300,'Beladung des Speichers'!$A$17:$A$300,A96))</f>
        <v/>
      </c>
      <c r="E96" s="151" t="str">
        <f>IF(ISBLANK('Beladung des Speichers'!A96),"",1/SUMIFS('Beladung des Speichers'!$C$17:$C$300,'Beladung des Speichers'!$A$17:$A$300,A96)*C96*SUMIF($A$17:$A$300,A96,'Beladung des Speichers'!$E$17:$E$300))</f>
        <v/>
      </c>
      <c r="F96" s="152" t="str">
        <f>IF(ISBLANK('Beladung des Speichers'!A96),"",IF(C96=0,"0,00",D96/C96*E96))</f>
        <v/>
      </c>
      <c r="G96" s="153" t="str">
        <f>IF(ISBLANK('Beladung des Speichers'!A96),"",SUMIFS('Beladung des Speichers'!$C$17:$C$300,'Beladung des Speichers'!$A$17:$A$300,A96))</f>
        <v/>
      </c>
      <c r="H96" s="112" t="str">
        <f>IF(ISBLANK('Beladung des Speichers'!A96),"",'Beladung des Speichers'!C96)</f>
        <v/>
      </c>
      <c r="I96" s="154" t="str">
        <f>IF(ISBLANK('Beladung des Speichers'!A96),"",SUMIFS('Beladung des Speichers'!$E$17:$E$1001,'Beladung des Speichers'!$A$17:$A$1001,'Ergebnis (detailliert)'!A96))</f>
        <v/>
      </c>
      <c r="J96" s="113" t="str">
        <f>IF(ISBLANK('Beladung des Speichers'!A96),"",'Beladung des Speichers'!E96)</f>
        <v/>
      </c>
      <c r="K96" s="154" t="str">
        <f>IF(ISBLANK('Beladung des Speichers'!A96),"",SUMIFS('Entladung des Speichers'!$C$17:$C$1001,'Entladung des Speichers'!$A$17:$A$1001,'Ergebnis (detailliert)'!A96))</f>
        <v/>
      </c>
      <c r="L96" s="155" t="str">
        <f t="shared" si="6"/>
        <v/>
      </c>
      <c r="M96" s="155" t="str">
        <f>IF(ISBLANK('Entladung des Speichers'!A96),"",'Entladung des Speichers'!C96)</f>
        <v/>
      </c>
      <c r="N96" s="154" t="str">
        <f>IF(ISBLANK('Beladung des Speichers'!A96),"",SUMIFS('Entladung des Speichers'!$E$17:$E$1001,'Entladung des Speichers'!$A$17:$A$1001,'Ergebnis (detailliert)'!$A$17:$A$300))</f>
        <v/>
      </c>
      <c r="O96" s="113" t="str">
        <f t="shared" si="7"/>
        <v/>
      </c>
      <c r="P96" s="17" t="str">
        <f>IFERROR(IF(A96="","",N96*'Ergebnis (detailliert)'!J96/'Ergebnis (detailliert)'!I96),0)</f>
        <v/>
      </c>
      <c r="Q96" s="95" t="str">
        <f t="shared" si="8"/>
        <v/>
      </c>
      <c r="R96" s="96" t="str">
        <f t="shared" si="9"/>
        <v/>
      </c>
      <c r="S96" s="97" t="str">
        <f>IF(A96="","",IF(LOOKUP(A96,Stammdaten!$A$17:$A$1001,Stammdaten!$G$17:$G$1001)="Nein",0,IF(ISBLANK('Beladung des Speichers'!A96),"",ROUND(MIN(J96,Q96)*-1,2))))</f>
        <v/>
      </c>
    </row>
    <row r="97" spans="1:19" x14ac:dyDescent="0.2">
      <c r="A97" s="98" t="str">
        <f>IF('Beladung des Speichers'!A97="","",'Beladung des Speichers'!A97)</f>
        <v/>
      </c>
      <c r="B97" s="98" t="str">
        <f>IF('Beladung des Speichers'!B97="","",'Beladung des Speichers'!B97)</f>
        <v/>
      </c>
      <c r="C97" s="149" t="str">
        <f>IF(ISBLANK('Beladung des Speichers'!A97),"",SUMIFS('Beladung des Speichers'!$C$17:$C$300,'Beladung des Speichers'!$A$17:$A$300,A97)-SUMIFS('Entladung des Speichers'!$C$17:$C$300,'Entladung des Speichers'!$A$17:$A$300,A97)+SUMIFS(Füllstände!$B$17:$B$299,Füllstände!$A$17:$A$299,A97)-SUMIFS(Füllstände!$C$17:$C$299,Füllstände!$A$17:$A$299,A97))</f>
        <v/>
      </c>
      <c r="D97" s="150" t="str">
        <f>IF(ISBLANK('Beladung des Speichers'!A97),"",C97*'Beladung des Speichers'!C97/SUMIFS('Beladung des Speichers'!$C$17:$C$300,'Beladung des Speichers'!$A$17:$A$300,A97))</f>
        <v/>
      </c>
      <c r="E97" s="151" t="str">
        <f>IF(ISBLANK('Beladung des Speichers'!A97),"",1/SUMIFS('Beladung des Speichers'!$C$17:$C$300,'Beladung des Speichers'!$A$17:$A$300,A97)*C97*SUMIF($A$17:$A$300,A97,'Beladung des Speichers'!$E$17:$E$300))</f>
        <v/>
      </c>
      <c r="F97" s="152" t="str">
        <f>IF(ISBLANK('Beladung des Speichers'!A97),"",IF(C97=0,"0,00",D97/C97*E97))</f>
        <v/>
      </c>
      <c r="G97" s="153" t="str">
        <f>IF(ISBLANK('Beladung des Speichers'!A97),"",SUMIFS('Beladung des Speichers'!$C$17:$C$300,'Beladung des Speichers'!$A$17:$A$300,A97))</f>
        <v/>
      </c>
      <c r="H97" s="112" t="str">
        <f>IF(ISBLANK('Beladung des Speichers'!A97),"",'Beladung des Speichers'!C97)</f>
        <v/>
      </c>
      <c r="I97" s="154" t="str">
        <f>IF(ISBLANK('Beladung des Speichers'!A97),"",SUMIFS('Beladung des Speichers'!$E$17:$E$1001,'Beladung des Speichers'!$A$17:$A$1001,'Ergebnis (detailliert)'!A97))</f>
        <v/>
      </c>
      <c r="J97" s="113" t="str">
        <f>IF(ISBLANK('Beladung des Speichers'!A97),"",'Beladung des Speichers'!E97)</f>
        <v/>
      </c>
      <c r="K97" s="154" t="str">
        <f>IF(ISBLANK('Beladung des Speichers'!A97),"",SUMIFS('Entladung des Speichers'!$C$17:$C$1001,'Entladung des Speichers'!$A$17:$A$1001,'Ergebnis (detailliert)'!A97))</f>
        <v/>
      </c>
      <c r="L97" s="155" t="str">
        <f t="shared" si="6"/>
        <v/>
      </c>
      <c r="M97" s="155" t="str">
        <f>IF(ISBLANK('Entladung des Speichers'!A97),"",'Entladung des Speichers'!C97)</f>
        <v/>
      </c>
      <c r="N97" s="154" t="str">
        <f>IF(ISBLANK('Beladung des Speichers'!A97),"",SUMIFS('Entladung des Speichers'!$E$17:$E$1001,'Entladung des Speichers'!$A$17:$A$1001,'Ergebnis (detailliert)'!$A$17:$A$300))</f>
        <v/>
      </c>
      <c r="O97" s="113" t="str">
        <f t="shared" si="7"/>
        <v/>
      </c>
      <c r="P97" s="17" t="str">
        <f>IFERROR(IF(A97="","",N97*'Ergebnis (detailliert)'!J97/'Ergebnis (detailliert)'!I97),0)</f>
        <v/>
      </c>
      <c r="Q97" s="95" t="str">
        <f t="shared" si="8"/>
        <v/>
      </c>
      <c r="R97" s="96" t="str">
        <f t="shared" si="9"/>
        <v/>
      </c>
      <c r="S97" s="97" t="str">
        <f>IF(A97="","",IF(LOOKUP(A97,Stammdaten!$A$17:$A$1001,Stammdaten!$G$17:$G$1001)="Nein",0,IF(ISBLANK('Beladung des Speichers'!A97),"",ROUND(MIN(J97,Q97)*-1,2))))</f>
        <v/>
      </c>
    </row>
    <row r="98" spans="1:19" x14ac:dyDescent="0.2">
      <c r="A98" s="98" t="str">
        <f>IF('Beladung des Speichers'!A98="","",'Beladung des Speichers'!A98)</f>
        <v/>
      </c>
      <c r="B98" s="98" t="str">
        <f>IF('Beladung des Speichers'!B98="","",'Beladung des Speichers'!B98)</f>
        <v/>
      </c>
      <c r="C98" s="149" t="str">
        <f>IF(ISBLANK('Beladung des Speichers'!A98),"",SUMIFS('Beladung des Speichers'!$C$17:$C$300,'Beladung des Speichers'!$A$17:$A$300,A98)-SUMIFS('Entladung des Speichers'!$C$17:$C$300,'Entladung des Speichers'!$A$17:$A$300,A98)+SUMIFS(Füllstände!$B$17:$B$299,Füllstände!$A$17:$A$299,A98)-SUMIFS(Füllstände!$C$17:$C$299,Füllstände!$A$17:$A$299,A98))</f>
        <v/>
      </c>
      <c r="D98" s="150" t="str">
        <f>IF(ISBLANK('Beladung des Speichers'!A98),"",C98*'Beladung des Speichers'!C98/SUMIFS('Beladung des Speichers'!$C$17:$C$300,'Beladung des Speichers'!$A$17:$A$300,A98))</f>
        <v/>
      </c>
      <c r="E98" s="151" t="str">
        <f>IF(ISBLANK('Beladung des Speichers'!A98),"",1/SUMIFS('Beladung des Speichers'!$C$17:$C$300,'Beladung des Speichers'!$A$17:$A$300,A98)*C98*SUMIF($A$17:$A$300,A98,'Beladung des Speichers'!$E$17:$E$300))</f>
        <v/>
      </c>
      <c r="F98" s="152" t="str">
        <f>IF(ISBLANK('Beladung des Speichers'!A98),"",IF(C98=0,"0,00",D98/C98*E98))</f>
        <v/>
      </c>
      <c r="G98" s="153" t="str">
        <f>IF(ISBLANK('Beladung des Speichers'!A98),"",SUMIFS('Beladung des Speichers'!$C$17:$C$300,'Beladung des Speichers'!$A$17:$A$300,A98))</f>
        <v/>
      </c>
      <c r="H98" s="112" t="str">
        <f>IF(ISBLANK('Beladung des Speichers'!A98),"",'Beladung des Speichers'!C98)</f>
        <v/>
      </c>
      <c r="I98" s="154" t="str">
        <f>IF(ISBLANK('Beladung des Speichers'!A98),"",SUMIFS('Beladung des Speichers'!$E$17:$E$1001,'Beladung des Speichers'!$A$17:$A$1001,'Ergebnis (detailliert)'!A98))</f>
        <v/>
      </c>
      <c r="J98" s="113" t="str">
        <f>IF(ISBLANK('Beladung des Speichers'!A98),"",'Beladung des Speichers'!E98)</f>
        <v/>
      </c>
      <c r="K98" s="154" t="str">
        <f>IF(ISBLANK('Beladung des Speichers'!A98),"",SUMIFS('Entladung des Speichers'!$C$17:$C$1001,'Entladung des Speichers'!$A$17:$A$1001,'Ergebnis (detailliert)'!A98))</f>
        <v/>
      </c>
      <c r="L98" s="155" t="str">
        <f t="shared" si="6"/>
        <v/>
      </c>
      <c r="M98" s="155" t="str">
        <f>IF(ISBLANK('Entladung des Speichers'!A98),"",'Entladung des Speichers'!C98)</f>
        <v/>
      </c>
      <c r="N98" s="154" t="str">
        <f>IF(ISBLANK('Beladung des Speichers'!A98),"",SUMIFS('Entladung des Speichers'!$E$17:$E$1001,'Entladung des Speichers'!$A$17:$A$1001,'Ergebnis (detailliert)'!$A$17:$A$300))</f>
        <v/>
      </c>
      <c r="O98" s="113" t="str">
        <f t="shared" si="7"/>
        <v/>
      </c>
      <c r="P98" s="17" t="str">
        <f>IFERROR(IF(A98="","",N98*'Ergebnis (detailliert)'!J98/'Ergebnis (detailliert)'!I98),0)</f>
        <v/>
      </c>
      <c r="Q98" s="95" t="str">
        <f t="shared" si="8"/>
        <v/>
      </c>
      <c r="R98" s="96" t="str">
        <f t="shared" si="9"/>
        <v/>
      </c>
      <c r="S98" s="97" t="str">
        <f>IF(A98="","",IF(LOOKUP(A98,Stammdaten!$A$17:$A$1001,Stammdaten!$G$17:$G$1001)="Nein",0,IF(ISBLANK('Beladung des Speichers'!A98),"",ROUND(MIN(J98,Q98)*-1,2))))</f>
        <v/>
      </c>
    </row>
    <row r="99" spans="1:19" x14ac:dyDescent="0.2">
      <c r="A99" s="98" t="str">
        <f>IF('Beladung des Speichers'!A99="","",'Beladung des Speichers'!A99)</f>
        <v/>
      </c>
      <c r="B99" s="98" t="str">
        <f>IF('Beladung des Speichers'!B99="","",'Beladung des Speichers'!B99)</f>
        <v/>
      </c>
      <c r="C99" s="149" t="str">
        <f>IF(ISBLANK('Beladung des Speichers'!A99),"",SUMIFS('Beladung des Speichers'!$C$17:$C$300,'Beladung des Speichers'!$A$17:$A$300,A99)-SUMIFS('Entladung des Speichers'!$C$17:$C$300,'Entladung des Speichers'!$A$17:$A$300,A99)+SUMIFS(Füllstände!$B$17:$B$299,Füllstände!$A$17:$A$299,A99)-SUMIFS(Füllstände!$C$17:$C$299,Füllstände!$A$17:$A$299,A99))</f>
        <v/>
      </c>
      <c r="D99" s="150" t="str">
        <f>IF(ISBLANK('Beladung des Speichers'!A99),"",C99*'Beladung des Speichers'!C99/SUMIFS('Beladung des Speichers'!$C$17:$C$300,'Beladung des Speichers'!$A$17:$A$300,A99))</f>
        <v/>
      </c>
      <c r="E99" s="151" t="str">
        <f>IF(ISBLANK('Beladung des Speichers'!A99),"",1/SUMIFS('Beladung des Speichers'!$C$17:$C$300,'Beladung des Speichers'!$A$17:$A$300,A99)*C99*SUMIF($A$17:$A$300,A99,'Beladung des Speichers'!$E$17:$E$300))</f>
        <v/>
      </c>
      <c r="F99" s="152" t="str">
        <f>IF(ISBLANK('Beladung des Speichers'!A99),"",IF(C99=0,"0,00",D99/C99*E99))</f>
        <v/>
      </c>
      <c r="G99" s="153" t="str">
        <f>IF(ISBLANK('Beladung des Speichers'!A99),"",SUMIFS('Beladung des Speichers'!$C$17:$C$300,'Beladung des Speichers'!$A$17:$A$300,A99))</f>
        <v/>
      </c>
      <c r="H99" s="112" t="str">
        <f>IF(ISBLANK('Beladung des Speichers'!A99),"",'Beladung des Speichers'!C99)</f>
        <v/>
      </c>
      <c r="I99" s="154" t="str">
        <f>IF(ISBLANK('Beladung des Speichers'!A99),"",SUMIFS('Beladung des Speichers'!$E$17:$E$1001,'Beladung des Speichers'!$A$17:$A$1001,'Ergebnis (detailliert)'!A99))</f>
        <v/>
      </c>
      <c r="J99" s="113" t="str">
        <f>IF(ISBLANK('Beladung des Speichers'!A99),"",'Beladung des Speichers'!E99)</f>
        <v/>
      </c>
      <c r="K99" s="154" t="str">
        <f>IF(ISBLANK('Beladung des Speichers'!A99),"",SUMIFS('Entladung des Speichers'!$C$17:$C$1001,'Entladung des Speichers'!$A$17:$A$1001,'Ergebnis (detailliert)'!A99))</f>
        <v/>
      </c>
      <c r="L99" s="155" t="str">
        <f t="shared" si="6"/>
        <v/>
      </c>
      <c r="M99" s="155" t="str">
        <f>IF(ISBLANK('Entladung des Speichers'!A99),"",'Entladung des Speichers'!C99)</f>
        <v/>
      </c>
      <c r="N99" s="154" t="str">
        <f>IF(ISBLANK('Beladung des Speichers'!A99),"",SUMIFS('Entladung des Speichers'!$E$17:$E$1001,'Entladung des Speichers'!$A$17:$A$1001,'Ergebnis (detailliert)'!$A$17:$A$300))</f>
        <v/>
      </c>
      <c r="O99" s="113" t="str">
        <f t="shared" si="7"/>
        <v/>
      </c>
      <c r="P99" s="17" t="str">
        <f>IFERROR(IF(A99="","",N99*'Ergebnis (detailliert)'!J99/'Ergebnis (detailliert)'!I99),0)</f>
        <v/>
      </c>
      <c r="Q99" s="95" t="str">
        <f t="shared" si="8"/>
        <v/>
      </c>
      <c r="R99" s="96" t="str">
        <f t="shared" si="9"/>
        <v/>
      </c>
      <c r="S99" s="97" t="str">
        <f>IF(A99="","",IF(LOOKUP(A99,Stammdaten!$A$17:$A$1001,Stammdaten!$G$17:$G$1001)="Nein",0,IF(ISBLANK('Beladung des Speichers'!A99),"",ROUND(MIN(J99,Q99)*-1,2))))</f>
        <v/>
      </c>
    </row>
    <row r="100" spans="1:19" x14ac:dyDescent="0.2">
      <c r="A100" s="98" t="str">
        <f>IF('Beladung des Speichers'!A100="","",'Beladung des Speichers'!A100)</f>
        <v/>
      </c>
      <c r="B100" s="98" t="str">
        <f>IF('Beladung des Speichers'!B100="","",'Beladung des Speichers'!B100)</f>
        <v/>
      </c>
      <c r="C100" s="149" t="str">
        <f>IF(ISBLANK('Beladung des Speichers'!A100),"",SUMIFS('Beladung des Speichers'!$C$17:$C$300,'Beladung des Speichers'!$A$17:$A$300,A100)-SUMIFS('Entladung des Speichers'!$C$17:$C$300,'Entladung des Speichers'!$A$17:$A$300,A100)+SUMIFS(Füllstände!$B$17:$B$299,Füllstände!$A$17:$A$299,A100)-SUMIFS(Füllstände!$C$17:$C$299,Füllstände!$A$17:$A$299,A100))</f>
        <v/>
      </c>
      <c r="D100" s="150" t="str">
        <f>IF(ISBLANK('Beladung des Speichers'!A100),"",C100*'Beladung des Speichers'!C100/SUMIFS('Beladung des Speichers'!$C$17:$C$300,'Beladung des Speichers'!$A$17:$A$300,A100))</f>
        <v/>
      </c>
      <c r="E100" s="151" t="str">
        <f>IF(ISBLANK('Beladung des Speichers'!A100),"",1/SUMIFS('Beladung des Speichers'!$C$17:$C$300,'Beladung des Speichers'!$A$17:$A$300,A100)*C100*SUMIF($A$17:$A$300,A100,'Beladung des Speichers'!$E$17:$E$300))</f>
        <v/>
      </c>
      <c r="F100" s="152" t="str">
        <f>IF(ISBLANK('Beladung des Speichers'!A100),"",IF(C100=0,"0,00",D100/C100*E100))</f>
        <v/>
      </c>
      <c r="G100" s="153" t="str">
        <f>IF(ISBLANK('Beladung des Speichers'!A100),"",SUMIFS('Beladung des Speichers'!$C$17:$C$300,'Beladung des Speichers'!$A$17:$A$300,A100))</f>
        <v/>
      </c>
      <c r="H100" s="112" t="str">
        <f>IF(ISBLANK('Beladung des Speichers'!A100),"",'Beladung des Speichers'!C100)</f>
        <v/>
      </c>
      <c r="I100" s="154" t="str">
        <f>IF(ISBLANK('Beladung des Speichers'!A100),"",SUMIFS('Beladung des Speichers'!$E$17:$E$1001,'Beladung des Speichers'!$A$17:$A$1001,'Ergebnis (detailliert)'!A100))</f>
        <v/>
      </c>
      <c r="J100" s="113" t="str">
        <f>IF(ISBLANK('Beladung des Speichers'!A100),"",'Beladung des Speichers'!E100)</f>
        <v/>
      </c>
      <c r="K100" s="154" t="str">
        <f>IF(ISBLANK('Beladung des Speichers'!A100),"",SUMIFS('Entladung des Speichers'!$C$17:$C$1001,'Entladung des Speichers'!$A$17:$A$1001,'Ergebnis (detailliert)'!A100))</f>
        <v/>
      </c>
      <c r="L100" s="155" t="str">
        <f t="shared" si="6"/>
        <v/>
      </c>
      <c r="M100" s="155" t="str">
        <f>IF(ISBLANK('Entladung des Speichers'!A100),"",'Entladung des Speichers'!C100)</f>
        <v/>
      </c>
      <c r="N100" s="154" t="str">
        <f>IF(ISBLANK('Beladung des Speichers'!A100),"",SUMIFS('Entladung des Speichers'!$E$17:$E$1001,'Entladung des Speichers'!$A$17:$A$1001,'Ergebnis (detailliert)'!$A$17:$A$300))</f>
        <v/>
      </c>
      <c r="O100" s="113" t="str">
        <f t="shared" si="7"/>
        <v/>
      </c>
      <c r="P100" s="17" t="str">
        <f>IFERROR(IF(A100="","",N100*'Ergebnis (detailliert)'!J100/'Ergebnis (detailliert)'!I100),0)</f>
        <v/>
      </c>
      <c r="Q100" s="95" t="str">
        <f t="shared" si="8"/>
        <v/>
      </c>
      <c r="R100" s="96" t="str">
        <f t="shared" si="9"/>
        <v/>
      </c>
      <c r="S100" s="97" t="str">
        <f>IF(A100="","",IF(LOOKUP(A100,Stammdaten!$A$17:$A$1001,Stammdaten!$G$17:$G$1001)="Nein",0,IF(ISBLANK('Beladung des Speichers'!A100),"",ROUND(MIN(J100,Q100)*-1,2))))</f>
        <v/>
      </c>
    </row>
    <row r="101" spans="1:19" x14ac:dyDescent="0.2">
      <c r="A101" s="98" t="str">
        <f>IF('Beladung des Speichers'!A101="","",'Beladung des Speichers'!A101)</f>
        <v/>
      </c>
      <c r="B101" s="98" t="str">
        <f>IF('Beladung des Speichers'!B101="","",'Beladung des Speichers'!B101)</f>
        <v/>
      </c>
      <c r="C101" s="149" t="str">
        <f>IF(ISBLANK('Beladung des Speichers'!A101),"",SUMIFS('Beladung des Speichers'!$C$17:$C$300,'Beladung des Speichers'!$A$17:$A$300,A101)-SUMIFS('Entladung des Speichers'!$C$17:$C$300,'Entladung des Speichers'!$A$17:$A$300,A101)+SUMIFS(Füllstände!$B$17:$B$299,Füllstände!$A$17:$A$299,A101)-SUMIFS(Füllstände!$C$17:$C$299,Füllstände!$A$17:$A$299,A101))</f>
        <v/>
      </c>
      <c r="D101" s="150" t="str">
        <f>IF(ISBLANK('Beladung des Speichers'!A101),"",C101*'Beladung des Speichers'!C101/SUMIFS('Beladung des Speichers'!$C$17:$C$300,'Beladung des Speichers'!$A$17:$A$300,A101))</f>
        <v/>
      </c>
      <c r="E101" s="151" t="str">
        <f>IF(ISBLANK('Beladung des Speichers'!A101),"",1/SUMIFS('Beladung des Speichers'!$C$17:$C$300,'Beladung des Speichers'!$A$17:$A$300,A101)*C101*SUMIF($A$17:$A$300,A101,'Beladung des Speichers'!$E$17:$E$300))</f>
        <v/>
      </c>
      <c r="F101" s="152" t="str">
        <f>IF(ISBLANK('Beladung des Speichers'!A101),"",IF(C101=0,"0,00",D101/C101*E101))</f>
        <v/>
      </c>
      <c r="G101" s="153" t="str">
        <f>IF(ISBLANK('Beladung des Speichers'!A101),"",SUMIFS('Beladung des Speichers'!$C$17:$C$300,'Beladung des Speichers'!$A$17:$A$300,A101))</f>
        <v/>
      </c>
      <c r="H101" s="112" t="str">
        <f>IF(ISBLANK('Beladung des Speichers'!A101),"",'Beladung des Speichers'!C101)</f>
        <v/>
      </c>
      <c r="I101" s="154" t="str">
        <f>IF(ISBLANK('Beladung des Speichers'!A101),"",SUMIFS('Beladung des Speichers'!$E$17:$E$1001,'Beladung des Speichers'!$A$17:$A$1001,'Ergebnis (detailliert)'!A101))</f>
        <v/>
      </c>
      <c r="J101" s="113" t="str">
        <f>IF(ISBLANK('Beladung des Speichers'!A101),"",'Beladung des Speichers'!E101)</f>
        <v/>
      </c>
      <c r="K101" s="154" t="str">
        <f>IF(ISBLANK('Beladung des Speichers'!A101),"",SUMIFS('Entladung des Speichers'!$C$17:$C$1001,'Entladung des Speichers'!$A$17:$A$1001,'Ergebnis (detailliert)'!A101))</f>
        <v/>
      </c>
      <c r="L101" s="155" t="str">
        <f t="shared" si="6"/>
        <v/>
      </c>
      <c r="M101" s="155" t="str">
        <f>IF(ISBLANK('Entladung des Speichers'!A101),"",'Entladung des Speichers'!C101)</f>
        <v/>
      </c>
      <c r="N101" s="154" t="str">
        <f>IF(ISBLANK('Beladung des Speichers'!A101),"",SUMIFS('Entladung des Speichers'!$E$17:$E$1001,'Entladung des Speichers'!$A$17:$A$1001,'Ergebnis (detailliert)'!$A$17:$A$300))</f>
        <v/>
      </c>
      <c r="O101" s="113" t="str">
        <f t="shared" si="7"/>
        <v/>
      </c>
      <c r="P101" s="17" t="str">
        <f>IFERROR(IF(A101="","",N101*'Ergebnis (detailliert)'!J101/'Ergebnis (detailliert)'!I101),0)</f>
        <v/>
      </c>
      <c r="Q101" s="95" t="str">
        <f t="shared" si="8"/>
        <v/>
      </c>
      <c r="R101" s="96" t="str">
        <f t="shared" si="9"/>
        <v/>
      </c>
      <c r="S101" s="97" t="str">
        <f>IF(A101="","",IF(LOOKUP(A101,Stammdaten!$A$17:$A$1001,Stammdaten!$G$17:$G$1001)="Nein",0,IF(ISBLANK('Beladung des Speichers'!A101),"",ROUND(MIN(J101,Q101)*-1,2))))</f>
        <v/>
      </c>
    </row>
    <row r="102" spans="1:19" x14ac:dyDescent="0.2">
      <c r="A102" s="98" t="str">
        <f>IF('Beladung des Speichers'!A102="","",'Beladung des Speichers'!A102)</f>
        <v/>
      </c>
      <c r="B102" s="98" t="str">
        <f>IF('Beladung des Speichers'!B102="","",'Beladung des Speichers'!B102)</f>
        <v/>
      </c>
      <c r="C102" s="149" t="str">
        <f>IF(ISBLANK('Beladung des Speichers'!A102),"",SUMIFS('Beladung des Speichers'!$C$17:$C$300,'Beladung des Speichers'!$A$17:$A$300,A102)-SUMIFS('Entladung des Speichers'!$C$17:$C$300,'Entladung des Speichers'!$A$17:$A$300,A102)+SUMIFS(Füllstände!$B$17:$B$299,Füllstände!$A$17:$A$299,A102)-SUMIFS(Füllstände!$C$17:$C$299,Füllstände!$A$17:$A$299,A102))</f>
        <v/>
      </c>
      <c r="D102" s="150" t="str">
        <f>IF(ISBLANK('Beladung des Speichers'!A102),"",C102*'Beladung des Speichers'!C102/SUMIFS('Beladung des Speichers'!$C$17:$C$300,'Beladung des Speichers'!$A$17:$A$300,A102))</f>
        <v/>
      </c>
      <c r="E102" s="151" t="str">
        <f>IF(ISBLANK('Beladung des Speichers'!A102),"",1/SUMIFS('Beladung des Speichers'!$C$17:$C$300,'Beladung des Speichers'!$A$17:$A$300,A102)*C102*SUMIF($A$17:$A$300,A102,'Beladung des Speichers'!$E$17:$E$300))</f>
        <v/>
      </c>
      <c r="F102" s="152" t="str">
        <f>IF(ISBLANK('Beladung des Speichers'!A102),"",IF(C102=0,"0,00",D102/C102*E102))</f>
        <v/>
      </c>
      <c r="G102" s="153" t="str">
        <f>IF(ISBLANK('Beladung des Speichers'!A102),"",SUMIFS('Beladung des Speichers'!$C$17:$C$300,'Beladung des Speichers'!$A$17:$A$300,A102))</f>
        <v/>
      </c>
      <c r="H102" s="112" t="str">
        <f>IF(ISBLANK('Beladung des Speichers'!A102),"",'Beladung des Speichers'!C102)</f>
        <v/>
      </c>
      <c r="I102" s="154" t="str">
        <f>IF(ISBLANK('Beladung des Speichers'!A102),"",SUMIFS('Beladung des Speichers'!$E$17:$E$1001,'Beladung des Speichers'!$A$17:$A$1001,'Ergebnis (detailliert)'!A102))</f>
        <v/>
      </c>
      <c r="J102" s="113" t="str">
        <f>IF(ISBLANK('Beladung des Speichers'!A102),"",'Beladung des Speichers'!E102)</f>
        <v/>
      </c>
      <c r="K102" s="154" t="str">
        <f>IF(ISBLANK('Beladung des Speichers'!A102),"",SUMIFS('Entladung des Speichers'!$C$17:$C$1001,'Entladung des Speichers'!$A$17:$A$1001,'Ergebnis (detailliert)'!A102))</f>
        <v/>
      </c>
      <c r="L102" s="155" t="str">
        <f t="shared" si="6"/>
        <v/>
      </c>
      <c r="M102" s="155" t="str">
        <f>IF(ISBLANK('Entladung des Speichers'!A102),"",'Entladung des Speichers'!C102)</f>
        <v/>
      </c>
      <c r="N102" s="154" t="str">
        <f>IF(ISBLANK('Beladung des Speichers'!A102),"",SUMIFS('Entladung des Speichers'!$E$17:$E$1001,'Entladung des Speichers'!$A$17:$A$1001,'Ergebnis (detailliert)'!$A$17:$A$300))</f>
        <v/>
      </c>
      <c r="O102" s="113" t="str">
        <f t="shared" si="7"/>
        <v/>
      </c>
      <c r="P102" s="17" t="str">
        <f>IFERROR(IF(A102="","",N102*'Ergebnis (detailliert)'!J102/'Ergebnis (detailliert)'!I102),0)</f>
        <v/>
      </c>
      <c r="Q102" s="95" t="str">
        <f t="shared" si="8"/>
        <v/>
      </c>
      <c r="R102" s="96" t="str">
        <f t="shared" si="9"/>
        <v/>
      </c>
      <c r="S102" s="97" t="str">
        <f>IF(A102="","",IF(LOOKUP(A102,Stammdaten!$A$17:$A$1001,Stammdaten!$G$17:$G$1001)="Nein",0,IF(ISBLANK('Beladung des Speichers'!A102),"",ROUND(MIN(J102,Q102)*-1,2))))</f>
        <v/>
      </c>
    </row>
    <row r="103" spans="1:19" x14ac:dyDescent="0.2">
      <c r="A103" s="98" t="str">
        <f>IF('Beladung des Speichers'!A103="","",'Beladung des Speichers'!A103)</f>
        <v/>
      </c>
      <c r="B103" s="98" t="str">
        <f>IF('Beladung des Speichers'!B103="","",'Beladung des Speichers'!B103)</f>
        <v/>
      </c>
      <c r="C103" s="149" t="str">
        <f>IF(ISBLANK('Beladung des Speichers'!A103),"",SUMIFS('Beladung des Speichers'!$C$17:$C$300,'Beladung des Speichers'!$A$17:$A$300,A103)-SUMIFS('Entladung des Speichers'!$C$17:$C$300,'Entladung des Speichers'!$A$17:$A$300,A103)+SUMIFS(Füllstände!$B$17:$B$299,Füllstände!$A$17:$A$299,A103)-SUMIFS(Füllstände!$C$17:$C$299,Füllstände!$A$17:$A$299,A103))</f>
        <v/>
      </c>
      <c r="D103" s="150" t="str">
        <f>IF(ISBLANK('Beladung des Speichers'!A103),"",C103*'Beladung des Speichers'!C103/SUMIFS('Beladung des Speichers'!$C$17:$C$300,'Beladung des Speichers'!$A$17:$A$300,A103))</f>
        <v/>
      </c>
      <c r="E103" s="151" t="str">
        <f>IF(ISBLANK('Beladung des Speichers'!A103),"",1/SUMIFS('Beladung des Speichers'!$C$17:$C$300,'Beladung des Speichers'!$A$17:$A$300,A103)*C103*SUMIF($A$17:$A$300,A103,'Beladung des Speichers'!$E$17:$E$300))</f>
        <v/>
      </c>
      <c r="F103" s="152" t="str">
        <f>IF(ISBLANK('Beladung des Speichers'!A103),"",IF(C103=0,"0,00",D103/C103*E103))</f>
        <v/>
      </c>
      <c r="G103" s="153" t="str">
        <f>IF(ISBLANK('Beladung des Speichers'!A103),"",SUMIFS('Beladung des Speichers'!$C$17:$C$300,'Beladung des Speichers'!$A$17:$A$300,A103))</f>
        <v/>
      </c>
      <c r="H103" s="112" t="str">
        <f>IF(ISBLANK('Beladung des Speichers'!A103),"",'Beladung des Speichers'!C103)</f>
        <v/>
      </c>
      <c r="I103" s="154" t="str">
        <f>IF(ISBLANK('Beladung des Speichers'!A103),"",SUMIFS('Beladung des Speichers'!$E$17:$E$1001,'Beladung des Speichers'!$A$17:$A$1001,'Ergebnis (detailliert)'!A103))</f>
        <v/>
      </c>
      <c r="J103" s="113" t="str">
        <f>IF(ISBLANK('Beladung des Speichers'!A103),"",'Beladung des Speichers'!E103)</f>
        <v/>
      </c>
      <c r="K103" s="154" t="str">
        <f>IF(ISBLANK('Beladung des Speichers'!A103),"",SUMIFS('Entladung des Speichers'!$C$17:$C$1001,'Entladung des Speichers'!$A$17:$A$1001,'Ergebnis (detailliert)'!A103))</f>
        <v/>
      </c>
      <c r="L103" s="155" t="str">
        <f t="shared" si="6"/>
        <v/>
      </c>
      <c r="M103" s="155" t="str">
        <f>IF(ISBLANK('Entladung des Speichers'!A103),"",'Entladung des Speichers'!C103)</f>
        <v/>
      </c>
      <c r="N103" s="154" t="str">
        <f>IF(ISBLANK('Beladung des Speichers'!A103),"",SUMIFS('Entladung des Speichers'!$E$17:$E$1001,'Entladung des Speichers'!$A$17:$A$1001,'Ergebnis (detailliert)'!$A$17:$A$300))</f>
        <v/>
      </c>
      <c r="O103" s="113" t="str">
        <f t="shared" si="7"/>
        <v/>
      </c>
      <c r="P103" s="17" t="str">
        <f>IFERROR(IF(A103="","",N103*'Ergebnis (detailliert)'!J103/'Ergebnis (detailliert)'!I103),0)</f>
        <v/>
      </c>
      <c r="Q103" s="95" t="str">
        <f t="shared" si="8"/>
        <v/>
      </c>
      <c r="R103" s="96" t="str">
        <f t="shared" si="9"/>
        <v/>
      </c>
      <c r="S103" s="97" t="str">
        <f>IF(A103="","",IF(LOOKUP(A103,Stammdaten!$A$17:$A$1001,Stammdaten!$G$17:$G$1001)="Nein",0,IF(ISBLANK('Beladung des Speichers'!A103),"",ROUND(MIN(J103,Q103)*-1,2))))</f>
        <v/>
      </c>
    </row>
    <row r="104" spans="1:19" x14ac:dyDescent="0.2">
      <c r="A104" s="98" t="str">
        <f>IF('Beladung des Speichers'!A104="","",'Beladung des Speichers'!A104)</f>
        <v/>
      </c>
      <c r="B104" s="98" t="str">
        <f>IF('Beladung des Speichers'!B104="","",'Beladung des Speichers'!B104)</f>
        <v/>
      </c>
      <c r="C104" s="149" t="str">
        <f>IF(ISBLANK('Beladung des Speichers'!A104),"",SUMIFS('Beladung des Speichers'!$C$17:$C$300,'Beladung des Speichers'!$A$17:$A$300,A104)-SUMIFS('Entladung des Speichers'!$C$17:$C$300,'Entladung des Speichers'!$A$17:$A$300,A104)+SUMIFS(Füllstände!$B$17:$B$299,Füllstände!$A$17:$A$299,A104)-SUMIFS(Füllstände!$C$17:$C$299,Füllstände!$A$17:$A$299,A104))</f>
        <v/>
      </c>
      <c r="D104" s="150" t="str">
        <f>IF(ISBLANK('Beladung des Speichers'!A104),"",C104*'Beladung des Speichers'!C104/SUMIFS('Beladung des Speichers'!$C$17:$C$300,'Beladung des Speichers'!$A$17:$A$300,A104))</f>
        <v/>
      </c>
      <c r="E104" s="151" t="str">
        <f>IF(ISBLANK('Beladung des Speichers'!A104),"",1/SUMIFS('Beladung des Speichers'!$C$17:$C$300,'Beladung des Speichers'!$A$17:$A$300,A104)*C104*SUMIF($A$17:$A$300,A104,'Beladung des Speichers'!$E$17:$E$300))</f>
        <v/>
      </c>
      <c r="F104" s="152" t="str">
        <f>IF(ISBLANK('Beladung des Speichers'!A104),"",IF(C104=0,"0,00",D104/C104*E104))</f>
        <v/>
      </c>
      <c r="G104" s="153" t="str">
        <f>IF(ISBLANK('Beladung des Speichers'!A104),"",SUMIFS('Beladung des Speichers'!$C$17:$C$300,'Beladung des Speichers'!$A$17:$A$300,A104))</f>
        <v/>
      </c>
      <c r="H104" s="112" t="str">
        <f>IF(ISBLANK('Beladung des Speichers'!A104),"",'Beladung des Speichers'!C104)</f>
        <v/>
      </c>
      <c r="I104" s="154" t="str">
        <f>IF(ISBLANK('Beladung des Speichers'!A104),"",SUMIFS('Beladung des Speichers'!$E$17:$E$1001,'Beladung des Speichers'!$A$17:$A$1001,'Ergebnis (detailliert)'!A104))</f>
        <v/>
      </c>
      <c r="J104" s="113" t="str">
        <f>IF(ISBLANK('Beladung des Speichers'!A104),"",'Beladung des Speichers'!E104)</f>
        <v/>
      </c>
      <c r="K104" s="154" t="str">
        <f>IF(ISBLANK('Beladung des Speichers'!A104),"",SUMIFS('Entladung des Speichers'!$C$17:$C$1001,'Entladung des Speichers'!$A$17:$A$1001,'Ergebnis (detailliert)'!A104))</f>
        <v/>
      </c>
      <c r="L104" s="155" t="str">
        <f t="shared" si="6"/>
        <v/>
      </c>
      <c r="M104" s="155" t="str">
        <f>IF(ISBLANK('Entladung des Speichers'!A104),"",'Entladung des Speichers'!C104)</f>
        <v/>
      </c>
      <c r="N104" s="154" t="str">
        <f>IF(ISBLANK('Beladung des Speichers'!A104),"",SUMIFS('Entladung des Speichers'!$E$17:$E$1001,'Entladung des Speichers'!$A$17:$A$1001,'Ergebnis (detailliert)'!$A$17:$A$300))</f>
        <v/>
      </c>
      <c r="O104" s="113" t="str">
        <f t="shared" si="7"/>
        <v/>
      </c>
      <c r="P104" s="17" t="str">
        <f>IFERROR(IF(A104="","",N104*'Ergebnis (detailliert)'!J104/'Ergebnis (detailliert)'!I104),0)</f>
        <v/>
      </c>
      <c r="Q104" s="95" t="str">
        <f t="shared" si="8"/>
        <v/>
      </c>
      <c r="R104" s="96" t="str">
        <f t="shared" si="9"/>
        <v/>
      </c>
      <c r="S104" s="97" t="str">
        <f>IF(A104="","",IF(LOOKUP(A104,Stammdaten!$A$17:$A$1001,Stammdaten!$G$17:$G$1001)="Nein",0,IF(ISBLANK('Beladung des Speichers'!A104),"",ROUND(MIN(J104,Q104)*-1,2))))</f>
        <v/>
      </c>
    </row>
    <row r="105" spans="1:19" x14ac:dyDescent="0.2">
      <c r="A105" s="98" t="str">
        <f>IF('Beladung des Speichers'!A105="","",'Beladung des Speichers'!A105)</f>
        <v/>
      </c>
      <c r="B105" s="98" t="str">
        <f>IF('Beladung des Speichers'!B105="","",'Beladung des Speichers'!B105)</f>
        <v/>
      </c>
      <c r="C105" s="149" t="str">
        <f>IF(ISBLANK('Beladung des Speichers'!A105),"",SUMIFS('Beladung des Speichers'!$C$17:$C$300,'Beladung des Speichers'!$A$17:$A$300,A105)-SUMIFS('Entladung des Speichers'!$C$17:$C$300,'Entladung des Speichers'!$A$17:$A$300,A105)+SUMIFS(Füllstände!$B$17:$B$299,Füllstände!$A$17:$A$299,A105)-SUMIFS(Füllstände!$C$17:$C$299,Füllstände!$A$17:$A$299,A105))</f>
        <v/>
      </c>
      <c r="D105" s="150" t="str">
        <f>IF(ISBLANK('Beladung des Speichers'!A105),"",C105*'Beladung des Speichers'!C105/SUMIFS('Beladung des Speichers'!$C$17:$C$300,'Beladung des Speichers'!$A$17:$A$300,A105))</f>
        <v/>
      </c>
      <c r="E105" s="151" t="str">
        <f>IF(ISBLANK('Beladung des Speichers'!A105),"",1/SUMIFS('Beladung des Speichers'!$C$17:$C$300,'Beladung des Speichers'!$A$17:$A$300,A105)*C105*SUMIF($A$17:$A$300,A105,'Beladung des Speichers'!$E$17:$E$300))</f>
        <v/>
      </c>
      <c r="F105" s="152" t="str">
        <f>IF(ISBLANK('Beladung des Speichers'!A105),"",IF(C105=0,"0,00",D105/C105*E105))</f>
        <v/>
      </c>
      <c r="G105" s="153" t="str">
        <f>IF(ISBLANK('Beladung des Speichers'!A105),"",SUMIFS('Beladung des Speichers'!$C$17:$C$300,'Beladung des Speichers'!$A$17:$A$300,A105))</f>
        <v/>
      </c>
      <c r="H105" s="112" t="str">
        <f>IF(ISBLANK('Beladung des Speichers'!A105),"",'Beladung des Speichers'!C105)</f>
        <v/>
      </c>
      <c r="I105" s="154" t="str">
        <f>IF(ISBLANK('Beladung des Speichers'!A105),"",SUMIFS('Beladung des Speichers'!$E$17:$E$1001,'Beladung des Speichers'!$A$17:$A$1001,'Ergebnis (detailliert)'!A105))</f>
        <v/>
      </c>
      <c r="J105" s="113" t="str">
        <f>IF(ISBLANK('Beladung des Speichers'!A105),"",'Beladung des Speichers'!E105)</f>
        <v/>
      </c>
      <c r="K105" s="154" t="str">
        <f>IF(ISBLANK('Beladung des Speichers'!A105),"",SUMIFS('Entladung des Speichers'!$C$17:$C$1001,'Entladung des Speichers'!$A$17:$A$1001,'Ergebnis (detailliert)'!A105))</f>
        <v/>
      </c>
      <c r="L105" s="155" t="str">
        <f t="shared" si="6"/>
        <v/>
      </c>
      <c r="M105" s="155" t="str">
        <f>IF(ISBLANK('Entladung des Speichers'!A105),"",'Entladung des Speichers'!C105)</f>
        <v/>
      </c>
      <c r="N105" s="154" t="str">
        <f>IF(ISBLANK('Beladung des Speichers'!A105),"",SUMIFS('Entladung des Speichers'!$E$17:$E$1001,'Entladung des Speichers'!$A$17:$A$1001,'Ergebnis (detailliert)'!$A$17:$A$300))</f>
        <v/>
      </c>
      <c r="O105" s="113" t="str">
        <f t="shared" si="7"/>
        <v/>
      </c>
      <c r="P105" s="17" t="str">
        <f>IFERROR(IF(A105="","",N105*'Ergebnis (detailliert)'!J105/'Ergebnis (detailliert)'!I105),0)</f>
        <v/>
      </c>
      <c r="Q105" s="95" t="str">
        <f t="shared" si="8"/>
        <v/>
      </c>
      <c r="R105" s="96" t="str">
        <f t="shared" si="9"/>
        <v/>
      </c>
      <c r="S105" s="97" t="str">
        <f>IF(A105="","",IF(LOOKUP(A105,Stammdaten!$A$17:$A$1001,Stammdaten!$G$17:$G$1001)="Nein",0,IF(ISBLANK('Beladung des Speichers'!A105),"",ROUND(MIN(J105,Q105)*-1,2))))</f>
        <v/>
      </c>
    </row>
    <row r="106" spans="1:19" x14ac:dyDescent="0.2">
      <c r="A106" s="98" t="str">
        <f>IF('Beladung des Speichers'!A106="","",'Beladung des Speichers'!A106)</f>
        <v/>
      </c>
      <c r="B106" s="98" t="str">
        <f>IF('Beladung des Speichers'!B106="","",'Beladung des Speichers'!B106)</f>
        <v/>
      </c>
      <c r="C106" s="149" t="str">
        <f>IF(ISBLANK('Beladung des Speichers'!A106),"",SUMIFS('Beladung des Speichers'!$C$17:$C$300,'Beladung des Speichers'!$A$17:$A$300,A106)-SUMIFS('Entladung des Speichers'!$C$17:$C$300,'Entladung des Speichers'!$A$17:$A$300,A106)+SUMIFS(Füllstände!$B$17:$B$299,Füllstände!$A$17:$A$299,A106)-SUMIFS(Füllstände!$C$17:$C$299,Füllstände!$A$17:$A$299,A106))</f>
        <v/>
      </c>
      <c r="D106" s="150" t="str">
        <f>IF(ISBLANK('Beladung des Speichers'!A106),"",C106*'Beladung des Speichers'!C106/SUMIFS('Beladung des Speichers'!$C$17:$C$300,'Beladung des Speichers'!$A$17:$A$300,A106))</f>
        <v/>
      </c>
      <c r="E106" s="151" t="str">
        <f>IF(ISBLANK('Beladung des Speichers'!A106),"",1/SUMIFS('Beladung des Speichers'!$C$17:$C$300,'Beladung des Speichers'!$A$17:$A$300,A106)*C106*SUMIF($A$17:$A$300,A106,'Beladung des Speichers'!$E$17:$E$300))</f>
        <v/>
      </c>
      <c r="F106" s="152" t="str">
        <f>IF(ISBLANK('Beladung des Speichers'!A106),"",IF(C106=0,"0,00",D106/C106*E106))</f>
        <v/>
      </c>
      <c r="G106" s="153" t="str">
        <f>IF(ISBLANK('Beladung des Speichers'!A106),"",SUMIFS('Beladung des Speichers'!$C$17:$C$300,'Beladung des Speichers'!$A$17:$A$300,A106))</f>
        <v/>
      </c>
      <c r="H106" s="112" t="str">
        <f>IF(ISBLANK('Beladung des Speichers'!A106),"",'Beladung des Speichers'!C106)</f>
        <v/>
      </c>
      <c r="I106" s="154" t="str">
        <f>IF(ISBLANK('Beladung des Speichers'!A106),"",SUMIFS('Beladung des Speichers'!$E$17:$E$1001,'Beladung des Speichers'!$A$17:$A$1001,'Ergebnis (detailliert)'!A106))</f>
        <v/>
      </c>
      <c r="J106" s="113" t="str">
        <f>IF(ISBLANK('Beladung des Speichers'!A106),"",'Beladung des Speichers'!E106)</f>
        <v/>
      </c>
      <c r="K106" s="154" t="str">
        <f>IF(ISBLANK('Beladung des Speichers'!A106),"",SUMIFS('Entladung des Speichers'!$C$17:$C$1001,'Entladung des Speichers'!$A$17:$A$1001,'Ergebnis (detailliert)'!A106))</f>
        <v/>
      </c>
      <c r="L106" s="155" t="str">
        <f t="shared" si="6"/>
        <v/>
      </c>
      <c r="M106" s="155" t="str">
        <f>IF(ISBLANK('Entladung des Speichers'!A106),"",'Entladung des Speichers'!C106)</f>
        <v/>
      </c>
      <c r="N106" s="154" t="str">
        <f>IF(ISBLANK('Beladung des Speichers'!A106),"",SUMIFS('Entladung des Speichers'!$E$17:$E$1001,'Entladung des Speichers'!$A$17:$A$1001,'Ergebnis (detailliert)'!$A$17:$A$300))</f>
        <v/>
      </c>
      <c r="O106" s="113" t="str">
        <f t="shared" si="7"/>
        <v/>
      </c>
      <c r="P106" s="17" t="str">
        <f>IFERROR(IF(A106="","",N106*'Ergebnis (detailliert)'!J106/'Ergebnis (detailliert)'!I106),0)</f>
        <v/>
      </c>
      <c r="Q106" s="95" t="str">
        <f t="shared" si="8"/>
        <v/>
      </c>
      <c r="R106" s="96" t="str">
        <f t="shared" si="9"/>
        <v/>
      </c>
      <c r="S106" s="97" t="str">
        <f>IF(A106="","",IF(LOOKUP(A106,Stammdaten!$A$17:$A$1001,Stammdaten!$G$17:$G$1001)="Nein",0,IF(ISBLANK('Beladung des Speichers'!A106),"",ROUND(MIN(J106,Q106)*-1,2))))</f>
        <v/>
      </c>
    </row>
    <row r="107" spans="1:19" x14ac:dyDescent="0.2">
      <c r="A107" s="98" t="str">
        <f>IF('Beladung des Speichers'!A107="","",'Beladung des Speichers'!A107)</f>
        <v/>
      </c>
      <c r="B107" s="98" t="str">
        <f>IF('Beladung des Speichers'!B107="","",'Beladung des Speichers'!B107)</f>
        <v/>
      </c>
      <c r="C107" s="149" t="str">
        <f>IF(ISBLANK('Beladung des Speichers'!A107),"",SUMIFS('Beladung des Speichers'!$C$17:$C$300,'Beladung des Speichers'!$A$17:$A$300,A107)-SUMIFS('Entladung des Speichers'!$C$17:$C$300,'Entladung des Speichers'!$A$17:$A$300,A107)+SUMIFS(Füllstände!$B$17:$B$299,Füllstände!$A$17:$A$299,A107)-SUMIFS(Füllstände!$C$17:$C$299,Füllstände!$A$17:$A$299,A107))</f>
        <v/>
      </c>
      <c r="D107" s="150" t="str">
        <f>IF(ISBLANK('Beladung des Speichers'!A107),"",C107*'Beladung des Speichers'!C107/SUMIFS('Beladung des Speichers'!$C$17:$C$300,'Beladung des Speichers'!$A$17:$A$300,A107))</f>
        <v/>
      </c>
      <c r="E107" s="151" t="str">
        <f>IF(ISBLANK('Beladung des Speichers'!A107),"",1/SUMIFS('Beladung des Speichers'!$C$17:$C$300,'Beladung des Speichers'!$A$17:$A$300,A107)*C107*SUMIF($A$17:$A$300,A107,'Beladung des Speichers'!$E$17:$E$300))</f>
        <v/>
      </c>
      <c r="F107" s="152" t="str">
        <f>IF(ISBLANK('Beladung des Speichers'!A107),"",IF(C107=0,"0,00",D107/C107*E107))</f>
        <v/>
      </c>
      <c r="G107" s="153" t="str">
        <f>IF(ISBLANK('Beladung des Speichers'!A107),"",SUMIFS('Beladung des Speichers'!$C$17:$C$300,'Beladung des Speichers'!$A$17:$A$300,A107))</f>
        <v/>
      </c>
      <c r="H107" s="112" t="str">
        <f>IF(ISBLANK('Beladung des Speichers'!A107),"",'Beladung des Speichers'!C107)</f>
        <v/>
      </c>
      <c r="I107" s="154" t="str">
        <f>IF(ISBLANK('Beladung des Speichers'!A107),"",SUMIFS('Beladung des Speichers'!$E$17:$E$1001,'Beladung des Speichers'!$A$17:$A$1001,'Ergebnis (detailliert)'!A107))</f>
        <v/>
      </c>
      <c r="J107" s="113" t="str">
        <f>IF(ISBLANK('Beladung des Speichers'!A107),"",'Beladung des Speichers'!E107)</f>
        <v/>
      </c>
      <c r="K107" s="154" t="str">
        <f>IF(ISBLANK('Beladung des Speichers'!A107),"",SUMIFS('Entladung des Speichers'!$C$17:$C$1001,'Entladung des Speichers'!$A$17:$A$1001,'Ergebnis (detailliert)'!A107))</f>
        <v/>
      </c>
      <c r="L107" s="155" t="str">
        <f t="shared" si="6"/>
        <v/>
      </c>
      <c r="M107" s="155" t="str">
        <f>IF(ISBLANK('Entladung des Speichers'!A107),"",'Entladung des Speichers'!C107)</f>
        <v/>
      </c>
      <c r="N107" s="154" t="str">
        <f>IF(ISBLANK('Beladung des Speichers'!A107),"",SUMIFS('Entladung des Speichers'!$E$17:$E$1001,'Entladung des Speichers'!$A$17:$A$1001,'Ergebnis (detailliert)'!$A$17:$A$300))</f>
        <v/>
      </c>
      <c r="O107" s="113" t="str">
        <f t="shared" si="7"/>
        <v/>
      </c>
      <c r="P107" s="17" t="str">
        <f>IFERROR(IF(A107="","",N107*'Ergebnis (detailliert)'!J107/'Ergebnis (detailliert)'!I107),0)</f>
        <v/>
      </c>
      <c r="Q107" s="95" t="str">
        <f t="shared" si="8"/>
        <v/>
      </c>
      <c r="R107" s="96" t="str">
        <f t="shared" si="9"/>
        <v/>
      </c>
      <c r="S107" s="97" t="str">
        <f>IF(A107="","",IF(LOOKUP(A107,Stammdaten!$A$17:$A$1001,Stammdaten!$G$17:$G$1001)="Nein",0,IF(ISBLANK('Beladung des Speichers'!A107),"",ROUND(MIN(J107,Q107)*-1,2))))</f>
        <v/>
      </c>
    </row>
    <row r="108" spans="1:19" x14ac:dyDescent="0.2">
      <c r="A108" s="98" t="str">
        <f>IF('Beladung des Speichers'!A108="","",'Beladung des Speichers'!A108)</f>
        <v/>
      </c>
      <c r="B108" s="98" t="str">
        <f>IF('Beladung des Speichers'!B108="","",'Beladung des Speichers'!B108)</f>
        <v/>
      </c>
      <c r="C108" s="149" t="str">
        <f>IF(ISBLANK('Beladung des Speichers'!A108),"",SUMIFS('Beladung des Speichers'!$C$17:$C$300,'Beladung des Speichers'!$A$17:$A$300,A108)-SUMIFS('Entladung des Speichers'!$C$17:$C$300,'Entladung des Speichers'!$A$17:$A$300,A108)+SUMIFS(Füllstände!$B$17:$B$299,Füllstände!$A$17:$A$299,A108)-SUMIFS(Füllstände!$C$17:$C$299,Füllstände!$A$17:$A$299,A108))</f>
        <v/>
      </c>
      <c r="D108" s="150" t="str">
        <f>IF(ISBLANK('Beladung des Speichers'!A108),"",C108*'Beladung des Speichers'!C108/SUMIFS('Beladung des Speichers'!$C$17:$C$300,'Beladung des Speichers'!$A$17:$A$300,A108))</f>
        <v/>
      </c>
      <c r="E108" s="151" t="str">
        <f>IF(ISBLANK('Beladung des Speichers'!A108),"",1/SUMIFS('Beladung des Speichers'!$C$17:$C$300,'Beladung des Speichers'!$A$17:$A$300,A108)*C108*SUMIF($A$17:$A$300,A108,'Beladung des Speichers'!$E$17:$E$300))</f>
        <v/>
      </c>
      <c r="F108" s="152" t="str">
        <f>IF(ISBLANK('Beladung des Speichers'!A108),"",IF(C108=0,"0,00",D108/C108*E108))</f>
        <v/>
      </c>
      <c r="G108" s="153" t="str">
        <f>IF(ISBLANK('Beladung des Speichers'!A108),"",SUMIFS('Beladung des Speichers'!$C$17:$C$300,'Beladung des Speichers'!$A$17:$A$300,A108))</f>
        <v/>
      </c>
      <c r="H108" s="112" t="str">
        <f>IF(ISBLANK('Beladung des Speichers'!A108),"",'Beladung des Speichers'!C108)</f>
        <v/>
      </c>
      <c r="I108" s="154" t="str">
        <f>IF(ISBLANK('Beladung des Speichers'!A108),"",SUMIFS('Beladung des Speichers'!$E$17:$E$1001,'Beladung des Speichers'!$A$17:$A$1001,'Ergebnis (detailliert)'!A108))</f>
        <v/>
      </c>
      <c r="J108" s="113" t="str">
        <f>IF(ISBLANK('Beladung des Speichers'!A108),"",'Beladung des Speichers'!E108)</f>
        <v/>
      </c>
      <c r="K108" s="154" t="str">
        <f>IF(ISBLANK('Beladung des Speichers'!A108),"",SUMIFS('Entladung des Speichers'!$C$17:$C$1001,'Entladung des Speichers'!$A$17:$A$1001,'Ergebnis (detailliert)'!A108))</f>
        <v/>
      </c>
      <c r="L108" s="155" t="str">
        <f t="shared" si="6"/>
        <v/>
      </c>
      <c r="M108" s="155" t="str">
        <f>IF(ISBLANK('Entladung des Speichers'!A108),"",'Entladung des Speichers'!C108)</f>
        <v/>
      </c>
      <c r="N108" s="154" t="str">
        <f>IF(ISBLANK('Beladung des Speichers'!A108),"",SUMIFS('Entladung des Speichers'!$E$17:$E$1001,'Entladung des Speichers'!$A$17:$A$1001,'Ergebnis (detailliert)'!$A$17:$A$300))</f>
        <v/>
      </c>
      <c r="O108" s="113" t="str">
        <f t="shared" si="7"/>
        <v/>
      </c>
      <c r="P108" s="17" t="str">
        <f>IFERROR(IF(A108="","",N108*'Ergebnis (detailliert)'!J108/'Ergebnis (detailliert)'!I108),0)</f>
        <v/>
      </c>
      <c r="Q108" s="95" t="str">
        <f t="shared" si="8"/>
        <v/>
      </c>
      <c r="R108" s="96" t="str">
        <f t="shared" si="9"/>
        <v/>
      </c>
      <c r="S108" s="97" t="str">
        <f>IF(A108="","",IF(LOOKUP(A108,Stammdaten!$A$17:$A$1001,Stammdaten!$G$17:$G$1001)="Nein",0,IF(ISBLANK('Beladung des Speichers'!A108),"",ROUND(MIN(J108,Q108)*-1,2))))</f>
        <v/>
      </c>
    </row>
    <row r="109" spans="1:19" x14ac:dyDescent="0.2">
      <c r="A109" s="98" t="str">
        <f>IF('Beladung des Speichers'!A109="","",'Beladung des Speichers'!A109)</f>
        <v/>
      </c>
      <c r="B109" s="98" t="str">
        <f>IF('Beladung des Speichers'!B109="","",'Beladung des Speichers'!B109)</f>
        <v/>
      </c>
      <c r="C109" s="149" t="str">
        <f>IF(ISBLANK('Beladung des Speichers'!A109),"",SUMIFS('Beladung des Speichers'!$C$17:$C$300,'Beladung des Speichers'!$A$17:$A$300,A109)-SUMIFS('Entladung des Speichers'!$C$17:$C$300,'Entladung des Speichers'!$A$17:$A$300,A109)+SUMIFS(Füllstände!$B$17:$B$299,Füllstände!$A$17:$A$299,A109)-SUMIFS(Füllstände!$C$17:$C$299,Füllstände!$A$17:$A$299,A109))</f>
        <v/>
      </c>
      <c r="D109" s="150" t="str">
        <f>IF(ISBLANK('Beladung des Speichers'!A109),"",C109*'Beladung des Speichers'!C109/SUMIFS('Beladung des Speichers'!$C$17:$C$300,'Beladung des Speichers'!$A$17:$A$300,A109))</f>
        <v/>
      </c>
      <c r="E109" s="151" t="str">
        <f>IF(ISBLANK('Beladung des Speichers'!A109),"",1/SUMIFS('Beladung des Speichers'!$C$17:$C$300,'Beladung des Speichers'!$A$17:$A$300,A109)*C109*SUMIF($A$17:$A$300,A109,'Beladung des Speichers'!$E$17:$E$300))</f>
        <v/>
      </c>
      <c r="F109" s="152" t="str">
        <f>IF(ISBLANK('Beladung des Speichers'!A109),"",IF(C109=0,"0,00",D109/C109*E109))</f>
        <v/>
      </c>
      <c r="G109" s="153" t="str">
        <f>IF(ISBLANK('Beladung des Speichers'!A109),"",SUMIFS('Beladung des Speichers'!$C$17:$C$300,'Beladung des Speichers'!$A$17:$A$300,A109))</f>
        <v/>
      </c>
      <c r="H109" s="112" t="str">
        <f>IF(ISBLANK('Beladung des Speichers'!A109),"",'Beladung des Speichers'!C109)</f>
        <v/>
      </c>
      <c r="I109" s="154" t="str">
        <f>IF(ISBLANK('Beladung des Speichers'!A109),"",SUMIFS('Beladung des Speichers'!$E$17:$E$1001,'Beladung des Speichers'!$A$17:$A$1001,'Ergebnis (detailliert)'!A109))</f>
        <v/>
      </c>
      <c r="J109" s="113" t="str">
        <f>IF(ISBLANK('Beladung des Speichers'!A109),"",'Beladung des Speichers'!E109)</f>
        <v/>
      </c>
      <c r="K109" s="154" t="str">
        <f>IF(ISBLANK('Beladung des Speichers'!A109),"",SUMIFS('Entladung des Speichers'!$C$17:$C$1001,'Entladung des Speichers'!$A$17:$A$1001,'Ergebnis (detailliert)'!A109))</f>
        <v/>
      </c>
      <c r="L109" s="155" t="str">
        <f t="shared" si="6"/>
        <v/>
      </c>
      <c r="M109" s="155" t="str">
        <f>IF(ISBLANK('Entladung des Speichers'!A109),"",'Entladung des Speichers'!C109)</f>
        <v/>
      </c>
      <c r="N109" s="154" t="str">
        <f>IF(ISBLANK('Beladung des Speichers'!A109),"",SUMIFS('Entladung des Speichers'!$E$17:$E$1001,'Entladung des Speichers'!$A$17:$A$1001,'Ergebnis (detailliert)'!$A$17:$A$300))</f>
        <v/>
      </c>
      <c r="O109" s="113" t="str">
        <f t="shared" si="7"/>
        <v/>
      </c>
      <c r="P109" s="17" t="str">
        <f>IFERROR(IF(A109="","",N109*'Ergebnis (detailliert)'!J109/'Ergebnis (detailliert)'!I109),0)</f>
        <v/>
      </c>
      <c r="Q109" s="95" t="str">
        <f t="shared" si="8"/>
        <v/>
      </c>
      <c r="R109" s="96" t="str">
        <f t="shared" si="9"/>
        <v/>
      </c>
      <c r="S109" s="97" t="str">
        <f>IF(A109="","",IF(LOOKUP(A109,Stammdaten!$A$17:$A$1001,Stammdaten!$G$17:$G$1001)="Nein",0,IF(ISBLANK('Beladung des Speichers'!A109),"",ROUND(MIN(J109,Q109)*-1,2))))</f>
        <v/>
      </c>
    </row>
    <row r="110" spans="1:19" x14ac:dyDescent="0.2">
      <c r="A110" s="98" t="str">
        <f>IF('Beladung des Speichers'!A110="","",'Beladung des Speichers'!A110)</f>
        <v/>
      </c>
      <c r="B110" s="98" t="str">
        <f>IF('Beladung des Speichers'!B110="","",'Beladung des Speichers'!B110)</f>
        <v/>
      </c>
      <c r="C110" s="149" t="str">
        <f>IF(ISBLANK('Beladung des Speichers'!A110),"",SUMIFS('Beladung des Speichers'!$C$17:$C$300,'Beladung des Speichers'!$A$17:$A$300,A110)-SUMIFS('Entladung des Speichers'!$C$17:$C$300,'Entladung des Speichers'!$A$17:$A$300,A110)+SUMIFS(Füllstände!$B$17:$B$299,Füllstände!$A$17:$A$299,A110)-SUMIFS(Füllstände!$C$17:$C$299,Füllstände!$A$17:$A$299,A110))</f>
        <v/>
      </c>
      <c r="D110" s="150" t="str">
        <f>IF(ISBLANK('Beladung des Speichers'!A110),"",C110*'Beladung des Speichers'!C110/SUMIFS('Beladung des Speichers'!$C$17:$C$300,'Beladung des Speichers'!$A$17:$A$300,A110))</f>
        <v/>
      </c>
      <c r="E110" s="151" t="str">
        <f>IF(ISBLANK('Beladung des Speichers'!A110),"",1/SUMIFS('Beladung des Speichers'!$C$17:$C$300,'Beladung des Speichers'!$A$17:$A$300,A110)*C110*SUMIF($A$17:$A$300,A110,'Beladung des Speichers'!$E$17:$E$300))</f>
        <v/>
      </c>
      <c r="F110" s="152" t="str">
        <f>IF(ISBLANK('Beladung des Speichers'!A110),"",IF(C110=0,"0,00",D110/C110*E110))</f>
        <v/>
      </c>
      <c r="G110" s="153" t="str">
        <f>IF(ISBLANK('Beladung des Speichers'!A110),"",SUMIFS('Beladung des Speichers'!$C$17:$C$300,'Beladung des Speichers'!$A$17:$A$300,A110))</f>
        <v/>
      </c>
      <c r="H110" s="112" t="str">
        <f>IF(ISBLANK('Beladung des Speichers'!A110),"",'Beladung des Speichers'!C110)</f>
        <v/>
      </c>
      <c r="I110" s="154" t="str">
        <f>IF(ISBLANK('Beladung des Speichers'!A110),"",SUMIFS('Beladung des Speichers'!$E$17:$E$1001,'Beladung des Speichers'!$A$17:$A$1001,'Ergebnis (detailliert)'!A110))</f>
        <v/>
      </c>
      <c r="J110" s="113" t="str">
        <f>IF(ISBLANK('Beladung des Speichers'!A110),"",'Beladung des Speichers'!E110)</f>
        <v/>
      </c>
      <c r="K110" s="154" t="str">
        <f>IF(ISBLANK('Beladung des Speichers'!A110),"",SUMIFS('Entladung des Speichers'!$C$17:$C$1001,'Entladung des Speichers'!$A$17:$A$1001,'Ergebnis (detailliert)'!A110))</f>
        <v/>
      </c>
      <c r="L110" s="155" t="str">
        <f t="shared" si="6"/>
        <v/>
      </c>
      <c r="M110" s="155" t="str">
        <f>IF(ISBLANK('Entladung des Speichers'!A110),"",'Entladung des Speichers'!C110)</f>
        <v/>
      </c>
      <c r="N110" s="154" t="str">
        <f>IF(ISBLANK('Beladung des Speichers'!A110),"",SUMIFS('Entladung des Speichers'!$E$17:$E$1001,'Entladung des Speichers'!$A$17:$A$1001,'Ergebnis (detailliert)'!$A$17:$A$300))</f>
        <v/>
      </c>
      <c r="O110" s="113" t="str">
        <f t="shared" si="7"/>
        <v/>
      </c>
      <c r="P110" s="17" t="str">
        <f>IFERROR(IF(A110="","",N110*'Ergebnis (detailliert)'!J110/'Ergebnis (detailliert)'!I110),0)</f>
        <v/>
      </c>
      <c r="Q110" s="95" t="str">
        <f t="shared" si="8"/>
        <v/>
      </c>
      <c r="R110" s="96" t="str">
        <f t="shared" si="9"/>
        <v/>
      </c>
      <c r="S110" s="97" t="str">
        <f>IF(A110="","",IF(LOOKUP(A110,Stammdaten!$A$17:$A$1001,Stammdaten!$G$17:$G$1001)="Nein",0,IF(ISBLANK('Beladung des Speichers'!A110),"",ROUND(MIN(J110,Q110)*-1,2))))</f>
        <v/>
      </c>
    </row>
    <row r="111" spans="1:19" x14ac:dyDescent="0.2">
      <c r="A111" s="98" t="str">
        <f>IF('Beladung des Speichers'!A111="","",'Beladung des Speichers'!A111)</f>
        <v/>
      </c>
      <c r="B111" s="98" t="str">
        <f>IF('Beladung des Speichers'!B111="","",'Beladung des Speichers'!B111)</f>
        <v/>
      </c>
      <c r="C111" s="149" t="str">
        <f>IF(ISBLANK('Beladung des Speichers'!A111),"",SUMIFS('Beladung des Speichers'!$C$17:$C$300,'Beladung des Speichers'!$A$17:$A$300,A111)-SUMIFS('Entladung des Speichers'!$C$17:$C$300,'Entladung des Speichers'!$A$17:$A$300,A111)+SUMIFS(Füllstände!$B$17:$B$299,Füllstände!$A$17:$A$299,A111)-SUMIFS(Füllstände!$C$17:$C$299,Füllstände!$A$17:$A$299,A111))</f>
        <v/>
      </c>
      <c r="D111" s="150" t="str">
        <f>IF(ISBLANK('Beladung des Speichers'!A111),"",C111*'Beladung des Speichers'!C111/SUMIFS('Beladung des Speichers'!$C$17:$C$300,'Beladung des Speichers'!$A$17:$A$300,A111))</f>
        <v/>
      </c>
      <c r="E111" s="151" t="str">
        <f>IF(ISBLANK('Beladung des Speichers'!A111),"",1/SUMIFS('Beladung des Speichers'!$C$17:$C$300,'Beladung des Speichers'!$A$17:$A$300,A111)*C111*SUMIF($A$17:$A$300,A111,'Beladung des Speichers'!$E$17:$E$300))</f>
        <v/>
      </c>
      <c r="F111" s="152" t="str">
        <f>IF(ISBLANK('Beladung des Speichers'!A111),"",IF(C111=0,"0,00",D111/C111*E111))</f>
        <v/>
      </c>
      <c r="G111" s="153" t="str">
        <f>IF(ISBLANK('Beladung des Speichers'!A111),"",SUMIFS('Beladung des Speichers'!$C$17:$C$300,'Beladung des Speichers'!$A$17:$A$300,A111))</f>
        <v/>
      </c>
      <c r="H111" s="112" t="str">
        <f>IF(ISBLANK('Beladung des Speichers'!A111),"",'Beladung des Speichers'!C111)</f>
        <v/>
      </c>
      <c r="I111" s="154" t="str">
        <f>IF(ISBLANK('Beladung des Speichers'!A111),"",SUMIFS('Beladung des Speichers'!$E$17:$E$1001,'Beladung des Speichers'!$A$17:$A$1001,'Ergebnis (detailliert)'!A111))</f>
        <v/>
      </c>
      <c r="J111" s="113" t="str">
        <f>IF(ISBLANK('Beladung des Speichers'!A111),"",'Beladung des Speichers'!E111)</f>
        <v/>
      </c>
      <c r="K111" s="154" t="str">
        <f>IF(ISBLANK('Beladung des Speichers'!A111),"",SUMIFS('Entladung des Speichers'!$C$17:$C$1001,'Entladung des Speichers'!$A$17:$A$1001,'Ergebnis (detailliert)'!A111))</f>
        <v/>
      </c>
      <c r="L111" s="155" t="str">
        <f t="shared" si="6"/>
        <v/>
      </c>
      <c r="M111" s="155" t="str">
        <f>IF(ISBLANK('Entladung des Speichers'!A111),"",'Entladung des Speichers'!C111)</f>
        <v/>
      </c>
      <c r="N111" s="154" t="str">
        <f>IF(ISBLANK('Beladung des Speichers'!A111),"",SUMIFS('Entladung des Speichers'!$E$17:$E$1001,'Entladung des Speichers'!$A$17:$A$1001,'Ergebnis (detailliert)'!$A$17:$A$300))</f>
        <v/>
      </c>
      <c r="O111" s="113" t="str">
        <f t="shared" si="7"/>
        <v/>
      </c>
      <c r="P111" s="17" t="str">
        <f>IFERROR(IF(A111="","",N111*'Ergebnis (detailliert)'!J111/'Ergebnis (detailliert)'!I111),0)</f>
        <v/>
      </c>
      <c r="Q111" s="95" t="str">
        <f t="shared" si="8"/>
        <v/>
      </c>
      <c r="R111" s="96" t="str">
        <f t="shared" si="9"/>
        <v/>
      </c>
      <c r="S111" s="97" t="str">
        <f>IF(A111="","",IF(LOOKUP(A111,Stammdaten!$A$17:$A$1001,Stammdaten!$G$17:$G$1001)="Nein",0,IF(ISBLANK('Beladung des Speichers'!A111),"",ROUND(MIN(J111,Q111)*-1,2))))</f>
        <v/>
      </c>
    </row>
    <row r="112" spans="1:19" x14ac:dyDescent="0.2">
      <c r="A112" s="98" t="str">
        <f>IF('Beladung des Speichers'!A112="","",'Beladung des Speichers'!A112)</f>
        <v/>
      </c>
      <c r="B112" s="98" t="str">
        <f>IF('Beladung des Speichers'!B112="","",'Beladung des Speichers'!B112)</f>
        <v/>
      </c>
      <c r="C112" s="149" t="str">
        <f>IF(ISBLANK('Beladung des Speichers'!A112),"",SUMIFS('Beladung des Speichers'!$C$17:$C$300,'Beladung des Speichers'!$A$17:$A$300,A112)-SUMIFS('Entladung des Speichers'!$C$17:$C$300,'Entladung des Speichers'!$A$17:$A$300,A112)+SUMIFS(Füllstände!$B$17:$B$299,Füllstände!$A$17:$A$299,A112)-SUMIFS(Füllstände!$C$17:$C$299,Füllstände!$A$17:$A$299,A112))</f>
        <v/>
      </c>
      <c r="D112" s="150" t="str">
        <f>IF(ISBLANK('Beladung des Speichers'!A112),"",C112*'Beladung des Speichers'!C112/SUMIFS('Beladung des Speichers'!$C$17:$C$300,'Beladung des Speichers'!$A$17:$A$300,A112))</f>
        <v/>
      </c>
      <c r="E112" s="151" t="str">
        <f>IF(ISBLANK('Beladung des Speichers'!A112),"",1/SUMIFS('Beladung des Speichers'!$C$17:$C$300,'Beladung des Speichers'!$A$17:$A$300,A112)*C112*SUMIF($A$17:$A$300,A112,'Beladung des Speichers'!$E$17:$E$300))</f>
        <v/>
      </c>
      <c r="F112" s="152" t="str">
        <f>IF(ISBLANK('Beladung des Speichers'!A112),"",IF(C112=0,"0,00",D112/C112*E112))</f>
        <v/>
      </c>
      <c r="G112" s="153" t="str">
        <f>IF(ISBLANK('Beladung des Speichers'!A112),"",SUMIFS('Beladung des Speichers'!$C$17:$C$300,'Beladung des Speichers'!$A$17:$A$300,A112))</f>
        <v/>
      </c>
      <c r="H112" s="112" t="str">
        <f>IF(ISBLANK('Beladung des Speichers'!A112),"",'Beladung des Speichers'!C112)</f>
        <v/>
      </c>
      <c r="I112" s="154" t="str">
        <f>IF(ISBLANK('Beladung des Speichers'!A112),"",SUMIFS('Beladung des Speichers'!$E$17:$E$1001,'Beladung des Speichers'!$A$17:$A$1001,'Ergebnis (detailliert)'!A112))</f>
        <v/>
      </c>
      <c r="J112" s="113" t="str">
        <f>IF(ISBLANK('Beladung des Speichers'!A112),"",'Beladung des Speichers'!E112)</f>
        <v/>
      </c>
      <c r="K112" s="154" t="str">
        <f>IF(ISBLANK('Beladung des Speichers'!A112),"",SUMIFS('Entladung des Speichers'!$C$17:$C$1001,'Entladung des Speichers'!$A$17:$A$1001,'Ergebnis (detailliert)'!A112))</f>
        <v/>
      </c>
      <c r="L112" s="155" t="str">
        <f t="shared" si="6"/>
        <v/>
      </c>
      <c r="M112" s="155" t="str">
        <f>IF(ISBLANK('Entladung des Speichers'!A112),"",'Entladung des Speichers'!C112)</f>
        <v/>
      </c>
      <c r="N112" s="154" t="str">
        <f>IF(ISBLANK('Beladung des Speichers'!A112),"",SUMIFS('Entladung des Speichers'!$E$17:$E$1001,'Entladung des Speichers'!$A$17:$A$1001,'Ergebnis (detailliert)'!$A$17:$A$300))</f>
        <v/>
      </c>
      <c r="O112" s="113" t="str">
        <f t="shared" si="7"/>
        <v/>
      </c>
      <c r="P112" s="17" t="str">
        <f>IFERROR(IF(A112="","",N112*'Ergebnis (detailliert)'!J112/'Ergebnis (detailliert)'!I112),0)</f>
        <v/>
      </c>
      <c r="Q112" s="95" t="str">
        <f t="shared" si="8"/>
        <v/>
      </c>
      <c r="R112" s="96" t="str">
        <f t="shared" si="9"/>
        <v/>
      </c>
      <c r="S112" s="97" t="str">
        <f>IF(A112="","",IF(LOOKUP(A112,Stammdaten!$A$17:$A$1001,Stammdaten!$G$17:$G$1001)="Nein",0,IF(ISBLANK('Beladung des Speichers'!A112),"",ROUND(MIN(J112,Q112)*-1,2))))</f>
        <v/>
      </c>
    </row>
    <row r="113" spans="1:19" x14ac:dyDescent="0.2">
      <c r="A113" s="98" t="str">
        <f>IF('Beladung des Speichers'!A113="","",'Beladung des Speichers'!A113)</f>
        <v/>
      </c>
      <c r="B113" s="98" t="str">
        <f>IF('Beladung des Speichers'!B113="","",'Beladung des Speichers'!B113)</f>
        <v/>
      </c>
      <c r="C113" s="149" t="str">
        <f>IF(ISBLANK('Beladung des Speichers'!A113),"",SUMIFS('Beladung des Speichers'!$C$17:$C$300,'Beladung des Speichers'!$A$17:$A$300,A113)-SUMIFS('Entladung des Speichers'!$C$17:$C$300,'Entladung des Speichers'!$A$17:$A$300,A113)+SUMIFS(Füllstände!$B$17:$B$299,Füllstände!$A$17:$A$299,A113)-SUMIFS(Füllstände!$C$17:$C$299,Füllstände!$A$17:$A$299,A113))</f>
        <v/>
      </c>
      <c r="D113" s="150" t="str">
        <f>IF(ISBLANK('Beladung des Speichers'!A113),"",C113*'Beladung des Speichers'!C113/SUMIFS('Beladung des Speichers'!$C$17:$C$300,'Beladung des Speichers'!$A$17:$A$300,A113))</f>
        <v/>
      </c>
      <c r="E113" s="151" t="str">
        <f>IF(ISBLANK('Beladung des Speichers'!A113),"",1/SUMIFS('Beladung des Speichers'!$C$17:$C$300,'Beladung des Speichers'!$A$17:$A$300,A113)*C113*SUMIF($A$17:$A$300,A113,'Beladung des Speichers'!$E$17:$E$300))</f>
        <v/>
      </c>
      <c r="F113" s="152" t="str">
        <f>IF(ISBLANK('Beladung des Speichers'!A113),"",IF(C113=0,"0,00",D113/C113*E113))</f>
        <v/>
      </c>
      <c r="G113" s="153" t="str">
        <f>IF(ISBLANK('Beladung des Speichers'!A113),"",SUMIFS('Beladung des Speichers'!$C$17:$C$300,'Beladung des Speichers'!$A$17:$A$300,A113))</f>
        <v/>
      </c>
      <c r="H113" s="112" t="str">
        <f>IF(ISBLANK('Beladung des Speichers'!A113),"",'Beladung des Speichers'!C113)</f>
        <v/>
      </c>
      <c r="I113" s="154" t="str">
        <f>IF(ISBLANK('Beladung des Speichers'!A113),"",SUMIFS('Beladung des Speichers'!$E$17:$E$1001,'Beladung des Speichers'!$A$17:$A$1001,'Ergebnis (detailliert)'!A113))</f>
        <v/>
      </c>
      <c r="J113" s="113" t="str">
        <f>IF(ISBLANK('Beladung des Speichers'!A113),"",'Beladung des Speichers'!E113)</f>
        <v/>
      </c>
      <c r="K113" s="154" t="str">
        <f>IF(ISBLANK('Beladung des Speichers'!A113),"",SUMIFS('Entladung des Speichers'!$C$17:$C$1001,'Entladung des Speichers'!$A$17:$A$1001,'Ergebnis (detailliert)'!A113))</f>
        <v/>
      </c>
      <c r="L113" s="155" t="str">
        <f t="shared" si="6"/>
        <v/>
      </c>
      <c r="M113" s="155" t="str">
        <f>IF(ISBLANK('Entladung des Speichers'!A113),"",'Entladung des Speichers'!C113)</f>
        <v/>
      </c>
      <c r="N113" s="154" t="str">
        <f>IF(ISBLANK('Beladung des Speichers'!A113),"",SUMIFS('Entladung des Speichers'!$E$17:$E$1001,'Entladung des Speichers'!$A$17:$A$1001,'Ergebnis (detailliert)'!$A$17:$A$300))</f>
        <v/>
      </c>
      <c r="O113" s="113" t="str">
        <f t="shared" si="7"/>
        <v/>
      </c>
      <c r="P113" s="17" t="str">
        <f>IFERROR(IF(A113="","",N113*'Ergebnis (detailliert)'!J113/'Ergebnis (detailliert)'!I113),0)</f>
        <v/>
      </c>
      <c r="Q113" s="95" t="str">
        <f t="shared" si="8"/>
        <v/>
      </c>
      <c r="R113" s="96" t="str">
        <f t="shared" si="9"/>
        <v/>
      </c>
      <c r="S113" s="97" t="str">
        <f>IF(A113="","",IF(LOOKUP(A113,Stammdaten!$A$17:$A$1001,Stammdaten!$G$17:$G$1001)="Nein",0,IF(ISBLANK('Beladung des Speichers'!A113),"",ROUND(MIN(J113,Q113)*-1,2))))</f>
        <v/>
      </c>
    </row>
    <row r="114" spans="1:19" x14ac:dyDescent="0.2">
      <c r="A114" s="98" t="str">
        <f>IF('Beladung des Speichers'!A114="","",'Beladung des Speichers'!A114)</f>
        <v/>
      </c>
      <c r="B114" s="98" t="str">
        <f>IF('Beladung des Speichers'!B114="","",'Beladung des Speichers'!B114)</f>
        <v/>
      </c>
      <c r="C114" s="149" t="str">
        <f>IF(ISBLANK('Beladung des Speichers'!A114),"",SUMIFS('Beladung des Speichers'!$C$17:$C$300,'Beladung des Speichers'!$A$17:$A$300,A114)-SUMIFS('Entladung des Speichers'!$C$17:$C$300,'Entladung des Speichers'!$A$17:$A$300,A114)+SUMIFS(Füllstände!$B$17:$B$299,Füllstände!$A$17:$A$299,A114)-SUMIFS(Füllstände!$C$17:$C$299,Füllstände!$A$17:$A$299,A114))</f>
        <v/>
      </c>
      <c r="D114" s="150" t="str">
        <f>IF(ISBLANK('Beladung des Speichers'!A114),"",C114*'Beladung des Speichers'!C114/SUMIFS('Beladung des Speichers'!$C$17:$C$300,'Beladung des Speichers'!$A$17:$A$300,A114))</f>
        <v/>
      </c>
      <c r="E114" s="151" t="str">
        <f>IF(ISBLANK('Beladung des Speichers'!A114),"",1/SUMIFS('Beladung des Speichers'!$C$17:$C$300,'Beladung des Speichers'!$A$17:$A$300,A114)*C114*SUMIF($A$17:$A$300,A114,'Beladung des Speichers'!$E$17:$E$300))</f>
        <v/>
      </c>
      <c r="F114" s="152" t="str">
        <f>IF(ISBLANK('Beladung des Speichers'!A114),"",IF(C114=0,"0,00",D114/C114*E114))</f>
        <v/>
      </c>
      <c r="G114" s="153" t="str">
        <f>IF(ISBLANK('Beladung des Speichers'!A114),"",SUMIFS('Beladung des Speichers'!$C$17:$C$300,'Beladung des Speichers'!$A$17:$A$300,A114))</f>
        <v/>
      </c>
      <c r="H114" s="112" t="str">
        <f>IF(ISBLANK('Beladung des Speichers'!A114),"",'Beladung des Speichers'!C114)</f>
        <v/>
      </c>
      <c r="I114" s="154" t="str">
        <f>IF(ISBLANK('Beladung des Speichers'!A114),"",SUMIFS('Beladung des Speichers'!$E$17:$E$1001,'Beladung des Speichers'!$A$17:$A$1001,'Ergebnis (detailliert)'!A114))</f>
        <v/>
      </c>
      <c r="J114" s="113" t="str">
        <f>IF(ISBLANK('Beladung des Speichers'!A114),"",'Beladung des Speichers'!E114)</f>
        <v/>
      </c>
      <c r="K114" s="154" t="str">
        <f>IF(ISBLANK('Beladung des Speichers'!A114),"",SUMIFS('Entladung des Speichers'!$C$17:$C$1001,'Entladung des Speichers'!$A$17:$A$1001,'Ergebnis (detailliert)'!A114))</f>
        <v/>
      </c>
      <c r="L114" s="155" t="str">
        <f t="shared" si="6"/>
        <v/>
      </c>
      <c r="M114" s="155" t="str">
        <f>IF(ISBLANK('Entladung des Speichers'!A114),"",'Entladung des Speichers'!C114)</f>
        <v/>
      </c>
      <c r="N114" s="154" t="str">
        <f>IF(ISBLANK('Beladung des Speichers'!A114),"",SUMIFS('Entladung des Speichers'!$E$17:$E$1001,'Entladung des Speichers'!$A$17:$A$1001,'Ergebnis (detailliert)'!$A$17:$A$300))</f>
        <v/>
      </c>
      <c r="O114" s="113" t="str">
        <f t="shared" si="7"/>
        <v/>
      </c>
      <c r="P114" s="17" t="str">
        <f>IFERROR(IF(A114="","",N114*'Ergebnis (detailliert)'!J114/'Ergebnis (detailliert)'!I114),0)</f>
        <v/>
      </c>
      <c r="Q114" s="95" t="str">
        <f t="shared" si="8"/>
        <v/>
      </c>
      <c r="R114" s="96" t="str">
        <f t="shared" si="9"/>
        <v/>
      </c>
      <c r="S114" s="97" t="str">
        <f>IF(A114="","",IF(LOOKUP(A114,Stammdaten!$A$17:$A$1001,Stammdaten!$G$17:$G$1001)="Nein",0,IF(ISBLANK('Beladung des Speichers'!A114),"",ROUND(MIN(J114,Q114)*-1,2))))</f>
        <v/>
      </c>
    </row>
    <row r="115" spans="1:19" x14ac:dyDescent="0.2">
      <c r="A115" s="98" t="str">
        <f>IF('Beladung des Speichers'!A115="","",'Beladung des Speichers'!A115)</f>
        <v/>
      </c>
      <c r="B115" s="98" t="str">
        <f>IF('Beladung des Speichers'!B115="","",'Beladung des Speichers'!B115)</f>
        <v/>
      </c>
      <c r="C115" s="149" t="str">
        <f>IF(ISBLANK('Beladung des Speichers'!A115),"",SUMIFS('Beladung des Speichers'!$C$17:$C$300,'Beladung des Speichers'!$A$17:$A$300,A115)-SUMIFS('Entladung des Speichers'!$C$17:$C$300,'Entladung des Speichers'!$A$17:$A$300,A115)+SUMIFS(Füllstände!$B$17:$B$299,Füllstände!$A$17:$A$299,A115)-SUMIFS(Füllstände!$C$17:$C$299,Füllstände!$A$17:$A$299,A115))</f>
        <v/>
      </c>
      <c r="D115" s="150" t="str">
        <f>IF(ISBLANK('Beladung des Speichers'!A115),"",C115*'Beladung des Speichers'!C115/SUMIFS('Beladung des Speichers'!$C$17:$C$300,'Beladung des Speichers'!$A$17:$A$300,A115))</f>
        <v/>
      </c>
      <c r="E115" s="151" t="str">
        <f>IF(ISBLANK('Beladung des Speichers'!A115),"",1/SUMIFS('Beladung des Speichers'!$C$17:$C$300,'Beladung des Speichers'!$A$17:$A$300,A115)*C115*SUMIF($A$17:$A$300,A115,'Beladung des Speichers'!$E$17:$E$300))</f>
        <v/>
      </c>
      <c r="F115" s="152" t="str">
        <f>IF(ISBLANK('Beladung des Speichers'!A115),"",IF(C115=0,"0,00",D115/C115*E115))</f>
        <v/>
      </c>
      <c r="G115" s="153" t="str">
        <f>IF(ISBLANK('Beladung des Speichers'!A115),"",SUMIFS('Beladung des Speichers'!$C$17:$C$300,'Beladung des Speichers'!$A$17:$A$300,A115))</f>
        <v/>
      </c>
      <c r="H115" s="112" t="str">
        <f>IF(ISBLANK('Beladung des Speichers'!A115),"",'Beladung des Speichers'!C115)</f>
        <v/>
      </c>
      <c r="I115" s="154" t="str">
        <f>IF(ISBLANK('Beladung des Speichers'!A115),"",SUMIFS('Beladung des Speichers'!$E$17:$E$1001,'Beladung des Speichers'!$A$17:$A$1001,'Ergebnis (detailliert)'!A115))</f>
        <v/>
      </c>
      <c r="J115" s="113" t="str">
        <f>IF(ISBLANK('Beladung des Speichers'!A115),"",'Beladung des Speichers'!E115)</f>
        <v/>
      </c>
      <c r="K115" s="154" t="str">
        <f>IF(ISBLANK('Beladung des Speichers'!A115),"",SUMIFS('Entladung des Speichers'!$C$17:$C$1001,'Entladung des Speichers'!$A$17:$A$1001,'Ergebnis (detailliert)'!A115))</f>
        <v/>
      </c>
      <c r="L115" s="155" t="str">
        <f t="shared" si="6"/>
        <v/>
      </c>
      <c r="M115" s="155" t="str">
        <f>IF(ISBLANK('Entladung des Speichers'!A115),"",'Entladung des Speichers'!C115)</f>
        <v/>
      </c>
      <c r="N115" s="154" t="str">
        <f>IF(ISBLANK('Beladung des Speichers'!A115),"",SUMIFS('Entladung des Speichers'!$E$17:$E$1001,'Entladung des Speichers'!$A$17:$A$1001,'Ergebnis (detailliert)'!$A$17:$A$300))</f>
        <v/>
      </c>
      <c r="O115" s="113" t="str">
        <f t="shared" si="7"/>
        <v/>
      </c>
      <c r="P115" s="17" t="str">
        <f>IFERROR(IF(A115="","",N115*'Ergebnis (detailliert)'!J115/'Ergebnis (detailliert)'!I115),0)</f>
        <v/>
      </c>
      <c r="Q115" s="95" t="str">
        <f t="shared" si="8"/>
        <v/>
      </c>
      <c r="R115" s="96" t="str">
        <f t="shared" si="9"/>
        <v/>
      </c>
      <c r="S115" s="97" t="str">
        <f>IF(A115="","",IF(LOOKUP(A115,Stammdaten!$A$17:$A$1001,Stammdaten!$G$17:$G$1001)="Nein",0,IF(ISBLANK('Beladung des Speichers'!A115),"",ROUND(MIN(J115,Q115)*-1,2))))</f>
        <v/>
      </c>
    </row>
    <row r="116" spans="1:19" x14ac:dyDescent="0.2">
      <c r="A116" s="98" t="str">
        <f>IF('Beladung des Speichers'!A116="","",'Beladung des Speichers'!A116)</f>
        <v/>
      </c>
      <c r="B116" s="98" t="str">
        <f>IF('Beladung des Speichers'!B116="","",'Beladung des Speichers'!B116)</f>
        <v/>
      </c>
      <c r="C116" s="149" t="str">
        <f>IF(ISBLANK('Beladung des Speichers'!A116),"",SUMIFS('Beladung des Speichers'!$C$17:$C$300,'Beladung des Speichers'!$A$17:$A$300,A116)-SUMIFS('Entladung des Speichers'!$C$17:$C$300,'Entladung des Speichers'!$A$17:$A$300,A116)+SUMIFS(Füllstände!$B$17:$B$299,Füllstände!$A$17:$A$299,A116)-SUMIFS(Füllstände!$C$17:$C$299,Füllstände!$A$17:$A$299,A116))</f>
        <v/>
      </c>
      <c r="D116" s="150" t="str">
        <f>IF(ISBLANK('Beladung des Speichers'!A116),"",C116*'Beladung des Speichers'!C116/SUMIFS('Beladung des Speichers'!$C$17:$C$300,'Beladung des Speichers'!$A$17:$A$300,A116))</f>
        <v/>
      </c>
      <c r="E116" s="151" t="str">
        <f>IF(ISBLANK('Beladung des Speichers'!A116),"",1/SUMIFS('Beladung des Speichers'!$C$17:$C$300,'Beladung des Speichers'!$A$17:$A$300,A116)*C116*SUMIF($A$17:$A$300,A116,'Beladung des Speichers'!$E$17:$E$300))</f>
        <v/>
      </c>
      <c r="F116" s="152" t="str">
        <f>IF(ISBLANK('Beladung des Speichers'!A116),"",IF(C116=0,"0,00",D116/C116*E116))</f>
        <v/>
      </c>
      <c r="G116" s="153" t="str">
        <f>IF(ISBLANK('Beladung des Speichers'!A116),"",SUMIFS('Beladung des Speichers'!$C$17:$C$300,'Beladung des Speichers'!$A$17:$A$300,A116))</f>
        <v/>
      </c>
      <c r="H116" s="112" t="str">
        <f>IF(ISBLANK('Beladung des Speichers'!A116),"",'Beladung des Speichers'!C116)</f>
        <v/>
      </c>
      <c r="I116" s="154" t="str">
        <f>IF(ISBLANK('Beladung des Speichers'!A116),"",SUMIFS('Beladung des Speichers'!$E$17:$E$1001,'Beladung des Speichers'!$A$17:$A$1001,'Ergebnis (detailliert)'!A116))</f>
        <v/>
      </c>
      <c r="J116" s="113" t="str">
        <f>IF(ISBLANK('Beladung des Speichers'!A116),"",'Beladung des Speichers'!E116)</f>
        <v/>
      </c>
      <c r="K116" s="154" t="str">
        <f>IF(ISBLANK('Beladung des Speichers'!A116),"",SUMIFS('Entladung des Speichers'!$C$17:$C$1001,'Entladung des Speichers'!$A$17:$A$1001,'Ergebnis (detailliert)'!A116))</f>
        <v/>
      </c>
      <c r="L116" s="155" t="str">
        <f t="shared" si="6"/>
        <v/>
      </c>
      <c r="M116" s="155" t="str">
        <f>IF(ISBLANK('Entladung des Speichers'!A116),"",'Entladung des Speichers'!C116)</f>
        <v/>
      </c>
      <c r="N116" s="154" t="str">
        <f>IF(ISBLANK('Beladung des Speichers'!A116),"",SUMIFS('Entladung des Speichers'!$E$17:$E$1001,'Entladung des Speichers'!$A$17:$A$1001,'Ergebnis (detailliert)'!$A$17:$A$300))</f>
        <v/>
      </c>
      <c r="O116" s="113" t="str">
        <f t="shared" si="7"/>
        <v/>
      </c>
      <c r="P116" s="17" t="str">
        <f>IFERROR(IF(A116="","",N116*'Ergebnis (detailliert)'!J116/'Ergebnis (detailliert)'!I116),0)</f>
        <v/>
      </c>
      <c r="Q116" s="95" t="str">
        <f t="shared" si="8"/>
        <v/>
      </c>
      <c r="R116" s="96" t="str">
        <f t="shared" si="9"/>
        <v/>
      </c>
      <c r="S116" s="97" t="str">
        <f>IF(A116="","",IF(LOOKUP(A116,Stammdaten!$A$17:$A$1001,Stammdaten!$G$17:$G$1001)="Nein",0,IF(ISBLANK('Beladung des Speichers'!A116),"",ROUND(MIN(J116,Q116)*-1,2))))</f>
        <v/>
      </c>
    </row>
    <row r="117" spans="1:19" x14ac:dyDescent="0.2">
      <c r="A117" s="98" t="str">
        <f>IF('Beladung des Speichers'!A117="","",'Beladung des Speichers'!A117)</f>
        <v/>
      </c>
      <c r="B117" s="98" t="str">
        <f>IF('Beladung des Speichers'!B117="","",'Beladung des Speichers'!B117)</f>
        <v/>
      </c>
      <c r="C117" s="149" t="str">
        <f>IF(ISBLANK('Beladung des Speichers'!A117),"",SUMIFS('Beladung des Speichers'!$C$17:$C$300,'Beladung des Speichers'!$A$17:$A$300,A117)-SUMIFS('Entladung des Speichers'!$C$17:$C$300,'Entladung des Speichers'!$A$17:$A$300,A117)+SUMIFS(Füllstände!$B$17:$B$299,Füllstände!$A$17:$A$299,A117)-SUMIFS(Füllstände!$C$17:$C$299,Füllstände!$A$17:$A$299,A117))</f>
        <v/>
      </c>
      <c r="D117" s="150" t="str">
        <f>IF(ISBLANK('Beladung des Speichers'!A117),"",C117*'Beladung des Speichers'!C117/SUMIFS('Beladung des Speichers'!$C$17:$C$300,'Beladung des Speichers'!$A$17:$A$300,A117))</f>
        <v/>
      </c>
      <c r="E117" s="151" t="str">
        <f>IF(ISBLANK('Beladung des Speichers'!A117),"",1/SUMIFS('Beladung des Speichers'!$C$17:$C$300,'Beladung des Speichers'!$A$17:$A$300,A117)*C117*SUMIF($A$17:$A$300,A117,'Beladung des Speichers'!$E$17:$E$300))</f>
        <v/>
      </c>
      <c r="F117" s="152" t="str">
        <f>IF(ISBLANK('Beladung des Speichers'!A117),"",IF(C117=0,"0,00",D117/C117*E117))</f>
        <v/>
      </c>
      <c r="G117" s="153" t="str">
        <f>IF(ISBLANK('Beladung des Speichers'!A117),"",SUMIFS('Beladung des Speichers'!$C$17:$C$300,'Beladung des Speichers'!$A$17:$A$300,A117))</f>
        <v/>
      </c>
      <c r="H117" s="112" t="str">
        <f>IF(ISBLANK('Beladung des Speichers'!A117),"",'Beladung des Speichers'!C117)</f>
        <v/>
      </c>
      <c r="I117" s="154" t="str">
        <f>IF(ISBLANK('Beladung des Speichers'!A117),"",SUMIFS('Beladung des Speichers'!$E$17:$E$1001,'Beladung des Speichers'!$A$17:$A$1001,'Ergebnis (detailliert)'!A117))</f>
        <v/>
      </c>
      <c r="J117" s="113" t="str">
        <f>IF(ISBLANK('Beladung des Speichers'!A117),"",'Beladung des Speichers'!E117)</f>
        <v/>
      </c>
      <c r="K117" s="154" t="str">
        <f>IF(ISBLANK('Beladung des Speichers'!A117),"",SUMIFS('Entladung des Speichers'!$C$17:$C$1001,'Entladung des Speichers'!$A$17:$A$1001,'Ergebnis (detailliert)'!A117))</f>
        <v/>
      </c>
      <c r="L117" s="155" t="str">
        <f t="shared" si="6"/>
        <v/>
      </c>
      <c r="M117" s="155" t="str">
        <f>IF(ISBLANK('Entladung des Speichers'!A117),"",'Entladung des Speichers'!C117)</f>
        <v/>
      </c>
      <c r="N117" s="154" t="str">
        <f>IF(ISBLANK('Beladung des Speichers'!A117),"",SUMIFS('Entladung des Speichers'!$E$17:$E$1001,'Entladung des Speichers'!$A$17:$A$1001,'Ergebnis (detailliert)'!$A$17:$A$300))</f>
        <v/>
      </c>
      <c r="O117" s="113" t="str">
        <f t="shared" si="7"/>
        <v/>
      </c>
      <c r="P117" s="17" t="str">
        <f>IFERROR(IF(A117="","",N117*'Ergebnis (detailliert)'!J117/'Ergebnis (detailliert)'!I117),0)</f>
        <v/>
      </c>
      <c r="Q117" s="95" t="str">
        <f t="shared" si="8"/>
        <v/>
      </c>
      <c r="R117" s="96" t="str">
        <f t="shared" si="9"/>
        <v/>
      </c>
      <c r="S117" s="97" t="str">
        <f>IF(A117="","",IF(LOOKUP(A117,Stammdaten!$A$17:$A$1001,Stammdaten!$G$17:$G$1001)="Nein",0,IF(ISBLANK('Beladung des Speichers'!A117),"",ROUND(MIN(J117,Q117)*-1,2))))</f>
        <v/>
      </c>
    </row>
    <row r="118" spans="1:19" x14ac:dyDescent="0.2">
      <c r="A118" s="98" t="str">
        <f>IF('Beladung des Speichers'!A118="","",'Beladung des Speichers'!A118)</f>
        <v/>
      </c>
      <c r="B118" s="98" t="str">
        <f>IF('Beladung des Speichers'!B118="","",'Beladung des Speichers'!B118)</f>
        <v/>
      </c>
      <c r="C118" s="149" t="str">
        <f>IF(ISBLANK('Beladung des Speichers'!A118),"",SUMIFS('Beladung des Speichers'!$C$17:$C$300,'Beladung des Speichers'!$A$17:$A$300,A118)-SUMIFS('Entladung des Speichers'!$C$17:$C$300,'Entladung des Speichers'!$A$17:$A$300,A118)+SUMIFS(Füllstände!$B$17:$B$299,Füllstände!$A$17:$A$299,A118)-SUMIFS(Füllstände!$C$17:$C$299,Füllstände!$A$17:$A$299,A118))</f>
        <v/>
      </c>
      <c r="D118" s="150" t="str">
        <f>IF(ISBLANK('Beladung des Speichers'!A118),"",C118*'Beladung des Speichers'!C118/SUMIFS('Beladung des Speichers'!$C$17:$C$300,'Beladung des Speichers'!$A$17:$A$300,A118))</f>
        <v/>
      </c>
      <c r="E118" s="151" t="str">
        <f>IF(ISBLANK('Beladung des Speichers'!A118),"",1/SUMIFS('Beladung des Speichers'!$C$17:$C$300,'Beladung des Speichers'!$A$17:$A$300,A118)*C118*SUMIF($A$17:$A$300,A118,'Beladung des Speichers'!$E$17:$E$300))</f>
        <v/>
      </c>
      <c r="F118" s="152" t="str">
        <f>IF(ISBLANK('Beladung des Speichers'!A118),"",IF(C118=0,"0,00",D118/C118*E118))</f>
        <v/>
      </c>
      <c r="G118" s="153" t="str">
        <f>IF(ISBLANK('Beladung des Speichers'!A118),"",SUMIFS('Beladung des Speichers'!$C$17:$C$300,'Beladung des Speichers'!$A$17:$A$300,A118))</f>
        <v/>
      </c>
      <c r="H118" s="112" t="str">
        <f>IF(ISBLANK('Beladung des Speichers'!A118),"",'Beladung des Speichers'!C118)</f>
        <v/>
      </c>
      <c r="I118" s="154" t="str">
        <f>IF(ISBLANK('Beladung des Speichers'!A118),"",SUMIFS('Beladung des Speichers'!$E$17:$E$1001,'Beladung des Speichers'!$A$17:$A$1001,'Ergebnis (detailliert)'!A118))</f>
        <v/>
      </c>
      <c r="J118" s="113" t="str">
        <f>IF(ISBLANK('Beladung des Speichers'!A118),"",'Beladung des Speichers'!E118)</f>
        <v/>
      </c>
      <c r="K118" s="154" t="str">
        <f>IF(ISBLANK('Beladung des Speichers'!A118),"",SUMIFS('Entladung des Speichers'!$C$17:$C$1001,'Entladung des Speichers'!$A$17:$A$1001,'Ergebnis (detailliert)'!A118))</f>
        <v/>
      </c>
      <c r="L118" s="155" t="str">
        <f t="shared" si="6"/>
        <v/>
      </c>
      <c r="M118" s="155" t="str">
        <f>IF(ISBLANK('Entladung des Speichers'!A118),"",'Entladung des Speichers'!C118)</f>
        <v/>
      </c>
      <c r="N118" s="154" t="str">
        <f>IF(ISBLANK('Beladung des Speichers'!A118),"",SUMIFS('Entladung des Speichers'!$E$17:$E$1001,'Entladung des Speichers'!$A$17:$A$1001,'Ergebnis (detailliert)'!$A$17:$A$300))</f>
        <v/>
      </c>
      <c r="O118" s="113" t="str">
        <f t="shared" si="7"/>
        <v/>
      </c>
      <c r="P118" s="17" t="str">
        <f>IFERROR(IF(A118="","",N118*'Ergebnis (detailliert)'!J118/'Ergebnis (detailliert)'!I118),0)</f>
        <v/>
      </c>
      <c r="Q118" s="95" t="str">
        <f t="shared" si="8"/>
        <v/>
      </c>
      <c r="R118" s="96" t="str">
        <f t="shared" si="9"/>
        <v/>
      </c>
      <c r="S118" s="97" t="str">
        <f>IF(A118="","",IF(LOOKUP(A118,Stammdaten!$A$17:$A$1001,Stammdaten!$G$17:$G$1001)="Nein",0,IF(ISBLANK('Beladung des Speichers'!A118),"",ROUND(MIN(J118,Q118)*-1,2))))</f>
        <v/>
      </c>
    </row>
    <row r="119" spans="1:19" x14ac:dyDescent="0.2">
      <c r="A119" s="98" t="str">
        <f>IF('Beladung des Speichers'!A119="","",'Beladung des Speichers'!A119)</f>
        <v/>
      </c>
      <c r="B119" s="98" t="str">
        <f>IF('Beladung des Speichers'!B119="","",'Beladung des Speichers'!B119)</f>
        <v/>
      </c>
      <c r="C119" s="149" t="str">
        <f>IF(ISBLANK('Beladung des Speichers'!A119),"",SUMIFS('Beladung des Speichers'!$C$17:$C$300,'Beladung des Speichers'!$A$17:$A$300,A119)-SUMIFS('Entladung des Speichers'!$C$17:$C$300,'Entladung des Speichers'!$A$17:$A$300,A119)+SUMIFS(Füllstände!$B$17:$B$299,Füllstände!$A$17:$A$299,A119)-SUMIFS(Füllstände!$C$17:$C$299,Füllstände!$A$17:$A$299,A119))</f>
        <v/>
      </c>
      <c r="D119" s="150" t="str">
        <f>IF(ISBLANK('Beladung des Speichers'!A119),"",C119*'Beladung des Speichers'!C119/SUMIFS('Beladung des Speichers'!$C$17:$C$300,'Beladung des Speichers'!$A$17:$A$300,A119))</f>
        <v/>
      </c>
      <c r="E119" s="151" t="str">
        <f>IF(ISBLANK('Beladung des Speichers'!A119),"",1/SUMIFS('Beladung des Speichers'!$C$17:$C$300,'Beladung des Speichers'!$A$17:$A$300,A119)*C119*SUMIF($A$17:$A$300,A119,'Beladung des Speichers'!$E$17:$E$300))</f>
        <v/>
      </c>
      <c r="F119" s="152" t="str">
        <f>IF(ISBLANK('Beladung des Speichers'!A119),"",IF(C119=0,"0,00",D119/C119*E119))</f>
        <v/>
      </c>
      <c r="G119" s="153" t="str">
        <f>IF(ISBLANK('Beladung des Speichers'!A119),"",SUMIFS('Beladung des Speichers'!$C$17:$C$300,'Beladung des Speichers'!$A$17:$A$300,A119))</f>
        <v/>
      </c>
      <c r="H119" s="112" t="str">
        <f>IF(ISBLANK('Beladung des Speichers'!A119),"",'Beladung des Speichers'!C119)</f>
        <v/>
      </c>
      <c r="I119" s="154" t="str">
        <f>IF(ISBLANK('Beladung des Speichers'!A119),"",SUMIFS('Beladung des Speichers'!$E$17:$E$1001,'Beladung des Speichers'!$A$17:$A$1001,'Ergebnis (detailliert)'!A119))</f>
        <v/>
      </c>
      <c r="J119" s="113" t="str">
        <f>IF(ISBLANK('Beladung des Speichers'!A119),"",'Beladung des Speichers'!E119)</f>
        <v/>
      </c>
      <c r="K119" s="154" t="str">
        <f>IF(ISBLANK('Beladung des Speichers'!A119),"",SUMIFS('Entladung des Speichers'!$C$17:$C$1001,'Entladung des Speichers'!$A$17:$A$1001,'Ergebnis (detailliert)'!A119))</f>
        <v/>
      </c>
      <c r="L119" s="155" t="str">
        <f t="shared" si="6"/>
        <v/>
      </c>
      <c r="M119" s="155" t="str">
        <f>IF(ISBLANK('Entladung des Speichers'!A119),"",'Entladung des Speichers'!C119)</f>
        <v/>
      </c>
      <c r="N119" s="154" t="str">
        <f>IF(ISBLANK('Beladung des Speichers'!A119),"",SUMIFS('Entladung des Speichers'!$E$17:$E$1001,'Entladung des Speichers'!$A$17:$A$1001,'Ergebnis (detailliert)'!$A$17:$A$300))</f>
        <v/>
      </c>
      <c r="O119" s="113" t="str">
        <f t="shared" si="7"/>
        <v/>
      </c>
      <c r="P119" s="17" t="str">
        <f>IFERROR(IF(A119="","",N119*'Ergebnis (detailliert)'!J119/'Ergebnis (detailliert)'!I119),0)</f>
        <v/>
      </c>
      <c r="Q119" s="95" t="str">
        <f t="shared" si="8"/>
        <v/>
      </c>
      <c r="R119" s="96" t="str">
        <f t="shared" si="9"/>
        <v/>
      </c>
      <c r="S119" s="97" t="str">
        <f>IF(A119="","",IF(LOOKUP(A119,Stammdaten!$A$17:$A$1001,Stammdaten!$G$17:$G$1001)="Nein",0,IF(ISBLANK('Beladung des Speichers'!A119),"",ROUND(MIN(J119,Q119)*-1,2))))</f>
        <v/>
      </c>
    </row>
    <row r="120" spans="1:19" x14ac:dyDescent="0.2">
      <c r="A120" s="98" t="str">
        <f>IF('Beladung des Speichers'!A120="","",'Beladung des Speichers'!A120)</f>
        <v/>
      </c>
      <c r="B120" s="98" t="str">
        <f>IF('Beladung des Speichers'!B120="","",'Beladung des Speichers'!B120)</f>
        <v/>
      </c>
      <c r="C120" s="149" t="str">
        <f>IF(ISBLANK('Beladung des Speichers'!A120),"",SUMIFS('Beladung des Speichers'!$C$17:$C$300,'Beladung des Speichers'!$A$17:$A$300,A120)-SUMIFS('Entladung des Speichers'!$C$17:$C$300,'Entladung des Speichers'!$A$17:$A$300,A120)+SUMIFS(Füllstände!$B$17:$B$299,Füllstände!$A$17:$A$299,A120)-SUMIFS(Füllstände!$C$17:$C$299,Füllstände!$A$17:$A$299,A120))</f>
        <v/>
      </c>
      <c r="D120" s="150" t="str">
        <f>IF(ISBLANK('Beladung des Speichers'!A120),"",C120*'Beladung des Speichers'!C120/SUMIFS('Beladung des Speichers'!$C$17:$C$300,'Beladung des Speichers'!$A$17:$A$300,A120))</f>
        <v/>
      </c>
      <c r="E120" s="151" t="str">
        <f>IF(ISBLANK('Beladung des Speichers'!A120),"",1/SUMIFS('Beladung des Speichers'!$C$17:$C$300,'Beladung des Speichers'!$A$17:$A$300,A120)*C120*SUMIF($A$17:$A$300,A120,'Beladung des Speichers'!$E$17:$E$300))</f>
        <v/>
      </c>
      <c r="F120" s="152" t="str">
        <f>IF(ISBLANK('Beladung des Speichers'!A120),"",IF(C120=0,"0,00",D120/C120*E120))</f>
        <v/>
      </c>
      <c r="G120" s="153" t="str">
        <f>IF(ISBLANK('Beladung des Speichers'!A120),"",SUMIFS('Beladung des Speichers'!$C$17:$C$300,'Beladung des Speichers'!$A$17:$A$300,A120))</f>
        <v/>
      </c>
      <c r="H120" s="112" t="str">
        <f>IF(ISBLANK('Beladung des Speichers'!A120),"",'Beladung des Speichers'!C120)</f>
        <v/>
      </c>
      <c r="I120" s="154" t="str">
        <f>IF(ISBLANK('Beladung des Speichers'!A120),"",SUMIFS('Beladung des Speichers'!$E$17:$E$1001,'Beladung des Speichers'!$A$17:$A$1001,'Ergebnis (detailliert)'!A120))</f>
        <v/>
      </c>
      <c r="J120" s="113" t="str">
        <f>IF(ISBLANK('Beladung des Speichers'!A120),"",'Beladung des Speichers'!E120)</f>
        <v/>
      </c>
      <c r="K120" s="154" t="str">
        <f>IF(ISBLANK('Beladung des Speichers'!A120),"",SUMIFS('Entladung des Speichers'!$C$17:$C$1001,'Entladung des Speichers'!$A$17:$A$1001,'Ergebnis (detailliert)'!A120))</f>
        <v/>
      </c>
      <c r="L120" s="155" t="str">
        <f t="shared" si="6"/>
        <v/>
      </c>
      <c r="M120" s="155" t="str">
        <f>IF(ISBLANK('Entladung des Speichers'!A120),"",'Entladung des Speichers'!C120)</f>
        <v/>
      </c>
      <c r="N120" s="154" t="str">
        <f>IF(ISBLANK('Beladung des Speichers'!A120),"",SUMIFS('Entladung des Speichers'!$E$17:$E$1001,'Entladung des Speichers'!$A$17:$A$1001,'Ergebnis (detailliert)'!$A$17:$A$300))</f>
        <v/>
      </c>
      <c r="O120" s="113" t="str">
        <f t="shared" si="7"/>
        <v/>
      </c>
      <c r="P120" s="17" t="str">
        <f>IFERROR(IF(A120="","",N120*'Ergebnis (detailliert)'!J120/'Ergebnis (detailliert)'!I120),0)</f>
        <v/>
      </c>
      <c r="Q120" s="95" t="str">
        <f t="shared" si="8"/>
        <v/>
      </c>
      <c r="R120" s="96" t="str">
        <f t="shared" si="9"/>
        <v/>
      </c>
      <c r="S120" s="97" t="str">
        <f>IF(A120="","",IF(LOOKUP(A120,Stammdaten!$A$17:$A$1001,Stammdaten!$G$17:$G$1001)="Nein",0,IF(ISBLANK('Beladung des Speichers'!A120),"",ROUND(MIN(J120,Q120)*-1,2))))</f>
        <v/>
      </c>
    </row>
    <row r="121" spans="1:19" x14ac:dyDescent="0.2">
      <c r="A121" s="98" t="str">
        <f>IF('Beladung des Speichers'!A121="","",'Beladung des Speichers'!A121)</f>
        <v/>
      </c>
      <c r="B121" s="98" t="str">
        <f>IF('Beladung des Speichers'!B121="","",'Beladung des Speichers'!B121)</f>
        <v/>
      </c>
      <c r="C121" s="149" t="str">
        <f>IF(ISBLANK('Beladung des Speichers'!A121),"",SUMIFS('Beladung des Speichers'!$C$17:$C$300,'Beladung des Speichers'!$A$17:$A$300,A121)-SUMIFS('Entladung des Speichers'!$C$17:$C$300,'Entladung des Speichers'!$A$17:$A$300,A121)+SUMIFS(Füllstände!$B$17:$B$299,Füllstände!$A$17:$A$299,A121)-SUMIFS(Füllstände!$C$17:$C$299,Füllstände!$A$17:$A$299,A121))</f>
        <v/>
      </c>
      <c r="D121" s="150" t="str">
        <f>IF(ISBLANK('Beladung des Speichers'!A121),"",C121*'Beladung des Speichers'!C121/SUMIFS('Beladung des Speichers'!$C$17:$C$300,'Beladung des Speichers'!$A$17:$A$300,A121))</f>
        <v/>
      </c>
      <c r="E121" s="151" t="str">
        <f>IF(ISBLANK('Beladung des Speichers'!A121),"",1/SUMIFS('Beladung des Speichers'!$C$17:$C$300,'Beladung des Speichers'!$A$17:$A$300,A121)*C121*SUMIF($A$17:$A$300,A121,'Beladung des Speichers'!$E$17:$E$300))</f>
        <v/>
      </c>
      <c r="F121" s="152" t="str">
        <f>IF(ISBLANK('Beladung des Speichers'!A121),"",IF(C121=0,"0,00",D121/C121*E121))</f>
        <v/>
      </c>
      <c r="G121" s="153" t="str">
        <f>IF(ISBLANK('Beladung des Speichers'!A121),"",SUMIFS('Beladung des Speichers'!$C$17:$C$300,'Beladung des Speichers'!$A$17:$A$300,A121))</f>
        <v/>
      </c>
      <c r="H121" s="112" t="str">
        <f>IF(ISBLANK('Beladung des Speichers'!A121),"",'Beladung des Speichers'!C121)</f>
        <v/>
      </c>
      <c r="I121" s="154" t="str">
        <f>IF(ISBLANK('Beladung des Speichers'!A121),"",SUMIFS('Beladung des Speichers'!$E$17:$E$1001,'Beladung des Speichers'!$A$17:$A$1001,'Ergebnis (detailliert)'!A121))</f>
        <v/>
      </c>
      <c r="J121" s="113" t="str">
        <f>IF(ISBLANK('Beladung des Speichers'!A121),"",'Beladung des Speichers'!E121)</f>
        <v/>
      </c>
      <c r="K121" s="154" t="str">
        <f>IF(ISBLANK('Beladung des Speichers'!A121),"",SUMIFS('Entladung des Speichers'!$C$17:$C$1001,'Entladung des Speichers'!$A$17:$A$1001,'Ergebnis (detailliert)'!A121))</f>
        <v/>
      </c>
      <c r="L121" s="155" t="str">
        <f t="shared" si="6"/>
        <v/>
      </c>
      <c r="M121" s="155" t="str">
        <f>IF(ISBLANK('Entladung des Speichers'!A121),"",'Entladung des Speichers'!C121)</f>
        <v/>
      </c>
      <c r="N121" s="154" t="str">
        <f>IF(ISBLANK('Beladung des Speichers'!A121),"",SUMIFS('Entladung des Speichers'!$E$17:$E$1001,'Entladung des Speichers'!$A$17:$A$1001,'Ergebnis (detailliert)'!$A$17:$A$300))</f>
        <v/>
      </c>
      <c r="O121" s="113" t="str">
        <f t="shared" si="7"/>
        <v/>
      </c>
      <c r="P121" s="17" t="str">
        <f>IFERROR(IF(A121="","",N121*'Ergebnis (detailliert)'!J121/'Ergebnis (detailliert)'!I121),0)</f>
        <v/>
      </c>
      <c r="Q121" s="95" t="str">
        <f t="shared" si="8"/>
        <v/>
      </c>
      <c r="R121" s="96" t="str">
        <f t="shared" si="9"/>
        <v/>
      </c>
      <c r="S121" s="97" t="str">
        <f>IF(A121="","",IF(LOOKUP(A121,Stammdaten!$A$17:$A$1001,Stammdaten!$G$17:$G$1001)="Nein",0,IF(ISBLANK('Beladung des Speichers'!A121),"",ROUND(MIN(J121,Q121)*-1,2))))</f>
        <v/>
      </c>
    </row>
    <row r="122" spans="1:19" x14ac:dyDescent="0.2">
      <c r="A122" s="98" t="str">
        <f>IF('Beladung des Speichers'!A122="","",'Beladung des Speichers'!A122)</f>
        <v/>
      </c>
      <c r="B122" s="98" t="str">
        <f>IF('Beladung des Speichers'!B122="","",'Beladung des Speichers'!B122)</f>
        <v/>
      </c>
      <c r="C122" s="149" t="str">
        <f>IF(ISBLANK('Beladung des Speichers'!A122),"",SUMIFS('Beladung des Speichers'!$C$17:$C$300,'Beladung des Speichers'!$A$17:$A$300,A122)-SUMIFS('Entladung des Speichers'!$C$17:$C$300,'Entladung des Speichers'!$A$17:$A$300,A122)+SUMIFS(Füllstände!$B$17:$B$299,Füllstände!$A$17:$A$299,A122)-SUMIFS(Füllstände!$C$17:$C$299,Füllstände!$A$17:$A$299,A122))</f>
        <v/>
      </c>
      <c r="D122" s="150" t="str">
        <f>IF(ISBLANK('Beladung des Speichers'!A122),"",C122*'Beladung des Speichers'!C122/SUMIFS('Beladung des Speichers'!$C$17:$C$300,'Beladung des Speichers'!$A$17:$A$300,A122))</f>
        <v/>
      </c>
      <c r="E122" s="151" t="str">
        <f>IF(ISBLANK('Beladung des Speichers'!A122),"",1/SUMIFS('Beladung des Speichers'!$C$17:$C$300,'Beladung des Speichers'!$A$17:$A$300,A122)*C122*SUMIF($A$17:$A$300,A122,'Beladung des Speichers'!$E$17:$E$300))</f>
        <v/>
      </c>
      <c r="F122" s="152" t="str">
        <f>IF(ISBLANK('Beladung des Speichers'!A122),"",IF(C122=0,"0,00",D122/C122*E122))</f>
        <v/>
      </c>
      <c r="G122" s="153" t="str">
        <f>IF(ISBLANK('Beladung des Speichers'!A122),"",SUMIFS('Beladung des Speichers'!$C$17:$C$300,'Beladung des Speichers'!$A$17:$A$300,A122))</f>
        <v/>
      </c>
      <c r="H122" s="112" t="str">
        <f>IF(ISBLANK('Beladung des Speichers'!A122),"",'Beladung des Speichers'!C122)</f>
        <v/>
      </c>
      <c r="I122" s="154" t="str">
        <f>IF(ISBLANK('Beladung des Speichers'!A122),"",SUMIFS('Beladung des Speichers'!$E$17:$E$1001,'Beladung des Speichers'!$A$17:$A$1001,'Ergebnis (detailliert)'!A122))</f>
        <v/>
      </c>
      <c r="J122" s="113" t="str">
        <f>IF(ISBLANK('Beladung des Speichers'!A122),"",'Beladung des Speichers'!E122)</f>
        <v/>
      </c>
      <c r="K122" s="154" t="str">
        <f>IF(ISBLANK('Beladung des Speichers'!A122),"",SUMIFS('Entladung des Speichers'!$C$17:$C$1001,'Entladung des Speichers'!$A$17:$A$1001,'Ergebnis (detailliert)'!A122))</f>
        <v/>
      </c>
      <c r="L122" s="155" t="str">
        <f t="shared" si="6"/>
        <v/>
      </c>
      <c r="M122" s="155" t="str">
        <f>IF(ISBLANK('Entladung des Speichers'!A122),"",'Entladung des Speichers'!C122)</f>
        <v/>
      </c>
      <c r="N122" s="154" t="str">
        <f>IF(ISBLANK('Beladung des Speichers'!A122),"",SUMIFS('Entladung des Speichers'!$E$17:$E$1001,'Entladung des Speichers'!$A$17:$A$1001,'Ergebnis (detailliert)'!$A$17:$A$300))</f>
        <v/>
      </c>
      <c r="O122" s="113" t="str">
        <f t="shared" si="7"/>
        <v/>
      </c>
      <c r="P122" s="17" t="str">
        <f>IFERROR(IF(A122="","",N122*'Ergebnis (detailliert)'!J122/'Ergebnis (detailliert)'!I122),0)</f>
        <v/>
      </c>
      <c r="Q122" s="95" t="str">
        <f t="shared" si="8"/>
        <v/>
      </c>
      <c r="R122" s="96" t="str">
        <f t="shared" si="9"/>
        <v/>
      </c>
      <c r="S122" s="97" t="str">
        <f>IF(A122="","",IF(LOOKUP(A122,Stammdaten!$A$17:$A$1001,Stammdaten!$G$17:$G$1001)="Nein",0,IF(ISBLANK('Beladung des Speichers'!A122),"",ROUND(MIN(J122,Q122)*-1,2))))</f>
        <v/>
      </c>
    </row>
    <row r="123" spans="1:19" x14ac:dyDescent="0.2">
      <c r="A123" s="98" t="str">
        <f>IF('Beladung des Speichers'!A123="","",'Beladung des Speichers'!A123)</f>
        <v/>
      </c>
      <c r="B123" s="98" t="str">
        <f>IF('Beladung des Speichers'!B123="","",'Beladung des Speichers'!B123)</f>
        <v/>
      </c>
      <c r="C123" s="149" t="str">
        <f>IF(ISBLANK('Beladung des Speichers'!A123),"",SUMIFS('Beladung des Speichers'!$C$17:$C$300,'Beladung des Speichers'!$A$17:$A$300,A123)-SUMIFS('Entladung des Speichers'!$C$17:$C$300,'Entladung des Speichers'!$A$17:$A$300,A123)+SUMIFS(Füllstände!$B$17:$B$299,Füllstände!$A$17:$A$299,A123)-SUMIFS(Füllstände!$C$17:$C$299,Füllstände!$A$17:$A$299,A123))</f>
        <v/>
      </c>
      <c r="D123" s="150" t="str">
        <f>IF(ISBLANK('Beladung des Speichers'!A123),"",C123*'Beladung des Speichers'!C123/SUMIFS('Beladung des Speichers'!$C$17:$C$300,'Beladung des Speichers'!$A$17:$A$300,A123))</f>
        <v/>
      </c>
      <c r="E123" s="151" t="str">
        <f>IF(ISBLANK('Beladung des Speichers'!A123),"",1/SUMIFS('Beladung des Speichers'!$C$17:$C$300,'Beladung des Speichers'!$A$17:$A$300,A123)*C123*SUMIF($A$17:$A$300,A123,'Beladung des Speichers'!$E$17:$E$300))</f>
        <v/>
      </c>
      <c r="F123" s="152" t="str">
        <f>IF(ISBLANK('Beladung des Speichers'!A123),"",IF(C123=0,"0,00",D123/C123*E123))</f>
        <v/>
      </c>
      <c r="G123" s="153" t="str">
        <f>IF(ISBLANK('Beladung des Speichers'!A123),"",SUMIFS('Beladung des Speichers'!$C$17:$C$300,'Beladung des Speichers'!$A$17:$A$300,A123))</f>
        <v/>
      </c>
      <c r="H123" s="112" t="str">
        <f>IF(ISBLANK('Beladung des Speichers'!A123),"",'Beladung des Speichers'!C123)</f>
        <v/>
      </c>
      <c r="I123" s="154" t="str">
        <f>IF(ISBLANK('Beladung des Speichers'!A123),"",SUMIFS('Beladung des Speichers'!$E$17:$E$1001,'Beladung des Speichers'!$A$17:$A$1001,'Ergebnis (detailliert)'!A123))</f>
        <v/>
      </c>
      <c r="J123" s="113" t="str">
        <f>IF(ISBLANK('Beladung des Speichers'!A123),"",'Beladung des Speichers'!E123)</f>
        <v/>
      </c>
      <c r="K123" s="154" t="str">
        <f>IF(ISBLANK('Beladung des Speichers'!A123),"",SUMIFS('Entladung des Speichers'!$C$17:$C$1001,'Entladung des Speichers'!$A$17:$A$1001,'Ergebnis (detailliert)'!A123))</f>
        <v/>
      </c>
      <c r="L123" s="155" t="str">
        <f t="shared" si="6"/>
        <v/>
      </c>
      <c r="M123" s="155" t="str">
        <f>IF(ISBLANK('Entladung des Speichers'!A123),"",'Entladung des Speichers'!C123)</f>
        <v/>
      </c>
      <c r="N123" s="154" t="str">
        <f>IF(ISBLANK('Beladung des Speichers'!A123),"",SUMIFS('Entladung des Speichers'!$E$17:$E$1001,'Entladung des Speichers'!$A$17:$A$1001,'Ergebnis (detailliert)'!$A$17:$A$300))</f>
        <v/>
      </c>
      <c r="O123" s="113" t="str">
        <f t="shared" si="7"/>
        <v/>
      </c>
      <c r="P123" s="17" t="str">
        <f>IFERROR(IF(A123="","",N123*'Ergebnis (detailliert)'!J123/'Ergebnis (detailliert)'!I123),0)</f>
        <v/>
      </c>
      <c r="Q123" s="95" t="str">
        <f t="shared" si="8"/>
        <v/>
      </c>
      <c r="R123" s="96" t="str">
        <f t="shared" si="9"/>
        <v/>
      </c>
      <c r="S123" s="97" t="str">
        <f>IF(A123="","",IF(LOOKUP(A123,Stammdaten!$A$17:$A$1001,Stammdaten!$G$17:$G$1001)="Nein",0,IF(ISBLANK('Beladung des Speichers'!A123),"",ROUND(MIN(J123,Q123)*-1,2))))</f>
        <v/>
      </c>
    </row>
    <row r="124" spans="1:19" x14ac:dyDescent="0.2">
      <c r="A124" s="98" t="str">
        <f>IF('Beladung des Speichers'!A124="","",'Beladung des Speichers'!A124)</f>
        <v/>
      </c>
      <c r="B124" s="98" t="str">
        <f>IF('Beladung des Speichers'!B124="","",'Beladung des Speichers'!B124)</f>
        <v/>
      </c>
      <c r="C124" s="149" t="str">
        <f>IF(ISBLANK('Beladung des Speichers'!A124),"",SUMIFS('Beladung des Speichers'!$C$17:$C$300,'Beladung des Speichers'!$A$17:$A$300,A124)-SUMIFS('Entladung des Speichers'!$C$17:$C$300,'Entladung des Speichers'!$A$17:$A$300,A124)+SUMIFS(Füllstände!$B$17:$B$299,Füllstände!$A$17:$A$299,A124)-SUMIFS(Füllstände!$C$17:$C$299,Füllstände!$A$17:$A$299,A124))</f>
        <v/>
      </c>
      <c r="D124" s="150" t="str">
        <f>IF(ISBLANK('Beladung des Speichers'!A124),"",C124*'Beladung des Speichers'!C124/SUMIFS('Beladung des Speichers'!$C$17:$C$300,'Beladung des Speichers'!$A$17:$A$300,A124))</f>
        <v/>
      </c>
      <c r="E124" s="151" t="str">
        <f>IF(ISBLANK('Beladung des Speichers'!A124),"",1/SUMIFS('Beladung des Speichers'!$C$17:$C$300,'Beladung des Speichers'!$A$17:$A$300,A124)*C124*SUMIF($A$17:$A$300,A124,'Beladung des Speichers'!$E$17:$E$300))</f>
        <v/>
      </c>
      <c r="F124" s="152" t="str">
        <f>IF(ISBLANK('Beladung des Speichers'!A124),"",IF(C124=0,"0,00",D124/C124*E124))</f>
        <v/>
      </c>
      <c r="G124" s="153" t="str">
        <f>IF(ISBLANK('Beladung des Speichers'!A124),"",SUMIFS('Beladung des Speichers'!$C$17:$C$300,'Beladung des Speichers'!$A$17:$A$300,A124))</f>
        <v/>
      </c>
      <c r="H124" s="112" t="str">
        <f>IF(ISBLANK('Beladung des Speichers'!A124),"",'Beladung des Speichers'!C124)</f>
        <v/>
      </c>
      <c r="I124" s="154" t="str">
        <f>IF(ISBLANK('Beladung des Speichers'!A124),"",SUMIFS('Beladung des Speichers'!$E$17:$E$1001,'Beladung des Speichers'!$A$17:$A$1001,'Ergebnis (detailliert)'!A124))</f>
        <v/>
      </c>
      <c r="J124" s="113" t="str">
        <f>IF(ISBLANK('Beladung des Speichers'!A124),"",'Beladung des Speichers'!E124)</f>
        <v/>
      </c>
      <c r="K124" s="154" t="str">
        <f>IF(ISBLANK('Beladung des Speichers'!A124),"",SUMIFS('Entladung des Speichers'!$C$17:$C$1001,'Entladung des Speichers'!$A$17:$A$1001,'Ergebnis (detailliert)'!A124))</f>
        <v/>
      </c>
      <c r="L124" s="155" t="str">
        <f t="shared" si="6"/>
        <v/>
      </c>
      <c r="M124" s="155" t="str">
        <f>IF(ISBLANK('Entladung des Speichers'!A124),"",'Entladung des Speichers'!C124)</f>
        <v/>
      </c>
      <c r="N124" s="154" t="str">
        <f>IF(ISBLANK('Beladung des Speichers'!A124),"",SUMIFS('Entladung des Speichers'!$E$17:$E$1001,'Entladung des Speichers'!$A$17:$A$1001,'Ergebnis (detailliert)'!$A$17:$A$300))</f>
        <v/>
      </c>
      <c r="O124" s="113" t="str">
        <f t="shared" si="7"/>
        <v/>
      </c>
      <c r="P124" s="17" t="str">
        <f>IFERROR(IF(A124="","",N124*'Ergebnis (detailliert)'!J124/'Ergebnis (detailliert)'!I124),0)</f>
        <v/>
      </c>
      <c r="Q124" s="95" t="str">
        <f t="shared" si="8"/>
        <v/>
      </c>
      <c r="R124" s="96" t="str">
        <f t="shared" si="9"/>
        <v/>
      </c>
      <c r="S124" s="97" t="str">
        <f>IF(A124="","",IF(LOOKUP(A124,Stammdaten!$A$17:$A$1001,Stammdaten!$G$17:$G$1001)="Nein",0,IF(ISBLANK('Beladung des Speichers'!A124),"",ROUND(MIN(J124,Q124)*-1,2))))</f>
        <v/>
      </c>
    </row>
    <row r="125" spans="1:19" x14ac:dyDescent="0.2">
      <c r="A125" s="98" t="str">
        <f>IF('Beladung des Speichers'!A125="","",'Beladung des Speichers'!A125)</f>
        <v/>
      </c>
      <c r="B125" s="98" t="str">
        <f>IF('Beladung des Speichers'!B125="","",'Beladung des Speichers'!B125)</f>
        <v/>
      </c>
      <c r="C125" s="149" t="str">
        <f>IF(ISBLANK('Beladung des Speichers'!A125),"",SUMIFS('Beladung des Speichers'!$C$17:$C$300,'Beladung des Speichers'!$A$17:$A$300,A125)-SUMIFS('Entladung des Speichers'!$C$17:$C$300,'Entladung des Speichers'!$A$17:$A$300,A125)+SUMIFS(Füllstände!$B$17:$B$299,Füllstände!$A$17:$A$299,A125)-SUMIFS(Füllstände!$C$17:$C$299,Füllstände!$A$17:$A$299,A125))</f>
        <v/>
      </c>
      <c r="D125" s="150" t="str">
        <f>IF(ISBLANK('Beladung des Speichers'!A125),"",C125*'Beladung des Speichers'!C125/SUMIFS('Beladung des Speichers'!$C$17:$C$300,'Beladung des Speichers'!$A$17:$A$300,A125))</f>
        <v/>
      </c>
      <c r="E125" s="151" t="str">
        <f>IF(ISBLANK('Beladung des Speichers'!A125),"",1/SUMIFS('Beladung des Speichers'!$C$17:$C$300,'Beladung des Speichers'!$A$17:$A$300,A125)*C125*SUMIF($A$17:$A$300,A125,'Beladung des Speichers'!$E$17:$E$300))</f>
        <v/>
      </c>
      <c r="F125" s="152" t="str">
        <f>IF(ISBLANK('Beladung des Speichers'!A125),"",IF(C125=0,"0,00",D125/C125*E125))</f>
        <v/>
      </c>
      <c r="G125" s="153" t="str">
        <f>IF(ISBLANK('Beladung des Speichers'!A125),"",SUMIFS('Beladung des Speichers'!$C$17:$C$300,'Beladung des Speichers'!$A$17:$A$300,A125))</f>
        <v/>
      </c>
      <c r="H125" s="112" t="str">
        <f>IF(ISBLANK('Beladung des Speichers'!A125),"",'Beladung des Speichers'!C125)</f>
        <v/>
      </c>
      <c r="I125" s="154" t="str">
        <f>IF(ISBLANK('Beladung des Speichers'!A125),"",SUMIFS('Beladung des Speichers'!$E$17:$E$1001,'Beladung des Speichers'!$A$17:$A$1001,'Ergebnis (detailliert)'!A125))</f>
        <v/>
      </c>
      <c r="J125" s="113" t="str">
        <f>IF(ISBLANK('Beladung des Speichers'!A125),"",'Beladung des Speichers'!E125)</f>
        <v/>
      </c>
      <c r="K125" s="154" t="str">
        <f>IF(ISBLANK('Beladung des Speichers'!A125),"",SUMIFS('Entladung des Speichers'!$C$17:$C$1001,'Entladung des Speichers'!$A$17:$A$1001,'Ergebnis (detailliert)'!A125))</f>
        <v/>
      </c>
      <c r="L125" s="155" t="str">
        <f t="shared" si="6"/>
        <v/>
      </c>
      <c r="M125" s="155" t="str">
        <f>IF(ISBLANK('Entladung des Speichers'!A125),"",'Entladung des Speichers'!C125)</f>
        <v/>
      </c>
      <c r="N125" s="154" t="str">
        <f>IF(ISBLANK('Beladung des Speichers'!A125),"",SUMIFS('Entladung des Speichers'!$E$17:$E$1001,'Entladung des Speichers'!$A$17:$A$1001,'Ergebnis (detailliert)'!$A$17:$A$300))</f>
        <v/>
      </c>
      <c r="O125" s="113" t="str">
        <f t="shared" si="7"/>
        <v/>
      </c>
      <c r="P125" s="17" t="str">
        <f>IFERROR(IF(A125="","",N125*'Ergebnis (detailliert)'!J125/'Ergebnis (detailliert)'!I125),0)</f>
        <v/>
      </c>
      <c r="Q125" s="95" t="str">
        <f t="shared" si="8"/>
        <v/>
      </c>
      <c r="R125" s="96" t="str">
        <f t="shared" si="9"/>
        <v/>
      </c>
      <c r="S125" s="97" t="str">
        <f>IF(A125="","",IF(LOOKUP(A125,Stammdaten!$A$17:$A$1001,Stammdaten!$G$17:$G$1001)="Nein",0,IF(ISBLANK('Beladung des Speichers'!A125),"",ROUND(MIN(J125,Q125)*-1,2))))</f>
        <v/>
      </c>
    </row>
    <row r="126" spans="1:19" x14ac:dyDescent="0.2">
      <c r="A126" s="98" t="str">
        <f>IF('Beladung des Speichers'!A126="","",'Beladung des Speichers'!A126)</f>
        <v/>
      </c>
      <c r="B126" s="98" t="str">
        <f>IF('Beladung des Speichers'!B126="","",'Beladung des Speichers'!B126)</f>
        <v/>
      </c>
      <c r="C126" s="149" t="str">
        <f>IF(ISBLANK('Beladung des Speichers'!A126),"",SUMIFS('Beladung des Speichers'!$C$17:$C$300,'Beladung des Speichers'!$A$17:$A$300,A126)-SUMIFS('Entladung des Speichers'!$C$17:$C$300,'Entladung des Speichers'!$A$17:$A$300,A126)+SUMIFS(Füllstände!$B$17:$B$299,Füllstände!$A$17:$A$299,A126)-SUMIFS(Füllstände!$C$17:$C$299,Füllstände!$A$17:$A$299,A126))</f>
        <v/>
      </c>
      <c r="D126" s="150" t="str">
        <f>IF(ISBLANK('Beladung des Speichers'!A126),"",C126*'Beladung des Speichers'!C126/SUMIFS('Beladung des Speichers'!$C$17:$C$300,'Beladung des Speichers'!$A$17:$A$300,A126))</f>
        <v/>
      </c>
      <c r="E126" s="151" t="str">
        <f>IF(ISBLANK('Beladung des Speichers'!A126),"",1/SUMIFS('Beladung des Speichers'!$C$17:$C$300,'Beladung des Speichers'!$A$17:$A$300,A126)*C126*SUMIF($A$17:$A$300,A126,'Beladung des Speichers'!$E$17:$E$300))</f>
        <v/>
      </c>
      <c r="F126" s="152" t="str">
        <f>IF(ISBLANK('Beladung des Speichers'!A126),"",IF(C126=0,"0,00",D126/C126*E126))</f>
        <v/>
      </c>
      <c r="G126" s="153" t="str">
        <f>IF(ISBLANK('Beladung des Speichers'!A126),"",SUMIFS('Beladung des Speichers'!$C$17:$C$300,'Beladung des Speichers'!$A$17:$A$300,A126))</f>
        <v/>
      </c>
      <c r="H126" s="112" t="str">
        <f>IF(ISBLANK('Beladung des Speichers'!A126),"",'Beladung des Speichers'!C126)</f>
        <v/>
      </c>
      <c r="I126" s="154" t="str">
        <f>IF(ISBLANK('Beladung des Speichers'!A126),"",SUMIFS('Beladung des Speichers'!$E$17:$E$1001,'Beladung des Speichers'!$A$17:$A$1001,'Ergebnis (detailliert)'!A126))</f>
        <v/>
      </c>
      <c r="J126" s="113" t="str">
        <f>IF(ISBLANK('Beladung des Speichers'!A126),"",'Beladung des Speichers'!E126)</f>
        <v/>
      </c>
      <c r="K126" s="154" t="str">
        <f>IF(ISBLANK('Beladung des Speichers'!A126),"",SUMIFS('Entladung des Speichers'!$C$17:$C$1001,'Entladung des Speichers'!$A$17:$A$1001,'Ergebnis (detailliert)'!A126))</f>
        <v/>
      </c>
      <c r="L126" s="155" t="str">
        <f t="shared" si="6"/>
        <v/>
      </c>
      <c r="M126" s="155" t="str">
        <f>IF(ISBLANK('Entladung des Speichers'!A126),"",'Entladung des Speichers'!C126)</f>
        <v/>
      </c>
      <c r="N126" s="154" t="str">
        <f>IF(ISBLANK('Beladung des Speichers'!A126),"",SUMIFS('Entladung des Speichers'!$E$17:$E$1001,'Entladung des Speichers'!$A$17:$A$1001,'Ergebnis (detailliert)'!$A$17:$A$300))</f>
        <v/>
      </c>
      <c r="O126" s="113" t="str">
        <f t="shared" si="7"/>
        <v/>
      </c>
      <c r="P126" s="17" t="str">
        <f>IFERROR(IF(A126="","",N126*'Ergebnis (detailliert)'!J126/'Ergebnis (detailliert)'!I126),0)</f>
        <v/>
      </c>
      <c r="Q126" s="95" t="str">
        <f t="shared" si="8"/>
        <v/>
      </c>
      <c r="R126" s="96" t="str">
        <f t="shared" si="9"/>
        <v/>
      </c>
      <c r="S126" s="97" t="str">
        <f>IF(A126="","",IF(LOOKUP(A126,Stammdaten!$A$17:$A$1001,Stammdaten!$G$17:$G$1001)="Nein",0,IF(ISBLANK('Beladung des Speichers'!A126),"",ROUND(MIN(J126,Q126)*-1,2))))</f>
        <v/>
      </c>
    </row>
    <row r="127" spans="1:19" x14ac:dyDescent="0.2">
      <c r="A127" s="98" t="str">
        <f>IF('Beladung des Speichers'!A127="","",'Beladung des Speichers'!A127)</f>
        <v/>
      </c>
      <c r="B127" s="98" t="str">
        <f>IF('Beladung des Speichers'!B127="","",'Beladung des Speichers'!B127)</f>
        <v/>
      </c>
      <c r="C127" s="149" t="str">
        <f>IF(ISBLANK('Beladung des Speichers'!A127),"",SUMIFS('Beladung des Speichers'!$C$17:$C$300,'Beladung des Speichers'!$A$17:$A$300,A127)-SUMIFS('Entladung des Speichers'!$C$17:$C$300,'Entladung des Speichers'!$A$17:$A$300,A127)+SUMIFS(Füllstände!$B$17:$B$299,Füllstände!$A$17:$A$299,A127)-SUMIFS(Füllstände!$C$17:$C$299,Füllstände!$A$17:$A$299,A127))</f>
        <v/>
      </c>
      <c r="D127" s="150" t="str">
        <f>IF(ISBLANK('Beladung des Speichers'!A127),"",C127*'Beladung des Speichers'!C127/SUMIFS('Beladung des Speichers'!$C$17:$C$300,'Beladung des Speichers'!$A$17:$A$300,A127))</f>
        <v/>
      </c>
      <c r="E127" s="151" t="str">
        <f>IF(ISBLANK('Beladung des Speichers'!A127),"",1/SUMIFS('Beladung des Speichers'!$C$17:$C$300,'Beladung des Speichers'!$A$17:$A$300,A127)*C127*SUMIF($A$17:$A$300,A127,'Beladung des Speichers'!$E$17:$E$300))</f>
        <v/>
      </c>
      <c r="F127" s="152" t="str">
        <f>IF(ISBLANK('Beladung des Speichers'!A127),"",IF(C127=0,"0,00",D127/C127*E127))</f>
        <v/>
      </c>
      <c r="G127" s="153" t="str">
        <f>IF(ISBLANK('Beladung des Speichers'!A127),"",SUMIFS('Beladung des Speichers'!$C$17:$C$300,'Beladung des Speichers'!$A$17:$A$300,A127))</f>
        <v/>
      </c>
      <c r="H127" s="112" t="str">
        <f>IF(ISBLANK('Beladung des Speichers'!A127),"",'Beladung des Speichers'!C127)</f>
        <v/>
      </c>
      <c r="I127" s="154" t="str">
        <f>IF(ISBLANK('Beladung des Speichers'!A127),"",SUMIFS('Beladung des Speichers'!$E$17:$E$1001,'Beladung des Speichers'!$A$17:$A$1001,'Ergebnis (detailliert)'!A127))</f>
        <v/>
      </c>
      <c r="J127" s="113" t="str">
        <f>IF(ISBLANK('Beladung des Speichers'!A127),"",'Beladung des Speichers'!E127)</f>
        <v/>
      </c>
      <c r="K127" s="154" t="str">
        <f>IF(ISBLANK('Beladung des Speichers'!A127),"",SUMIFS('Entladung des Speichers'!$C$17:$C$1001,'Entladung des Speichers'!$A$17:$A$1001,'Ergebnis (detailliert)'!A127))</f>
        <v/>
      </c>
      <c r="L127" s="155" t="str">
        <f t="shared" si="6"/>
        <v/>
      </c>
      <c r="M127" s="155" t="str">
        <f>IF(ISBLANK('Entladung des Speichers'!A127),"",'Entladung des Speichers'!C127)</f>
        <v/>
      </c>
      <c r="N127" s="154" t="str">
        <f>IF(ISBLANK('Beladung des Speichers'!A127),"",SUMIFS('Entladung des Speichers'!$E$17:$E$1001,'Entladung des Speichers'!$A$17:$A$1001,'Ergebnis (detailliert)'!$A$17:$A$300))</f>
        <v/>
      </c>
      <c r="O127" s="113" t="str">
        <f t="shared" si="7"/>
        <v/>
      </c>
      <c r="P127" s="17" t="str">
        <f>IFERROR(IF(A127="","",N127*'Ergebnis (detailliert)'!J127/'Ergebnis (detailliert)'!I127),0)</f>
        <v/>
      </c>
      <c r="Q127" s="95" t="str">
        <f t="shared" si="8"/>
        <v/>
      </c>
      <c r="R127" s="96" t="str">
        <f t="shared" si="9"/>
        <v/>
      </c>
      <c r="S127" s="97" t="str">
        <f>IF(A127="","",IF(LOOKUP(A127,Stammdaten!$A$17:$A$1001,Stammdaten!$G$17:$G$1001)="Nein",0,IF(ISBLANK('Beladung des Speichers'!A127),"",ROUND(MIN(J127,Q127)*-1,2))))</f>
        <v/>
      </c>
    </row>
    <row r="128" spans="1:19" x14ac:dyDescent="0.2">
      <c r="A128" s="98" t="str">
        <f>IF('Beladung des Speichers'!A128="","",'Beladung des Speichers'!A128)</f>
        <v/>
      </c>
      <c r="B128" s="98" t="str">
        <f>IF('Beladung des Speichers'!B128="","",'Beladung des Speichers'!B128)</f>
        <v/>
      </c>
      <c r="C128" s="149" t="str">
        <f>IF(ISBLANK('Beladung des Speichers'!A128),"",SUMIFS('Beladung des Speichers'!$C$17:$C$300,'Beladung des Speichers'!$A$17:$A$300,A128)-SUMIFS('Entladung des Speichers'!$C$17:$C$300,'Entladung des Speichers'!$A$17:$A$300,A128)+SUMIFS(Füllstände!$B$17:$B$299,Füllstände!$A$17:$A$299,A128)-SUMIFS(Füllstände!$C$17:$C$299,Füllstände!$A$17:$A$299,A128))</f>
        <v/>
      </c>
      <c r="D128" s="150" t="str">
        <f>IF(ISBLANK('Beladung des Speichers'!A128),"",C128*'Beladung des Speichers'!C128/SUMIFS('Beladung des Speichers'!$C$17:$C$300,'Beladung des Speichers'!$A$17:$A$300,A128))</f>
        <v/>
      </c>
      <c r="E128" s="151" t="str">
        <f>IF(ISBLANK('Beladung des Speichers'!A128),"",1/SUMIFS('Beladung des Speichers'!$C$17:$C$300,'Beladung des Speichers'!$A$17:$A$300,A128)*C128*SUMIF($A$17:$A$300,A128,'Beladung des Speichers'!$E$17:$E$300))</f>
        <v/>
      </c>
      <c r="F128" s="152" t="str">
        <f>IF(ISBLANK('Beladung des Speichers'!A128),"",IF(C128=0,"0,00",D128/C128*E128))</f>
        <v/>
      </c>
      <c r="G128" s="153" t="str">
        <f>IF(ISBLANK('Beladung des Speichers'!A128),"",SUMIFS('Beladung des Speichers'!$C$17:$C$300,'Beladung des Speichers'!$A$17:$A$300,A128))</f>
        <v/>
      </c>
      <c r="H128" s="112" t="str">
        <f>IF(ISBLANK('Beladung des Speichers'!A128),"",'Beladung des Speichers'!C128)</f>
        <v/>
      </c>
      <c r="I128" s="154" t="str">
        <f>IF(ISBLANK('Beladung des Speichers'!A128),"",SUMIFS('Beladung des Speichers'!$E$17:$E$1001,'Beladung des Speichers'!$A$17:$A$1001,'Ergebnis (detailliert)'!A128))</f>
        <v/>
      </c>
      <c r="J128" s="113" t="str">
        <f>IF(ISBLANK('Beladung des Speichers'!A128),"",'Beladung des Speichers'!E128)</f>
        <v/>
      </c>
      <c r="K128" s="154" t="str">
        <f>IF(ISBLANK('Beladung des Speichers'!A128),"",SUMIFS('Entladung des Speichers'!$C$17:$C$1001,'Entladung des Speichers'!$A$17:$A$1001,'Ergebnis (detailliert)'!A128))</f>
        <v/>
      </c>
      <c r="L128" s="155" t="str">
        <f t="shared" si="6"/>
        <v/>
      </c>
      <c r="M128" s="155" t="str">
        <f>IF(ISBLANK('Entladung des Speichers'!A128),"",'Entladung des Speichers'!C128)</f>
        <v/>
      </c>
      <c r="N128" s="154" t="str">
        <f>IF(ISBLANK('Beladung des Speichers'!A128),"",SUMIFS('Entladung des Speichers'!$E$17:$E$1001,'Entladung des Speichers'!$A$17:$A$1001,'Ergebnis (detailliert)'!$A$17:$A$300))</f>
        <v/>
      </c>
      <c r="O128" s="113" t="str">
        <f t="shared" si="7"/>
        <v/>
      </c>
      <c r="P128" s="17" t="str">
        <f>IFERROR(IF(A128="","",N128*'Ergebnis (detailliert)'!J128/'Ergebnis (detailliert)'!I128),0)</f>
        <v/>
      </c>
      <c r="Q128" s="95" t="str">
        <f t="shared" si="8"/>
        <v/>
      </c>
      <c r="R128" s="96" t="str">
        <f t="shared" si="9"/>
        <v/>
      </c>
      <c r="S128" s="97" t="str">
        <f>IF(A128="","",IF(LOOKUP(A128,Stammdaten!$A$17:$A$1001,Stammdaten!$G$17:$G$1001)="Nein",0,IF(ISBLANK('Beladung des Speichers'!A128),"",ROUND(MIN(J128,Q128)*-1,2))))</f>
        <v/>
      </c>
    </row>
    <row r="129" spans="1:19" x14ac:dyDescent="0.2">
      <c r="A129" s="98" t="str">
        <f>IF('Beladung des Speichers'!A129="","",'Beladung des Speichers'!A129)</f>
        <v/>
      </c>
      <c r="B129" s="98" t="str">
        <f>IF('Beladung des Speichers'!B129="","",'Beladung des Speichers'!B129)</f>
        <v/>
      </c>
      <c r="C129" s="149" t="str">
        <f>IF(ISBLANK('Beladung des Speichers'!A129),"",SUMIFS('Beladung des Speichers'!$C$17:$C$300,'Beladung des Speichers'!$A$17:$A$300,A129)-SUMIFS('Entladung des Speichers'!$C$17:$C$300,'Entladung des Speichers'!$A$17:$A$300,A129)+SUMIFS(Füllstände!$B$17:$B$299,Füllstände!$A$17:$A$299,A129)-SUMIFS(Füllstände!$C$17:$C$299,Füllstände!$A$17:$A$299,A129))</f>
        <v/>
      </c>
      <c r="D129" s="150" t="str">
        <f>IF(ISBLANK('Beladung des Speichers'!A129),"",C129*'Beladung des Speichers'!C129/SUMIFS('Beladung des Speichers'!$C$17:$C$300,'Beladung des Speichers'!$A$17:$A$300,A129))</f>
        <v/>
      </c>
      <c r="E129" s="151" t="str">
        <f>IF(ISBLANK('Beladung des Speichers'!A129),"",1/SUMIFS('Beladung des Speichers'!$C$17:$C$300,'Beladung des Speichers'!$A$17:$A$300,A129)*C129*SUMIF($A$17:$A$300,A129,'Beladung des Speichers'!$E$17:$E$300))</f>
        <v/>
      </c>
      <c r="F129" s="152" t="str">
        <f>IF(ISBLANK('Beladung des Speichers'!A129),"",IF(C129=0,"0,00",D129/C129*E129))</f>
        <v/>
      </c>
      <c r="G129" s="153" t="str">
        <f>IF(ISBLANK('Beladung des Speichers'!A129),"",SUMIFS('Beladung des Speichers'!$C$17:$C$300,'Beladung des Speichers'!$A$17:$A$300,A129))</f>
        <v/>
      </c>
      <c r="H129" s="112" t="str">
        <f>IF(ISBLANK('Beladung des Speichers'!A129),"",'Beladung des Speichers'!C129)</f>
        <v/>
      </c>
      <c r="I129" s="154" t="str">
        <f>IF(ISBLANK('Beladung des Speichers'!A129),"",SUMIFS('Beladung des Speichers'!$E$17:$E$1001,'Beladung des Speichers'!$A$17:$A$1001,'Ergebnis (detailliert)'!A129))</f>
        <v/>
      </c>
      <c r="J129" s="113" t="str">
        <f>IF(ISBLANK('Beladung des Speichers'!A129),"",'Beladung des Speichers'!E129)</f>
        <v/>
      </c>
      <c r="K129" s="154" t="str">
        <f>IF(ISBLANK('Beladung des Speichers'!A129),"",SUMIFS('Entladung des Speichers'!$C$17:$C$1001,'Entladung des Speichers'!$A$17:$A$1001,'Ergebnis (detailliert)'!A129))</f>
        <v/>
      </c>
      <c r="L129" s="155" t="str">
        <f t="shared" si="6"/>
        <v/>
      </c>
      <c r="M129" s="155" t="str">
        <f>IF(ISBLANK('Entladung des Speichers'!A129),"",'Entladung des Speichers'!C129)</f>
        <v/>
      </c>
      <c r="N129" s="154" t="str">
        <f>IF(ISBLANK('Beladung des Speichers'!A129),"",SUMIFS('Entladung des Speichers'!$E$17:$E$1001,'Entladung des Speichers'!$A$17:$A$1001,'Ergebnis (detailliert)'!$A$17:$A$300))</f>
        <v/>
      </c>
      <c r="O129" s="113" t="str">
        <f t="shared" si="7"/>
        <v/>
      </c>
      <c r="P129" s="17" t="str">
        <f>IFERROR(IF(A129="","",N129*'Ergebnis (detailliert)'!J129/'Ergebnis (detailliert)'!I129),0)</f>
        <v/>
      </c>
      <c r="Q129" s="95" t="str">
        <f t="shared" si="8"/>
        <v/>
      </c>
      <c r="R129" s="96" t="str">
        <f t="shared" si="9"/>
        <v/>
      </c>
      <c r="S129" s="97" t="str">
        <f>IF(A129="","",IF(LOOKUP(A129,Stammdaten!$A$17:$A$1001,Stammdaten!$G$17:$G$1001)="Nein",0,IF(ISBLANK('Beladung des Speichers'!A129),"",ROUND(MIN(J129,Q129)*-1,2))))</f>
        <v/>
      </c>
    </row>
    <row r="130" spans="1:19" x14ac:dyDescent="0.2">
      <c r="A130" s="98" t="str">
        <f>IF('Beladung des Speichers'!A130="","",'Beladung des Speichers'!A130)</f>
        <v/>
      </c>
      <c r="B130" s="98" t="str">
        <f>IF('Beladung des Speichers'!B130="","",'Beladung des Speichers'!B130)</f>
        <v/>
      </c>
      <c r="C130" s="149" t="str">
        <f>IF(ISBLANK('Beladung des Speichers'!A130),"",SUMIFS('Beladung des Speichers'!$C$17:$C$300,'Beladung des Speichers'!$A$17:$A$300,A130)-SUMIFS('Entladung des Speichers'!$C$17:$C$300,'Entladung des Speichers'!$A$17:$A$300,A130)+SUMIFS(Füllstände!$B$17:$B$299,Füllstände!$A$17:$A$299,A130)-SUMIFS(Füllstände!$C$17:$C$299,Füllstände!$A$17:$A$299,A130))</f>
        <v/>
      </c>
      <c r="D130" s="150" t="str">
        <f>IF(ISBLANK('Beladung des Speichers'!A130),"",C130*'Beladung des Speichers'!C130/SUMIFS('Beladung des Speichers'!$C$17:$C$300,'Beladung des Speichers'!$A$17:$A$300,A130))</f>
        <v/>
      </c>
      <c r="E130" s="151" t="str">
        <f>IF(ISBLANK('Beladung des Speichers'!A130),"",1/SUMIFS('Beladung des Speichers'!$C$17:$C$300,'Beladung des Speichers'!$A$17:$A$300,A130)*C130*SUMIF($A$17:$A$300,A130,'Beladung des Speichers'!$E$17:$E$300))</f>
        <v/>
      </c>
      <c r="F130" s="152" t="str">
        <f>IF(ISBLANK('Beladung des Speichers'!A130),"",IF(C130=0,"0,00",D130/C130*E130))</f>
        <v/>
      </c>
      <c r="G130" s="153" t="str">
        <f>IF(ISBLANK('Beladung des Speichers'!A130),"",SUMIFS('Beladung des Speichers'!$C$17:$C$300,'Beladung des Speichers'!$A$17:$A$300,A130))</f>
        <v/>
      </c>
      <c r="H130" s="112" t="str">
        <f>IF(ISBLANK('Beladung des Speichers'!A130),"",'Beladung des Speichers'!C130)</f>
        <v/>
      </c>
      <c r="I130" s="154" t="str">
        <f>IF(ISBLANK('Beladung des Speichers'!A130),"",SUMIFS('Beladung des Speichers'!$E$17:$E$1001,'Beladung des Speichers'!$A$17:$A$1001,'Ergebnis (detailliert)'!A130))</f>
        <v/>
      </c>
      <c r="J130" s="113" t="str">
        <f>IF(ISBLANK('Beladung des Speichers'!A130),"",'Beladung des Speichers'!E130)</f>
        <v/>
      </c>
      <c r="K130" s="154" t="str">
        <f>IF(ISBLANK('Beladung des Speichers'!A130),"",SUMIFS('Entladung des Speichers'!$C$17:$C$1001,'Entladung des Speichers'!$A$17:$A$1001,'Ergebnis (detailliert)'!A130))</f>
        <v/>
      </c>
      <c r="L130" s="155" t="str">
        <f t="shared" si="6"/>
        <v/>
      </c>
      <c r="M130" s="155" t="str">
        <f>IF(ISBLANK('Entladung des Speichers'!A130),"",'Entladung des Speichers'!C130)</f>
        <v/>
      </c>
      <c r="N130" s="154" t="str">
        <f>IF(ISBLANK('Beladung des Speichers'!A130),"",SUMIFS('Entladung des Speichers'!$E$17:$E$1001,'Entladung des Speichers'!$A$17:$A$1001,'Ergebnis (detailliert)'!$A$17:$A$300))</f>
        <v/>
      </c>
      <c r="O130" s="113" t="str">
        <f t="shared" si="7"/>
        <v/>
      </c>
      <c r="P130" s="17" t="str">
        <f>IFERROR(IF(A130="","",N130*'Ergebnis (detailliert)'!J130/'Ergebnis (detailliert)'!I130),0)</f>
        <v/>
      </c>
      <c r="Q130" s="95" t="str">
        <f t="shared" si="8"/>
        <v/>
      </c>
      <c r="R130" s="96" t="str">
        <f t="shared" si="9"/>
        <v/>
      </c>
      <c r="S130" s="97" t="str">
        <f>IF(A130="","",IF(LOOKUP(A130,Stammdaten!$A$17:$A$1001,Stammdaten!$G$17:$G$1001)="Nein",0,IF(ISBLANK('Beladung des Speichers'!A130),"",ROUND(MIN(J130,Q130)*-1,2))))</f>
        <v/>
      </c>
    </row>
    <row r="131" spans="1:19" x14ac:dyDescent="0.2">
      <c r="A131" s="98" t="str">
        <f>IF('Beladung des Speichers'!A131="","",'Beladung des Speichers'!A131)</f>
        <v/>
      </c>
      <c r="B131" s="98" t="str">
        <f>IF('Beladung des Speichers'!B131="","",'Beladung des Speichers'!B131)</f>
        <v/>
      </c>
      <c r="C131" s="149" t="str">
        <f>IF(ISBLANK('Beladung des Speichers'!A131),"",SUMIFS('Beladung des Speichers'!$C$17:$C$300,'Beladung des Speichers'!$A$17:$A$300,A131)-SUMIFS('Entladung des Speichers'!$C$17:$C$300,'Entladung des Speichers'!$A$17:$A$300,A131)+SUMIFS(Füllstände!$B$17:$B$299,Füllstände!$A$17:$A$299,A131)-SUMIFS(Füllstände!$C$17:$C$299,Füllstände!$A$17:$A$299,A131))</f>
        <v/>
      </c>
      <c r="D131" s="150" t="str">
        <f>IF(ISBLANK('Beladung des Speichers'!A131),"",C131*'Beladung des Speichers'!C131/SUMIFS('Beladung des Speichers'!$C$17:$C$300,'Beladung des Speichers'!$A$17:$A$300,A131))</f>
        <v/>
      </c>
      <c r="E131" s="151" t="str">
        <f>IF(ISBLANK('Beladung des Speichers'!A131),"",1/SUMIFS('Beladung des Speichers'!$C$17:$C$300,'Beladung des Speichers'!$A$17:$A$300,A131)*C131*SUMIF($A$17:$A$300,A131,'Beladung des Speichers'!$E$17:$E$300))</f>
        <v/>
      </c>
      <c r="F131" s="152" t="str">
        <f>IF(ISBLANK('Beladung des Speichers'!A131),"",IF(C131=0,"0,00",D131/C131*E131))</f>
        <v/>
      </c>
      <c r="G131" s="153" t="str">
        <f>IF(ISBLANK('Beladung des Speichers'!A131),"",SUMIFS('Beladung des Speichers'!$C$17:$C$300,'Beladung des Speichers'!$A$17:$A$300,A131))</f>
        <v/>
      </c>
      <c r="H131" s="112" t="str">
        <f>IF(ISBLANK('Beladung des Speichers'!A131),"",'Beladung des Speichers'!C131)</f>
        <v/>
      </c>
      <c r="I131" s="154" t="str">
        <f>IF(ISBLANK('Beladung des Speichers'!A131),"",SUMIFS('Beladung des Speichers'!$E$17:$E$1001,'Beladung des Speichers'!$A$17:$A$1001,'Ergebnis (detailliert)'!A131))</f>
        <v/>
      </c>
      <c r="J131" s="113" t="str">
        <f>IF(ISBLANK('Beladung des Speichers'!A131),"",'Beladung des Speichers'!E131)</f>
        <v/>
      </c>
      <c r="K131" s="154" t="str">
        <f>IF(ISBLANK('Beladung des Speichers'!A131),"",SUMIFS('Entladung des Speichers'!$C$17:$C$1001,'Entladung des Speichers'!$A$17:$A$1001,'Ergebnis (detailliert)'!A131))</f>
        <v/>
      </c>
      <c r="L131" s="155" t="str">
        <f t="shared" si="6"/>
        <v/>
      </c>
      <c r="M131" s="155" t="str">
        <f>IF(ISBLANK('Entladung des Speichers'!A131),"",'Entladung des Speichers'!C131)</f>
        <v/>
      </c>
      <c r="N131" s="154" t="str">
        <f>IF(ISBLANK('Beladung des Speichers'!A131),"",SUMIFS('Entladung des Speichers'!$E$17:$E$1001,'Entladung des Speichers'!$A$17:$A$1001,'Ergebnis (detailliert)'!$A$17:$A$300))</f>
        <v/>
      </c>
      <c r="O131" s="113" t="str">
        <f t="shared" si="7"/>
        <v/>
      </c>
      <c r="P131" s="17" t="str">
        <f>IFERROR(IF(A131="","",N131*'Ergebnis (detailliert)'!J131/'Ergebnis (detailliert)'!I131),0)</f>
        <v/>
      </c>
      <c r="Q131" s="95" t="str">
        <f t="shared" si="8"/>
        <v/>
      </c>
      <c r="R131" s="96" t="str">
        <f t="shared" si="9"/>
        <v/>
      </c>
      <c r="S131" s="97" t="str">
        <f>IF(A131="","",IF(LOOKUP(A131,Stammdaten!$A$17:$A$1001,Stammdaten!$G$17:$G$1001)="Nein",0,IF(ISBLANK('Beladung des Speichers'!A131),"",ROUND(MIN(J131,Q131)*-1,2))))</f>
        <v/>
      </c>
    </row>
    <row r="132" spans="1:19" x14ac:dyDescent="0.2">
      <c r="A132" s="98" t="str">
        <f>IF('Beladung des Speichers'!A132="","",'Beladung des Speichers'!A132)</f>
        <v/>
      </c>
      <c r="B132" s="98" t="str">
        <f>IF('Beladung des Speichers'!B132="","",'Beladung des Speichers'!B132)</f>
        <v/>
      </c>
      <c r="C132" s="149" t="str">
        <f>IF(ISBLANK('Beladung des Speichers'!A132),"",SUMIFS('Beladung des Speichers'!$C$17:$C$300,'Beladung des Speichers'!$A$17:$A$300,A132)-SUMIFS('Entladung des Speichers'!$C$17:$C$300,'Entladung des Speichers'!$A$17:$A$300,A132)+SUMIFS(Füllstände!$B$17:$B$299,Füllstände!$A$17:$A$299,A132)-SUMIFS(Füllstände!$C$17:$C$299,Füllstände!$A$17:$A$299,A132))</f>
        <v/>
      </c>
      <c r="D132" s="150" t="str">
        <f>IF(ISBLANK('Beladung des Speichers'!A132),"",C132*'Beladung des Speichers'!C132/SUMIFS('Beladung des Speichers'!$C$17:$C$300,'Beladung des Speichers'!$A$17:$A$300,A132))</f>
        <v/>
      </c>
      <c r="E132" s="151" t="str">
        <f>IF(ISBLANK('Beladung des Speichers'!A132),"",1/SUMIFS('Beladung des Speichers'!$C$17:$C$300,'Beladung des Speichers'!$A$17:$A$300,A132)*C132*SUMIF($A$17:$A$300,A132,'Beladung des Speichers'!$E$17:$E$300))</f>
        <v/>
      </c>
      <c r="F132" s="152" t="str">
        <f>IF(ISBLANK('Beladung des Speichers'!A132),"",IF(C132=0,"0,00",D132/C132*E132))</f>
        <v/>
      </c>
      <c r="G132" s="153" t="str">
        <f>IF(ISBLANK('Beladung des Speichers'!A132),"",SUMIFS('Beladung des Speichers'!$C$17:$C$300,'Beladung des Speichers'!$A$17:$A$300,A132))</f>
        <v/>
      </c>
      <c r="H132" s="112" t="str">
        <f>IF(ISBLANK('Beladung des Speichers'!A132),"",'Beladung des Speichers'!C132)</f>
        <v/>
      </c>
      <c r="I132" s="154" t="str">
        <f>IF(ISBLANK('Beladung des Speichers'!A132),"",SUMIFS('Beladung des Speichers'!$E$17:$E$1001,'Beladung des Speichers'!$A$17:$A$1001,'Ergebnis (detailliert)'!A132))</f>
        <v/>
      </c>
      <c r="J132" s="113" t="str">
        <f>IF(ISBLANK('Beladung des Speichers'!A132),"",'Beladung des Speichers'!E132)</f>
        <v/>
      </c>
      <c r="K132" s="154" t="str">
        <f>IF(ISBLANK('Beladung des Speichers'!A132),"",SUMIFS('Entladung des Speichers'!$C$17:$C$1001,'Entladung des Speichers'!$A$17:$A$1001,'Ergebnis (detailliert)'!A132))</f>
        <v/>
      </c>
      <c r="L132" s="155" t="str">
        <f t="shared" si="6"/>
        <v/>
      </c>
      <c r="M132" s="155" t="str">
        <f>IF(ISBLANK('Entladung des Speichers'!A132),"",'Entladung des Speichers'!C132)</f>
        <v/>
      </c>
      <c r="N132" s="154" t="str">
        <f>IF(ISBLANK('Beladung des Speichers'!A132),"",SUMIFS('Entladung des Speichers'!$E$17:$E$1001,'Entladung des Speichers'!$A$17:$A$1001,'Ergebnis (detailliert)'!$A$17:$A$300))</f>
        <v/>
      </c>
      <c r="O132" s="113" t="str">
        <f t="shared" si="7"/>
        <v/>
      </c>
      <c r="P132" s="17" t="str">
        <f>IFERROR(IF(A132="","",N132*'Ergebnis (detailliert)'!J132/'Ergebnis (detailliert)'!I132),0)</f>
        <v/>
      </c>
      <c r="Q132" s="95" t="str">
        <f t="shared" si="8"/>
        <v/>
      </c>
      <c r="R132" s="96" t="str">
        <f t="shared" si="9"/>
        <v/>
      </c>
      <c r="S132" s="97" t="str">
        <f>IF(A132="","",IF(LOOKUP(A132,Stammdaten!$A$17:$A$1001,Stammdaten!$G$17:$G$1001)="Nein",0,IF(ISBLANK('Beladung des Speichers'!A132),"",ROUND(MIN(J132,Q132)*-1,2))))</f>
        <v/>
      </c>
    </row>
    <row r="133" spans="1:19" x14ac:dyDescent="0.2">
      <c r="A133" s="98" t="str">
        <f>IF('Beladung des Speichers'!A133="","",'Beladung des Speichers'!A133)</f>
        <v/>
      </c>
      <c r="B133" s="98" t="str">
        <f>IF('Beladung des Speichers'!B133="","",'Beladung des Speichers'!B133)</f>
        <v/>
      </c>
      <c r="C133" s="149" t="str">
        <f>IF(ISBLANK('Beladung des Speichers'!A133),"",SUMIFS('Beladung des Speichers'!$C$17:$C$300,'Beladung des Speichers'!$A$17:$A$300,A133)-SUMIFS('Entladung des Speichers'!$C$17:$C$300,'Entladung des Speichers'!$A$17:$A$300,A133)+SUMIFS(Füllstände!$B$17:$B$299,Füllstände!$A$17:$A$299,A133)-SUMIFS(Füllstände!$C$17:$C$299,Füllstände!$A$17:$A$299,A133))</f>
        <v/>
      </c>
      <c r="D133" s="150" t="str">
        <f>IF(ISBLANK('Beladung des Speichers'!A133),"",C133*'Beladung des Speichers'!C133/SUMIFS('Beladung des Speichers'!$C$17:$C$300,'Beladung des Speichers'!$A$17:$A$300,A133))</f>
        <v/>
      </c>
      <c r="E133" s="151" t="str">
        <f>IF(ISBLANK('Beladung des Speichers'!A133),"",1/SUMIFS('Beladung des Speichers'!$C$17:$C$300,'Beladung des Speichers'!$A$17:$A$300,A133)*C133*SUMIF($A$17:$A$300,A133,'Beladung des Speichers'!$E$17:$E$300))</f>
        <v/>
      </c>
      <c r="F133" s="152" t="str">
        <f>IF(ISBLANK('Beladung des Speichers'!A133),"",IF(C133=0,"0,00",D133/C133*E133))</f>
        <v/>
      </c>
      <c r="G133" s="153" t="str">
        <f>IF(ISBLANK('Beladung des Speichers'!A133),"",SUMIFS('Beladung des Speichers'!$C$17:$C$300,'Beladung des Speichers'!$A$17:$A$300,A133))</f>
        <v/>
      </c>
      <c r="H133" s="112" t="str">
        <f>IF(ISBLANK('Beladung des Speichers'!A133),"",'Beladung des Speichers'!C133)</f>
        <v/>
      </c>
      <c r="I133" s="154" t="str">
        <f>IF(ISBLANK('Beladung des Speichers'!A133),"",SUMIFS('Beladung des Speichers'!$E$17:$E$1001,'Beladung des Speichers'!$A$17:$A$1001,'Ergebnis (detailliert)'!A133))</f>
        <v/>
      </c>
      <c r="J133" s="113" t="str">
        <f>IF(ISBLANK('Beladung des Speichers'!A133),"",'Beladung des Speichers'!E133)</f>
        <v/>
      </c>
      <c r="K133" s="154" t="str">
        <f>IF(ISBLANK('Beladung des Speichers'!A133),"",SUMIFS('Entladung des Speichers'!$C$17:$C$1001,'Entladung des Speichers'!$A$17:$A$1001,'Ergebnis (detailliert)'!A133))</f>
        <v/>
      </c>
      <c r="L133" s="155" t="str">
        <f t="shared" si="6"/>
        <v/>
      </c>
      <c r="M133" s="155" t="str">
        <f>IF(ISBLANK('Entladung des Speichers'!A133),"",'Entladung des Speichers'!C133)</f>
        <v/>
      </c>
      <c r="N133" s="154" t="str">
        <f>IF(ISBLANK('Beladung des Speichers'!A133),"",SUMIFS('Entladung des Speichers'!$E$17:$E$1001,'Entladung des Speichers'!$A$17:$A$1001,'Ergebnis (detailliert)'!$A$17:$A$300))</f>
        <v/>
      </c>
      <c r="O133" s="113" t="str">
        <f t="shared" si="7"/>
        <v/>
      </c>
      <c r="P133" s="17" t="str">
        <f>IFERROR(IF(A133="","",N133*'Ergebnis (detailliert)'!J133/'Ergebnis (detailliert)'!I133),0)</f>
        <v/>
      </c>
      <c r="Q133" s="95" t="str">
        <f t="shared" si="8"/>
        <v/>
      </c>
      <c r="R133" s="96" t="str">
        <f t="shared" si="9"/>
        <v/>
      </c>
      <c r="S133" s="97" t="str">
        <f>IF(A133="","",IF(LOOKUP(A133,Stammdaten!$A$17:$A$1001,Stammdaten!$G$17:$G$1001)="Nein",0,IF(ISBLANK('Beladung des Speichers'!A133),"",ROUND(MIN(J133,Q133)*-1,2))))</f>
        <v/>
      </c>
    </row>
    <row r="134" spans="1:19" x14ac:dyDescent="0.2">
      <c r="A134" s="98" t="str">
        <f>IF('Beladung des Speichers'!A134="","",'Beladung des Speichers'!A134)</f>
        <v/>
      </c>
      <c r="B134" s="98" t="str">
        <f>IF('Beladung des Speichers'!B134="","",'Beladung des Speichers'!B134)</f>
        <v/>
      </c>
      <c r="C134" s="149" t="str">
        <f>IF(ISBLANK('Beladung des Speichers'!A134),"",SUMIFS('Beladung des Speichers'!$C$17:$C$300,'Beladung des Speichers'!$A$17:$A$300,A134)-SUMIFS('Entladung des Speichers'!$C$17:$C$300,'Entladung des Speichers'!$A$17:$A$300,A134)+SUMIFS(Füllstände!$B$17:$B$299,Füllstände!$A$17:$A$299,A134)-SUMIFS(Füllstände!$C$17:$C$299,Füllstände!$A$17:$A$299,A134))</f>
        <v/>
      </c>
      <c r="D134" s="150" t="str">
        <f>IF(ISBLANK('Beladung des Speichers'!A134),"",C134*'Beladung des Speichers'!C134/SUMIFS('Beladung des Speichers'!$C$17:$C$300,'Beladung des Speichers'!$A$17:$A$300,A134))</f>
        <v/>
      </c>
      <c r="E134" s="151" t="str">
        <f>IF(ISBLANK('Beladung des Speichers'!A134),"",1/SUMIFS('Beladung des Speichers'!$C$17:$C$300,'Beladung des Speichers'!$A$17:$A$300,A134)*C134*SUMIF($A$17:$A$300,A134,'Beladung des Speichers'!$E$17:$E$300))</f>
        <v/>
      </c>
      <c r="F134" s="152" t="str">
        <f>IF(ISBLANK('Beladung des Speichers'!A134),"",IF(C134=0,"0,00",D134/C134*E134))</f>
        <v/>
      </c>
      <c r="G134" s="153" t="str">
        <f>IF(ISBLANK('Beladung des Speichers'!A134),"",SUMIFS('Beladung des Speichers'!$C$17:$C$300,'Beladung des Speichers'!$A$17:$A$300,A134))</f>
        <v/>
      </c>
      <c r="H134" s="112" t="str">
        <f>IF(ISBLANK('Beladung des Speichers'!A134),"",'Beladung des Speichers'!C134)</f>
        <v/>
      </c>
      <c r="I134" s="154" t="str">
        <f>IF(ISBLANK('Beladung des Speichers'!A134),"",SUMIFS('Beladung des Speichers'!$E$17:$E$1001,'Beladung des Speichers'!$A$17:$A$1001,'Ergebnis (detailliert)'!A134))</f>
        <v/>
      </c>
      <c r="J134" s="113" t="str">
        <f>IF(ISBLANK('Beladung des Speichers'!A134),"",'Beladung des Speichers'!E134)</f>
        <v/>
      </c>
      <c r="K134" s="154" t="str">
        <f>IF(ISBLANK('Beladung des Speichers'!A134),"",SUMIFS('Entladung des Speichers'!$C$17:$C$1001,'Entladung des Speichers'!$A$17:$A$1001,'Ergebnis (detailliert)'!A134))</f>
        <v/>
      </c>
      <c r="L134" s="155" t="str">
        <f t="shared" si="6"/>
        <v/>
      </c>
      <c r="M134" s="155" t="str">
        <f>IF(ISBLANK('Entladung des Speichers'!A134),"",'Entladung des Speichers'!C134)</f>
        <v/>
      </c>
      <c r="N134" s="154" t="str">
        <f>IF(ISBLANK('Beladung des Speichers'!A134),"",SUMIFS('Entladung des Speichers'!$E$17:$E$1001,'Entladung des Speichers'!$A$17:$A$1001,'Ergebnis (detailliert)'!$A$17:$A$300))</f>
        <v/>
      </c>
      <c r="O134" s="113" t="str">
        <f t="shared" si="7"/>
        <v/>
      </c>
      <c r="P134" s="17" t="str">
        <f>IFERROR(IF(A134="","",N134*'Ergebnis (detailliert)'!J134/'Ergebnis (detailliert)'!I134),0)</f>
        <v/>
      </c>
      <c r="Q134" s="95" t="str">
        <f t="shared" si="8"/>
        <v/>
      </c>
      <c r="R134" s="96" t="str">
        <f t="shared" si="9"/>
        <v/>
      </c>
      <c r="S134" s="97" t="str">
        <f>IF(A134="","",IF(LOOKUP(A134,Stammdaten!$A$17:$A$1001,Stammdaten!$G$17:$G$1001)="Nein",0,IF(ISBLANK('Beladung des Speichers'!A134),"",ROUND(MIN(J134,Q134)*-1,2))))</f>
        <v/>
      </c>
    </row>
    <row r="135" spans="1:19" x14ac:dyDescent="0.2">
      <c r="A135" s="98" t="str">
        <f>IF('Beladung des Speichers'!A135="","",'Beladung des Speichers'!A135)</f>
        <v/>
      </c>
      <c r="B135" s="98" t="str">
        <f>IF('Beladung des Speichers'!B135="","",'Beladung des Speichers'!B135)</f>
        <v/>
      </c>
      <c r="C135" s="149" t="str">
        <f>IF(ISBLANK('Beladung des Speichers'!A135),"",SUMIFS('Beladung des Speichers'!$C$17:$C$300,'Beladung des Speichers'!$A$17:$A$300,A135)-SUMIFS('Entladung des Speichers'!$C$17:$C$300,'Entladung des Speichers'!$A$17:$A$300,A135)+SUMIFS(Füllstände!$B$17:$B$299,Füllstände!$A$17:$A$299,A135)-SUMIFS(Füllstände!$C$17:$C$299,Füllstände!$A$17:$A$299,A135))</f>
        <v/>
      </c>
      <c r="D135" s="150" t="str">
        <f>IF(ISBLANK('Beladung des Speichers'!A135),"",C135*'Beladung des Speichers'!C135/SUMIFS('Beladung des Speichers'!$C$17:$C$300,'Beladung des Speichers'!$A$17:$A$300,A135))</f>
        <v/>
      </c>
      <c r="E135" s="151" t="str">
        <f>IF(ISBLANK('Beladung des Speichers'!A135),"",1/SUMIFS('Beladung des Speichers'!$C$17:$C$300,'Beladung des Speichers'!$A$17:$A$300,A135)*C135*SUMIF($A$17:$A$300,A135,'Beladung des Speichers'!$E$17:$E$300))</f>
        <v/>
      </c>
      <c r="F135" s="152" t="str">
        <f>IF(ISBLANK('Beladung des Speichers'!A135),"",IF(C135=0,"0,00",D135/C135*E135))</f>
        <v/>
      </c>
      <c r="G135" s="153" t="str">
        <f>IF(ISBLANK('Beladung des Speichers'!A135),"",SUMIFS('Beladung des Speichers'!$C$17:$C$300,'Beladung des Speichers'!$A$17:$A$300,A135))</f>
        <v/>
      </c>
      <c r="H135" s="112" t="str">
        <f>IF(ISBLANK('Beladung des Speichers'!A135),"",'Beladung des Speichers'!C135)</f>
        <v/>
      </c>
      <c r="I135" s="154" t="str">
        <f>IF(ISBLANK('Beladung des Speichers'!A135),"",SUMIFS('Beladung des Speichers'!$E$17:$E$1001,'Beladung des Speichers'!$A$17:$A$1001,'Ergebnis (detailliert)'!A135))</f>
        <v/>
      </c>
      <c r="J135" s="113" t="str">
        <f>IF(ISBLANK('Beladung des Speichers'!A135),"",'Beladung des Speichers'!E135)</f>
        <v/>
      </c>
      <c r="K135" s="154" t="str">
        <f>IF(ISBLANK('Beladung des Speichers'!A135),"",SUMIFS('Entladung des Speichers'!$C$17:$C$1001,'Entladung des Speichers'!$A$17:$A$1001,'Ergebnis (detailliert)'!A135))</f>
        <v/>
      </c>
      <c r="L135" s="155" t="str">
        <f t="shared" si="6"/>
        <v/>
      </c>
      <c r="M135" s="155" t="str">
        <f>IF(ISBLANK('Entladung des Speichers'!A135),"",'Entladung des Speichers'!C135)</f>
        <v/>
      </c>
      <c r="N135" s="154" t="str">
        <f>IF(ISBLANK('Beladung des Speichers'!A135),"",SUMIFS('Entladung des Speichers'!$E$17:$E$1001,'Entladung des Speichers'!$A$17:$A$1001,'Ergebnis (detailliert)'!$A$17:$A$300))</f>
        <v/>
      </c>
      <c r="O135" s="113" t="str">
        <f t="shared" si="7"/>
        <v/>
      </c>
      <c r="P135" s="17" t="str">
        <f>IFERROR(IF(A135="","",N135*'Ergebnis (detailliert)'!J135/'Ergebnis (detailliert)'!I135),0)</f>
        <v/>
      </c>
      <c r="Q135" s="95" t="str">
        <f t="shared" si="8"/>
        <v/>
      </c>
      <c r="R135" s="96" t="str">
        <f t="shared" si="9"/>
        <v/>
      </c>
      <c r="S135" s="97" t="str">
        <f>IF(A135="","",IF(LOOKUP(A135,Stammdaten!$A$17:$A$1001,Stammdaten!$G$17:$G$1001)="Nein",0,IF(ISBLANK('Beladung des Speichers'!A135),"",ROUND(MIN(J135,Q135)*-1,2))))</f>
        <v/>
      </c>
    </row>
    <row r="136" spans="1:19" x14ac:dyDescent="0.2">
      <c r="A136" s="98" t="str">
        <f>IF('Beladung des Speichers'!A136="","",'Beladung des Speichers'!A136)</f>
        <v/>
      </c>
      <c r="B136" s="98" t="str">
        <f>IF('Beladung des Speichers'!B136="","",'Beladung des Speichers'!B136)</f>
        <v/>
      </c>
      <c r="C136" s="149" t="str">
        <f>IF(ISBLANK('Beladung des Speichers'!A136),"",SUMIFS('Beladung des Speichers'!$C$17:$C$300,'Beladung des Speichers'!$A$17:$A$300,A136)-SUMIFS('Entladung des Speichers'!$C$17:$C$300,'Entladung des Speichers'!$A$17:$A$300,A136)+SUMIFS(Füllstände!$B$17:$B$299,Füllstände!$A$17:$A$299,A136)-SUMIFS(Füllstände!$C$17:$C$299,Füllstände!$A$17:$A$299,A136))</f>
        <v/>
      </c>
      <c r="D136" s="150" t="str">
        <f>IF(ISBLANK('Beladung des Speichers'!A136),"",C136*'Beladung des Speichers'!C136/SUMIFS('Beladung des Speichers'!$C$17:$C$300,'Beladung des Speichers'!$A$17:$A$300,A136))</f>
        <v/>
      </c>
      <c r="E136" s="151" t="str">
        <f>IF(ISBLANK('Beladung des Speichers'!A136),"",1/SUMIFS('Beladung des Speichers'!$C$17:$C$300,'Beladung des Speichers'!$A$17:$A$300,A136)*C136*SUMIF($A$17:$A$300,A136,'Beladung des Speichers'!$E$17:$E$300))</f>
        <v/>
      </c>
      <c r="F136" s="152" t="str">
        <f>IF(ISBLANK('Beladung des Speichers'!A136),"",IF(C136=0,"0,00",D136/C136*E136))</f>
        <v/>
      </c>
      <c r="G136" s="153" t="str">
        <f>IF(ISBLANK('Beladung des Speichers'!A136),"",SUMIFS('Beladung des Speichers'!$C$17:$C$300,'Beladung des Speichers'!$A$17:$A$300,A136))</f>
        <v/>
      </c>
      <c r="H136" s="112" t="str">
        <f>IF(ISBLANK('Beladung des Speichers'!A136),"",'Beladung des Speichers'!C136)</f>
        <v/>
      </c>
      <c r="I136" s="154" t="str">
        <f>IF(ISBLANK('Beladung des Speichers'!A136),"",SUMIFS('Beladung des Speichers'!$E$17:$E$1001,'Beladung des Speichers'!$A$17:$A$1001,'Ergebnis (detailliert)'!A136))</f>
        <v/>
      </c>
      <c r="J136" s="113" t="str">
        <f>IF(ISBLANK('Beladung des Speichers'!A136),"",'Beladung des Speichers'!E136)</f>
        <v/>
      </c>
      <c r="K136" s="154" t="str">
        <f>IF(ISBLANK('Beladung des Speichers'!A136),"",SUMIFS('Entladung des Speichers'!$C$17:$C$1001,'Entladung des Speichers'!$A$17:$A$1001,'Ergebnis (detailliert)'!A136))</f>
        <v/>
      </c>
      <c r="L136" s="155" t="str">
        <f t="shared" si="6"/>
        <v/>
      </c>
      <c r="M136" s="155" t="str">
        <f>IF(ISBLANK('Entladung des Speichers'!A136),"",'Entladung des Speichers'!C136)</f>
        <v/>
      </c>
      <c r="N136" s="154" t="str">
        <f>IF(ISBLANK('Beladung des Speichers'!A136),"",SUMIFS('Entladung des Speichers'!$E$17:$E$1001,'Entladung des Speichers'!$A$17:$A$1001,'Ergebnis (detailliert)'!$A$17:$A$300))</f>
        <v/>
      </c>
      <c r="O136" s="113" t="str">
        <f t="shared" si="7"/>
        <v/>
      </c>
      <c r="P136" s="17" t="str">
        <f>IFERROR(IF(A136="","",N136*'Ergebnis (detailliert)'!J136/'Ergebnis (detailliert)'!I136),0)</f>
        <v/>
      </c>
      <c r="Q136" s="95" t="str">
        <f t="shared" si="8"/>
        <v/>
      </c>
      <c r="R136" s="96" t="str">
        <f t="shared" si="9"/>
        <v/>
      </c>
      <c r="S136" s="97" t="str">
        <f>IF(A136="","",IF(LOOKUP(A136,Stammdaten!$A$17:$A$1001,Stammdaten!$G$17:$G$1001)="Nein",0,IF(ISBLANK('Beladung des Speichers'!A136),"",ROUND(MIN(J136,Q136)*-1,2))))</f>
        <v/>
      </c>
    </row>
    <row r="137" spans="1:19" x14ac:dyDescent="0.2">
      <c r="A137" s="98" t="str">
        <f>IF('Beladung des Speichers'!A137="","",'Beladung des Speichers'!A137)</f>
        <v/>
      </c>
      <c r="B137" s="98" t="str">
        <f>IF('Beladung des Speichers'!B137="","",'Beladung des Speichers'!B137)</f>
        <v/>
      </c>
      <c r="C137" s="149" t="str">
        <f>IF(ISBLANK('Beladung des Speichers'!A137),"",SUMIFS('Beladung des Speichers'!$C$17:$C$300,'Beladung des Speichers'!$A$17:$A$300,A137)-SUMIFS('Entladung des Speichers'!$C$17:$C$300,'Entladung des Speichers'!$A$17:$A$300,A137)+SUMIFS(Füllstände!$B$17:$B$299,Füllstände!$A$17:$A$299,A137)-SUMIFS(Füllstände!$C$17:$C$299,Füllstände!$A$17:$A$299,A137))</f>
        <v/>
      </c>
      <c r="D137" s="150" t="str">
        <f>IF(ISBLANK('Beladung des Speichers'!A137),"",C137*'Beladung des Speichers'!C137/SUMIFS('Beladung des Speichers'!$C$17:$C$300,'Beladung des Speichers'!$A$17:$A$300,A137))</f>
        <v/>
      </c>
      <c r="E137" s="151" t="str">
        <f>IF(ISBLANK('Beladung des Speichers'!A137),"",1/SUMIFS('Beladung des Speichers'!$C$17:$C$300,'Beladung des Speichers'!$A$17:$A$300,A137)*C137*SUMIF($A$17:$A$300,A137,'Beladung des Speichers'!$E$17:$E$300))</f>
        <v/>
      </c>
      <c r="F137" s="152" t="str">
        <f>IF(ISBLANK('Beladung des Speichers'!A137),"",IF(C137=0,"0,00",D137/C137*E137))</f>
        <v/>
      </c>
      <c r="G137" s="153" t="str">
        <f>IF(ISBLANK('Beladung des Speichers'!A137),"",SUMIFS('Beladung des Speichers'!$C$17:$C$300,'Beladung des Speichers'!$A$17:$A$300,A137))</f>
        <v/>
      </c>
      <c r="H137" s="112" t="str">
        <f>IF(ISBLANK('Beladung des Speichers'!A137),"",'Beladung des Speichers'!C137)</f>
        <v/>
      </c>
      <c r="I137" s="154" t="str">
        <f>IF(ISBLANK('Beladung des Speichers'!A137),"",SUMIFS('Beladung des Speichers'!$E$17:$E$1001,'Beladung des Speichers'!$A$17:$A$1001,'Ergebnis (detailliert)'!A137))</f>
        <v/>
      </c>
      <c r="J137" s="113" t="str">
        <f>IF(ISBLANK('Beladung des Speichers'!A137),"",'Beladung des Speichers'!E137)</f>
        <v/>
      </c>
      <c r="K137" s="154" t="str">
        <f>IF(ISBLANK('Beladung des Speichers'!A137),"",SUMIFS('Entladung des Speichers'!$C$17:$C$1001,'Entladung des Speichers'!$A$17:$A$1001,'Ergebnis (detailliert)'!A137))</f>
        <v/>
      </c>
      <c r="L137" s="155" t="str">
        <f t="shared" si="6"/>
        <v/>
      </c>
      <c r="M137" s="155" t="str">
        <f>IF(ISBLANK('Entladung des Speichers'!A137),"",'Entladung des Speichers'!C137)</f>
        <v/>
      </c>
      <c r="N137" s="154" t="str">
        <f>IF(ISBLANK('Beladung des Speichers'!A137),"",SUMIFS('Entladung des Speichers'!$E$17:$E$1001,'Entladung des Speichers'!$A$17:$A$1001,'Ergebnis (detailliert)'!$A$17:$A$300))</f>
        <v/>
      </c>
      <c r="O137" s="113" t="str">
        <f t="shared" si="7"/>
        <v/>
      </c>
      <c r="P137" s="17" t="str">
        <f>IFERROR(IF(A137="","",N137*'Ergebnis (detailliert)'!J137/'Ergebnis (detailliert)'!I137),0)</f>
        <v/>
      </c>
      <c r="Q137" s="95" t="str">
        <f t="shared" si="8"/>
        <v/>
      </c>
      <c r="R137" s="96" t="str">
        <f t="shared" si="9"/>
        <v/>
      </c>
      <c r="S137" s="97" t="str">
        <f>IF(A137="","",IF(LOOKUP(A137,Stammdaten!$A$17:$A$1001,Stammdaten!$G$17:$G$1001)="Nein",0,IF(ISBLANK('Beladung des Speichers'!A137),"",ROUND(MIN(J137,Q137)*-1,2))))</f>
        <v/>
      </c>
    </row>
    <row r="138" spans="1:19" x14ac:dyDescent="0.2">
      <c r="A138" s="98" t="str">
        <f>IF('Beladung des Speichers'!A138="","",'Beladung des Speichers'!A138)</f>
        <v/>
      </c>
      <c r="B138" s="98" t="str">
        <f>IF('Beladung des Speichers'!B138="","",'Beladung des Speichers'!B138)</f>
        <v/>
      </c>
      <c r="C138" s="149" t="str">
        <f>IF(ISBLANK('Beladung des Speichers'!A138),"",SUMIFS('Beladung des Speichers'!$C$17:$C$300,'Beladung des Speichers'!$A$17:$A$300,A138)-SUMIFS('Entladung des Speichers'!$C$17:$C$300,'Entladung des Speichers'!$A$17:$A$300,A138)+SUMIFS(Füllstände!$B$17:$B$299,Füllstände!$A$17:$A$299,A138)-SUMIFS(Füllstände!$C$17:$C$299,Füllstände!$A$17:$A$299,A138))</f>
        <v/>
      </c>
      <c r="D138" s="150" t="str">
        <f>IF(ISBLANK('Beladung des Speichers'!A138),"",C138*'Beladung des Speichers'!C138/SUMIFS('Beladung des Speichers'!$C$17:$C$300,'Beladung des Speichers'!$A$17:$A$300,A138))</f>
        <v/>
      </c>
      <c r="E138" s="151" t="str">
        <f>IF(ISBLANK('Beladung des Speichers'!A138),"",1/SUMIFS('Beladung des Speichers'!$C$17:$C$300,'Beladung des Speichers'!$A$17:$A$300,A138)*C138*SUMIF($A$17:$A$300,A138,'Beladung des Speichers'!$E$17:$E$300))</f>
        <v/>
      </c>
      <c r="F138" s="152" t="str">
        <f>IF(ISBLANK('Beladung des Speichers'!A138),"",IF(C138=0,"0,00",D138/C138*E138))</f>
        <v/>
      </c>
      <c r="G138" s="153" t="str">
        <f>IF(ISBLANK('Beladung des Speichers'!A138),"",SUMIFS('Beladung des Speichers'!$C$17:$C$300,'Beladung des Speichers'!$A$17:$A$300,A138))</f>
        <v/>
      </c>
      <c r="H138" s="112" t="str">
        <f>IF(ISBLANK('Beladung des Speichers'!A138),"",'Beladung des Speichers'!C138)</f>
        <v/>
      </c>
      <c r="I138" s="154" t="str">
        <f>IF(ISBLANK('Beladung des Speichers'!A138),"",SUMIFS('Beladung des Speichers'!$E$17:$E$1001,'Beladung des Speichers'!$A$17:$A$1001,'Ergebnis (detailliert)'!A138))</f>
        <v/>
      </c>
      <c r="J138" s="113" t="str">
        <f>IF(ISBLANK('Beladung des Speichers'!A138),"",'Beladung des Speichers'!E138)</f>
        <v/>
      </c>
      <c r="K138" s="154" t="str">
        <f>IF(ISBLANK('Beladung des Speichers'!A138),"",SUMIFS('Entladung des Speichers'!$C$17:$C$1001,'Entladung des Speichers'!$A$17:$A$1001,'Ergebnis (detailliert)'!A138))</f>
        <v/>
      </c>
      <c r="L138" s="155" t="str">
        <f t="shared" si="6"/>
        <v/>
      </c>
      <c r="M138" s="155" t="str">
        <f>IF(ISBLANK('Entladung des Speichers'!A138),"",'Entladung des Speichers'!C138)</f>
        <v/>
      </c>
      <c r="N138" s="154" t="str">
        <f>IF(ISBLANK('Beladung des Speichers'!A138),"",SUMIFS('Entladung des Speichers'!$E$17:$E$1001,'Entladung des Speichers'!$A$17:$A$1001,'Ergebnis (detailliert)'!$A$17:$A$300))</f>
        <v/>
      </c>
      <c r="O138" s="113" t="str">
        <f t="shared" si="7"/>
        <v/>
      </c>
      <c r="P138" s="17" t="str">
        <f>IFERROR(IF(A138="","",N138*'Ergebnis (detailliert)'!J138/'Ergebnis (detailliert)'!I138),0)</f>
        <v/>
      </c>
      <c r="Q138" s="95" t="str">
        <f t="shared" si="8"/>
        <v/>
      </c>
      <c r="R138" s="96" t="str">
        <f t="shared" si="9"/>
        <v/>
      </c>
      <c r="S138" s="97" t="str">
        <f>IF(A138="","",IF(LOOKUP(A138,Stammdaten!$A$17:$A$1001,Stammdaten!$G$17:$G$1001)="Nein",0,IF(ISBLANK('Beladung des Speichers'!A138),"",ROUND(MIN(J138,Q138)*-1,2))))</f>
        <v/>
      </c>
    </row>
    <row r="139" spans="1:19" x14ac:dyDescent="0.2">
      <c r="A139" s="98" t="str">
        <f>IF('Beladung des Speichers'!A139="","",'Beladung des Speichers'!A139)</f>
        <v/>
      </c>
      <c r="B139" s="98" t="str">
        <f>IF('Beladung des Speichers'!B139="","",'Beladung des Speichers'!B139)</f>
        <v/>
      </c>
      <c r="C139" s="149" t="str">
        <f>IF(ISBLANK('Beladung des Speichers'!A139),"",SUMIFS('Beladung des Speichers'!$C$17:$C$300,'Beladung des Speichers'!$A$17:$A$300,A139)-SUMIFS('Entladung des Speichers'!$C$17:$C$300,'Entladung des Speichers'!$A$17:$A$300,A139)+SUMIFS(Füllstände!$B$17:$B$299,Füllstände!$A$17:$A$299,A139)-SUMIFS(Füllstände!$C$17:$C$299,Füllstände!$A$17:$A$299,A139))</f>
        <v/>
      </c>
      <c r="D139" s="150" t="str">
        <f>IF(ISBLANK('Beladung des Speichers'!A139),"",C139*'Beladung des Speichers'!C139/SUMIFS('Beladung des Speichers'!$C$17:$C$300,'Beladung des Speichers'!$A$17:$A$300,A139))</f>
        <v/>
      </c>
      <c r="E139" s="151" t="str">
        <f>IF(ISBLANK('Beladung des Speichers'!A139),"",1/SUMIFS('Beladung des Speichers'!$C$17:$C$300,'Beladung des Speichers'!$A$17:$A$300,A139)*C139*SUMIF($A$17:$A$300,A139,'Beladung des Speichers'!$E$17:$E$300))</f>
        <v/>
      </c>
      <c r="F139" s="152" t="str">
        <f>IF(ISBLANK('Beladung des Speichers'!A139),"",IF(C139=0,"0,00",D139/C139*E139))</f>
        <v/>
      </c>
      <c r="G139" s="153" t="str">
        <f>IF(ISBLANK('Beladung des Speichers'!A139),"",SUMIFS('Beladung des Speichers'!$C$17:$C$300,'Beladung des Speichers'!$A$17:$A$300,A139))</f>
        <v/>
      </c>
      <c r="H139" s="112" t="str">
        <f>IF(ISBLANK('Beladung des Speichers'!A139),"",'Beladung des Speichers'!C139)</f>
        <v/>
      </c>
      <c r="I139" s="154" t="str">
        <f>IF(ISBLANK('Beladung des Speichers'!A139),"",SUMIFS('Beladung des Speichers'!$E$17:$E$1001,'Beladung des Speichers'!$A$17:$A$1001,'Ergebnis (detailliert)'!A139))</f>
        <v/>
      </c>
      <c r="J139" s="113" t="str">
        <f>IF(ISBLANK('Beladung des Speichers'!A139),"",'Beladung des Speichers'!E139)</f>
        <v/>
      </c>
      <c r="K139" s="154" t="str">
        <f>IF(ISBLANK('Beladung des Speichers'!A139),"",SUMIFS('Entladung des Speichers'!$C$17:$C$1001,'Entladung des Speichers'!$A$17:$A$1001,'Ergebnis (detailliert)'!A139))</f>
        <v/>
      </c>
      <c r="L139" s="155" t="str">
        <f t="shared" si="6"/>
        <v/>
      </c>
      <c r="M139" s="155" t="str">
        <f>IF(ISBLANK('Entladung des Speichers'!A139),"",'Entladung des Speichers'!C139)</f>
        <v/>
      </c>
      <c r="N139" s="154" t="str">
        <f>IF(ISBLANK('Beladung des Speichers'!A139),"",SUMIFS('Entladung des Speichers'!$E$17:$E$1001,'Entladung des Speichers'!$A$17:$A$1001,'Ergebnis (detailliert)'!$A$17:$A$300))</f>
        <v/>
      </c>
      <c r="O139" s="113" t="str">
        <f t="shared" si="7"/>
        <v/>
      </c>
      <c r="P139" s="17" t="str">
        <f>IFERROR(IF(A139="","",N139*'Ergebnis (detailliert)'!J139/'Ergebnis (detailliert)'!I139),0)</f>
        <v/>
      </c>
      <c r="Q139" s="95" t="str">
        <f t="shared" si="8"/>
        <v/>
      </c>
      <c r="R139" s="96" t="str">
        <f t="shared" si="9"/>
        <v/>
      </c>
      <c r="S139" s="97" t="str">
        <f>IF(A139="","",IF(LOOKUP(A139,Stammdaten!$A$17:$A$1001,Stammdaten!$G$17:$G$1001)="Nein",0,IF(ISBLANK('Beladung des Speichers'!A139),"",ROUND(MIN(J139,Q139)*-1,2))))</f>
        <v/>
      </c>
    </row>
    <row r="140" spans="1:19" x14ac:dyDescent="0.2">
      <c r="A140" s="98" t="str">
        <f>IF('Beladung des Speichers'!A140="","",'Beladung des Speichers'!A140)</f>
        <v/>
      </c>
      <c r="B140" s="98" t="str">
        <f>IF('Beladung des Speichers'!B140="","",'Beladung des Speichers'!B140)</f>
        <v/>
      </c>
      <c r="C140" s="149" t="str">
        <f>IF(ISBLANK('Beladung des Speichers'!A140),"",SUMIFS('Beladung des Speichers'!$C$17:$C$300,'Beladung des Speichers'!$A$17:$A$300,A140)-SUMIFS('Entladung des Speichers'!$C$17:$C$300,'Entladung des Speichers'!$A$17:$A$300,A140)+SUMIFS(Füllstände!$B$17:$B$299,Füllstände!$A$17:$A$299,A140)-SUMIFS(Füllstände!$C$17:$C$299,Füllstände!$A$17:$A$299,A140))</f>
        <v/>
      </c>
      <c r="D140" s="150" t="str">
        <f>IF(ISBLANK('Beladung des Speichers'!A140),"",C140*'Beladung des Speichers'!C140/SUMIFS('Beladung des Speichers'!$C$17:$C$300,'Beladung des Speichers'!$A$17:$A$300,A140))</f>
        <v/>
      </c>
      <c r="E140" s="151" t="str">
        <f>IF(ISBLANK('Beladung des Speichers'!A140),"",1/SUMIFS('Beladung des Speichers'!$C$17:$C$300,'Beladung des Speichers'!$A$17:$A$300,A140)*C140*SUMIF($A$17:$A$300,A140,'Beladung des Speichers'!$E$17:$E$300))</f>
        <v/>
      </c>
      <c r="F140" s="152" t="str">
        <f>IF(ISBLANK('Beladung des Speichers'!A140),"",IF(C140=0,"0,00",D140/C140*E140))</f>
        <v/>
      </c>
      <c r="G140" s="153" t="str">
        <f>IF(ISBLANK('Beladung des Speichers'!A140),"",SUMIFS('Beladung des Speichers'!$C$17:$C$300,'Beladung des Speichers'!$A$17:$A$300,A140))</f>
        <v/>
      </c>
      <c r="H140" s="112" t="str">
        <f>IF(ISBLANK('Beladung des Speichers'!A140),"",'Beladung des Speichers'!C140)</f>
        <v/>
      </c>
      <c r="I140" s="154" t="str">
        <f>IF(ISBLANK('Beladung des Speichers'!A140),"",SUMIFS('Beladung des Speichers'!$E$17:$E$1001,'Beladung des Speichers'!$A$17:$A$1001,'Ergebnis (detailliert)'!A140))</f>
        <v/>
      </c>
      <c r="J140" s="113" t="str">
        <f>IF(ISBLANK('Beladung des Speichers'!A140),"",'Beladung des Speichers'!E140)</f>
        <v/>
      </c>
      <c r="K140" s="154" t="str">
        <f>IF(ISBLANK('Beladung des Speichers'!A140),"",SUMIFS('Entladung des Speichers'!$C$17:$C$1001,'Entladung des Speichers'!$A$17:$A$1001,'Ergebnis (detailliert)'!A140))</f>
        <v/>
      </c>
      <c r="L140" s="155" t="str">
        <f t="shared" si="6"/>
        <v/>
      </c>
      <c r="M140" s="155" t="str">
        <f>IF(ISBLANK('Entladung des Speichers'!A140),"",'Entladung des Speichers'!C140)</f>
        <v/>
      </c>
      <c r="N140" s="154" t="str">
        <f>IF(ISBLANK('Beladung des Speichers'!A140),"",SUMIFS('Entladung des Speichers'!$E$17:$E$1001,'Entladung des Speichers'!$A$17:$A$1001,'Ergebnis (detailliert)'!$A$17:$A$300))</f>
        <v/>
      </c>
      <c r="O140" s="113" t="str">
        <f t="shared" si="7"/>
        <v/>
      </c>
      <c r="P140" s="17" t="str">
        <f>IFERROR(IF(A140="","",N140*'Ergebnis (detailliert)'!J140/'Ergebnis (detailliert)'!I140),0)</f>
        <v/>
      </c>
      <c r="Q140" s="95" t="str">
        <f t="shared" si="8"/>
        <v/>
      </c>
      <c r="R140" s="96" t="str">
        <f t="shared" si="9"/>
        <v/>
      </c>
      <c r="S140" s="97" t="str">
        <f>IF(A140="","",IF(LOOKUP(A140,Stammdaten!$A$17:$A$1001,Stammdaten!$G$17:$G$1001)="Nein",0,IF(ISBLANK('Beladung des Speichers'!A140),"",ROUND(MIN(J140,Q140)*-1,2))))</f>
        <v/>
      </c>
    </row>
    <row r="141" spans="1:19" x14ac:dyDescent="0.2">
      <c r="A141" s="98" t="str">
        <f>IF('Beladung des Speichers'!A141="","",'Beladung des Speichers'!A141)</f>
        <v/>
      </c>
      <c r="B141" s="98" t="str">
        <f>IF('Beladung des Speichers'!B141="","",'Beladung des Speichers'!B141)</f>
        <v/>
      </c>
      <c r="C141" s="149" t="str">
        <f>IF(ISBLANK('Beladung des Speichers'!A141),"",SUMIFS('Beladung des Speichers'!$C$17:$C$300,'Beladung des Speichers'!$A$17:$A$300,A141)-SUMIFS('Entladung des Speichers'!$C$17:$C$300,'Entladung des Speichers'!$A$17:$A$300,A141)+SUMIFS(Füllstände!$B$17:$B$299,Füllstände!$A$17:$A$299,A141)-SUMIFS(Füllstände!$C$17:$C$299,Füllstände!$A$17:$A$299,A141))</f>
        <v/>
      </c>
      <c r="D141" s="150" t="str">
        <f>IF(ISBLANK('Beladung des Speichers'!A141),"",C141*'Beladung des Speichers'!C141/SUMIFS('Beladung des Speichers'!$C$17:$C$300,'Beladung des Speichers'!$A$17:$A$300,A141))</f>
        <v/>
      </c>
      <c r="E141" s="151" t="str">
        <f>IF(ISBLANK('Beladung des Speichers'!A141),"",1/SUMIFS('Beladung des Speichers'!$C$17:$C$300,'Beladung des Speichers'!$A$17:$A$300,A141)*C141*SUMIF($A$17:$A$300,A141,'Beladung des Speichers'!$E$17:$E$300))</f>
        <v/>
      </c>
      <c r="F141" s="152" t="str">
        <f>IF(ISBLANK('Beladung des Speichers'!A141),"",IF(C141=0,"0,00",D141/C141*E141))</f>
        <v/>
      </c>
      <c r="G141" s="153" t="str">
        <f>IF(ISBLANK('Beladung des Speichers'!A141),"",SUMIFS('Beladung des Speichers'!$C$17:$C$300,'Beladung des Speichers'!$A$17:$A$300,A141))</f>
        <v/>
      </c>
      <c r="H141" s="112" t="str">
        <f>IF(ISBLANK('Beladung des Speichers'!A141),"",'Beladung des Speichers'!C141)</f>
        <v/>
      </c>
      <c r="I141" s="154" t="str">
        <f>IF(ISBLANK('Beladung des Speichers'!A141),"",SUMIFS('Beladung des Speichers'!$E$17:$E$1001,'Beladung des Speichers'!$A$17:$A$1001,'Ergebnis (detailliert)'!A141))</f>
        <v/>
      </c>
      <c r="J141" s="113" t="str">
        <f>IF(ISBLANK('Beladung des Speichers'!A141),"",'Beladung des Speichers'!E141)</f>
        <v/>
      </c>
      <c r="K141" s="154" t="str">
        <f>IF(ISBLANK('Beladung des Speichers'!A141),"",SUMIFS('Entladung des Speichers'!$C$17:$C$1001,'Entladung des Speichers'!$A$17:$A$1001,'Ergebnis (detailliert)'!A141))</f>
        <v/>
      </c>
      <c r="L141" s="155" t="str">
        <f t="shared" si="6"/>
        <v/>
      </c>
      <c r="M141" s="155" t="str">
        <f>IF(ISBLANK('Entladung des Speichers'!A141),"",'Entladung des Speichers'!C141)</f>
        <v/>
      </c>
      <c r="N141" s="154" t="str">
        <f>IF(ISBLANK('Beladung des Speichers'!A141),"",SUMIFS('Entladung des Speichers'!$E$17:$E$1001,'Entladung des Speichers'!$A$17:$A$1001,'Ergebnis (detailliert)'!$A$17:$A$300))</f>
        <v/>
      </c>
      <c r="O141" s="113" t="str">
        <f t="shared" si="7"/>
        <v/>
      </c>
      <c r="P141" s="17" t="str">
        <f>IFERROR(IF(A141="","",N141*'Ergebnis (detailliert)'!J141/'Ergebnis (detailliert)'!I141),0)</f>
        <v/>
      </c>
      <c r="Q141" s="95" t="str">
        <f t="shared" si="8"/>
        <v/>
      </c>
      <c r="R141" s="96" t="str">
        <f t="shared" si="9"/>
        <v/>
      </c>
      <c r="S141" s="97" t="str">
        <f>IF(A141="","",IF(LOOKUP(A141,Stammdaten!$A$17:$A$1001,Stammdaten!$G$17:$G$1001)="Nein",0,IF(ISBLANK('Beladung des Speichers'!A141),"",ROUND(MIN(J141,Q141)*-1,2))))</f>
        <v/>
      </c>
    </row>
    <row r="142" spans="1:19" x14ac:dyDescent="0.2">
      <c r="A142" s="98" t="str">
        <f>IF('Beladung des Speichers'!A142="","",'Beladung des Speichers'!A142)</f>
        <v/>
      </c>
      <c r="B142" s="98" t="str">
        <f>IF('Beladung des Speichers'!B142="","",'Beladung des Speichers'!B142)</f>
        <v/>
      </c>
      <c r="C142" s="149" t="str">
        <f>IF(ISBLANK('Beladung des Speichers'!A142),"",SUMIFS('Beladung des Speichers'!$C$17:$C$300,'Beladung des Speichers'!$A$17:$A$300,A142)-SUMIFS('Entladung des Speichers'!$C$17:$C$300,'Entladung des Speichers'!$A$17:$A$300,A142)+SUMIFS(Füllstände!$B$17:$B$299,Füllstände!$A$17:$A$299,A142)-SUMIFS(Füllstände!$C$17:$C$299,Füllstände!$A$17:$A$299,A142))</f>
        <v/>
      </c>
      <c r="D142" s="150" t="str">
        <f>IF(ISBLANK('Beladung des Speichers'!A142),"",C142*'Beladung des Speichers'!C142/SUMIFS('Beladung des Speichers'!$C$17:$C$300,'Beladung des Speichers'!$A$17:$A$300,A142))</f>
        <v/>
      </c>
      <c r="E142" s="151" t="str">
        <f>IF(ISBLANK('Beladung des Speichers'!A142),"",1/SUMIFS('Beladung des Speichers'!$C$17:$C$300,'Beladung des Speichers'!$A$17:$A$300,A142)*C142*SUMIF($A$17:$A$300,A142,'Beladung des Speichers'!$E$17:$E$300))</f>
        <v/>
      </c>
      <c r="F142" s="152" t="str">
        <f>IF(ISBLANK('Beladung des Speichers'!A142),"",IF(C142=0,"0,00",D142/C142*E142))</f>
        <v/>
      </c>
      <c r="G142" s="153" t="str">
        <f>IF(ISBLANK('Beladung des Speichers'!A142),"",SUMIFS('Beladung des Speichers'!$C$17:$C$300,'Beladung des Speichers'!$A$17:$A$300,A142))</f>
        <v/>
      </c>
      <c r="H142" s="112" t="str">
        <f>IF(ISBLANK('Beladung des Speichers'!A142),"",'Beladung des Speichers'!C142)</f>
        <v/>
      </c>
      <c r="I142" s="154" t="str">
        <f>IF(ISBLANK('Beladung des Speichers'!A142),"",SUMIFS('Beladung des Speichers'!$E$17:$E$1001,'Beladung des Speichers'!$A$17:$A$1001,'Ergebnis (detailliert)'!A142))</f>
        <v/>
      </c>
      <c r="J142" s="113" t="str">
        <f>IF(ISBLANK('Beladung des Speichers'!A142),"",'Beladung des Speichers'!E142)</f>
        <v/>
      </c>
      <c r="K142" s="154" t="str">
        <f>IF(ISBLANK('Beladung des Speichers'!A142),"",SUMIFS('Entladung des Speichers'!$C$17:$C$1001,'Entladung des Speichers'!$A$17:$A$1001,'Ergebnis (detailliert)'!A142))</f>
        <v/>
      </c>
      <c r="L142" s="155" t="str">
        <f t="shared" si="6"/>
        <v/>
      </c>
      <c r="M142" s="155" t="str">
        <f>IF(ISBLANK('Entladung des Speichers'!A142),"",'Entladung des Speichers'!C142)</f>
        <v/>
      </c>
      <c r="N142" s="154" t="str">
        <f>IF(ISBLANK('Beladung des Speichers'!A142),"",SUMIFS('Entladung des Speichers'!$E$17:$E$1001,'Entladung des Speichers'!$A$17:$A$1001,'Ergebnis (detailliert)'!$A$17:$A$300))</f>
        <v/>
      </c>
      <c r="O142" s="113" t="str">
        <f t="shared" si="7"/>
        <v/>
      </c>
      <c r="P142" s="17" t="str">
        <f>IFERROR(IF(A142="","",N142*'Ergebnis (detailliert)'!J142/'Ergebnis (detailliert)'!I142),0)</f>
        <v/>
      </c>
      <c r="Q142" s="95" t="str">
        <f t="shared" si="8"/>
        <v/>
      </c>
      <c r="R142" s="96" t="str">
        <f t="shared" si="9"/>
        <v/>
      </c>
      <c r="S142" s="97" t="str">
        <f>IF(A142="","",IF(LOOKUP(A142,Stammdaten!$A$17:$A$1001,Stammdaten!$G$17:$G$1001)="Nein",0,IF(ISBLANK('Beladung des Speichers'!A142),"",ROUND(MIN(J142,Q142)*-1,2))))</f>
        <v/>
      </c>
    </row>
    <row r="143" spans="1:19" x14ac:dyDescent="0.2">
      <c r="A143" s="98" t="str">
        <f>IF('Beladung des Speichers'!A143="","",'Beladung des Speichers'!A143)</f>
        <v/>
      </c>
      <c r="B143" s="98" t="str">
        <f>IF('Beladung des Speichers'!B143="","",'Beladung des Speichers'!B143)</f>
        <v/>
      </c>
      <c r="C143" s="149" t="str">
        <f>IF(ISBLANK('Beladung des Speichers'!A143),"",SUMIFS('Beladung des Speichers'!$C$17:$C$300,'Beladung des Speichers'!$A$17:$A$300,A143)-SUMIFS('Entladung des Speichers'!$C$17:$C$300,'Entladung des Speichers'!$A$17:$A$300,A143)+SUMIFS(Füllstände!$B$17:$B$299,Füllstände!$A$17:$A$299,A143)-SUMIFS(Füllstände!$C$17:$C$299,Füllstände!$A$17:$A$299,A143))</f>
        <v/>
      </c>
      <c r="D143" s="150" t="str">
        <f>IF(ISBLANK('Beladung des Speichers'!A143),"",C143*'Beladung des Speichers'!C143/SUMIFS('Beladung des Speichers'!$C$17:$C$300,'Beladung des Speichers'!$A$17:$A$300,A143))</f>
        <v/>
      </c>
      <c r="E143" s="151" t="str">
        <f>IF(ISBLANK('Beladung des Speichers'!A143),"",1/SUMIFS('Beladung des Speichers'!$C$17:$C$300,'Beladung des Speichers'!$A$17:$A$300,A143)*C143*SUMIF($A$17:$A$300,A143,'Beladung des Speichers'!$E$17:$E$300))</f>
        <v/>
      </c>
      <c r="F143" s="152" t="str">
        <f>IF(ISBLANK('Beladung des Speichers'!A143),"",IF(C143=0,"0,00",D143/C143*E143))</f>
        <v/>
      </c>
      <c r="G143" s="153" t="str">
        <f>IF(ISBLANK('Beladung des Speichers'!A143),"",SUMIFS('Beladung des Speichers'!$C$17:$C$300,'Beladung des Speichers'!$A$17:$A$300,A143))</f>
        <v/>
      </c>
      <c r="H143" s="112" t="str">
        <f>IF(ISBLANK('Beladung des Speichers'!A143),"",'Beladung des Speichers'!C143)</f>
        <v/>
      </c>
      <c r="I143" s="154" t="str">
        <f>IF(ISBLANK('Beladung des Speichers'!A143),"",SUMIFS('Beladung des Speichers'!$E$17:$E$1001,'Beladung des Speichers'!$A$17:$A$1001,'Ergebnis (detailliert)'!A143))</f>
        <v/>
      </c>
      <c r="J143" s="113" t="str">
        <f>IF(ISBLANK('Beladung des Speichers'!A143),"",'Beladung des Speichers'!E143)</f>
        <v/>
      </c>
      <c r="K143" s="154" t="str">
        <f>IF(ISBLANK('Beladung des Speichers'!A143),"",SUMIFS('Entladung des Speichers'!$C$17:$C$1001,'Entladung des Speichers'!$A$17:$A$1001,'Ergebnis (detailliert)'!A143))</f>
        <v/>
      </c>
      <c r="L143" s="155" t="str">
        <f t="shared" si="6"/>
        <v/>
      </c>
      <c r="M143" s="155" t="str">
        <f>IF(ISBLANK('Entladung des Speichers'!A143),"",'Entladung des Speichers'!C143)</f>
        <v/>
      </c>
      <c r="N143" s="154" t="str">
        <f>IF(ISBLANK('Beladung des Speichers'!A143),"",SUMIFS('Entladung des Speichers'!$E$17:$E$1001,'Entladung des Speichers'!$A$17:$A$1001,'Ergebnis (detailliert)'!$A$17:$A$300))</f>
        <v/>
      </c>
      <c r="O143" s="113" t="str">
        <f t="shared" si="7"/>
        <v/>
      </c>
      <c r="P143" s="17" t="str">
        <f>IFERROR(IF(A143="","",N143*'Ergebnis (detailliert)'!J143/'Ergebnis (detailliert)'!I143),0)</f>
        <v/>
      </c>
      <c r="Q143" s="95" t="str">
        <f t="shared" si="8"/>
        <v/>
      </c>
      <c r="R143" s="96" t="str">
        <f t="shared" si="9"/>
        <v/>
      </c>
      <c r="S143" s="97" t="str">
        <f>IF(A143="","",IF(LOOKUP(A143,Stammdaten!$A$17:$A$1001,Stammdaten!$G$17:$G$1001)="Nein",0,IF(ISBLANK('Beladung des Speichers'!A143),"",ROUND(MIN(J143,Q143)*-1,2))))</f>
        <v/>
      </c>
    </row>
    <row r="144" spans="1:19" x14ac:dyDescent="0.2">
      <c r="A144" s="98" t="str">
        <f>IF('Beladung des Speichers'!A144="","",'Beladung des Speichers'!A144)</f>
        <v/>
      </c>
      <c r="B144" s="98" t="str">
        <f>IF('Beladung des Speichers'!B144="","",'Beladung des Speichers'!B144)</f>
        <v/>
      </c>
      <c r="C144" s="149" t="str">
        <f>IF(ISBLANK('Beladung des Speichers'!A144),"",SUMIFS('Beladung des Speichers'!$C$17:$C$300,'Beladung des Speichers'!$A$17:$A$300,A144)-SUMIFS('Entladung des Speichers'!$C$17:$C$300,'Entladung des Speichers'!$A$17:$A$300,A144)+SUMIFS(Füllstände!$B$17:$B$299,Füllstände!$A$17:$A$299,A144)-SUMIFS(Füllstände!$C$17:$C$299,Füllstände!$A$17:$A$299,A144))</f>
        <v/>
      </c>
      <c r="D144" s="150" t="str">
        <f>IF(ISBLANK('Beladung des Speichers'!A144),"",C144*'Beladung des Speichers'!C144/SUMIFS('Beladung des Speichers'!$C$17:$C$300,'Beladung des Speichers'!$A$17:$A$300,A144))</f>
        <v/>
      </c>
      <c r="E144" s="151" t="str">
        <f>IF(ISBLANK('Beladung des Speichers'!A144),"",1/SUMIFS('Beladung des Speichers'!$C$17:$C$300,'Beladung des Speichers'!$A$17:$A$300,A144)*C144*SUMIF($A$17:$A$300,A144,'Beladung des Speichers'!$E$17:$E$300))</f>
        <v/>
      </c>
      <c r="F144" s="152" t="str">
        <f>IF(ISBLANK('Beladung des Speichers'!A144),"",IF(C144=0,"0,00",D144/C144*E144))</f>
        <v/>
      </c>
      <c r="G144" s="153" t="str">
        <f>IF(ISBLANK('Beladung des Speichers'!A144),"",SUMIFS('Beladung des Speichers'!$C$17:$C$300,'Beladung des Speichers'!$A$17:$A$300,A144))</f>
        <v/>
      </c>
      <c r="H144" s="112" t="str">
        <f>IF(ISBLANK('Beladung des Speichers'!A144),"",'Beladung des Speichers'!C144)</f>
        <v/>
      </c>
      <c r="I144" s="154" t="str">
        <f>IF(ISBLANK('Beladung des Speichers'!A144),"",SUMIFS('Beladung des Speichers'!$E$17:$E$1001,'Beladung des Speichers'!$A$17:$A$1001,'Ergebnis (detailliert)'!A144))</f>
        <v/>
      </c>
      <c r="J144" s="113" t="str">
        <f>IF(ISBLANK('Beladung des Speichers'!A144),"",'Beladung des Speichers'!E144)</f>
        <v/>
      </c>
      <c r="K144" s="154" t="str">
        <f>IF(ISBLANK('Beladung des Speichers'!A144),"",SUMIFS('Entladung des Speichers'!$C$17:$C$1001,'Entladung des Speichers'!$A$17:$A$1001,'Ergebnis (detailliert)'!A144))</f>
        <v/>
      </c>
      <c r="L144" s="155" t="str">
        <f t="shared" si="6"/>
        <v/>
      </c>
      <c r="M144" s="155" t="str">
        <f>IF(ISBLANK('Entladung des Speichers'!A144),"",'Entladung des Speichers'!C144)</f>
        <v/>
      </c>
      <c r="N144" s="154" t="str">
        <f>IF(ISBLANK('Beladung des Speichers'!A144),"",SUMIFS('Entladung des Speichers'!$E$17:$E$1001,'Entladung des Speichers'!$A$17:$A$1001,'Ergebnis (detailliert)'!$A$17:$A$300))</f>
        <v/>
      </c>
      <c r="O144" s="113" t="str">
        <f t="shared" si="7"/>
        <v/>
      </c>
      <c r="P144" s="17" t="str">
        <f>IFERROR(IF(A144="","",N144*'Ergebnis (detailliert)'!J144/'Ergebnis (detailliert)'!I144),0)</f>
        <v/>
      </c>
      <c r="Q144" s="95" t="str">
        <f t="shared" si="8"/>
        <v/>
      </c>
      <c r="R144" s="96" t="str">
        <f t="shared" si="9"/>
        <v/>
      </c>
      <c r="S144" s="97" t="str">
        <f>IF(A144="","",IF(LOOKUP(A144,Stammdaten!$A$17:$A$1001,Stammdaten!$G$17:$G$1001)="Nein",0,IF(ISBLANK('Beladung des Speichers'!A144),"",ROUND(MIN(J144,Q144)*-1,2))))</f>
        <v/>
      </c>
    </row>
    <row r="145" spans="1:19" x14ac:dyDescent="0.2">
      <c r="A145" s="98" t="str">
        <f>IF('Beladung des Speichers'!A145="","",'Beladung des Speichers'!A145)</f>
        <v/>
      </c>
      <c r="B145" s="98" t="str">
        <f>IF('Beladung des Speichers'!B145="","",'Beladung des Speichers'!B145)</f>
        <v/>
      </c>
      <c r="C145" s="149" t="str">
        <f>IF(ISBLANK('Beladung des Speichers'!A145),"",SUMIFS('Beladung des Speichers'!$C$17:$C$300,'Beladung des Speichers'!$A$17:$A$300,A145)-SUMIFS('Entladung des Speichers'!$C$17:$C$300,'Entladung des Speichers'!$A$17:$A$300,A145)+SUMIFS(Füllstände!$B$17:$B$299,Füllstände!$A$17:$A$299,A145)-SUMIFS(Füllstände!$C$17:$C$299,Füllstände!$A$17:$A$299,A145))</f>
        <v/>
      </c>
      <c r="D145" s="150" t="str">
        <f>IF(ISBLANK('Beladung des Speichers'!A145),"",C145*'Beladung des Speichers'!C145/SUMIFS('Beladung des Speichers'!$C$17:$C$300,'Beladung des Speichers'!$A$17:$A$300,A145))</f>
        <v/>
      </c>
      <c r="E145" s="151" t="str">
        <f>IF(ISBLANK('Beladung des Speichers'!A145),"",1/SUMIFS('Beladung des Speichers'!$C$17:$C$300,'Beladung des Speichers'!$A$17:$A$300,A145)*C145*SUMIF($A$17:$A$300,A145,'Beladung des Speichers'!$E$17:$E$300))</f>
        <v/>
      </c>
      <c r="F145" s="152" t="str">
        <f>IF(ISBLANK('Beladung des Speichers'!A145),"",IF(C145=0,"0,00",D145/C145*E145))</f>
        <v/>
      </c>
      <c r="G145" s="153" t="str">
        <f>IF(ISBLANK('Beladung des Speichers'!A145),"",SUMIFS('Beladung des Speichers'!$C$17:$C$300,'Beladung des Speichers'!$A$17:$A$300,A145))</f>
        <v/>
      </c>
      <c r="H145" s="112" t="str">
        <f>IF(ISBLANK('Beladung des Speichers'!A145),"",'Beladung des Speichers'!C145)</f>
        <v/>
      </c>
      <c r="I145" s="154" t="str">
        <f>IF(ISBLANK('Beladung des Speichers'!A145),"",SUMIFS('Beladung des Speichers'!$E$17:$E$1001,'Beladung des Speichers'!$A$17:$A$1001,'Ergebnis (detailliert)'!A145))</f>
        <v/>
      </c>
      <c r="J145" s="113" t="str">
        <f>IF(ISBLANK('Beladung des Speichers'!A145),"",'Beladung des Speichers'!E145)</f>
        <v/>
      </c>
      <c r="K145" s="154" t="str">
        <f>IF(ISBLANK('Beladung des Speichers'!A145),"",SUMIFS('Entladung des Speichers'!$C$17:$C$1001,'Entladung des Speichers'!$A$17:$A$1001,'Ergebnis (detailliert)'!A145))</f>
        <v/>
      </c>
      <c r="L145" s="155" t="str">
        <f t="shared" si="6"/>
        <v/>
      </c>
      <c r="M145" s="155" t="str">
        <f>IF(ISBLANK('Entladung des Speichers'!A145),"",'Entladung des Speichers'!C145)</f>
        <v/>
      </c>
      <c r="N145" s="154" t="str">
        <f>IF(ISBLANK('Beladung des Speichers'!A145),"",SUMIFS('Entladung des Speichers'!$E$17:$E$1001,'Entladung des Speichers'!$A$17:$A$1001,'Ergebnis (detailliert)'!$A$17:$A$300))</f>
        <v/>
      </c>
      <c r="O145" s="113" t="str">
        <f t="shared" si="7"/>
        <v/>
      </c>
      <c r="P145" s="17" t="str">
        <f>IFERROR(IF(A145="","",N145*'Ergebnis (detailliert)'!J145/'Ergebnis (detailliert)'!I145),0)</f>
        <v/>
      </c>
      <c r="Q145" s="95" t="str">
        <f t="shared" si="8"/>
        <v/>
      </c>
      <c r="R145" s="96" t="str">
        <f t="shared" si="9"/>
        <v/>
      </c>
      <c r="S145" s="97" t="str">
        <f>IF(A145="","",IF(LOOKUP(A145,Stammdaten!$A$17:$A$1001,Stammdaten!$G$17:$G$1001)="Nein",0,IF(ISBLANK('Beladung des Speichers'!A145),"",ROUND(MIN(J145,Q145)*-1,2))))</f>
        <v/>
      </c>
    </row>
    <row r="146" spans="1:19" x14ac:dyDescent="0.2">
      <c r="A146" s="98" t="str">
        <f>IF('Beladung des Speichers'!A146="","",'Beladung des Speichers'!A146)</f>
        <v/>
      </c>
      <c r="B146" s="98" t="str">
        <f>IF('Beladung des Speichers'!B146="","",'Beladung des Speichers'!B146)</f>
        <v/>
      </c>
      <c r="C146" s="149" t="str">
        <f>IF(ISBLANK('Beladung des Speichers'!A146),"",SUMIFS('Beladung des Speichers'!$C$17:$C$300,'Beladung des Speichers'!$A$17:$A$300,A146)-SUMIFS('Entladung des Speichers'!$C$17:$C$300,'Entladung des Speichers'!$A$17:$A$300,A146)+SUMIFS(Füllstände!$B$17:$B$299,Füllstände!$A$17:$A$299,A146)-SUMIFS(Füllstände!$C$17:$C$299,Füllstände!$A$17:$A$299,A146))</f>
        <v/>
      </c>
      <c r="D146" s="150" t="str">
        <f>IF(ISBLANK('Beladung des Speichers'!A146),"",C146*'Beladung des Speichers'!C146/SUMIFS('Beladung des Speichers'!$C$17:$C$300,'Beladung des Speichers'!$A$17:$A$300,A146))</f>
        <v/>
      </c>
      <c r="E146" s="151" t="str">
        <f>IF(ISBLANK('Beladung des Speichers'!A146),"",1/SUMIFS('Beladung des Speichers'!$C$17:$C$300,'Beladung des Speichers'!$A$17:$A$300,A146)*C146*SUMIF($A$17:$A$300,A146,'Beladung des Speichers'!$E$17:$E$300))</f>
        <v/>
      </c>
      <c r="F146" s="152" t="str">
        <f>IF(ISBLANK('Beladung des Speichers'!A146),"",IF(C146=0,"0,00",D146/C146*E146))</f>
        <v/>
      </c>
      <c r="G146" s="153" t="str">
        <f>IF(ISBLANK('Beladung des Speichers'!A146),"",SUMIFS('Beladung des Speichers'!$C$17:$C$300,'Beladung des Speichers'!$A$17:$A$300,A146))</f>
        <v/>
      </c>
      <c r="H146" s="112" t="str">
        <f>IF(ISBLANK('Beladung des Speichers'!A146),"",'Beladung des Speichers'!C146)</f>
        <v/>
      </c>
      <c r="I146" s="154" t="str">
        <f>IF(ISBLANK('Beladung des Speichers'!A146),"",SUMIFS('Beladung des Speichers'!$E$17:$E$1001,'Beladung des Speichers'!$A$17:$A$1001,'Ergebnis (detailliert)'!A146))</f>
        <v/>
      </c>
      <c r="J146" s="113" t="str">
        <f>IF(ISBLANK('Beladung des Speichers'!A146),"",'Beladung des Speichers'!E146)</f>
        <v/>
      </c>
      <c r="K146" s="154" t="str">
        <f>IF(ISBLANK('Beladung des Speichers'!A146),"",SUMIFS('Entladung des Speichers'!$C$17:$C$1001,'Entladung des Speichers'!$A$17:$A$1001,'Ergebnis (detailliert)'!A146))</f>
        <v/>
      </c>
      <c r="L146" s="155" t="str">
        <f t="shared" ref="L146:L209" si="10">IF(A146="","",K146+C146)</f>
        <v/>
      </c>
      <c r="M146" s="155" t="str">
        <f>IF(ISBLANK('Entladung des Speichers'!A146),"",'Entladung des Speichers'!C146)</f>
        <v/>
      </c>
      <c r="N146" s="154" t="str">
        <f>IF(ISBLANK('Beladung des Speichers'!A146),"",SUMIFS('Entladung des Speichers'!$E$17:$E$1001,'Entladung des Speichers'!$A$17:$A$1001,'Ergebnis (detailliert)'!$A$17:$A$300))</f>
        <v/>
      </c>
      <c r="O146" s="113" t="str">
        <f t="shared" ref="O146:O209" si="11">IF(A146="","",N146+E146)</f>
        <v/>
      </c>
      <c r="P146" s="17" t="str">
        <f>IFERROR(IF(A146="","",N146*'Ergebnis (detailliert)'!J146/'Ergebnis (detailliert)'!I146),0)</f>
        <v/>
      </c>
      <c r="Q146" s="95" t="str">
        <f t="shared" ref="Q146:Q209" si="12">IFERROR(IF(A146="","",P146+E146*H146/G146),0)</f>
        <v/>
      </c>
      <c r="R146" s="96" t="str">
        <f t="shared" ref="R146:R209" si="13">H146</f>
        <v/>
      </c>
      <c r="S146" s="97" t="str">
        <f>IF(A146="","",IF(LOOKUP(A146,Stammdaten!$A$17:$A$1001,Stammdaten!$G$17:$G$1001)="Nein",0,IF(ISBLANK('Beladung des Speichers'!A146),"",ROUND(MIN(J146,Q146)*-1,2))))</f>
        <v/>
      </c>
    </row>
    <row r="147" spans="1:19" x14ac:dyDescent="0.2">
      <c r="A147" s="98" t="str">
        <f>IF('Beladung des Speichers'!A147="","",'Beladung des Speichers'!A147)</f>
        <v/>
      </c>
      <c r="B147" s="98" t="str">
        <f>IF('Beladung des Speichers'!B147="","",'Beladung des Speichers'!B147)</f>
        <v/>
      </c>
      <c r="C147" s="149" t="str">
        <f>IF(ISBLANK('Beladung des Speichers'!A147),"",SUMIFS('Beladung des Speichers'!$C$17:$C$300,'Beladung des Speichers'!$A$17:$A$300,A147)-SUMIFS('Entladung des Speichers'!$C$17:$C$300,'Entladung des Speichers'!$A$17:$A$300,A147)+SUMIFS(Füllstände!$B$17:$B$299,Füllstände!$A$17:$A$299,A147)-SUMIFS(Füllstände!$C$17:$C$299,Füllstände!$A$17:$A$299,A147))</f>
        <v/>
      </c>
      <c r="D147" s="150" t="str">
        <f>IF(ISBLANK('Beladung des Speichers'!A147),"",C147*'Beladung des Speichers'!C147/SUMIFS('Beladung des Speichers'!$C$17:$C$300,'Beladung des Speichers'!$A$17:$A$300,A147))</f>
        <v/>
      </c>
      <c r="E147" s="151" t="str">
        <f>IF(ISBLANK('Beladung des Speichers'!A147),"",1/SUMIFS('Beladung des Speichers'!$C$17:$C$300,'Beladung des Speichers'!$A$17:$A$300,A147)*C147*SUMIF($A$17:$A$300,A147,'Beladung des Speichers'!$E$17:$E$300))</f>
        <v/>
      </c>
      <c r="F147" s="152" t="str">
        <f>IF(ISBLANK('Beladung des Speichers'!A147),"",IF(C147=0,"0,00",D147/C147*E147))</f>
        <v/>
      </c>
      <c r="G147" s="153" t="str">
        <f>IF(ISBLANK('Beladung des Speichers'!A147),"",SUMIFS('Beladung des Speichers'!$C$17:$C$300,'Beladung des Speichers'!$A$17:$A$300,A147))</f>
        <v/>
      </c>
      <c r="H147" s="112" t="str">
        <f>IF(ISBLANK('Beladung des Speichers'!A147),"",'Beladung des Speichers'!C147)</f>
        <v/>
      </c>
      <c r="I147" s="154" t="str">
        <f>IF(ISBLANK('Beladung des Speichers'!A147),"",SUMIFS('Beladung des Speichers'!$E$17:$E$1001,'Beladung des Speichers'!$A$17:$A$1001,'Ergebnis (detailliert)'!A147))</f>
        <v/>
      </c>
      <c r="J147" s="113" t="str">
        <f>IF(ISBLANK('Beladung des Speichers'!A147),"",'Beladung des Speichers'!E147)</f>
        <v/>
      </c>
      <c r="K147" s="154" t="str">
        <f>IF(ISBLANK('Beladung des Speichers'!A147),"",SUMIFS('Entladung des Speichers'!$C$17:$C$1001,'Entladung des Speichers'!$A$17:$A$1001,'Ergebnis (detailliert)'!A147))</f>
        <v/>
      </c>
      <c r="L147" s="155" t="str">
        <f t="shared" si="10"/>
        <v/>
      </c>
      <c r="M147" s="155" t="str">
        <f>IF(ISBLANK('Entladung des Speichers'!A147),"",'Entladung des Speichers'!C147)</f>
        <v/>
      </c>
      <c r="N147" s="154" t="str">
        <f>IF(ISBLANK('Beladung des Speichers'!A147),"",SUMIFS('Entladung des Speichers'!$E$17:$E$1001,'Entladung des Speichers'!$A$17:$A$1001,'Ergebnis (detailliert)'!$A$17:$A$300))</f>
        <v/>
      </c>
      <c r="O147" s="113" t="str">
        <f t="shared" si="11"/>
        <v/>
      </c>
      <c r="P147" s="17" t="str">
        <f>IFERROR(IF(A147="","",N147*'Ergebnis (detailliert)'!J147/'Ergebnis (detailliert)'!I147),0)</f>
        <v/>
      </c>
      <c r="Q147" s="95" t="str">
        <f t="shared" si="12"/>
        <v/>
      </c>
      <c r="R147" s="96" t="str">
        <f t="shared" si="13"/>
        <v/>
      </c>
      <c r="S147" s="97" t="str">
        <f>IF(A147="","",IF(LOOKUP(A147,Stammdaten!$A$17:$A$1001,Stammdaten!$G$17:$G$1001)="Nein",0,IF(ISBLANK('Beladung des Speichers'!A147),"",ROUND(MIN(J147,Q147)*-1,2))))</f>
        <v/>
      </c>
    </row>
    <row r="148" spans="1:19" x14ac:dyDescent="0.2">
      <c r="A148" s="98" t="str">
        <f>IF('Beladung des Speichers'!A148="","",'Beladung des Speichers'!A148)</f>
        <v/>
      </c>
      <c r="B148" s="98" t="str">
        <f>IF('Beladung des Speichers'!B148="","",'Beladung des Speichers'!B148)</f>
        <v/>
      </c>
      <c r="C148" s="149" t="str">
        <f>IF(ISBLANK('Beladung des Speichers'!A148),"",SUMIFS('Beladung des Speichers'!$C$17:$C$300,'Beladung des Speichers'!$A$17:$A$300,A148)-SUMIFS('Entladung des Speichers'!$C$17:$C$300,'Entladung des Speichers'!$A$17:$A$300,A148)+SUMIFS(Füllstände!$B$17:$B$299,Füllstände!$A$17:$A$299,A148)-SUMIFS(Füllstände!$C$17:$C$299,Füllstände!$A$17:$A$299,A148))</f>
        <v/>
      </c>
      <c r="D148" s="150" t="str">
        <f>IF(ISBLANK('Beladung des Speichers'!A148),"",C148*'Beladung des Speichers'!C148/SUMIFS('Beladung des Speichers'!$C$17:$C$300,'Beladung des Speichers'!$A$17:$A$300,A148))</f>
        <v/>
      </c>
      <c r="E148" s="151" t="str">
        <f>IF(ISBLANK('Beladung des Speichers'!A148),"",1/SUMIFS('Beladung des Speichers'!$C$17:$C$300,'Beladung des Speichers'!$A$17:$A$300,A148)*C148*SUMIF($A$17:$A$300,A148,'Beladung des Speichers'!$E$17:$E$300))</f>
        <v/>
      </c>
      <c r="F148" s="152" t="str">
        <f>IF(ISBLANK('Beladung des Speichers'!A148),"",IF(C148=0,"0,00",D148/C148*E148))</f>
        <v/>
      </c>
      <c r="G148" s="153" t="str">
        <f>IF(ISBLANK('Beladung des Speichers'!A148),"",SUMIFS('Beladung des Speichers'!$C$17:$C$300,'Beladung des Speichers'!$A$17:$A$300,A148))</f>
        <v/>
      </c>
      <c r="H148" s="112" t="str">
        <f>IF(ISBLANK('Beladung des Speichers'!A148),"",'Beladung des Speichers'!C148)</f>
        <v/>
      </c>
      <c r="I148" s="154" t="str">
        <f>IF(ISBLANK('Beladung des Speichers'!A148),"",SUMIFS('Beladung des Speichers'!$E$17:$E$1001,'Beladung des Speichers'!$A$17:$A$1001,'Ergebnis (detailliert)'!A148))</f>
        <v/>
      </c>
      <c r="J148" s="113" t="str">
        <f>IF(ISBLANK('Beladung des Speichers'!A148),"",'Beladung des Speichers'!E148)</f>
        <v/>
      </c>
      <c r="K148" s="154" t="str">
        <f>IF(ISBLANK('Beladung des Speichers'!A148),"",SUMIFS('Entladung des Speichers'!$C$17:$C$1001,'Entladung des Speichers'!$A$17:$A$1001,'Ergebnis (detailliert)'!A148))</f>
        <v/>
      </c>
      <c r="L148" s="155" t="str">
        <f t="shared" si="10"/>
        <v/>
      </c>
      <c r="M148" s="155" t="str">
        <f>IF(ISBLANK('Entladung des Speichers'!A148),"",'Entladung des Speichers'!C148)</f>
        <v/>
      </c>
      <c r="N148" s="154" t="str">
        <f>IF(ISBLANK('Beladung des Speichers'!A148),"",SUMIFS('Entladung des Speichers'!$E$17:$E$1001,'Entladung des Speichers'!$A$17:$A$1001,'Ergebnis (detailliert)'!$A$17:$A$300))</f>
        <v/>
      </c>
      <c r="O148" s="113" t="str">
        <f t="shared" si="11"/>
        <v/>
      </c>
      <c r="P148" s="17" t="str">
        <f>IFERROR(IF(A148="","",N148*'Ergebnis (detailliert)'!J148/'Ergebnis (detailliert)'!I148),0)</f>
        <v/>
      </c>
      <c r="Q148" s="95" t="str">
        <f t="shared" si="12"/>
        <v/>
      </c>
      <c r="R148" s="96" t="str">
        <f t="shared" si="13"/>
        <v/>
      </c>
      <c r="S148" s="97" t="str">
        <f>IF(A148="","",IF(LOOKUP(A148,Stammdaten!$A$17:$A$1001,Stammdaten!$G$17:$G$1001)="Nein",0,IF(ISBLANK('Beladung des Speichers'!A148),"",ROUND(MIN(J148,Q148)*-1,2))))</f>
        <v/>
      </c>
    </row>
    <row r="149" spans="1:19" x14ac:dyDescent="0.2">
      <c r="A149" s="98" t="str">
        <f>IF('Beladung des Speichers'!A149="","",'Beladung des Speichers'!A149)</f>
        <v/>
      </c>
      <c r="B149" s="98" t="str">
        <f>IF('Beladung des Speichers'!B149="","",'Beladung des Speichers'!B149)</f>
        <v/>
      </c>
      <c r="C149" s="149" t="str">
        <f>IF(ISBLANK('Beladung des Speichers'!A149),"",SUMIFS('Beladung des Speichers'!$C$17:$C$300,'Beladung des Speichers'!$A$17:$A$300,A149)-SUMIFS('Entladung des Speichers'!$C$17:$C$300,'Entladung des Speichers'!$A$17:$A$300,A149)+SUMIFS(Füllstände!$B$17:$B$299,Füllstände!$A$17:$A$299,A149)-SUMIFS(Füllstände!$C$17:$C$299,Füllstände!$A$17:$A$299,A149))</f>
        <v/>
      </c>
      <c r="D149" s="150" t="str">
        <f>IF(ISBLANK('Beladung des Speichers'!A149),"",C149*'Beladung des Speichers'!C149/SUMIFS('Beladung des Speichers'!$C$17:$C$300,'Beladung des Speichers'!$A$17:$A$300,A149))</f>
        <v/>
      </c>
      <c r="E149" s="151" t="str">
        <f>IF(ISBLANK('Beladung des Speichers'!A149),"",1/SUMIFS('Beladung des Speichers'!$C$17:$C$300,'Beladung des Speichers'!$A$17:$A$300,A149)*C149*SUMIF($A$17:$A$300,A149,'Beladung des Speichers'!$E$17:$E$300))</f>
        <v/>
      </c>
      <c r="F149" s="152" t="str">
        <f>IF(ISBLANK('Beladung des Speichers'!A149),"",IF(C149=0,"0,00",D149/C149*E149))</f>
        <v/>
      </c>
      <c r="G149" s="153" t="str">
        <f>IF(ISBLANK('Beladung des Speichers'!A149),"",SUMIFS('Beladung des Speichers'!$C$17:$C$300,'Beladung des Speichers'!$A$17:$A$300,A149))</f>
        <v/>
      </c>
      <c r="H149" s="112" t="str">
        <f>IF(ISBLANK('Beladung des Speichers'!A149),"",'Beladung des Speichers'!C149)</f>
        <v/>
      </c>
      <c r="I149" s="154" t="str">
        <f>IF(ISBLANK('Beladung des Speichers'!A149),"",SUMIFS('Beladung des Speichers'!$E$17:$E$1001,'Beladung des Speichers'!$A$17:$A$1001,'Ergebnis (detailliert)'!A149))</f>
        <v/>
      </c>
      <c r="J149" s="113" t="str">
        <f>IF(ISBLANK('Beladung des Speichers'!A149),"",'Beladung des Speichers'!E149)</f>
        <v/>
      </c>
      <c r="K149" s="154" t="str">
        <f>IF(ISBLANK('Beladung des Speichers'!A149),"",SUMIFS('Entladung des Speichers'!$C$17:$C$1001,'Entladung des Speichers'!$A$17:$A$1001,'Ergebnis (detailliert)'!A149))</f>
        <v/>
      </c>
      <c r="L149" s="155" t="str">
        <f t="shared" si="10"/>
        <v/>
      </c>
      <c r="M149" s="155" t="str">
        <f>IF(ISBLANK('Entladung des Speichers'!A149),"",'Entladung des Speichers'!C149)</f>
        <v/>
      </c>
      <c r="N149" s="154" t="str">
        <f>IF(ISBLANK('Beladung des Speichers'!A149),"",SUMIFS('Entladung des Speichers'!$E$17:$E$1001,'Entladung des Speichers'!$A$17:$A$1001,'Ergebnis (detailliert)'!$A$17:$A$300))</f>
        <v/>
      </c>
      <c r="O149" s="113" t="str">
        <f t="shared" si="11"/>
        <v/>
      </c>
      <c r="P149" s="17" t="str">
        <f>IFERROR(IF(A149="","",N149*'Ergebnis (detailliert)'!J149/'Ergebnis (detailliert)'!I149),0)</f>
        <v/>
      </c>
      <c r="Q149" s="95" t="str">
        <f t="shared" si="12"/>
        <v/>
      </c>
      <c r="R149" s="96" t="str">
        <f t="shared" si="13"/>
        <v/>
      </c>
      <c r="S149" s="97" t="str">
        <f>IF(A149="","",IF(LOOKUP(A149,Stammdaten!$A$17:$A$1001,Stammdaten!$G$17:$G$1001)="Nein",0,IF(ISBLANK('Beladung des Speichers'!A149),"",ROUND(MIN(J149,Q149)*-1,2))))</f>
        <v/>
      </c>
    </row>
    <row r="150" spans="1:19" x14ac:dyDescent="0.2">
      <c r="A150" s="98" t="str">
        <f>IF('Beladung des Speichers'!A150="","",'Beladung des Speichers'!A150)</f>
        <v/>
      </c>
      <c r="B150" s="98" t="str">
        <f>IF('Beladung des Speichers'!B150="","",'Beladung des Speichers'!B150)</f>
        <v/>
      </c>
      <c r="C150" s="149" t="str">
        <f>IF(ISBLANK('Beladung des Speichers'!A150),"",SUMIFS('Beladung des Speichers'!$C$17:$C$300,'Beladung des Speichers'!$A$17:$A$300,A150)-SUMIFS('Entladung des Speichers'!$C$17:$C$300,'Entladung des Speichers'!$A$17:$A$300,A150)+SUMIFS(Füllstände!$B$17:$B$299,Füllstände!$A$17:$A$299,A150)-SUMIFS(Füllstände!$C$17:$C$299,Füllstände!$A$17:$A$299,A150))</f>
        <v/>
      </c>
      <c r="D150" s="150" t="str">
        <f>IF(ISBLANK('Beladung des Speichers'!A150),"",C150*'Beladung des Speichers'!C150/SUMIFS('Beladung des Speichers'!$C$17:$C$300,'Beladung des Speichers'!$A$17:$A$300,A150))</f>
        <v/>
      </c>
      <c r="E150" s="151" t="str">
        <f>IF(ISBLANK('Beladung des Speichers'!A150),"",1/SUMIFS('Beladung des Speichers'!$C$17:$C$300,'Beladung des Speichers'!$A$17:$A$300,A150)*C150*SUMIF($A$17:$A$300,A150,'Beladung des Speichers'!$E$17:$E$300))</f>
        <v/>
      </c>
      <c r="F150" s="152" t="str">
        <f>IF(ISBLANK('Beladung des Speichers'!A150),"",IF(C150=0,"0,00",D150/C150*E150))</f>
        <v/>
      </c>
      <c r="G150" s="153" t="str">
        <f>IF(ISBLANK('Beladung des Speichers'!A150),"",SUMIFS('Beladung des Speichers'!$C$17:$C$300,'Beladung des Speichers'!$A$17:$A$300,A150))</f>
        <v/>
      </c>
      <c r="H150" s="112" t="str">
        <f>IF(ISBLANK('Beladung des Speichers'!A150),"",'Beladung des Speichers'!C150)</f>
        <v/>
      </c>
      <c r="I150" s="154" t="str">
        <f>IF(ISBLANK('Beladung des Speichers'!A150),"",SUMIFS('Beladung des Speichers'!$E$17:$E$1001,'Beladung des Speichers'!$A$17:$A$1001,'Ergebnis (detailliert)'!A150))</f>
        <v/>
      </c>
      <c r="J150" s="113" t="str">
        <f>IF(ISBLANK('Beladung des Speichers'!A150),"",'Beladung des Speichers'!E150)</f>
        <v/>
      </c>
      <c r="K150" s="154" t="str">
        <f>IF(ISBLANK('Beladung des Speichers'!A150),"",SUMIFS('Entladung des Speichers'!$C$17:$C$1001,'Entladung des Speichers'!$A$17:$A$1001,'Ergebnis (detailliert)'!A150))</f>
        <v/>
      </c>
      <c r="L150" s="155" t="str">
        <f t="shared" si="10"/>
        <v/>
      </c>
      <c r="M150" s="155" t="str">
        <f>IF(ISBLANK('Entladung des Speichers'!A150),"",'Entladung des Speichers'!C150)</f>
        <v/>
      </c>
      <c r="N150" s="154" t="str">
        <f>IF(ISBLANK('Beladung des Speichers'!A150),"",SUMIFS('Entladung des Speichers'!$E$17:$E$1001,'Entladung des Speichers'!$A$17:$A$1001,'Ergebnis (detailliert)'!$A$17:$A$300))</f>
        <v/>
      </c>
      <c r="O150" s="113" t="str">
        <f t="shared" si="11"/>
        <v/>
      </c>
      <c r="P150" s="17" t="str">
        <f>IFERROR(IF(A150="","",N150*'Ergebnis (detailliert)'!J150/'Ergebnis (detailliert)'!I150),0)</f>
        <v/>
      </c>
      <c r="Q150" s="95" t="str">
        <f t="shared" si="12"/>
        <v/>
      </c>
      <c r="R150" s="96" t="str">
        <f t="shared" si="13"/>
        <v/>
      </c>
      <c r="S150" s="97" t="str">
        <f>IF(A150="","",IF(LOOKUP(A150,Stammdaten!$A$17:$A$1001,Stammdaten!$G$17:$G$1001)="Nein",0,IF(ISBLANK('Beladung des Speichers'!A150),"",ROUND(MIN(J150,Q150)*-1,2))))</f>
        <v/>
      </c>
    </row>
    <row r="151" spans="1:19" x14ac:dyDescent="0.2">
      <c r="A151" s="98" t="str">
        <f>IF('Beladung des Speichers'!A151="","",'Beladung des Speichers'!A151)</f>
        <v/>
      </c>
      <c r="B151" s="98" t="str">
        <f>IF('Beladung des Speichers'!B151="","",'Beladung des Speichers'!B151)</f>
        <v/>
      </c>
      <c r="C151" s="149" t="str">
        <f>IF(ISBLANK('Beladung des Speichers'!A151),"",SUMIFS('Beladung des Speichers'!$C$17:$C$300,'Beladung des Speichers'!$A$17:$A$300,A151)-SUMIFS('Entladung des Speichers'!$C$17:$C$300,'Entladung des Speichers'!$A$17:$A$300,A151)+SUMIFS(Füllstände!$B$17:$B$299,Füllstände!$A$17:$A$299,A151)-SUMIFS(Füllstände!$C$17:$C$299,Füllstände!$A$17:$A$299,A151))</f>
        <v/>
      </c>
      <c r="D151" s="150" t="str">
        <f>IF(ISBLANK('Beladung des Speichers'!A151),"",C151*'Beladung des Speichers'!C151/SUMIFS('Beladung des Speichers'!$C$17:$C$300,'Beladung des Speichers'!$A$17:$A$300,A151))</f>
        <v/>
      </c>
      <c r="E151" s="151" t="str">
        <f>IF(ISBLANK('Beladung des Speichers'!A151),"",1/SUMIFS('Beladung des Speichers'!$C$17:$C$300,'Beladung des Speichers'!$A$17:$A$300,A151)*C151*SUMIF($A$17:$A$300,A151,'Beladung des Speichers'!$E$17:$E$300))</f>
        <v/>
      </c>
      <c r="F151" s="152" t="str">
        <f>IF(ISBLANK('Beladung des Speichers'!A151),"",IF(C151=0,"0,00",D151/C151*E151))</f>
        <v/>
      </c>
      <c r="G151" s="153" t="str">
        <f>IF(ISBLANK('Beladung des Speichers'!A151),"",SUMIFS('Beladung des Speichers'!$C$17:$C$300,'Beladung des Speichers'!$A$17:$A$300,A151))</f>
        <v/>
      </c>
      <c r="H151" s="112" t="str">
        <f>IF(ISBLANK('Beladung des Speichers'!A151),"",'Beladung des Speichers'!C151)</f>
        <v/>
      </c>
      <c r="I151" s="154" t="str">
        <f>IF(ISBLANK('Beladung des Speichers'!A151),"",SUMIFS('Beladung des Speichers'!$E$17:$E$1001,'Beladung des Speichers'!$A$17:$A$1001,'Ergebnis (detailliert)'!A151))</f>
        <v/>
      </c>
      <c r="J151" s="113" t="str">
        <f>IF(ISBLANK('Beladung des Speichers'!A151),"",'Beladung des Speichers'!E151)</f>
        <v/>
      </c>
      <c r="K151" s="154" t="str">
        <f>IF(ISBLANK('Beladung des Speichers'!A151),"",SUMIFS('Entladung des Speichers'!$C$17:$C$1001,'Entladung des Speichers'!$A$17:$A$1001,'Ergebnis (detailliert)'!A151))</f>
        <v/>
      </c>
      <c r="L151" s="155" t="str">
        <f t="shared" si="10"/>
        <v/>
      </c>
      <c r="M151" s="155" t="str">
        <f>IF(ISBLANK('Entladung des Speichers'!A151),"",'Entladung des Speichers'!C151)</f>
        <v/>
      </c>
      <c r="N151" s="154" t="str">
        <f>IF(ISBLANK('Beladung des Speichers'!A151),"",SUMIFS('Entladung des Speichers'!$E$17:$E$1001,'Entladung des Speichers'!$A$17:$A$1001,'Ergebnis (detailliert)'!$A$17:$A$300))</f>
        <v/>
      </c>
      <c r="O151" s="113" t="str">
        <f t="shared" si="11"/>
        <v/>
      </c>
      <c r="P151" s="17" t="str">
        <f>IFERROR(IF(A151="","",N151*'Ergebnis (detailliert)'!J151/'Ergebnis (detailliert)'!I151),0)</f>
        <v/>
      </c>
      <c r="Q151" s="95" t="str">
        <f t="shared" si="12"/>
        <v/>
      </c>
      <c r="R151" s="96" t="str">
        <f t="shared" si="13"/>
        <v/>
      </c>
      <c r="S151" s="97" t="str">
        <f>IF(A151="","",IF(LOOKUP(A151,Stammdaten!$A$17:$A$1001,Stammdaten!$G$17:$G$1001)="Nein",0,IF(ISBLANK('Beladung des Speichers'!A151),"",ROUND(MIN(J151,Q151)*-1,2))))</f>
        <v/>
      </c>
    </row>
    <row r="152" spans="1:19" x14ac:dyDescent="0.2">
      <c r="A152" s="98" t="str">
        <f>IF('Beladung des Speichers'!A152="","",'Beladung des Speichers'!A152)</f>
        <v/>
      </c>
      <c r="B152" s="98" t="str">
        <f>IF('Beladung des Speichers'!B152="","",'Beladung des Speichers'!B152)</f>
        <v/>
      </c>
      <c r="C152" s="149" t="str">
        <f>IF(ISBLANK('Beladung des Speichers'!A152),"",SUMIFS('Beladung des Speichers'!$C$17:$C$300,'Beladung des Speichers'!$A$17:$A$300,A152)-SUMIFS('Entladung des Speichers'!$C$17:$C$300,'Entladung des Speichers'!$A$17:$A$300,A152)+SUMIFS(Füllstände!$B$17:$B$299,Füllstände!$A$17:$A$299,A152)-SUMIFS(Füllstände!$C$17:$C$299,Füllstände!$A$17:$A$299,A152))</f>
        <v/>
      </c>
      <c r="D152" s="150" t="str">
        <f>IF(ISBLANK('Beladung des Speichers'!A152),"",C152*'Beladung des Speichers'!C152/SUMIFS('Beladung des Speichers'!$C$17:$C$300,'Beladung des Speichers'!$A$17:$A$300,A152))</f>
        <v/>
      </c>
      <c r="E152" s="151" t="str">
        <f>IF(ISBLANK('Beladung des Speichers'!A152),"",1/SUMIFS('Beladung des Speichers'!$C$17:$C$300,'Beladung des Speichers'!$A$17:$A$300,A152)*C152*SUMIF($A$17:$A$300,A152,'Beladung des Speichers'!$E$17:$E$300))</f>
        <v/>
      </c>
      <c r="F152" s="152" t="str">
        <f>IF(ISBLANK('Beladung des Speichers'!A152),"",IF(C152=0,"0,00",D152/C152*E152))</f>
        <v/>
      </c>
      <c r="G152" s="153" t="str">
        <f>IF(ISBLANK('Beladung des Speichers'!A152),"",SUMIFS('Beladung des Speichers'!$C$17:$C$300,'Beladung des Speichers'!$A$17:$A$300,A152))</f>
        <v/>
      </c>
      <c r="H152" s="112" t="str">
        <f>IF(ISBLANK('Beladung des Speichers'!A152),"",'Beladung des Speichers'!C152)</f>
        <v/>
      </c>
      <c r="I152" s="154" t="str">
        <f>IF(ISBLANK('Beladung des Speichers'!A152),"",SUMIFS('Beladung des Speichers'!$E$17:$E$1001,'Beladung des Speichers'!$A$17:$A$1001,'Ergebnis (detailliert)'!A152))</f>
        <v/>
      </c>
      <c r="J152" s="113" t="str">
        <f>IF(ISBLANK('Beladung des Speichers'!A152),"",'Beladung des Speichers'!E152)</f>
        <v/>
      </c>
      <c r="K152" s="154" t="str">
        <f>IF(ISBLANK('Beladung des Speichers'!A152),"",SUMIFS('Entladung des Speichers'!$C$17:$C$1001,'Entladung des Speichers'!$A$17:$A$1001,'Ergebnis (detailliert)'!A152))</f>
        <v/>
      </c>
      <c r="L152" s="155" t="str">
        <f t="shared" si="10"/>
        <v/>
      </c>
      <c r="M152" s="155" t="str">
        <f>IF(ISBLANK('Entladung des Speichers'!A152),"",'Entladung des Speichers'!C152)</f>
        <v/>
      </c>
      <c r="N152" s="154" t="str">
        <f>IF(ISBLANK('Beladung des Speichers'!A152),"",SUMIFS('Entladung des Speichers'!$E$17:$E$1001,'Entladung des Speichers'!$A$17:$A$1001,'Ergebnis (detailliert)'!$A$17:$A$300))</f>
        <v/>
      </c>
      <c r="O152" s="113" t="str">
        <f t="shared" si="11"/>
        <v/>
      </c>
      <c r="P152" s="17" t="str">
        <f>IFERROR(IF(A152="","",N152*'Ergebnis (detailliert)'!J152/'Ergebnis (detailliert)'!I152),0)</f>
        <v/>
      </c>
      <c r="Q152" s="95" t="str">
        <f t="shared" si="12"/>
        <v/>
      </c>
      <c r="R152" s="96" t="str">
        <f t="shared" si="13"/>
        <v/>
      </c>
      <c r="S152" s="97" t="str">
        <f>IF(A152="","",IF(LOOKUP(A152,Stammdaten!$A$17:$A$1001,Stammdaten!$G$17:$G$1001)="Nein",0,IF(ISBLANK('Beladung des Speichers'!A152),"",ROUND(MIN(J152,Q152)*-1,2))))</f>
        <v/>
      </c>
    </row>
    <row r="153" spans="1:19" x14ac:dyDescent="0.2">
      <c r="A153" s="98" t="str">
        <f>IF('Beladung des Speichers'!A153="","",'Beladung des Speichers'!A153)</f>
        <v/>
      </c>
      <c r="B153" s="98" t="str">
        <f>IF('Beladung des Speichers'!B153="","",'Beladung des Speichers'!B153)</f>
        <v/>
      </c>
      <c r="C153" s="149" t="str">
        <f>IF(ISBLANK('Beladung des Speichers'!A153),"",SUMIFS('Beladung des Speichers'!$C$17:$C$300,'Beladung des Speichers'!$A$17:$A$300,A153)-SUMIFS('Entladung des Speichers'!$C$17:$C$300,'Entladung des Speichers'!$A$17:$A$300,A153)+SUMIFS(Füllstände!$B$17:$B$299,Füllstände!$A$17:$A$299,A153)-SUMIFS(Füllstände!$C$17:$C$299,Füllstände!$A$17:$A$299,A153))</f>
        <v/>
      </c>
      <c r="D153" s="150" t="str">
        <f>IF(ISBLANK('Beladung des Speichers'!A153),"",C153*'Beladung des Speichers'!C153/SUMIFS('Beladung des Speichers'!$C$17:$C$300,'Beladung des Speichers'!$A$17:$A$300,A153))</f>
        <v/>
      </c>
      <c r="E153" s="151" t="str">
        <f>IF(ISBLANK('Beladung des Speichers'!A153),"",1/SUMIFS('Beladung des Speichers'!$C$17:$C$300,'Beladung des Speichers'!$A$17:$A$300,A153)*C153*SUMIF($A$17:$A$300,A153,'Beladung des Speichers'!$E$17:$E$300))</f>
        <v/>
      </c>
      <c r="F153" s="152" t="str">
        <f>IF(ISBLANK('Beladung des Speichers'!A153),"",IF(C153=0,"0,00",D153/C153*E153))</f>
        <v/>
      </c>
      <c r="G153" s="153" t="str">
        <f>IF(ISBLANK('Beladung des Speichers'!A153),"",SUMIFS('Beladung des Speichers'!$C$17:$C$300,'Beladung des Speichers'!$A$17:$A$300,A153))</f>
        <v/>
      </c>
      <c r="H153" s="112" t="str">
        <f>IF(ISBLANK('Beladung des Speichers'!A153),"",'Beladung des Speichers'!C153)</f>
        <v/>
      </c>
      <c r="I153" s="154" t="str">
        <f>IF(ISBLANK('Beladung des Speichers'!A153),"",SUMIFS('Beladung des Speichers'!$E$17:$E$1001,'Beladung des Speichers'!$A$17:$A$1001,'Ergebnis (detailliert)'!A153))</f>
        <v/>
      </c>
      <c r="J153" s="113" t="str">
        <f>IF(ISBLANK('Beladung des Speichers'!A153),"",'Beladung des Speichers'!E153)</f>
        <v/>
      </c>
      <c r="K153" s="154" t="str">
        <f>IF(ISBLANK('Beladung des Speichers'!A153),"",SUMIFS('Entladung des Speichers'!$C$17:$C$1001,'Entladung des Speichers'!$A$17:$A$1001,'Ergebnis (detailliert)'!A153))</f>
        <v/>
      </c>
      <c r="L153" s="155" t="str">
        <f t="shared" si="10"/>
        <v/>
      </c>
      <c r="M153" s="155" t="str">
        <f>IF(ISBLANK('Entladung des Speichers'!A153),"",'Entladung des Speichers'!C153)</f>
        <v/>
      </c>
      <c r="N153" s="154" t="str">
        <f>IF(ISBLANK('Beladung des Speichers'!A153),"",SUMIFS('Entladung des Speichers'!$E$17:$E$1001,'Entladung des Speichers'!$A$17:$A$1001,'Ergebnis (detailliert)'!$A$17:$A$300))</f>
        <v/>
      </c>
      <c r="O153" s="113" t="str">
        <f t="shared" si="11"/>
        <v/>
      </c>
      <c r="P153" s="17" t="str">
        <f>IFERROR(IF(A153="","",N153*'Ergebnis (detailliert)'!J153/'Ergebnis (detailliert)'!I153),0)</f>
        <v/>
      </c>
      <c r="Q153" s="95" t="str">
        <f t="shared" si="12"/>
        <v/>
      </c>
      <c r="R153" s="96" t="str">
        <f t="shared" si="13"/>
        <v/>
      </c>
      <c r="S153" s="97" t="str">
        <f>IF(A153="","",IF(LOOKUP(A153,Stammdaten!$A$17:$A$1001,Stammdaten!$G$17:$G$1001)="Nein",0,IF(ISBLANK('Beladung des Speichers'!A153),"",ROUND(MIN(J153,Q153)*-1,2))))</f>
        <v/>
      </c>
    </row>
    <row r="154" spans="1:19" x14ac:dyDescent="0.2">
      <c r="A154" s="98" t="str">
        <f>IF('Beladung des Speichers'!A154="","",'Beladung des Speichers'!A154)</f>
        <v/>
      </c>
      <c r="B154" s="98" t="str">
        <f>IF('Beladung des Speichers'!B154="","",'Beladung des Speichers'!B154)</f>
        <v/>
      </c>
      <c r="C154" s="149" t="str">
        <f>IF(ISBLANK('Beladung des Speichers'!A154),"",SUMIFS('Beladung des Speichers'!$C$17:$C$300,'Beladung des Speichers'!$A$17:$A$300,A154)-SUMIFS('Entladung des Speichers'!$C$17:$C$300,'Entladung des Speichers'!$A$17:$A$300,A154)+SUMIFS(Füllstände!$B$17:$B$299,Füllstände!$A$17:$A$299,A154)-SUMIFS(Füllstände!$C$17:$C$299,Füllstände!$A$17:$A$299,A154))</f>
        <v/>
      </c>
      <c r="D154" s="150" t="str">
        <f>IF(ISBLANK('Beladung des Speichers'!A154),"",C154*'Beladung des Speichers'!C154/SUMIFS('Beladung des Speichers'!$C$17:$C$300,'Beladung des Speichers'!$A$17:$A$300,A154))</f>
        <v/>
      </c>
      <c r="E154" s="151" t="str">
        <f>IF(ISBLANK('Beladung des Speichers'!A154),"",1/SUMIFS('Beladung des Speichers'!$C$17:$C$300,'Beladung des Speichers'!$A$17:$A$300,A154)*C154*SUMIF($A$17:$A$300,A154,'Beladung des Speichers'!$E$17:$E$300))</f>
        <v/>
      </c>
      <c r="F154" s="152" t="str">
        <f>IF(ISBLANK('Beladung des Speichers'!A154),"",IF(C154=0,"0,00",D154/C154*E154))</f>
        <v/>
      </c>
      <c r="G154" s="153" t="str">
        <f>IF(ISBLANK('Beladung des Speichers'!A154),"",SUMIFS('Beladung des Speichers'!$C$17:$C$300,'Beladung des Speichers'!$A$17:$A$300,A154))</f>
        <v/>
      </c>
      <c r="H154" s="112" t="str">
        <f>IF(ISBLANK('Beladung des Speichers'!A154),"",'Beladung des Speichers'!C154)</f>
        <v/>
      </c>
      <c r="I154" s="154" t="str">
        <f>IF(ISBLANK('Beladung des Speichers'!A154),"",SUMIFS('Beladung des Speichers'!$E$17:$E$1001,'Beladung des Speichers'!$A$17:$A$1001,'Ergebnis (detailliert)'!A154))</f>
        <v/>
      </c>
      <c r="J154" s="113" t="str">
        <f>IF(ISBLANK('Beladung des Speichers'!A154),"",'Beladung des Speichers'!E154)</f>
        <v/>
      </c>
      <c r="K154" s="154" t="str">
        <f>IF(ISBLANK('Beladung des Speichers'!A154),"",SUMIFS('Entladung des Speichers'!$C$17:$C$1001,'Entladung des Speichers'!$A$17:$A$1001,'Ergebnis (detailliert)'!A154))</f>
        <v/>
      </c>
      <c r="L154" s="155" t="str">
        <f t="shared" si="10"/>
        <v/>
      </c>
      <c r="M154" s="155" t="str">
        <f>IF(ISBLANK('Entladung des Speichers'!A154),"",'Entladung des Speichers'!C154)</f>
        <v/>
      </c>
      <c r="N154" s="154" t="str">
        <f>IF(ISBLANK('Beladung des Speichers'!A154),"",SUMIFS('Entladung des Speichers'!$E$17:$E$1001,'Entladung des Speichers'!$A$17:$A$1001,'Ergebnis (detailliert)'!$A$17:$A$300))</f>
        <v/>
      </c>
      <c r="O154" s="113" t="str">
        <f t="shared" si="11"/>
        <v/>
      </c>
      <c r="P154" s="17" t="str">
        <f>IFERROR(IF(A154="","",N154*'Ergebnis (detailliert)'!J154/'Ergebnis (detailliert)'!I154),0)</f>
        <v/>
      </c>
      <c r="Q154" s="95" t="str">
        <f t="shared" si="12"/>
        <v/>
      </c>
      <c r="R154" s="96" t="str">
        <f t="shared" si="13"/>
        <v/>
      </c>
      <c r="S154" s="97" t="str">
        <f>IF(A154="","",IF(LOOKUP(A154,Stammdaten!$A$17:$A$1001,Stammdaten!$G$17:$G$1001)="Nein",0,IF(ISBLANK('Beladung des Speichers'!A154),"",ROUND(MIN(J154,Q154)*-1,2))))</f>
        <v/>
      </c>
    </row>
    <row r="155" spans="1:19" x14ac:dyDescent="0.2">
      <c r="A155" s="98" t="str">
        <f>IF('Beladung des Speichers'!A155="","",'Beladung des Speichers'!A155)</f>
        <v/>
      </c>
      <c r="B155" s="98" t="str">
        <f>IF('Beladung des Speichers'!B155="","",'Beladung des Speichers'!B155)</f>
        <v/>
      </c>
      <c r="C155" s="149" t="str">
        <f>IF(ISBLANK('Beladung des Speichers'!A155),"",SUMIFS('Beladung des Speichers'!$C$17:$C$300,'Beladung des Speichers'!$A$17:$A$300,A155)-SUMIFS('Entladung des Speichers'!$C$17:$C$300,'Entladung des Speichers'!$A$17:$A$300,A155)+SUMIFS(Füllstände!$B$17:$B$299,Füllstände!$A$17:$A$299,A155)-SUMIFS(Füllstände!$C$17:$C$299,Füllstände!$A$17:$A$299,A155))</f>
        <v/>
      </c>
      <c r="D155" s="150" t="str">
        <f>IF(ISBLANK('Beladung des Speichers'!A155),"",C155*'Beladung des Speichers'!C155/SUMIFS('Beladung des Speichers'!$C$17:$C$300,'Beladung des Speichers'!$A$17:$A$300,A155))</f>
        <v/>
      </c>
      <c r="E155" s="151" t="str">
        <f>IF(ISBLANK('Beladung des Speichers'!A155),"",1/SUMIFS('Beladung des Speichers'!$C$17:$C$300,'Beladung des Speichers'!$A$17:$A$300,A155)*C155*SUMIF($A$17:$A$300,A155,'Beladung des Speichers'!$E$17:$E$300))</f>
        <v/>
      </c>
      <c r="F155" s="152" t="str">
        <f>IF(ISBLANK('Beladung des Speichers'!A155),"",IF(C155=0,"0,00",D155/C155*E155))</f>
        <v/>
      </c>
      <c r="G155" s="153" t="str">
        <f>IF(ISBLANK('Beladung des Speichers'!A155),"",SUMIFS('Beladung des Speichers'!$C$17:$C$300,'Beladung des Speichers'!$A$17:$A$300,A155))</f>
        <v/>
      </c>
      <c r="H155" s="112" t="str">
        <f>IF(ISBLANK('Beladung des Speichers'!A155),"",'Beladung des Speichers'!C155)</f>
        <v/>
      </c>
      <c r="I155" s="154" t="str">
        <f>IF(ISBLANK('Beladung des Speichers'!A155),"",SUMIFS('Beladung des Speichers'!$E$17:$E$1001,'Beladung des Speichers'!$A$17:$A$1001,'Ergebnis (detailliert)'!A155))</f>
        <v/>
      </c>
      <c r="J155" s="113" t="str">
        <f>IF(ISBLANK('Beladung des Speichers'!A155),"",'Beladung des Speichers'!E155)</f>
        <v/>
      </c>
      <c r="K155" s="154" t="str">
        <f>IF(ISBLANK('Beladung des Speichers'!A155),"",SUMIFS('Entladung des Speichers'!$C$17:$C$1001,'Entladung des Speichers'!$A$17:$A$1001,'Ergebnis (detailliert)'!A155))</f>
        <v/>
      </c>
      <c r="L155" s="155" t="str">
        <f t="shared" si="10"/>
        <v/>
      </c>
      <c r="M155" s="155" t="str">
        <f>IF(ISBLANK('Entladung des Speichers'!A155),"",'Entladung des Speichers'!C155)</f>
        <v/>
      </c>
      <c r="N155" s="154" t="str">
        <f>IF(ISBLANK('Beladung des Speichers'!A155),"",SUMIFS('Entladung des Speichers'!$E$17:$E$1001,'Entladung des Speichers'!$A$17:$A$1001,'Ergebnis (detailliert)'!$A$17:$A$300))</f>
        <v/>
      </c>
      <c r="O155" s="113" t="str">
        <f t="shared" si="11"/>
        <v/>
      </c>
      <c r="P155" s="17" t="str">
        <f>IFERROR(IF(A155="","",N155*'Ergebnis (detailliert)'!J155/'Ergebnis (detailliert)'!I155),0)</f>
        <v/>
      </c>
      <c r="Q155" s="95" t="str">
        <f t="shared" si="12"/>
        <v/>
      </c>
      <c r="R155" s="96" t="str">
        <f t="shared" si="13"/>
        <v/>
      </c>
      <c r="S155" s="97" t="str">
        <f>IF(A155="","",IF(LOOKUP(A155,Stammdaten!$A$17:$A$1001,Stammdaten!$G$17:$G$1001)="Nein",0,IF(ISBLANK('Beladung des Speichers'!A155),"",ROUND(MIN(J155,Q155)*-1,2))))</f>
        <v/>
      </c>
    </row>
    <row r="156" spans="1:19" x14ac:dyDescent="0.2">
      <c r="A156" s="98" t="str">
        <f>IF('Beladung des Speichers'!A156="","",'Beladung des Speichers'!A156)</f>
        <v/>
      </c>
      <c r="B156" s="98" t="str">
        <f>IF('Beladung des Speichers'!B156="","",'Beladung des Speichers'!B156)</f>
        <v/>
      </c>
      <c r="C156" s="149" t="str">
        <f>IF(ISBLANK('Beladung des Speichers'!A156),"",SUMIFS('Beladung des Speichers'!$C$17:$C$300,'Beladung des Speichers'!$A$17:$A$300,A156)-SUMIFS('Entladung des Speichers'!$C$17:$C$300,'Entladung des Speichers'!$A$17:$A$300,A156)+SUMIFS(Füllstände!$B$17:$B$299,Füllstände!$A$17:$A$299,A156)-SUMIFS(Füllstände!$C$17:$C$299,Füllstände!$A$17:$A$299,A156))</f>
        <v/>
      </c>
      <c r="D156" s="150" t="str">
        <f>IF(ISBLANK('Beladung des Speichers'!A156),"",C156*'Beladung des Speichers'!C156/SUMIFS('Beladung des Speichers'!$C$17:$C$300,'Beladung des Speichers'!$A$17:$A$300,A156))</f>
        <v/>
      </c>
      <c r="E156" s="151" t="str">
        <f>IF(ISBLANK('Beladung des Speichers'!A156),"",1/SUMIFS('Beladung des Speichers'!$C$17:$C$300,'Beladung des Speichers'!$A$17:$A$300,A156)*C156*SUMIF($A$17:$A$300,A156,'Beladung des Speichers'!$E$17:$E$300))</f>
        <v/>
      </c>
      <c r="F156" s="152" t="str">
        <f>IF(ISBLANK('Beladung des Speichers'!A156),"",IF(C156=0,"0,00",D156/C156*E156))</f>
        <v/>
      </c>
      <c r="G156" s="153" t="str">
        <f>IF(ISBLANK('Beladung des Speichers'!A156),"",SUMIFS('Beladung des Speichers'!$C$17:$C$300,'Beladung des Speichers'!$A$17:$A$300,A156))</f>
        <v/>
      </c>
      <c r="H156" s="112" t="str">
        <f>IF(ISBLANK('Beladung des Speichers'!A156),"",'Beladung des Speichers'!C156)</f>
        <v/>
      </c>
      <c r="I156" s="154" t="str">
        <f>IF(ISBLANK('Beladung des Speichers'!A156),"",SUMIFS('Beladung des Speichers'!$E$17:$E$1001,'Beladung des Speichers'!$A$17:$A$1001,'Ergebnis (detailliert)'!A156))</f>
        <v/>
      </c>
      <c r="J156" s="113" t="str">
        <f>IF(ISBLANK('Beladung des Speichers'!A156),"",'Beladung des Speichers'!E156)</f>
        <v/>
      </c>
      <c r="K156" s="154" t="str">
        <f>IF(ISBLANK('Beladung des Speichers'!A156),"",SUMIFS('Entladung des Speichers'!$C$17:$C$1001,'Entladung des Speichers'!$A$17:$A$1001,'Ergebnis (detailliert)'!A156))</f>
        <v/>
      </c>
      <c r="L156" s="155" t="str">
        <f t="shared" si="10"/>
        <v/>
      </c>
      <c r="M156" s="155" t="str">
        <f>IF(ISBLANK('Entladung des Speichers'!A156),"",'Entladung des Speichers'!C156)</f>
        <v/>
      </c>
      <c r="N156" s="154" t="str">
        <f>IF(ISBLANK('Beladung des Speichers'!A156),"",SUMIFS('Entladung des Speichers'!$E$17:$E$1001,'Entladung des Speichers'!$A$17:$A$1001,'Ergebnis (detailliert)'!$A$17:$A$300))</f>
        <v/>
      </c>
      <c r="O156" s="113" t="str">
        <f t="shared" si="11"/>
        <v/>
      </c>
      <c r="P156" s="17" t="str">
        <f>IFERROR(IF(A156="","",N156*'Ergebnis (detailliert)'!J156/'Ergebnis (detailliert)'!I156),0)</f>
        <v/>
      </c>
      <c r="Q156" s="95" t="str">
        <f t="shared" si="12"/>
        <v/>
      </c>
      <c r="R156" s="96" t="str">
        <f t="shared" si="13"/>
        <v/>
      </c>
      <c r="S156" s="97" t="str">
        <f>IF(A156="","",IF(LOOKUP(A156,Stammdaten!$A$17:$A$1001,Stammdaten!$G$17:$G$1001)="Nein",0,IF(ISBLANK('Beladung des Speichers'!A156),"",ROUND(MIN(J156,Q156)*-1,2))))</f>
        <v/>
      </c>
    </row>
    <row r="157" spans="1:19" x14ac:dyDescent="0.2">
      <c r="A157" s="98" t="str">
        <f>IF('Beladung des Speichers'!A157="","",'Beladung des Speichers'!A157)</f>
        <v/>
      </c>
      <c r="B157" s="98" t="str">
        <f>IF('Beladung des Speichers'!B157="","",'Beladung des Speichers'!B157)</f>
        <v/>
      </c>
      <c r="C157" s="149" t="str">
        <f>IF(ISBLANK('Beladung des Speichers'!A157),"",SUMIFS('Beladung des Speichers'!$C$17:$C$300,'Beladung des Speichers'!$A$17:$A$300,A157)-SUMIFS('Entladung des Speichers'!$C$17:$C$300,'Entladung des Speichers'!$A$17:$A$300,A157)+SUMIFS(Füllstände!$B$17:$B$299,Füllstände!$A$17:$A$299,A157)-SUMIFS(Füllstände!$C$17:$C$299,Füllstände!$A$17:$A$299,A157))</f>
        <v/>
      </c>
      <c r="D157" s="150" t="str">
        <f>IF(ISBLANK('Beladung des Speichers'!A157),"",C157*'Beladung des Speichers'!C157/SUMIFS('Beladung des Speichers'!$C$17:$C$300,'Beladung des Speichers'!$A$17:$A$300,A157))</f>
        <v/>
      </c>
      <c r="E157" s="151" t="str">
        <f>IF(ISBLANK('Beladung des Speichers'!A157),"",1/SUMIFS('Beladung des Speichers'!$C$17:$C$300,'Beladung des Speichers'!$A$17:$A$300,A157)*C157*SUMIF($A$17:$A$300,A157,'Beladung des Speichers'!$E$17:$E$300))</f>
        <v/>
      </c>
      <c r="F157" s="152" t="str">
        <f>IF(ISBLANK('Beladung des Speichers'!A157),"",IF(C157=0,"0,00",D157/C157*E157))</f>
        <v/>
      </c>
      <c r="G157" s="153" t="str">
        <f>IF(ISBLANK('Beladung des Speichers'!A157),"",SUMIFS('Beladung des Speichers'!$C$17:$C$300,'Beladung des Speichers'!$A$17:$A$300,A157))</f>
        <v/>
      </c>
      <c r="H157" s="112" t="str">
        <f>IF(ISBLANK('Beladung des Speichers'!A157),"",'Beladung des Speichers'!C157)</f>
        <v/>
      </c>
      <c r="I157" s="154" t="str">
        <f>IF(ISBLANK('Beladung des Speichers'!A157),"",SUMIFS('Beladung des Speichers'!$E$17:$E$1001,'Beladung des Speichers'!$A$17:$A$1001,'Ergebnis (detailliert)'!A157))</f>
        <v/>
      </c>
      <c r="J157" s="113" t="str">
        <f>IF(ISBLANK('Beladung des Speichers'!A157),"",'Beladung des Speichers'!E157)</f>
        <v/>
      </c>
      <c r="K157" s="154" t="str">
        <f>IF(ISBLANK('Beladung des Speichers'!A157),"",SUMIFS('Entladung des Speichers'!$C$17:$C$1001,'Entladung des Speichers'!$A$17:$A$1001,'Ergebnis (detailliert)'!A157))</f>
        <v/>
      </c>
      <c r="L157" s="155" t="str">
        <f t="shared" si="10"/>
        <v/>
      </c>
      <c r="M157" s="155" t="str">
        <f>IF(ISBLANK('Entladung des Speichers'!A157),"",'Entladung des Speichers'!C157)</f>
        <v/>
      </c>
      <c r="N157" s="154" t="str">
        <f>IF(ISBLANK('Beladung des Speichers'!A157),"",SUMIFS('Entladung des Speichers'!$E$17:$E$1001,'Entladung des Speichers'!$A$17:$A$1001,'Ergebnis (detailliert)'!$A$17:$A$300))</f>
        <v/>
      </c>
      <c r="O157" s="113" t="str">
        <f t="shared" si="11"/>
        <v/>
      </c>
      <c r="P157" s="17" t="str">
        <f>IFERROR(IF(A157="","",N157*'Ergebnis (detailliert)'!J157/'Ergebnis (detailliert)'!I157),0)</f>
        <v/>
      </c>
      <c r="Q157" s="95" t="str">
        <f t="shared" si="12"/>
        <v/>
      </c>
      <c r="R157" s="96" t="str">
        <f t="shared" si="13"/>
        <v/>
      </c>
      <c r="S157" s="97" t="str">
        <f>IF(A157="","",IF(LOOKUP(A157,Stammdaten!$A$17:$A$1001,Stammdaten!$G$17:$G$1001)="Nein",0,IF(ISBLANK('Beladung des Speichers'!A157),"",ROUND(MIN(J157,Q157)*-1,2))))</f>
        <v/>
      </c>
    </row>
    <row r="158" spans="1:19" x14ac:dyDescent="0.2">
      <c r="A158" s="98" t="str">
        <f>IF('Beladung des Speichers'!A158="","",'Beladung des Speichers'!A158)</f>
        <v/>
      </c>
      <c r="B158" s="98" t="str">
        <f>IF('Beladung des Speichers'!B158="","",'Beladung des Speichers'!B158)</f>
        <v/>
      </c>
      <c r="C158" s="149" t="str">
        <f>IF(ISBLANK('Beladung des Speichers'!A158),"",SUMIFS('Beladung des Speichers'!$C$17:$C$300,'Beladung des Speichers'!$A$17:$A$300,A158)-SUMIFS('Entladung des Speichers'!$C$17:$C$300,'Entladung des Speichers'!$A$17:$A$300,A158)+SUMIFS(Füllstände!$B$17:$B$299,Füllstände!$A$17:$A$299,A158)-SUMIFS(Füllstände!$C$17:$C$299,Füllstände!$A$17:$A$299,A158))</f>
        <v/>
      </c>
      <c r="D158" s="150" t="str">
        <f>IF(ISBLANK('Beladung des Speichers'!A158),"",C158*'Beladung des Speichers'!C158/SUMIFS('Beladung des Speichers'!$C$17:$C$300,'Beladung des Speichers'!$A$17:$A$300,A158))</f>
        <v/>
      </c>
      <c r="E158" s="151" t="str">
        <f>IF(ISBLANK('Beladung des Speichers'!A158),"",1/SUMIFS('Beladung des Speichers'!$C$17:$C$300,'Beladung des Speichers'!$A$17:$A$300,A158)*C158*SUMIF($A$17:$A$300,A158,'Beladung des Speichers'!$E$17:$E$300))</f>
        <v/>
      </c>
      <c r="F158" s="152" t="str">
        <f>IF(ISBLANK('Beladung des Speichers'!A158),"",IF(C158=0,"0,00",D158/C158*E158))</f>
        <v/>
      </c>
      <c r="G158" s="153" t="str">
        <f>IF(ISBLANK('Beladung des Speichers'!A158),"",SUMIFS('Beladung des Speichers'!$C$17:$C$300,'Beladung des Speichers'!$A$17:$A$300,A158))</f>
        <v/>
      </c>
      <c r="H158" s="112" t="str">
        <f>IF(ISBLANK('Beladung des Speichers'!A158),"",'Beladung des Speichers'!C158)</f>
        <v/>
      </c>
      <c r="I158" s="154" t="str">
        <f>IF(ISBLANK('Beladung des Speichers'!A158),"",SUMIFS('Beladung des Speichers'!$E$17:$E$1001,'Beladung des Speichers'!$A$17:$A$1001,'Ergebnis (detailliert)'!A158))</f>
        <v/>
      </c>
      <c r="J158" s="113" t="str">
        <f>IF(ISBLANK('Beladung des Speichers'!A158),"",'Beladung des Speichers'!E158)</f>
        <v/>
      </c>
      <c r="K158" s="154" t="str">
        <f>IF(ISBLANK('Beladung des Speichers'!A158),"",SUMIFS('Entladung des Speichers'!$C$17:$C$1001,'Entladung des Speichers'!$A$17:$A$1001,'Ergebnis (detailliert)'!A158))</f>
        <v/>
      </c>
      <c r="L158" s="155" t="str">
        <f t="shared" si="10"/>
        <v/>
      </c>
      <c r="M158" s="155" t="str">
        <f>IF(ISBLANK('Entladung des Speichers'!A158),"",'Entladung des Speichers'!C158)</f>
        <v/>
      </c>
      <c r="N158" s="154" t="str">
        <f>IF(ISBLANK('Beladung des Speichers'!A158),"",SUMIFS('Entladung des Speichers'!$E$17:$E$1001,'Entladung des Speichers'!$A$17:$A$1001,'Ergebnis (detailliert)'!$A$17:$A$300))</f>
        <v/>
      </c>
      <c r="O158" s="113" t="str">
        <f t="shared" si="11"/>
        <v/>
      </c>
      <c r="P158" s="17" t="str">
        <f>IFERROR(IF(A158="","",N158*'Ergebnis (detailliert)'!J158/'Ergebnis (detailliert)'!I158),0)</f>
        <v/>
      </c>
      <c r="Q158" s="95" t="str">
        <f t="shared" si="12"/>
        <v/>
      </c>
      <c r="R158" s="96" t="str">
        <f t="shared" si="13"/>
        <v/>
      </c>
      <c r="S158" s="97" t="str">
        <f>IF(A158="","",IF(LOOKUP(A158,Stammdaten!$A$17:$A$1001,Stammdaten!$G$17:$G$1001)="Nein",0,IF(ISBLANK('Beladung des Speichers'!A158),"",ROUND(MIN(J158,Q158)*-1,2))))</f>
        <v/>
      </c>
    </row>
    <row r="159" spans="1:19" x14ac:dyDescent="0.2">
      <c r="A159" s="98" t="str">
        <f>IF('Beladung des Speichers'!A159="","",'Beladung des Speichers'!A159)</f>
        <v/>
      </c>
      <c r="B159" s="98" t="str">
        <f>IF('Beladung des Speichers'!B159="","",'Beladung des Speichers'!B159)</f>
        <v/>
      </c>
      <c r="C159" s="149" t="str">
        <f>IF(ISBLANK('Beladung des Speichers'!A159),"",SUMIFS('Beladung des Speichers'!$C$17:$C$300,'Beladung des Speichers'!$A$17:$A$300,A159)-SUMIFS('Entladung des Speichers'!$C$17:$C$300,'Entladung des Speichers'!$A$17:$A$300,A159)+SUMIFS(Füllstände!$B$17:$B$299,Füllstände!$A$17:$A$299,A159)-SUMIFS(Füllstände!$C$17:$C$299,Füllstände!$A$17:$A$299,A159))</f>
        <v/>
      </c>
      <c r="D159" s="150" t="str">
        <f>IF(ISBLANK('Beladung des Speichers'!A159),"",C159*'Beladung des Speichers'!C159/SUMIFS('Beladung des Speichers'!$C$17:$C$300,'Beladung des Speichers'!$A$17:$A$300,A159))</f>
        <v/>
      </c>
      <c r="E159" s="151" t="str">
        <f>IF(ISBLANK('Beladung des Speichers'!A159),"",1/SUMIFS('Beladung des Speichers'!$C$17:$C$300,'Beladung des Speichers'!$A$17:$A$300,A159)*C159*SUMIF($A$17:$A$300,A159,'Beladung des Speichers'!$E$17:$E$300))</f>
        <v/>
      </c>
      <c r="F159" s="152" t="str">
        <f>IF(ISBLANK('Beladung des Speichers'!A159),"",IF(C159=0,"0,00",D159/C159*E159))</f>
        <v/>
      </c>
      <c r="G159" s="153" t="str">
        <f>IF(ISBLANK('Beladung des Speichers'!A159),"",SUMIFS('Beladung des Speichers'!$C$17:$C$300,'Beladung des Speichers'!$A$17:$A$300,A159))</f>
        <v/>
      </c>
      <c r="H159" s="112" t="str">
        <f>IF(ISBLANK('Beladung des Speichers'!A159),"",'Beladung des Speichers'!C159)</f>
        <v/>
      </c>
      <c r="I159" s="154" t="str">
        <f>IF(ISBLANK('Beladung des Speichers'!A159),"",SUMIFS('Beladung des Speichers'!$E$17:$E$1001,'Beladung des Speichers'!$A$17:$A$1001,'Ergebnis (detailliert)'!A159))</f>
        <v/>
      </c>
      <c r="J159" s="113" t="str">
        <f>IF(ISBLANK('Beladung des Speichers'!A159),"",'Beladung des Speichers'!E159)</f>
        <v/>
      </c>
      <c r="K159" s="154" t="str">
        <f>IF(ISBLANK('Beladung des Speichers'!A159),"",SUMIFS('Entladung des Speichers'!$C$17:$C$1001,'Entladung des Speichers'!$A$17:$A$1001,'Ergebnis (detailliert)'!A159))</f>
        <v/>
      </c>
      <c r="L159" s="155" t="str">
        <f t="shared" si="10"/>
        <v/>
      </c>
      <c r="M159" s="155" t="str">
        <f>IF(ISBLANK('Entladung des Speichers'!A159),"",'Entladung des Speichers'!C159)</f>
        <v/>
      </c>
      <c r="N159" s="154" t="str">
        <f>IF(ISBLANK('Beladung des Speichers'!A159),"",SUMIFS('Entladung des Speichers'!$E$17:$E$1001,'Entladung des Speichers'!$A$17:$A$1001,'Ergebnis (detailliert)'!$A$17:$A$300))</f>
        <v/>
      </c>
      <c r="O159" s="113" t="str">
        <f t="shared" si="11"/>
        <v/>
      </c>
      <c r="P159" s="17" t="str">
        <f>IFERROR(IF(A159="","",N159*'Ergebnis (detailliert)'!J159/'Ergebnis (detailliert)'!I159),0)</f>
        <v/>
      </c>
      <c r="Q159" s="95" t="str">
        <f t="shared" si="12"/>
        <v/>
      </c>
      <c r="R159" s="96" t="str">
        <f t="shared" si="13"/>
        <v/>
      </c>
      <c r="S159" s="97" t="str">
        <f>IF(A159="","",IF(LOOKUP(A159,Stammdaten!$A$17:$A$1001,Stammdaten!$G$17:$G$1001)="Nein",0,IF(ISBLANK('Beladung des Speichers'!A159),"",ROUND(MIN(J159,Q159)*-1,2))))</f>
        <v/>
      </c>
    </row>
    <row r="160" spans="1:19" x14ac:dyDescent="0.2">
      <c r="A160" s="98" t="str">
        <f>IF('Beladung des Speichers'!A160="","",'Beladung des Speichers'!A160)</f>
        <v/>
      </c>
      <c r="B160" s="98" t="str">
        <f>IF('Beladung des Speichers'!B160="","",'Beladung des Speichers'!B160)</f>
        <v/>
      </c>
      <c r="C160" s="149" t="str">
        <f>IF(ISBLANK('Beladung des Speichers'!A160),"",SUMIFS('Beladung des Speichers'!$C$17:$C$300,'Beladung des Speichers'!$A$17:$A$300,A160)-SUMIFS('Entladung des Speichers'!$C$17:$C$300,'Entladung des Speichers'!$A$17:$A$300,A160)+SUMIFS(Füllstände!$B$17:$B$299,Füllstände!$A$17:$A$299,A160)-SUMIFS(Füllstände!$C$17:$C$299,Füllstände!$A$17:$A$299,A160))</f>
        <v/>
      </c>
      <c r="D160" s="150" t="str">
        <f>IF(ISBLANK('Beladung des Speichers'!A160),"",C160*'Beladung des Speichers'!C160/SUMIFS('Beladung des Speichers'!$C$17:$C$300,'Beladung des Speichers'!$A$17:$A$300,A160))</f>
        <v/>
      </c>
      <c r="E160" s="151" t="str">
        <f>IF(ISBLANK('Beladung des Speichers'!A160),"",1/SUMIFS('Beladung des Speichers'!$C$17:$C$300,'Beladung des Speichers'!$A$17:$A$300,A160)*C160*SUMIF($A$17:$A$300,A160,'Beladung des Speichers'!$E$17:$E$300))</f>
        <v/>
      </c>
      <c r="F160" s="152" t="str">
        <f>IF(ISBLANK('Beladung des Speichers'!A160),"",IF(C160=0,"0,00",D160/C160*E160))</f>
        <v/>
      </c>
      <c r="G160" s="153" t="str">
        <f>IF(ISBLANK('Beladung des Speichers'!A160),"",SUMIFS('Beladung des Speichers'!$C$17:$C$300,'Beladung des Speichers'!$A$17:$A$300,A160))</f>
        <v/>
      </c>
      <c r="H160" s="112" t="str">
        <f>IF(ISBLANK('Beladung des Speichers'!A160),"",'Beladung des Speichers'!C160)</f>
        <v/>
      </c>
      <c r="I160" s="154" t="str">
        <f>IF(ISBLANK('Beladung des Speichers'!A160),"",SUMIFS('Beladung des Speichers'!$E$17:$E$1001,'Beladung des Speichers'!$A$17:$A$1001,'Ergebnis (detailliert)'!A160))</f>
        <v/>
      </c>
      <c r="J160" s="113" t="str">
        <f>IF(ISBLANK('Beladung des Speichers'!A160),"",'Beladung des Speichers'!E160)</f>
        <v/>
      </c>
      <c r="K160" s="154" t="str">
        <f>IF(ISBLANK('Beladung des Speichers'!A160),"",SUMIFS('Entladung des Speichers'!$C$17:$C$1001,'Entladung des Speichers'!$A$17:$A$1001,'Ergebnis (detailliert)'!A160))</f>
        <v/>
      </c>
      <c r="L160" s="155" t="str">
        <f t="shared" si="10"/>
        <v/>
      </c>
      <c r="M160" s="155" t="str">
        <f>IF(ISBLANK('Entladung des Speichers'!A160),"",'Entladung des Speichers'!C160)</f>
        <v/>
      </c>
      <c r="N160" s="154" t="str">
        <f>IF(ISBLANK('Beladung des Speichers'!A160),"",SUMIFS('Entladung des Speichers'!$E$17:$E$1001,'Entladung des Speichers'!$A$17:$A$1001,'Ergebnis (detailliert)'!$A$17:$A$300))</f>
        <v/>
      </c>
      <c r="O160" s="113" t="str">
        <f t="shared" si="11"/>
        <v/>
      </c>
      <c r="P160" s="17" t="str">
        <f>IFERROR(IF(A160="","",N160*'Ergebnis (detailliert)'!J160/'Ergebnis (detailliert)'!I160),0)</f>
        <v/>
      </c>
      <c r="Q160" s="95" t="str">
        <f t="shared" si="12"/>
        <v/>
      </c>
      <c r="R160" s="96" t="str">
        <f t="shared" si="13"/>
        <v/>
      </c>
      <c r="S160" s="97" t="str">
        <f>IF(A160="","",IF(LOOKUP(A160,Stammdaten!$A$17:$A$1001,Stammdaten!$G$17:$G$1001)="Nein",0,IF(ISBLANK('Beladung des Speichers'!A160),"",ROUND(MIN(J160,Q160)*-1,2))))</f>
        <v/>
      </c>
    </row>
    <row r="161" spans="1:19" x14ac:dyDescent="0.2">
      <c r="A161" s="98" t="str">
        <f>IF('Beladung des Speichers'!A161="","",'Beladung des Speichers'!A161)</f>
        <v/>
      </c>
      <c r="B161" s="98" t="str">
        <f>IF('Beladung des Speichers'!B161="","",'Beladung des Speichers'!B161)</f>
        <v/>
      </c>
      <c r="C161" s="149" t="str">
        <f>IF(ISBLANK('Beladung des Speichers'!A161),"",SUMIFS('Beladung des Speichers'!$C$17:$C$300,'Beladung des Speichers'!$A$17:$A$300,A161)-SUMIFS('Entladung des Speichers'!$C$17:$C$300,'Entladung des Speichers'!$A$17:$A$300,A161)+SUMIFS(Füllstände!$B$17:$B$299,Füllstände!$A$17:$A$299,A161)-SUMIFS(Füllstände!$C$17:$C$299,Füllstände!$A$17:$A$299,A161))</f>
        <v/>
      </c>
      <c r="D161" s="150" t="str">
        <f>IF(ISBLANK('Beladung des Speichers'!A161),"",C161*'Beladung des Speichers'!C161/SUMIFS('Beladung des Speichers'!$C$17:$C$300,'Beladung des Speichers'!$A$17:$A$300,A161))</f>
        <v/>
      </c>
      <c r="E161" s="151" t="str">
        <f>IF(ISBLANK('Beladung des Speichers'!A161),"",1/SUMIFS('Beladung des Speichers'!$C$17:$C$300,'Beladung des Speichers'!$A$17:$A$300,A161)*C161*SUMIF($A$17:$A$300,A161,'Beladung des Speichers'!$E$17:$E$300))</f>
        <v/>
      </c>
      <c r="F161" s="152" t="str">
        <f>IF(ISBLANK('Beladung des Speichers'!A161),"",IF(C161=0,"0,00",D161/C161*E161))</f>
        <v/>
      </c>
      <c r="G161" s="153" t="str">
        <f>IF(ISBLANK('Beladung des Speichers'!A161),"",SUMIFS('Beladung des Speichers'!$C$17:$C$300,'Beladung des Speichers'!$A$17:$A$300,A161))</f>
        <v/>
      </c>
      <c r="H161" s="112" t="str">
        <f>IF(ISBLANK('Beladung des Speichers'!A161),"",'Beladung des Speichers'!C161)</f>
        <v/>
      </c>
      <c r="I161" s="154" t="str">
        <f>IF(ISBLANK('Beladung des Speichers'!A161),"",SUMIFS('Beladung des Speichers'!$E$17:$E$1001,'Beladung des Speichers'!$A$17:$A$1001,'Ergebnis (detailliert)'!A161))</f>
        <v/>
      </c>
      <c r="J161" s="113" t="str">
        <f>IF(ISBLANK('Beladung des Speichers'!A161),"",'Beladung des Speichers'!E161)</f>
        <v/>
      </c>
      <c r="K161" s="154" t="str">
        <f>IF(ISBLANK('Beladung des Speichers'!A161),"",SUMIFS('Entladung des Speichers'!$C$17:$C$1001,'Entladung des Speichers'!$A$17:$A$1001,'Ergebnis (detailliert)'!A161))</f>
        <v/>
      </c>
      <c r="L161" s="155" t="str">
        <f t="shared" si="10"/>
        <v/>
      </c>
      <c r="M161" s="155" t="str">
        <f>IF(ISBLANK('Entladung des Speichers'!A161),"",'Entladung des Speichers'!C161)</f>
        <v/>
      </c>
      <c r="N161" s="154" t="str">
        <f>IF(ISBLANK('Beladung des Speichers'!A161),"",SUMIFS('Entladung des Speichers'!$E$17:$E$1001,'Entladung des Speichers'!$A$17:$A$1001,'Ergebnis (detailliert)'!$A$17:$A$300))</f>
        <v/>
      </c>
      <c r="O161" s="113" t="str">
        <f t="shared" si="11"/>
        <v/>
      </c>
      <c r="P161" s="17" t="str">
        <f>IFERROR(IF(A161="","",N161*'Ergebnis (detailliert)'!J161/'Ergebnis (detailliert)'!I161),0)</f>
        <v/>
      </c>
      <c r="Q161" s="95" t="str">
        <f t="shared" si="12"/>
        <v/>
      </c>
      <c r="R161" s="96" t="str">
        <f t="shared" si="13"/>
        <v/>
      </c>
      <c r="S161" s="97" t="str">
        <f>IF(A161="","",IF(LOOKUP(A161,Stammdaten!$A$17:$A$1001,Stammdaten!$G$17:$G$1001)="Nein",0,IF(ISBLANK('Beladung des Speichers'!A161),"",ROUND(MIN(J161,Q161)*-1,2))))</f>
        <v/>
      </c>
    </row>
    <row r="162" spans="1:19" x14ac:dyDescent="0.2">
      <c r="A162" s="98" t="str">
        <f>IF('Beladung des Speichers'!A162="","",'Beladung des Speichers'!A162)</f>
        <v/>
      </c>
      <c r="B162" s="98" t="str">
        <f>IF('Beladung des Speichers'!B162="","",'Beladung des Speichers'!B162)</f>
        <v/>
      </c>
      <c r="C162" s="149" t="str">
        <f>IF(ISBLANK('Beladung des Speichers'!A162),"",SUMIFS('Beladung des Speichers'!$C$17:$C$300,'Beladung des Speichers'!$A$17:$A$300,A162)-SUMIFS('Entladung des Speichers'!$C$17:$C$300,'Entladung des Speichers'!$A$17:$A$300,A162)+SUMIFS(Füllstände!$B$17:$B$299,Füllstände!$A$17:$A$299,A162)-SUMIFS(Füllstände!$C$17:$C$299,Füllstände!$A$17:$A$299,A162))</f>
        <v/>
      </c>
      <c r="D162" s="150" t="str">
        <f>IF(ISBLANK('Beladung des Speichers'!A162),"",C162*'Beladung des Speichers'!C162/SUMIFS('Beladung des Speichers'!$C$17:$C$300,'Beladung des Speichers'!$A$17:$A$300,A162))</f>
        <v/>
      </c>
      <c r="E162" s="151" t="str">
        <f>IF(ISBLANK('Beladung des Speichers'!A162),"",1/SUMIFS('Beladung des Speichers'!$C$17:$C$300,'Beladung des Speichers'!$A$17:$A$300,A162)*C162*SUMIF($A$17:$A$300,A162,'Beladung des Speichers'!$E$17:$E$300))</f>
        <v/>
      </c>
      <c r="F162" s="152" t="str">
        <f>IF(ISBLANK('Beladung des Speichers'!A162),"",IF(C162=0,"0,00",D162/C162*E162))</f>
        <v/>
      </c>
      <c r="G162" s="153" t="str">
        <f>IF(ISBLANK('Beladung des Speichers'!A162),"",SUMIFS('Beladung des Speichers'!$C$17:$C$300,'Beladung des Speichers'!$A$17:$A$300,A162))</f>
        <v/>
      </c>
      <c r="H162" s="112" t="str">
        <f>IF(ISBLANK('Beladung des Speichers'!A162),"",'Beladung des Speichers'!C162)</f>
        <v/>
      </c>
      <c r="I162" s="154" t="str">
        <f>IF(ISBLANK('Beladung des Speichers'!A162),"",SUMIFS('Beladung des Speichers'!$E$17:$E$1001,'Beladung des Speichers'!$A$17:$A$1001,'Ergebnis (detailliert)'!A162))</f>
        <v/>
      </c>
      <c r="J162" s="113" t="str">
        <f>IF(ISBLANK('Beladung des Speichers'!A162),"",'Beladung des Speichers'!E162)</f>
        <v/>
      </c>
      <c r="K162" s="154" t="str">
        <f>IF(ISBLANK('Beladung des Speichers'!A162),"",SUMIFS('Entladung des Speichers'!$C$17:$C$1001,'Entladung des Speichers'!$A$17:$A$1001,'Ergebnis (detailliert)'!A162))</f>
        <v/>
      </c>
      <c r="L162" s="155" t="str">
        <f t="shared" si="10"/>
        <v/>
      </c>
      <c r="M162" s="155" t="str">
        <f>IF(ISBLANK('Entladung des Speichers'!A162),"",'Entladung des Speichers'!C162)</f>
        <v/>
      </c>
      <c r="N162" s="154" t="str">
        <f>IF(ISBLANK('Beladung des Speichers'!A162),"",SUMIFS('Entladung des Speichers'!$E$17:$E$1001,'Entladung des Speichers'!$A$17:$A$1001,'Ergebnis (detailliert)'!$A$17:$A$300))</f>
        <v/>
      </c>
      <c r="O162" s="113" t="str">
        <f t="shared" si="11"/>
        <v/>
      </c>
      <c r="P162" s="17" t="str">
        <f>IFERROR(IF(A162="","",N162*'Ergebnis (detailliert)'!J162/'Ergebnis (detailliert)'!I162),0)</f>
        <v/>
      </c>
      <c r="Q162" s="95" t="str">
        <f t="shared" si="12"/>
        <v/>
      </c>
      <c r="R162" s="96" t="str">
        <f t="shared" si="13"/>
        <v/>
      </c>
      <c r="S162" s="97" t="str">
        <f>IF(A162="","",IF(LOOKUP(A162,Stammdaten!$A$17:$A$1001,Stammdaten!$G$17:$G$1001)="Nein",0,IF(ISBLANK('Beladung des Speichers'!A162),"",ROUND(MIN(J162,Q162)*-1,2))))</f>
        <v/>
      </c>
    </row>
    <row r="163" spans="1:19" x14ac:dyDescent="0.2">
      <c r="A163" s="98" t="str">
        <f>IF('Beladung des Speichers'!A163="","",'Beladung des Speichers'!A163)</f>
        <v/>
      </c>
      <c r="B163" s="98" t="str">
        <f>IF('Beladung des Speichers'!B163="","",'Beladung des Speichers'!B163)</f>
        <v/>
      </c>
      <c r="C163" s="149" t="str">
        <f>IF(ISBLANK('Beladung des Speichers'!A163),"",SUMIFS('Beladung des Speichers'!$C$17:$C$300,'Beladung des Speichers'!$A$17:$A$300,A163)-SUMIFS('Entladung des Speichers'!$C$17:$C$300,'Entladung des Speichers'!$A$17:$A$300,A163)+SUMIFS(Füllstände!$B$17:$B$299,Füllstände!$A$17:$A$299,A163)-SUMIFS(Füllstände!$C$17:$C$299,Füllstände!$A$17:$A$299,A163))</f>
        <v/>
      </c>
      <c r="D163" s="150" t="str">
        <f>IF(ISBLANK('Beladung des Speichers'!A163),"",C163*'Beladung des Speichers'!C163/SUMIFS('Beladung des Speichers'!$C$17:$C$300,'Beladung des Speichers'!$A$17:$A$300,A163))</f>
        <v/>
      </c>
      <c r="E163" s="151" t="str">
        <f>IF(ISBLANK('Beladung des Speichers'!A163),"",1/SUMIFS('Beladung des Speichers'!$C$17:$C$300,'Beladung des Speichers'!$A$17:$A$300,A163)*C163*SUMIF($A$17:$A$300,A163,'Beladung des Speichers'!$E$17:$E$300))</f>
        <v/>
      </c>
      <c r="F163" s="152" t="str">
        <f>IF(ISBLANK('Beladung des Speichers'!A163),"",IF(C163=0,"0,00",D163/C163*E163))</f>
        <v/>
      </c>
      <c r="G163" s="153" t="str">
        <f>IF(ISBLANK('Beladung des Speichers'!A163),"",SUMIFS('Beladung des Speichers'!$C$17:$C$300,'Beladung des Speichers'!$A$17:$A$300,A163))</f>
        <v/>
      </c>
      <c r="H163" s="112" t="str">
        <f>IF(ISBLANK('Beladung des Speichers'!A163),"",'Beladung des Speichers'!C163)</f>
        <v/>
      </c>
      <c r="I163" s="154" t="str">
        <f>IF(ISBLANK('Beladung des Speichers'!A163),"",SUMIFS('Beladung des Speichers'!$E$17:$E$1001,'Beladung des Speichers'!$A$17:$A$1001,'Ergebnis (detailliert)'!A163))</f>
        <v/>
      </c>
      <c r="J163" s="113" t="str">
        <f>IF(ISBLANK('Beladung des Speichers'!A163),"",'Beladung des Speichers'!E163)</f>
        <v/>
      </c>
      <c r="K163" s="154" t="str">
        <f>IF(ISBLANK('Beladung des Speichers'!A163),"",SUMIFS('Entladung des Speichers'!$C$17:$C$1001,'Entladung des Speichers'!$A$17:$A$1001,'Ergebnis (detailliert)'!A163))</f>
        <v/>
      </c>
      <c r="L163" s="155" t="str">
        <f t="shared" si="10"/>
        <v/>
      </c>
      <c r="M163" s="155" t="str">
        <f>IF(ISBLANK('Entladung des Speichers'!A163),"",'Entladung des Speichers'!C163)</f>
        <v/>
      </c>
      <c r="N163" s="154" t="str">
        <f>IF(ISBLANK('Beladung des Speichers'!A163),"",SUMIFS('Entladung des Speichers'!$E$17:$E$1001,'Entladung des Speichers'!$A$17:$A$1001,'Ergebnis (detailliert)'!$A$17:$A$300))</f>
        <v/>
      </c>
      <c r="O163" s="113" t="str">
        <f t="shared" si="11"/>
        <v/>
      </c>
      <c r="P163" s="17" t="str">
        <f>IFERROR(IF(A163="","",N163*'Ergebnis (detailliert)'!J163/'Ergebnis (detailliert)'!I163),0)</f>
        <v/>
      </c>
      <c r="Q163" s="95" t="str">
        <f t="shared" si="12"/>
        <v/>
      </c>
      <c r="R163" s="96" t="str">
        <f t="shared" si="13"/>
        <v/>
      </c>
      <c r="S163" s="97" t="str">
        <f>IF(A163="","",IF(LOOKUP(A163,Stammdaten!$A$17:$A$1001,Stammdaten!$G$17:$G$1001)="Nein",0,IF(ISBLANK('Beladung des Speichers'!A163),"",ROUND(MIN(J163,Q163)*-1,2))))</f>
        <v/>
      </c>
    </row>
    <row r="164" spans="1:19" x14ac:dyDescent="0.2">
      <c r="A164" s="98" t="str">
        <f>IF('Beladung des Speichers'!A164="","",'Beladung des Speichers'!A164)</f>
        <v/>
      </c>
      <c r="B164" s="98" t="str">
        <f>IF('Beladung des Speichers'!B164="","",'Beladung des Speichers'!B164)</f>
        <v/>
      </c>
      <c r="C164" s="149" t="str">
        <f>IF(ISBLANK('Beladung des Speichers'!A164),"",SUMIFS('Beladung des Speichers'!$C$17:$C$300,'Beladung des Speichers'!$A$17:$A$300,A164)-SUMIFS('Entladung des Speichers'!$C$17:$C$300,'Entladung des Speichers'!$A$17:$A$300,A164)+SUMIFS(Füllstände!$B$17:$B$299,Füllstände!$A$17:$A$299,A164)-SUMIFS(Füllstände!$C$17:$C$299,Füllstände!$A$17:$A$299,A164))</f>
        <v/>
      </c>
      <c r="D164" s="150" t="str">
        <f>IF(ISBLANK('Beladung des Speichers'!A164),"",C164*'Beladung des Speichers'!C164/SUMIFS('Beladung des Speichers'!$C$17:$C$300,'Beladung des Speichers'!$A$17:$A$300,A164))</f>
        <v/>
      </c>
      <c r="E164" s="151" t="str">
        <f>IF(ISBLANK('Beladung des Speichers'!A164),"",1/SUMIFS('Beladung des Speichers'!$C$17:$C$300,'Beladung des Speichers'!$A$17:$A$300,A164)*C164*SUMIF($A$17:$A$300,A164,'Beladung des Speichers'!$E$17:$E$300))</f>
        <v/>
      </c>
      <c r="F164" s="152" t="str">
        <f>IF(ISBLANK('Beladung des Speichers'!A164),"",IF(C164=0,"0,00",D164/C164*E164))</f>
        <v/>
      </c>
      <c r="G164" s="153" t="str">
        <f>IF(ISBLANK('Beladung des Speichers'!A164),"",SUMIFS('Beladung des Speichers'!$C$17:$C$300,'Beladung des Speichers'!$A$17:$A$300,A164))</f>
        <v/>
      </c>
      <c r="H164" s="112" t="str">
        <f>IF(ISBLANK('Beladung des Speichers'!A164),"",'Beladung des Speichers'!C164)</f>
        <v/>
      </c>
      <c r="I164" s="154" t="str">
        <f>IF(ISBLANK('Beladung des Speichers'!A164),"",SUMIFS('Beladung des Speichers'!$E$17:$E$1001,'Beladung des Speichers'!$A$17:$A$1001,'Ergebnis (detailliert)'!A164))</f>
        <v/>
      </c>
      <c r="J164" s="113" t="str">
        <f>IF(ISBLANK('Beladung des Speichers'!A164),"",'Beladung des Speichers'!E164)</f>
        <v/>
      </c>
      <c r="K164" s="154" t="str">
        <f>IF(ISBLANK('Beladung des Speichers'!A164),"",SUMIFS('Entladung des Speichers'!$C$17:$C$1001,'Entladung des Speichers'!$A$17:$A$1001,'Ergebnis (detailliert)'!A164))</f>
        <v/>
      </c>
      <c r="L164" s="155" t="str">
        <f t="shared" si="10"/>
        <v/>
      </c>
      <c r="M164" s="155" t="str">
        <f>IF(ISBLANK('Entladung des Speichers'!A164),"",'Entladung des Speichers'!C164)</f>
        <v/>
      </c>
      <c r="N164" s="154" t="str">
        <f>IF(ISBLANK('Beladung des Speichers'!A164),"",SUMIFS('Entladung des Speichers'!$E$17:$E$1001,'Entladung des Speichers'!$A$17:$A$1001,'Ergebnis (detailliert)'!$A$17:$A$300))</f>
        <v/>
      </c>
      <c r="O164" s="113" t="str">
        <f t="shared" si="11"/>
        <v/>
      </c>
      <c r="P164" s="17" t="str">
        <f>IFERROR(IF(A164="","",N164*'Ergebnis (detailliert)'!J164/'Ergebnis (detailliert)'!I164),0)</f>
        <v/>
      </c>
      <c r="Q164" s="95" t="str">
        <f t="shared" si="12"/>
        <v/>
      </c>
      <c r="R164" s="96" t="str">
        <f t="shared" si="13"/>
        <v/>
      </c>
      <c r="S164" s="97" t="str">
        <f>IF(A164="","",IF(LOOKUP(A164,Stammdaten!$A$17:$A$1001,Stammdaten!$G$17:$G$1001)="Nein",0,IF(ISBLANK('Beladung des Speichers'!A164),"",ROUND(MIN(J164,Q164)*-1,2))))</f>
        <v/>
      </c>
    </row>
    <row r="165" spans="1:19" x14ac:dyDescent="0.2">
      <c r="A165" s="98" t="str">
        <f>IF('Beladung des Speichers'!A165="","",'Beladung des Speichers'!A165)</f>
        <v/>
      </c>
      <c r="B165" s="98" t="str">
        <f>IF('Beladung des Speichers'!B165="","",'Beladung des Speichers'!B165)</f>
        <v/>
      </c>
      <c r="C165" s="149" t="str">
        <f>IF(ISBLANK('Beladung des Speichers'!A165),"",SUMIFS('Beladung des Speichers'!$C$17:$C$300,'Beladung des Speichers'!$A$17:$A$300,A165)-SUMIFS('Entladung des Speichers'!$C$17:$C$300,'Entladung des Speichers'!$A$17:$A$300,A165)+SUMIFS(Füllstände!$B$17:$B$299,Füllstände!$A$17:$A$299,A165)-SUMIFS(Füllstände!$C$17:$C$299,Füllstände!$A$17:$A$299,A165))</f>
        <v/>
      </c>
      <c r="D165" s="150" t="str">
        <f>IF(ISBLANK('Beladung des Speichers'!A165),"",C165*'Beladung des Speichers'!C165/SUMIFS('Beladung des Speichers'!$C$17:$C$300,'Beladung des Speichers'!$A$17:$A$300,A165))</f>
        <v/>
      </c>
      <c r="E165" s="151" t="str">
        <f>IF(ISBLANK('Beladung des Speichers'!A165),"",1/SUMIFS('Beladung des Speichers'!$C$17:$C$300,'Beladung des Speichers'!$A$17:$A$300,A165)*C165*SUMIF($A$17:$A$300,A165,'Beladung des Speichers'!$E$17:$E$300))</f>
        <v/>
      </c>
      <c r="F165" s="152" t="str">
        <f>IF(ISBLANK('Beladung des Speichers'!A165),"",IF(C165=0,"0,00",D165/C165*E165))</f>
        <v/>
      </c>
      <c r="G165" s="153" t="str">
        <f>IF(ISBLANK('Beladung des Speichers'!A165),"",SUMIFS('Beladung des Speichers'!$C$17:$C$300,'Beladung des Speichers'!$A$17:$A$300,A165))</f>
        <v/>
      </c>
      <c r="H165" s="112" t="str">
        <f>IF(ISBLANK('Beladung des Speichers'!A165),"",'Beladung des Speichers'!C165)</f>
        <v/>
      </c>
      <c r="I165" s="154" t="str">
        <f>IF(ISBLANK('Beladung des Speichers'!A165),"",SUMIFS('Beladung des Speichers'!$E$17:$E$1001,'Beladung des Speichers'!$A$17:$A$1001,'Ergebnis (detailliert)'!A165))</f>
        <v/>
      </c>
      <c r="J165" s="113" t="str">
        <f>IF(ISBLANK('Beladung des Speichers'!A165),"",'Beladung des Speichers'!E165)</f>
        <v/>
      </c>
      <c r="K165" s="154" t="str">
        <f>IF(ISBLANK('Beladung des Speichers'!A165),"",SUMIFS('Entladung des Speichers'!$C$17:$C$1001,'Entladung des Speichers'!$A$17:$A$1001,'Ergebnis (detailliert)'!A165))</f>
        <v/>
      </c>
      <c r="L165" s="155" t="str">
        <f t="shared" si="10"/>
        <v/>
      </c>
      <c r="M165" s="155" t="str">
        <f>IF(ISBLANK('Entladung des Speichers'!A165),"",'Entladung des Speichers'!C165)</f>
        <v/>
      </c>
      <c r="N165" s="154" t="str">
        <f>IF(ISBLANK('Beladung des Speichers'!A165),"",SUMIFS('Entladung des Speichers'!$E$17:$E$1001,'Entladung des Speichers'!$A$17:$A$1001,'Ergebnis (detailliert)'!$A$17:$A$300))</f>
        <v/>
      </c>
      <c r="O165" s="113" t="str">
        <f t="shared" si="11"/>
        <v/>
      </c>
      <c r="P165" s="17" t="str">
        <f>IFERROR(IF(A165="","",N165*'Ergebnis (detailliert)'!J165/'Ergebnis (detailliert)'!I165),0)</f>
        <v/>
      </c>
      <c r="Q165" s="95" t="str">
        <f t="shared" si="12"/>
        <v/>
      </c>
      <c r="R165" s="96" t="str">
        <f t="shared" si="13"/>
        <v/>
      </c>
      <c r="S165" s="97" t="str">
        <f>IF(A165="","",IF(LOOKUP(A165,Stammdaten!$A$17:$A$1001,Stammdaten!$G$17:$G$1001)="Nein",0,IF(ISBLANK('Beladung des Speichers'!A165),"",ROUND(MIN(J165,Q165)*-1,2))))</f>
        <v/>
      </c>
    </row>
    <row r="166" spans="1:19" x14ac:dyDescent="0.2">
      <c r="A166" s="98" t="str">
        <f>IF('Beladung des Speichers'!A166="","",'Beladung des Speichers'!A166)</f>
        <v/>
      </c>
      <c r="B166" s="98" t="str">
        <f>IF('Beladung des Speichers'!B166="","",'Beladung des Speichers'!B166)</f>
        <v/>
      </c>
      <c r="C166" s="149" t="str">
        <f>IF(ISBLANK('Beladung des Speichers'!A166),"",SUMIFS('Beladung des Speichers'!$C$17:$C$300,'Beladung des Speichers'!$A$17:$A$300,A166)-SUMIFS('Entladung des Speichers'!$C$17:$C$300,'Entladung des Speichers'!$A$17:$A$300,A166)+SUMIFS(Füllstände!$B$17:$B$299,Füllstände!$A$17:$A$299,A166)-SUMIFS(Füllstände!$C$17:$C$299,Füllstände!$A$17:$A$299,A166))</f>
        <v/>
      </c>
      <c r="D166" s="150" t="str">
        <f>IF(ISBLANK('Beladung des Speichers'!A166),"",C166*'Beladung des Speichers'!C166/SUMIFS('Beladung des Speichers'!$C$17:$C$300,'Beladung des Speichers'!$A$17:$A$300,A166))</f>
        <v/>
      </c>
      <c r="E166" s="151" t="str">
        <f>IF(ISBLANK('Beladung des Speichers'!A166),"",1/SUMIFS('Beladung des Speichers'!$C$17:$C$300,'Beladung des Speichers'!$A$17:$A$300,A166)*C166*SUMIF($A$17:$A$300,A166,'Beladung des Speichers'!$E$17:$E$300))</f>
        <v/>
      </c>
      <c r="F166" s="152" t="str">
        <f>IF(ISBLANK('Beladung des Speichers'!A166),"",IF(C166=0,"0,00",D166/C166*E166))</f>
        <v/>
      </c>
      <c r="G166" s="153" t="str">
        <f>IF(ISBLANK('Beladung des Speichers'!A166),"",SUMIFS('Beladung des Speichers'!$C$17:$C$300,'Beladung des Speichers'!$A$17:$A$300,A166))</f>
        <v/>
      </c>
      <c r="H166" s="112" t="str">
        <f>IF(ISBLANK('Beladung des Speichers'!A166),"",'Beladung des Speichers'!C166)</f>
        <v/>
      </c>
      <c r="I166" s="154" t="str">
        <f>IF(ISBLANK('Beladung des Speichers'!A166),"",SUMIFS('Beladung des Speichers'!$E$17:$E$1001,'Beladung des Speichers'!$A$17:$A$1001,'Ergebnis (detailliert)'!A166))</f>
        <v/>
      </c>
      <c r="J166" s="113" t="str">
        <f>IF(ISBLANK('Beladung des Speichers'!A166),"",'Beladung des Speichers'!E166)</f>
        <v/>
      </c>
      <c r="K166" s="154" t="str">
        <f>IF(ISBLANK('Beladung des Speichers'!A166),"",SUMIFS('Entladung des Speichers'!$C$17:$C$1001,'Entladung des Speichers'!$A$17:$A$1001,'Ergebnis (detailliert)'!A166))</f>
        <v/>
      </c>
      <c r="L166" s="155" t="str">
        <f t="shared" si="10"/>
        <v/>
      </c>
      <c r="M166" s="155" t="str">
        <f>IF(ISBLANK('Entladung des Speichers'!A166),"",'Entladung des Speichers'!C166)</f>
        <v/>
      </c>
      <c r="N166" s="154" t="str">
        <f>IF(ISBLANK('Beladung des Speichers'!A166),"",SUMIFS('Entladung des Speichers'!$E$17:$E$1001,'Entladung des Speichers'!$A$17:$A$1001,'Ergebnis (detailliert)'!$A$17:$A$300))</f>
        <v/>
      </c>
      <c r="O166" s="113" t="str">
        <f t="shared" si="11"/>
        <v/>
      </c>
      <c r="P166" s="17" t="str">
        <f>IFERROR(IF(A166="","",N166*'Ergebnis (detailliert)'!J166/'Ergebnis (detailliert)'!I166),0)</f>
        <v/>
      </c>
      <c r="Q166" s="95" t="str">
        <f t="shared" si="12"/>
        <v/>
      </c>
      <c r="R166" s="96" t="str">
        <f t="shared" si="13"/>
        <v/>
      </c>
      <c r="S166" s="97" t="str">
        <f>IF(A166="","",IF(LOOKUP(A166,Stammdaten!$A$17:$A$1001,Stammdaten!$G$17:$G$1001)="Nein",0,IF(ISBLANK('Beladung des Speichers'!A166),"",ROUND(MIN(J166,Q166)*-1,2))))</f>
        <v/>
      </c>
    </row>
    <row r="167" spans="1:19" x14ac:dyDescent="0.2">
      <c r="A167" s="98" t="str">
        <f>IF('Beladung des Speichers'!A167="","",'Beladung des Speichers'!A167)</f>
        <v/>
      </c>
      <c r="B167" s="98" t="str">
        <f>IF('Beladung des Speichers'!B167="","",'Beladung des Speichers'!B167)</f>
        <v/>
      </c>
      <c r="C167" s="149" t="str">
        <f>IF(ISBLANK('Beladung des Speichers'!A167),"",SUMIFS('Beladung des Speichers'!$C$17:$C$300,'Beladung des Speichers'!$A$17:$A$300,A167)-SUMIFS('Entladung des Speichers'!$C$17:$C$300,'Entladung des Speichers'!$A$17:$A$300,A167)+SUMIFS(Füllstände!$B$17:$B$299,Füllstände!$A$17:$A$299,A167)-SUMIFS(Füllstände!$C$17:$C$299,Füllstände!$A$17:$A$299,A167))</f>
        <v/>
      </c>
      <c r="D167" s="150" t="str">
        <f>IF(ISBLANK('Beladung des Speichers'!A167),"",C167*'Beladung des Speichers'!C167/SUMIFS('Beladung des Speichers'!$C$17:$C$300,'Beladung des Speichers'!$A$17:$A$300,A167))</f>
        <v/>
      </c>
      <c r="E167" s="151" t="str">
        <f>IF(ISBLANK('Beladung des Speichers'!A167),"",1/SUMIFS('Beladung des Speichers'!$C$17:$C$300,'Beladung des Speichers'!$A$17:$A$300,A167)*C167*SUMIF($A$17:$A$300,A167,'Beladung des Speichers'!$E$17:$E$300))</f>
        <v/>
      </c>
      <c r="F167" s="152" t="str">
        <f>IF(ISBLANK('Beladung des Speichers'!A167),"",IF(C167=0,"0,00",D167/C167*E167))</f>
        <v/>
      </c>
      <c r="G167" s="153" t="str">
        <f>IF(ISBLANK('Beladung des Speichers'!A167),"",SUMIFS('Beladung des Speichers'!$C$17:$C$300,'Beladung des Speichers'!$A$17:$A$300,A167))</f>
        <v/>
      </c>
      <c r="H167" s="112" t="str">
        <f>IF(ISBLANK('Beladung des Speichers'!A167),"",'Beladung des Speichers'!C167)</f>
        <v/>
      </c>
      <c r="I167" s="154" t="str">
        <f>IF(ISBLANK('Beladung des Speichers'!A167),"",SUMIFS('Beladung des Speichers'!$E$17:$E$1001,'Beladung des Speichers'!$A$17:$A$1001,'Ergebnis (detailliert)'!A167))</f>
        <v/>
      </c>
      <c r="J167" s="113" t="str">
        <f>IF(ISBLANK('Beladung des Speichers'!A167),"",'Beladung des Speichers'!E167)</f>
        <v/>
      </c>
      <c r="K167" s="154" t="str">
        <f>IF(ISBLANK('Beladung des Speichers'!A167),"",SUMIFS('Entladung des Speichers'!$C$17:$C$1001,'Entladung des Speichers'!$A$17:$A$1001,'Ergebnis (detailliert)'!A167))</f>
        <v/>
      </c>
      <c r="L167" s="155" t="str">
        <f t="shared" si="10"/>
        <v/>
      </c>
      <c r="M167" s="155" t="str">
        <f>IF(ISBLANK('Entladung des Speichers'!A167),"",'Entladung des Speichers'!C167)</f>
        <v/>
      </c>
      <c r="N167" s="154" t="str">
        <f>IF(ISBLANK('Beladung des Speichers'!A167),"",SUMIFS('Entladung des Speichers'!$E$17:$E$1001,'Entladung des Speichers'!$A$17:$A$1001,'Ergebnis (detailliert)'!$A$17:$A$300))</f>
        <v/>
      </c>
      <c r="O167" s="113" t="str">
        <f t="shared" si="11"/>
        <v/>
      </c>
      <c r="P167" s="17" t="str">
        <f>IFERROR(IF(A167="","",N167*'Ergebnis (detailliert)'!J167/'Ergebnis (detailliert)'!I167),0)</f>
        <v/>
      </c>
      <c r="Q167" s="95" t="str">
        <f t="shared" si="12"/>
        <v/>
      </c>
      <c r="R167" s="96" t="str">
        <f t="shared" si="13"/>
        <v/>
      </c>
      <c r="S167" s="97" t="str">
        <f>IF(A167="","",IF(LOOKUP(A167,Stammdaten!$A$17:$A$1001,Stammdaten!$G$17:$G$1001)="Nein",0,IF(ISBLANK('Beladung des Speichers'!A167),"",ROUND(MIN(J167,Q167)*-1,2))))</f>
        <v/>
      </c>
    </row>
    <row r="168" spans="1:19" x14ac:dyDescent="0.2">
      <c r="A168" s="98" t="str">
        <f>IF('Beladung des Speichers'!A168="","",'Beladung des Speichers'!A168)</f>
        <v/>
      </c>
      <c r="B168" s="98" t="str">
        <f>IF('Beladung des Speichers'!B168="","",'Beladung des Speichers'!B168)</f>
        <v/>
      </c>
      <c r="C168" s="149" t="str">
        <f>IF(ISBLANK('Beladung des Speichers'!A168),"",SUMIFS('Beladung des Speichers'!$C$17:$C$300,'Beladung des Speichers'!$A$17:$A$300,A168)-SUMIFS('Entladung des Speichers'!$C$17:$C$300,'Entladung des Speichers'!$A$17:$A$300,A168)+SUMIFS(Füllstände!$B$17:$B$299,Füllstände!$A$17:$A$299,A168)-SUMIFS(Füllstände!$C$17:$C$299,Füllstände!$A$17:$A$299,A168))</f>
        <v/>
      </c>
      <c r="D168" s="150" t="str">
        <f>IF(ISBLANK('Beladung des Speichers'!A168),"",C168*'Beladung des Speichers'!C168/SUMIFS('Beladung des Speichers'!$C$17:$C$300,'Beladung des Speichers'!$A$17:$A$300,A168))</f>
        <v/>
      </c>
      <c r="E168" s="151" t="str">
        <f>IF(ISBLANK('Beladung des Speichers'!A168),"",1/SUMIFS('Beladung des Speichers'!$C$17:$C$300,'Beladung des Speichers'!$A$17:$A$300,A168)*C168*SUMIF($A$17:$A$300,A168,'Beladung des Speichers'!$E$17:$E$300))</f>
        <v/>
      </c>
      <c r="F168" s="152" t="str">
        <f>IF(ISBLANK('Beladung des Speichers'!A168),"",IF(C168=0,"0,00",D168/C168*E168))</f>
        <v/>
      </c>
      <c r="G168" s="153" t="str">
        <f>IF(ISBLANK('Beladung des Speichers'!A168),"",SUMIFS('Beladung des Speichers'!$C$17:$C$300,'Beladung des Speichers'!$A$17:$A$300,A168))</f>
        <v/>
      </c>
      <c r="H168" s="112" t="str">
        <f>IF(ISBLANK('Beladung des Speichers'!A168),"",'Beladung des Speichers'!C168)</f>
        <v/>
      </c>
      <c r="I168" s="154" t="str">
        <f>IF(ISBLANK('Beladung des Speichers'!A168),"",SUMIFS('Beladung des Speichers'!$E$17:$E$1001,'Beladung des Speichers'!$A$17:$A$1001,'Ergebnis (detailliert)'!A168))</f>
        <v/>
      </c>
      <c r="J168" s="113" t="str">
        <f>IF(ISBLANK('Beladung des Speichers'!A168),"",'Beladung des Speichers'!E168)</f>
        <v/>
      </c>
      <c r="K168" s="154" t="str">
        <f>IF(ISBLANK('Beladung des Speichers'!A168),"",SUMIFS('Entladung des Speichers'!$C$17:$C$1001,'Entladung des Speichers'!$A$17:$A$1001,'Ergebnis (detailliert)'!A168))</f>
        <v/>
      </c>
      <c r="L168" s="155" t="str">
        <f t="shared" si="10"/>
        <v/>
      </c>
      <c r="M168" s="155" t="str">
        <f>IF(ISBLANK('Entladung des Speichers'!A168),"",'Entladung des Speichers'!C168)</f>
        <v/>
      </c>
      <c r="N168" s="154" t="str">
        <f>IF(ISBLANK('Beladung des Speichers'!A168),"",SUMIFS('Entladung des Speichers'!$E$17:$E$1001,'Entladung des Speichers'!$A$17:$A$1001,'Ergebnis (detailliert)'!$A$17:$A$300))</f>
        <v/>
      </c>
      <c r="O168" s="113" t="str">
        <f t="shared" si="11"/>
        <v/>
      </c>
      <c r="P168" s="17" t="str">
        <f>IFERROR(IF(A168="","",N168*'Ergebnis (detailliert)'!J168/'Ergebnis (detailliert)'!I168),0)</f>
        <v/>
      </c>
      <c r="Q168" s="95" t="str">
        <f t="shared" si="12"/>
        <v/>
      </c>
      <c r="R168" s="96" t="str">
        <f t="shared" si="13"/>
        <v/>
      </c>
      <c r="S168" s="97" t="str">
        <f>IF(A168="","",IF(LOOKUP(A168,Stammdaten!$A$17:$A$1001,Stammdaten!$G$17:$G$1001)="Nein",0,IF(ISBLANK('Beladung des Speichers'!A168),"",ROUND(MIN(J168,Q168)*-1,2))))</f>
        <v/>
      </c>
    </row>
    <row r="169" spans="1:19" x14ac:dyDescent="0.2">
      <c r="A169" s="98" t="str">
        <f>IF('Beladung des Speichers'!A169="","",'Beladung des Speichers'!A169)</f>
        <v/>
      </c>
      <c r="B169" s="98" t="str">
        <f>IF('Beladung des Speichers'!B169="","",'Beladung des Speichers'!B169)</f>
        <v/>
      </c>
      <c r="C169" s="149" t="str">
        <f>IF(ISBLANK('Beladung des Speichers'!A169),"",SUMIFS('Beladung des Speichers'!$C$17:$C$300,'Beladung des Speichers'!$A$17:$A$300,A169)-SUMIFS('Entladung des Speichers'!$C$17:$C$300,'Entladung des Speichers'!$A$17:$A$300,A169)+SUMIFS(Füllstände!$B$17:$B$299,Füllstände!$A$17:$A$299,A169)-SUMIFS(Füllstände!$C$17:$C$299,Füllstände!$A$17:$A$299,A169))</f>
        <v/>
      </c>
      <c r="D169" s="150" t="str">
        <f>IF(ISBLANK('Beladung des Speichers'!A169),"",C169*'Beladung des Speichers'!C169/SUMIFS('Beladung des Speichers'!$C$17:$C$300,'Beladung des Speichers'!$A$17:$A$300,A169))</f>
        <v/>
      </c>
      <c r="E169" s="151" t="str">
        <f>IF(ISBLANK('Beladung des Speichers'!A169),"",1/SUMIFS('Beladung des Speichers'!$C$17:$C$300,'Beladung des Speichers'!$A$17:$A$300,A169)*C169*SUMIF($A$17:$A$300,A169,'Beladung des Speichers'!$E$17:$E$300))</f>
        <v/>
      </c>
      <c r="F169" s="152" t="str">
        <f>IF(ISBLANK('Beladung des Speichers'!A169),"",IF(C169=0,"0,00",D169/C169*E169))</f>
        <v/>
      </c>
      <c r="G169" s="153" t="str">
        <f>IF(ISBLANK('Beladung des Speichers'!A169),"",SUMIFS('Beladung des Speichers'!$C$17:$C$300,'Beladung des Speichers'!$A$17:$A$300,A169))</f>
        <v/>
      </c>
      <c r="H169" s="112" t="str">
        <f>IF(ISBLANK('Beladung des Speichers'!A169),"",'Beladung des Speichers'!C169)</f>
        <v/>
      </c>
      <c r="I169" s="154" t="str">
        <f>IF(ISBLANK('Beladung des Speichers'!A169),"",SUMIFS('Beladung des Speichers'!$E$17:$E$1001,'Beladung des Speichers'!$A$17:$A$1001,'Ergebnis (detailliert)'!A169))</f>
        <v/>
      </c>
      <c r="J169" s="113" t="str">
        <f>IF(ISBLANK('Beladung des Speichers'!A169),"",'Beladung des Speichers'!E169)</f>
        <v/>
      </c>
      <c r="K169" s="154" t="str">
        <f>IF(ISBLANK('Beladung des Speichers'!A169),"",SUMIFS('Entladung des Speichers'!$C$17:$C$1001,'Entladung des Speichers'!$A$17:$A$1001,'Ergebnis (detailliert)'!A169))</f>
        <v/>
      </c>
      <c r="L169" s="155" t="str">
        <f t="shared" si="10"/>
        <v/>
      </c>
      <c r="M169" s="155" t="str">
        <f>IF(ISBLANK('Entladung des Speichers'!A169),"",'Entladung des Speichers'!C169)</f>
        <v/>
      </c>
      <c r="N169" s="154" t="str">
        <f>IF(ISBLANK('Beladung des Speichers'!A169),"",SUMIFS('Entladung des Speichers'!$E$17:$E$1001,'Entladung des Speichers'!$A$17:$A$1001,'Ergebnis (detailliert)'!$A$17:$A$300))</f>
        <v/>
      </c>
      <c r="O169" s="113" t="str">
        <f t="shared" si="11"/>
        <v/>
      </c>
      <c r="P169" s="17" t="str">
        <f>IFERROR(IF(A169="","",N169*'Ergebnis (detailliert)'!J169/'Ergebnis (detailliert)'!I169),0)</f>
        <v/>
      </c>
      <c r="Q169" s="95" t="str">
        <f t="shared" si="12"/>
        <v/>
      </c>
      <c r="R169" s="96" t="str">
        <f t="shared" si="13"/>
        <v/>
      </c>
      <c r="S169" s="97" t="str">
        <f>IF(A169="","",IF(LOOKUP(A169,Stammdaten!$A$17:$A$1001,Stammdaten!$G$17:$G$1001)="Nein",0,IF(ISBLANK('Beladung des Speichers'!A169),"",ROUND(MIN(J169,Q169)*-1,2))))</f>
        <v/>
      </c>
    </row>
    <row r="170" spans="1:19" x14ac:dyDescent="0.2">
      <c r="A170" s="98" t="str">
        <f>IF('Beladung des Speichers'!A170="","",'Beladung des Speichers'!A170)</f>
        <v/>
      </c>
      <c r="B170" s="98" t="str">
        <f>IF('Beladung des Speichers'!B170="","",'Beladung des Speichers'!B170)</f>
        <v/>
      </c>
      <c r="C170" s="149" t="str">
        <f>IF(ISBLANK('Beladung des Speichers'!A170),"",SUMIFS('Beladung des Speichers'!$C$17:$C$300,'Beladung des Speichers'!$A$17:$A$300,A170)-SUMIFS('Entladung des Speichers'!$C$17:$C$300,'Entladung des Speichers'!$A$17:$A$300,A170)+SUMIFS(Füllstände!$B$17:$B$299,Füllstände!$A$17:$A$299,A170)-SUMIFS(Füllstände!$C$17:$C$299,Füllstände!$A$17:$A$299,A170))</f>
        <v/>
      </c>
      <c r="D170" s="150" t="str">
        <f>IF(ISBLANK('Beladung des Speichers'!A170),"",C170*'Beladung des Speichers'!C170/SUMIFS('Beladung des Speichers'!$C$17:$C$300,'Beladung des Speichers'!$A$17:$A$300,A170))</f>
        <v/>
      </c>
      <c r="E170" s="151" t="str">
        <f>IF(ISBLANK('Beladung des Speichers'!A170),"",1/SUMIFS('Beladung des Speichers'!$C$17:$C$300,'Beladung des Speichers'!$A$17:$A$300,A170)*C170*SUMIF($A$17:$A$300,A170,'Beladung des Speichers'!$E$17:$E$300))</f>
        <v/>
      </c>
      <c r="F170" s="152" t="str">
        <f>IF(ISBLANK('Beladung des Speichers'!A170),"",IF(C170=0,"0,00",D170/C170*E170))</f>
        <v/>
      </c>
      <c r="G170" s="153" t="str">
        <f>IF(ISBLANK('Beladung des Speichers'!A170),"",SUMIFS('Beladung des Speichers'!$C$17:$C$300,'Beladung des Speichers'!$A$17:$A$300,A170))</f>
        <v/>
      </c>
      <c r="H170" s="112" t="str">
        <f>IF(ISBLANK('Beladung des Speichers'!A170),"",'Beladung des Speichers'!C170)</f>
        <v/>
      </c>
      <c r="I170" s="154" t="str">
        <f>IF(ISBLANK('Beladung des Speichers'!A170),"",SUMIFS('Beladung des Speichers'!$E$17:$E$1001,'Beladung des Speichers'!$A$17:$A$1001,'Ergebnis (detailliert)'!A170))</f>
        <v/>
      </c>
      <c r="J170" s="113" t="str">
        <f>IF(ISBLANK('Beladung des Speichers'!A170),"",'Beladung des Speichers'!E170)</f>
        <v/>
      </c>
      <c r="K170" s="154" t="str">
        <f>IF(ISBLANK('Beladung des Speichers'!A170),"",SUMIFS('Entladung des Speichers'!$C$17:$C$1001,'Entladung des Speichers'!$A$17:$A$1001,'Ergebnis (detailliert)'!A170))</f>
        <v/>
      </c>
      <c r="L170" s="155" t="str">
        <f t="shared" si="10"/>
        <v/>
      </c>
      <c r="M170" s="155" t="str">
        <f>IF(ISBLANK('Entladung des Speichers'!A170),"",'Entladung des Speichers'!C170)</f>
        <v/>
      </c>
      <c r="N170" s="154" t="str">
        <f>IF(ISBLANK('Beladung des Speichers'!A170),"",SUMIFS('Entladung des Speichers'!$E$17:$E$1001,'Entladung des Speichers'!$A$17:$A$1001,'Ergebnis (detailliert)'!$A$17:$A$300))</f>
        <v/>
      </c>
      <c r="O170" s="113" t="str">
        <f t="shared" si="11"/>
        <v/>
      </c>
      <c r="P170" s="17" t="str">
        <f>IFERROR(IF(A170="","",N170*'Ergebnis (detailliert)'!J170/'Ergebnis (detailliert)'!I170),0)</f>
        <v/>
      </c>
      <c r="Q170" s="95" t="str">
        <f t="shared" si="12"/>
        <v/>
      </c>
      <c r="R170" s="96" t="str">
        <f t="shared" si="13"/>
        <v/>
      </c>
      <c r="S170" s="97" t="str">
        <f>IF(A170="","",IF(LOOKUP(A170,Stammdaten!$A$17:$A$1001,Stammdaten!$G$17:$G$1001)="Nein",0,IF(ISBLANK('Beladung des Speichers'!A170),"",ROUND(MIN(J170,Q170)*-1,2))))</f>
        <v/>
      </c>
    </row>
    <row r="171" spans="1:19" x14ac:dyDescent="0.2">
      <c r="A171" s="98" t="str">
        <f>IF('Beladung des Speichers'!A171="","",'Beladung des Speichers'!A171)</f>
        <v/>
      </c>
      <c r="B171" s="98" t="str">
        <f>IF('Beladung des Speichers'!B171="","",'Beladung des Speichers'!B171)</f>
        <v/>
      </c>
      <c r="C171" s="149" t="str">
        <f>IF(ISBLANK('Beladung des Speichers'!A171),"",SUMIFS('Beladung des Speichers'!$C$17:$C$300,'Beladung des Speichers'!$A$17:$A$300,A171)-SUMIFS('Entladung des Speichers'!$C$17:$C$300,'Entladung des Speichers'!$A$17:$A$300,A171)+SUMIFS(Füllstände!$B$17:$B$299,Füllstände!$A$17:$A$299,A171)-SUMIFS(Füllstände!$C$17:$C$299,Füllstände!$A$17:$A$299,A171))</f>
        <v/>
      </c>
      <c r="D171" s="150" t="str">
        <f>IF(ISBLANK('Beladung des Speichers'!A171),"",C171*'Beladung des Speichers'!C171/SUMIFS('Beladung des Speichers'!$C$17:$C$300,'Beladung des Speichers'!$A$17:$A$300,A171))</f>
        <v/>
      </c>
      <c r="E171" s="151" t="str">
        <f>IF(ISBLANK('Beladung des Speichers'!A171),"",1/SUMIFS('Beladung des Speichers'!$C$17:$C$300,'Beladung des Speichers'!$A$17:$A$300,A171)*C171*SUMIF($A$17:$A$300,A171,'Beladung des Speichers'!$E$17:$E$300))</f>
        <v/>
      </c>
      <c r="F171" s="152" t="str">
        <f>IF(ISBLANK('Beladung des Speichers'!A171),"",IF(C171=0,"0,00",D171/C171*E171))</f>
        <v/>
      </c>
      <c r="G171" s="153" t="str">
        <f>IF(ISBLANK('Beladung des Speichers'!A171),"",SUMIFS('Beladung des Speichers'!$C$17:$C$300,'Beladung des Speichers'!$A$17:$A$300,A171))</f>
        <v/>
      </c>
      <c r="H171" s="112" t="str">
        <f>IF(ISBLANK('Beladung des Speichers'!A171),"",'Beladung des Speichers'!C171)</f>
        <v/>
      </c>
      <c r="I171" s="154" t="str">
        <f>IF(ISBLANK('Beladung des Speichers'!A171),"",SUMIFS('Beladung des Speichers'!$E$17:$E$1001,'Beladung des Speichers'!$A$17:$A$1001,'Ergebnis (detailliert)'!A171))</f>
        <v/>
      </c>
      <c r="J171" s="113" t="str">
        <f>IF(ISBLANK('Beladung des Speichers'!A171),"",'Beladung des Speichers'!E171)</f>
        <v/>
      </c>
      <c r="K171" s="154" t="str">
        <f>IF(ISBLANK('Beladung des Speichers'!A171),"",SUMIFS('Entladung des Speichers'!$C$17:$C$1001,'Entladung des Speichers'!$A$17:$A$1001,'Ergebnis (detailliert)'!A171))</f>
        <v/>
      </c>
      <c r="L171" s="155" t="str">
        <f t="shared" si="10"/>
        <v/>
      </c>
      <c r="M171" s="155" t="str">
        <f>IF(ISBLANK('Entladung des Speichers'!A171),"",'Entladung des Speichers'!C171)</f>
        <v/>
      </c>
      <c r="N171" s="154" t="str">
        <f>IF(ISBLANK('Beladung des Speichers'!A171),"",SUMIFS('Entladung des Speichers'!$E$17:$E$1001,'Entladung des Speichers'!$A$17:$A$1001,'Ergebnis (detailliert)'!$A$17:$A$300))</f>
        <v/>
      </c>
      <c r="O171" s="113" t="str">
        <f t="shared" si="11"/>
        <v/>
      </c>
      <c r="P171" s="17" t="str">
        <f>IFERROR(IF(A171="","",N171*'Ergebnis (detailliert)'!J171/'Ergebnis (detailliert)'!I171),0)</f>
        <v/>
      </c>
      <c r="Q171" s="95" t="str">
        <f t="shared" si="12"/>
        <v/>
      </c>
      <c r="R171" s="96" t="str">
        <f t="shared" si="13"/>
        <v/>
      </c>
      <c r="S171" s="97" t="str">
        <f>IF(A171="","",IF(LOOKUP(A171,Stammdaten!$A$17:$A$1001,Stammdaten!$G$17:$G$1001)="Nein",0,IF(ISBLANK('Beladung des Speichers'!A171),"",ROUND(MIN(J171,Q171)*-1,2))))</f>
        <v/>
      </c>
    </row>
    <row r="172" spans="1:19" x14ac:dyDescent="0.2">
      <c r="A172" s="98" t="str">
        <f>IF('Beladung des Speichers'!A172="","",'Beladung des Speichers'!A172)</f>
        <v/>
      </c>
      <c r="B172" s="98" t="str">
        <f>IF('Beladung des Speichers'!B172="","",'Beladung des Speichers'!B172)</f>
        <v/>
      </c>
      <c r="C172" s="149" t="str">
        <f>IF(ISBLANK('Beladung des Speichers'!A172),"",SUMIFS('Beladung des Speichers'!$C$17:$C$300,'Beladung des Speichers'!$A$17:$A$300,A172)-SUMIFS('Entladung des Speichers'!$C$17:$C$300,'Entladung des Speichers'!$A$17:$A$300,A172)+SUMIFS(Füllstände!$B$17:$B$299,Füllstände!$A$17:$A$299,A172)-SUMIFS(Füllstände!$C$17:$C$299,Füllstände!$A$17:$A$299,A172))</f>
        <v/>
      </c>
      <c r="D172" s="150" t="str">
        <f>IF(ISBLANK('Beladung des Speichers'!A172),"",C172*'Beladung des Speichers'!C172/SUMIFS('Beladung des Speichers'!$C$17:$C$300,'Beladung des Speichers'!$A$17:$A$300,A172))</f>
        <v/>
      </c>
      <c r="E172" s="151" t="str">
        <f>IF(ISBLANK('Beladung des Speichers'!A172),"",1/SUMIFS('Beladung des Speichers'!$C$17:$C$300,'Beladung des Speichers'!$A$17:$A$300,A172)*C172*SUMIF($A$17:$A$300,A172,'Beladung des Speichers'!$E$17:$E$300))</f>
        <v/>
      </c>
      <c r="F172" s="152" t="str">
        <f>IF(ISBLANK('Beladung des Speichers'!A172),"",IF(C172=0,"0,00",D172/C172*E172))</f>
        <v/>
      </c>
      <c r="G172" s="153" t="str">
        <f>IF(ISBLANK('Beladung des Speichers'!A172),"",SUMIFS('Beladung des Speichers'!$C$17:$C$300,'Beladung des Speichers'!$A$17:$A$300,A172))</f>
        <v/>
      </c>
      <c r="H172" s="112" t="str">
        <f>IF(ISBLANK('Beladung des Speichers'!A172),"",'Beladung des Speichers'!C172)</f>
        <v/>
      </c>
      <c r="I172" s="154" t="str">
        <f>IF(ISBLANK('Beladung des Speichers'!A172),"",SUMIFS('Beladung des Speichers'!$E$17:$E$1001,'Beladung des Speichers'!$A$17:$A$1001,'Ergebnis (detailliert)'!A172))</f>
        <v/>
      </c>
      <c r="J172" s="113" t="str">
        <f>IF(ISBLANK('Beladung des Speichers'!A172),"",'Beladung des Speichers'!E172)</f>
        <v/>
      </c>
      <c r="K172" s="154" t="str">
        <f>IF(ISBLANK('Beladung des Speichers'!A172),"",SUMIFS('Entladung des Speichers'!$C$17:$C$1001,'Entladung des Speichers'!$A$17:$A$1001,'Ergebnis (detailliert)'!A172))</f>
        <v/>
      </c>
      <c r="L172" s="155" t="str">
        <f t="shared" si="10"/>
        <v/>
      </c>
      <c r="M172" s="155" t="str">
        <f>IF(ISBLANK('Entladung des Speichers'!A172),"",'Entladung des Speichers'!C172)</f>
        <v/>
      </c>
      <c r="N172" s="154" t="str">
        <f>IF(ISBLANK('Beladung des Speichers'!A172),"",SUMIFS('Entladung des Speichers'!$E$17:$E$1001,'Entladung des Speichers'!$A$17:$A$1001,'Ergebnis (detailliert)'!$A$17:$A$300))</f>
        <v/>
      </c>
      <c r="O172" s="113" t="str">
        <f t="shared" si="11"/>
        <v/>
      </c>
      <c r="P172" s="17" t="str">
        <f>IFERROR(IF(A172="","",N172*'Ergebnis (detailliert)'!J172/'Ergebnis (detailliert)'!I172),0)</f>
        <v/>
      </c>
      <c r="Q172" s="95" t="str">
        <f t="shared" si="12"/>
        <v/>
      </c>
      <c r="R172" s="96" t="str">
        <f t="shared" si="13"/>
        <v/>
      </c>
      <c r="S172" s="97" t="str">
        <f>IF(A172="","",IF(LOOKUP(A172,Stammdaten!$A$17:$A$1001,Stammdaten!$G$17:$G$1001)="Nein",0,IF(ISBLANK('Beladung des Speichers'!A172),"",ROUND(MIN(J172,Q172)*-1,2))))</f>
        <v/>
      </c>
    </row>
    <row r="173" spans="1:19" x14ac:dyDescent="0.2">
      <c r="A173" s="98" t="str">
        <f>IF('Beladung des Speichers'!A173="","",'Beladung des Speichers'!A173)</f>
        <v/>
      </c>
      <c r="B173" s="98" t="str">
        <f>IF('Beladung des Speichers'!B173="","",'Beladung des Speichers'!B173)</f>
        <v/>
      </c>
      <c r="C173" s="149" t="str">
        <f>IF(ISBLANK('Beladung des Speichers'!A173),"",SUMIFS('Beladung des Speichers'!$C$17:$C$300,'Beladung des Speichers'!$A$17:$A$300,A173)-SUMIFS('Entladung des Speichers'!$C$17:$C$300,'Entladung des Speichers'!$A$17:$A$300,A173)+SUMIFS(Füllstände!$B$17:$B$299,Füllstände!$A$17:$A$299,A173)-SUMIFS(Füllstände!$C$17:$C$299,Füllstände!$A$17:$A$299,A173))</f>
        <v/>
      </c>
      <c r="D173" s="150" t="str">
        <f>IF(ISBLANK('Beladung des Speichers'!A173),"",C173*'Beladung des Speichers'!C173/SUMIFS('Beladung des Speichers'!$C$17:$C$300,'Beladung des Speichers'!$A$17:$A$300,A173))</f>
        <v/>
      </c>
      <c r="E173" s="151" t="str">
        <f>IF(ISBLANK('Beladung des Speichers'!A173),"",1/SUMIFS('Beladung des Speichers'!$C$17:$C$300,'Beladung des Speichers'!$A$17:$A$300,A173)*C173*SUMIF($A$17:$A$300,A173,'Beladung des Speichers'!$E$17:$E$300))</f>
        <v/>
      </c>
      <c r="F173" s="152" t="str">
        <f>IF(ISBLANK('Beladung des Speichers'!A173),"",IF(C173=0,"0,00",D173/C173*E173))</f>
        <v/>
      </c>
      <c r="G173" s="153" t="str">
        <f>IF(ISBLANK('Beladung des Speichers'!A173),"",SUMIFS('Beladung des Speichers'!$C$17:$C$300,'Beladung des Speichers'!$A$17:$A$300,A173))</f>
        <v/>
      </c>
      <c r="H173" s="112" t="str">
        <f>IF(ISBLANK('Beladung des Speichers'!A173),"",'Beladung des Speichers'!C173)</f>
        <v/>
      </c>
      <c r="I173" s="154" t="str">
        <f>IF(ISBLANK('Beladung des Speichers'!A173),"",SUMIFS('Beladung des Speichers'!$E$17:$E$1001,'Beladung des Speichers'!$A$17:$A$1001,'Ergebnis (detailliert)'!A173))</f>
        <v/>
      </c>
      <c r="J173" s="113" t="str">
        <f>IF(ISBLANK('Beladung des Speichers'!A173),"",'Beladung des Speichers'!E173)</f>
        <v/>
      </c>
      <c r="K173" s="154" t="str">
        <f>IF(ISBLANK('Beladung des Speichers'!A173),"",SUMIFS('Entladung des Speichers'!$C$17:$C$1001,'Entladung des Speichers'!$A$17:$A$1001,'Ergebnis (detailliert)'!A173))</f>
        <v/>
      </c>
      <c r="L173" s="155" t="str">
        <f t="shared" si="10"/>
        <v/>
      </c>
      <c r="M173" s="155" t="str">
        <f>IF(ISBLANK('Entladung des Speichers'!A173),"",'Entladung des Speichers'!C173)</f>
        <v/>
      </c>
      <c r="N173" s="154" t="str">
        <f>IF(ISBLANK('Beladung des Speichers'!A173),"",SUMIFS('Entladung des Speichers'!$E$17:$E$1001,'Entladung des Speichers'!$A$17:$A$1001,'Ergebnis (detailliert)'!$A$17:$A$300))</f>
        <v/>
      </c>
      <c r="O173" s="113" t="str">
        <f t="shared" si="11"/>
        <v/>
      </c>
      <c r="P173" s="17" t="str">
        <f>IFERROR(IF(A173="","",N173*'Ergebnis (detailliert)'!J173/'Ergebnis (detailliert)'!I173),0)</f>
        <v/>
      </c>
      <c r="Q173" s="95" t="str">
        <f t="shared" si="12"/>
        <v/>
      </c>
      <c r="R173" s="96" t="str">
        <f t="shared" si="13"/>
        <v/>
      </c>
      <c r="S173" s="97" t="str">
        <f>IF(A173="","",IF(LOOKUP(A173,Stammdaten!$A$17:$A$1001,Stammdaten!$G$17:$G$1001)="Nein",0,IF(ISBLANK('Beladung des Speichers'!A173),"",ROUND(MIN(J173,Q173)*-1,2))))</f>
        <v/>
      </c>
    </row>
    <row r="174" spans="1:19" x14ac:dyDescent="0.2">
      <c r="A174" s="98" t="str">
        <f>IF('Beladung des Speichers'!A174="","",'Beladung des Speichers'!A174)</f>
        <v/>
      </c>
      <c r="B174" s="98" t="str">
        <f>IF('Beladung des Speichers'!B174="","",'Beladung des Speichers'!B174)</f>
        <v/>
      </c>
      <c r="C174" s="149" t="str">
        <f>IF(ISBLANK('Beladung des Speichers'!A174),"",SUMIFS('Beladung des Speichers'!$C$17:$C$300,'Beladung des Speichers'!$A$17:$A$300,A174)-SUMIFS('Entladung des Speichers'!$C$17:$C$300,'Entladung des Speichers'!$A$17:$A$300,A174)+SUMIFS(Füllstände!$B$17:$B$299,Füllstände!$A$17:$A$299,A174)-SUMIFS(Füllstände!$C$17:$C$299,Füllstände!$A$17:$A$299,A174))</f>
        <v/>
      </c>
      <c r="D174" s="150" t="str">
        <f>IF(ISBLANK('Beladung des Speichers'!A174),"",C174*'Beladung des Speichers'!C174/SUMIFS('Beladung des Speichers'!$C$17:$C$300,'Beladung des Speichers'!$A$17:$A$300,A174))</f>
        <v/>
      </c>
      <c r="E174" s="151" t="str">
        <f>IF(ISBLANK('Beladung des Speichers'!A174),"",1/SUMIFS('Beladung des Speichers'!$C$17:$C$300,'Beladung des Speichers'!$A$17:$A$300,A174)*C174*SUMIF($A$17:$A$300,A174,'Beladung des Speichers'!$E$17:$E$300))</f>
        <v/>
      </c>
      <c r="F174" s="152" t="str">
        <f>IF(ISBLANK('Beladung des Speichers'!A174),"",IF(C174=0,"0,00",D174/C174*E174))</f>
        <v/>
      </c>
      <c r="G174" s="153" t="str">
        <f>IF(ISBLANK('Beladung des Speichers'!A174),"",SUMIFS('Beladung des Speichers'!$C$17:$C$300,'Beladung des Speichers'!$A$17:$A$300,A174))</f>
        <v/>
      </c>
      <c r="H174" s="112" t="str">
        <f>IF(ISBLANK('Beladung des Speichers'!A174),"",'Beladung des Speichers'!C174)</f>
        <v/>
      </c>
      <c r="I174" s="154" t="str">
        <f>IF(ISBLANK('Beladung des Speichers'!A174),"",SUMIFS('Beladung des Speichers'!$E$17:$E$1001,'Beladung des Speichers'!$A$17:$A$1001,'Ergebnis (detailliert)'!A174))</f>
        <v/>
      </c>
      <c r="J174" s="113" t="str">
        <f>IF(ISBLANK('Beladung des Speichers'!A174),"",'Beladung des Speichers'!E174)</f>
        <v/>
      </c>
      <c r="K174" s="154" t="str">
        <f>IF(ISBLANK('Beladung des Speichers'!A174),"",SUMIFS('Entladung des Speichers'!$C$17:$C$1001,'Entladung des Speichers'!$A$17:$A$1001,'Ergebnis (detailliert)'!A174))</f>
        <v/>
      </c>
      <c r="L174" s="155" t="str">
        <f t="shared" si="10"/>
        <v/>
      </c>
      <c r="M174" s="155" t="str">
        <f>IF(ISBLANK('Entladung des Speichers'!A174),"",'Entladung des Speichers'!C174)</f>
        <v/>
      </c>
      <c r="N174" s="154" t="str">
        <f>IF(ISBLANK('Beladung des Speichers'!A174),"",SUMIFS('Entladung des Speichers'!$E$17:$E$1001,'Entladung des Speichers'!$A$17:$A$1001,'Ergebnis (detailliert)'!$A$17:$A$300))</f>
        <v/>
      </c>
      <c r="O174" s="113" t="str">
        <f t="shared" si="11"/>
        <v/>
      </c>
      <c r="P174" s="17" t="str">
        <f>IFERROR(IF(A174="","",N174*'Ergebnis (detailliert)'!J174/'Ergebnis (detailliert)'!I174),0)</f>
        <v/>
      </c>
      <c r="Q174" s="95" t="str">
        <f t="shared" si="12"/>
        <v/>
      </c>
      <c r="R174" s="96" t="str">
        <f t="shared" si="13"/>
        <v/>
      </c>
      <c r="S174" s="97" t="str">
        <f>IF(A174="","",IF(LOOKUP(A174,Stammdaten!$A$17:$A$1001,Stammdaten!$G$17:$G$1001)="Nein",0,IF(ISBLANK('Beladung des Speichers'!A174),"",ROUND(MIN(J174,Q174)*-1,2))))</f>
        <v/>
      </c>
    </row>
    <row r="175" spans="1:19" x14ac:dyDescent="0.2">
      <c r="A175" s="98" t="str">
        <f>IF('Beladung des Speichers'!A175="","",'Beladung des Speichers'!A175)</f>
        <v/>
      </c>
      <c r="B175" s="98" t="str">
        <f>IF('Beladung des Speichers'!B175="","",'Beladung des Speichers'!B175)</f>
        <v/>
      </c>
      <c r="C175" s="149" t="str">
        <f>IF(ISBLANK('Beladung des Speichers'!A175),"",SUMIFS('Beladung des Speichers'!$C$17:$C$300,'Beladung des Speichers'!$A$17:$A$300,A175)-SUMIFS('Entladung des Speichers'!$C$17:$C$300,'Entladung des Speichers'!$A$17:$A$300,A175)+SUMIFS(Füllstände!$B$17:$B$299,Füllstände!$A$17:$A$299,A175)-SUMIFS(Füllstände!$C$17:$C$299,Füllstände!$A$17:$A$299,A175))</f>
        <v/>
      </c>
      <c r="D175" s="150" t="str">
        <f>IF(ISBLANK('Beladung des Speichers'!A175),"",C175*'Beladung des Speichers'!C175/SUMIFS('Beladung des Speichers'!$C$17:$C$300,'Beladung des Speichers'!$A$17:$A$300,A175))</f>
        <v/>
      </c>
      <c r="E175" s="151" t="str">
        <f>IF(ISBLANK('Beladung des Speichers'!A175),"",1/SUMIFS('Beladung des Speichers'!$C$17:$C$300,'Beladung des Speichers'!$A$17:$A$300,A175)*C175*SUMIF($A$17:$A$300,A175,'Beladung des Speichers'!$E$17:$E$300))</f>
        <v/>
      </c>
      <c r="F175" s="152" t="str">
        <f>IF(ISBLANK('Beladung des Speichers'!A175),"",IF(C175=0,"0,00",D175/C175*E175))</f>
        <v/>
      </c>
      <c r="G175" s="153" t="str">
        <f>IF(ISBLANK('Beladung des Speichers'!A175),"",SUMIFS('Beladung des Speichers'!$C$17:$C$300,'Beladung des Speichers'!$A$17:$A$300,A175))</f>
        <v/>
      </c>
      <c r="H175" s="112" t="str">
        <f>IF(ISBLANK('Beladung des Speichers'!A175),"",'Beladung des Speichers'!C175)</f>
        <v/>
      </c>
      <c r="I175" s="154" t="str">
        <f>IF(ISBLANK('Beladung des Speichers'!A175),"",SUMIFS('Beladung des Speichers'!$E$17:$E$1001,'Beladung des Speichers'!$A$17:$A$1001,'Ergebnis (detailliert)'!A175))</f>
        <v/>
      </c>
      <c r="J175" s="113" t="str">
        <f>IF(ISBLANK('Beladung des Speichers'!A175),"",'Beladung des Speichers'!E175)</f>
        <v/>
      </c>
      <c r="K175" s="154" t="str">
        <f>IF(ISBLANK('Beladung des Speichers'!A175),"",SUMIFS('Entladung des Speichers'!$C$17:$C$1001,'Entladung des Speichers'!$A$17:$A$1001,'Ergebnis (detailliert)'!A175))</f>
        <v/>
      </c>
      <c r="L175" s="155" t="str">
        <f t="shared" si="10"/>
        <v/>
      </c>
      <c r="M175" s="155" t="str">
        <f>IF(ISBLANK('Entladung des Speichers'!A175),"",'Entladung des Speichers'!C175)</f>
        <v/>
      </c>
      <c r="N175" s="154" t="str">
        <f>IF(ISBLANK('Beladung des Speichers'!A175),"",SUMIFS('Entladung des Speichers'!$E$17:$E$1001,'Entladung des Speichers'!$A$17:$A$1001,'Ergebnis (detailliert)'!$A$17:$A$300))</f>
        <v/>
      </c>
      <c r="O175" s="113" t="str">
        <f t="shared" si="11"/>
        <v/>
      </c>
      <c r="P175" s="17" t="str">
        <f>IFERROR(IF(A175="","",N175*'Ergebnis (detailliert)'!J175/'Ergebnis (detailliert)'!I175),0)</f>
        <v/>
      </c>
      <c r="Q175" s="95" t="str">
        <f t="shared" si="12"/>
        <v/>
      </c>
      <c r="R175" s="96" t="str">
        <f t="shared" si="13"/>
        <v/>
      </c>
      <c r="S175" s="97" t="str">
        <f>IF(A175="","",IF(LOOKUP(A175,Stammdaten!$A$17:$A$1001,Stammdaten!$G$17:$G$1001)="Nein",0,IF(ISBLANK('Beladung des Speichers'!A175),"",ROUND(MIN(J175,Q175)*-1,2))))</f>
        <v/>
      </c>
    </row>
    <row r="176" spans="1:19" x14ac:dyDescent="0.2">
      <c r="A176" s="98" t="str">
        <f>IF('Beladung des Speichers'!A176="","",'Beladung des Speichers'!A176)</f>
        <v/>
      </c>
      <c r="B176" s="98" t="str">
        <f>IF('Beladung des Speichers'!B176="","",'Beladung des Speichers'!B176)</f>
        <v/>
      </c>
      <c r="C176" s="149" t="str">
        <f>IF(ISBLANK('Beladung des Speichers'!A176),"",SUMIFS('Beladung des Speichers'!$C$17:$C$300,'Beladung des Speichers'!$A$17:$A$300,A176)-SUMIFS('Entladung des Speichers'!$C$17:$C$300,'Entladung des Speichers'!$A$17:$A$300,A176)+SUMIFS(Füllstände!$B$17:$B$299,Füllstände!$A$17:$A$299,A176)-SUMIFS(Füllstände!$C$17:$C$299,Füllstände!$A$17:$A$299,A176))</f>
        <v/>
      </c>
      <c r="D176" s="150" t="str">
        <f>IF(ISBLANK('Beladung des Speichers'!A176),"",C176*'Beladung des Speichers'!C176/SUMIFS('Beladung des Speichers'!$C$17:$C$300,'Beladung des Speichers'!$A$17:$A$300,A176))</f>
        <v/>
      </c>
      <c r="E176" s="151" t="str">
        <f>IF(ISBLANK('Beladung des Speichers'!A176),"",1/SUMIFS('Beladung des Speichers'!$C$17:$C$300,'Beladung des Speichers'!$A$17:$A$300,A176)*C176*SUMIF($A$17:$A$300,A176,'Beladung des Speichers'!$E$17:$E$300))</f>
        <v/>
      </c>
      <c r="F176" s="152" t="str">
        <f>IF(ISBLANK('Beladung des Speichers'!A176),"",IF(C176=0,"0,00",D176/C176*E176))</f>
        <v/>
      </c>
      <c r="G176" s="153" t="str">
        <f>IF(ISBLANK('Beladung des Speichers'!A176),"",SUMIFS('Beladung des Speichers'!$C$17:$C$300,'Beladung des Speichers'!$A$17:$A$300,A176))</f>
        <v/>
      </c>
      <c r="H176" s="112" t="str">
        <f>IF(ISBLANK('Beladung des Speichers'!A176),"",'Beladung des Speichers'!C176)</f>
        <v/>
      </c>
      <c r="I176" s="154" t="str">
        <f>IF(ISBLANK('Beladung des Speichers'!A176),"",SUMIFS('Beladung des Speichers'!$E$17:$E$1001,'Beladung des Speichers'!$A$17:$A$1001,'Ergebnis (detailliert)'!A176))</f>
        <v/>
      </c>
      <c r="J176" s="113" t="str">
        <f>IF(ISBLANK('Beladung des Speichers'!A176),"",'Beladung des Speichers'!E176)</f>
        <v/>
      </c>
      <c r="K176" s="154" t="str">
        <f>IF(ISBLANK('Beladung des Speichers'!A176),"",SUMIFS('Entladung des Speichers'!$C$17:$C$1001,'Entladung des Speichers'!$A$17:$A$1001,'Ergebnis (detailliert)'!A176))</f>
        <v/>
      </c>
      <c r="L176" s="155" t="str">
        <f t="shared" si="10"/>
        <v/>
      </c>
      <c r="M176" s="155" t="str">
        <f>IF(ISBLANK('Entladung des Speichers'!A176),"",'Entladung des Speichers'!C176)</f>
        <v/>
      </c>
      <c r="N176" s="154" t="str">
        <f>IF(ISBLANK('Beladung des Speichers'!A176),"",SUMIFS('Entladung des Speichers'!$E$17:$E$1001,'Entladung des Speichers'!$A$17:$A$1001,'Ergebnis (detailliert)'!$A$17:$A$300))</f>
        <v/>
      </c>
      <c r="O176" s="113" t="str">
        <f t="shared" si="11"/>
        <v/>
      </c>
      <c r="P176" s="17" t="str">
        <f>IFERROR(IF(A176="","",N176*'Ergebnis (detailliert)'!J176/'Ergebnis (detailliert)'!I176),0)</f>
        <v/>
      </c>
      <c r="Q176" s="95" t="str">
        <f t="shared" si="12"/>
        <v/>
      </c>
      <c r="R176" s="96" t="str">
        <f t="shared" si="13"/>
        <v/>
      </c>
      <c r="S176" s="97" t="str">
        <f>IF(A176="","",IF(LOOKUP(A176,Stammdaten!$A$17:$A$1001,Stammdaten!$G$17:$G$1001)="Nein",0,IF(ISBLANK('Beladung des Speichers'!A176),"",ROUND(MIN(J176,Q176)*-1,2))))</f>
        <v/>
      </c>
    </row>
    <row r="177" spans="1:19" x14ac:dyDescent="0.2">
      <c r="A177" s="98" t="str">
        <f>IF('Beladung des Speichers'!A177="","",'Beladung des Speichers'!A177)</f>
        <v/>
      </c>
      <c r="B177" s="98" t="str">
        <f>IF('Beladung des Speichers'!B177="","",'Beladung des Speichers'!B177)</f>
        <v/>
      </c>
      <c r="C177" s="149" t="str">
        <f>IF(ISBLANK('Beladung des Speichers'!A177),"",SUMIFS('Beladung des Speichers'!$C$17:$C$300,'Beladung des Speichers'!$A$17:$A$300,A177)-SUMIFS('Entladung des Speichers'!$C$17:$C$300,'Entladung des Speichers'!$A$17:$A$300,A177)+SUMIFS(Füllstände!$B$17:$B$299,Füllstände!$A$17:$A$299,A177)-SUMIFS(Füllstände!$C$17:$C$299,Füllstände!$A$17:$A$299,A177))</f>
        <v/>
      </c>
      <c r="D177" s="150" t="str">
        <f>IF(ISBLANK('Beladung des Speichers'!A177),"",C177*'Beladung des Speichers'!C177/SUMIFS('Beladung des Speichers'!$C$17:$C$300,'Beladung des Speichers'!$A$17:$A$300,A177))</f>
        <v/>
      </c>
      <c r="E177" s="151" t="str">
        <f>IF(ISBLANK('Beladung des Speichers'!A177),"",1/SUMIFS('Beladung des Speichers'!$C$17:$C$300,'Beladung des Speichers'!$A$17:$A$300,A177)*C177*SUMIF($A$17:$A$300,A177,'Beladung des Speichers'!$E$17:$E$300))</f>
        <v/>
      </c>
      <c r="F177" s="152" t="str">
        <f>IF(ISBLANK('Beladung des Speichers'!A177),"",IF(C177=0,"0,00",D177/C177*E177))</f>
        <v/>
      </c>
      <c r="G177" s="153" t="str">
        <f>IF(ISBLANK('Beladung des Speichers'!A177),"",SUMIFS('Beladung des Speichers'!$C$17:$C$300,'Beladung des Speichers'!$A$17:$A$300,A177))</f>
        <v/>
      </c>
      <c r="H177" s="112" t="str">
        <f>IF(ISBLANK('Beladung des Speichers'!A177),"",'Beladung des Speichers'!C177)</f>
        <v/>
      </c>
      <c r="I177" s="154" t="str">
        <f>IF(ISBLANK('Beladung des Speichers'!A177),"",SUMIFS('Beladung des Speichers'!$E$17:$E$1001,'Beladung des Speichers'!$A$17:$A$1001,'Ergebnis (detailliert)'!A177))</f>
        <v/>
      </c>
      <c r="J177" s="113" t="str">
        <f>IF(ISBLANK('Beladung des Speichers'!A177),"",'Beladung des Speichers'!E177)</f>
        <v/>
      </c>
      <c r="K177" s="154" t="str">
        <f>IF(ISBLANK('Beladung des Speichers'!A177),"",SUMIFS('Entladung des Speichers'!$C$17:$C$1001,'Entladung des Speichers'!$A$17:$A$1001,'Ergebnis (detailliert)'!A177))</f>
        <v/>
      </c>
      <c r="L177" s="155" t="str">
        <f t="shared" si="10"/>
        <v/>
      </c>
      <c r="M177" s="155" t="str">
        <f>IF(ISBLANK('Entladung des Speichers'!A177),"",'Entladung des Speichers'!C177)</f>
        <v/>
      </c>
      <c r="N177" s="154" t="str">
        <f>IF(ISBLANK('Beladung des Speichers'!A177),"",SUMIFS('Entladung des Speichers'!$E$17:$E$1001,'Entladung des Speichers'!$A$17:$A$1001,'Ergebnis (detailliert)'!$A$17:$A$300))</f>
        <v/>
      </c>
      <c r="O177" s="113" t="str">
        <f t="shared" si="11"/>
        <v/>
      </c>
      <c r="P177" s="17" t="str">
        <f>IFERROR(IF(A177="","",N177*'Ergebnis (detailliert)'!J177/'Ergebnis (detailliert)'!I177),0)</f>
        <v/>
      </c>
      <c r="Q177" s="95" t="str">
        <f t="shared" si="12"/>
        <v/>
      </c>
      <c r="R177" s="96" t="str">
        <f t="shared" si="13"/>
        <v/>
      </c>
      <c r="S177" s="97" t="str">
        <f>IF(A177="","",IF(LOOKUP(A177,Stammdaten!$A$17:$A$1001,Stammdaten!$G$17:$G$1001)="Nein",0,IF(ISBLANK('Beladung des Speichers'!A177),"",ROUND(MIN(J177,Q177)*-1,2))))</f>
        <v/>
      </c>
    </row>
    <row r="178" spans="1:19" x14ac:dyDescent="0.2">
      <c r="A178" s="98" t="str">
        <f>IF('Beladung des Speichers'!A178="","",'Beladung des Speichers'!A178)</f>
        <v/>
      </c>
      <c r="B178" s="98" t="str">
        <f>IF('Beladung des Speichers'!B178="","",'Beladung des Speichers'!B178)</f>
        <v/>
      </c>
      <c r="C178" s="149" t="str">
        <f>IF(ISBLANK('Beladung des Speichers'!A178),"",SUMIFS('Beladung des Speichers'!$C$17:$C$300,'Beladung des Speichers'!$A$17:$A$300,A178)-SUMIFS('Entladung des Speichers'!$C$17:$C$300,'Entladung des Speichers'!$A$17:$A$300,A178)+SUMIFS(Füllstände!$B$17:$B$299,Füllstände!$A$17:$A$299,A178)-SUMIFS(Füllstände!$C$17:$C$299,Füllstände!$A$17:$A$299,A178))</f>
        <v/>
      </c>
      <c r="D178" s="150" t="str">
        <f>IF(ISBLANK('Beladung des Speichers'!A178),"",C178*'Beladung des Speichers'!C178/SUMIFS('Beladung des Speichers'!$C$17:$C$300,'Beladung des Speichers'!$A$17:$A$300,A178))</f>
        <v/>
      </c>
      <c r="E178" s="151" t="str">
        <f>IF(ISBLANK('Beladung des Speichers'!A178),"",1/SUMIFS('Beladung des Speichers'!$C$17:$C$300,'Beladung des Speichers'!$A$17:$A$300,A178)*C178*SUMIF($A$17:$A$300,A178,'Beladung des Speichers'!$E$17:$E$300))</f>
        <v/>
      </c>
      <c r="F178" s="152" t="str">
        <f>IF(ISBLANK('Beladung des Speichers'!A178),"",IF(C178=0,"0,00",D178/C178*E178))</f>
        <v/>
      </c>
      <c r="G178" s="153" t="str">
        <f>IF(ISBLANK('Beladung des Speichers'!A178),"",SUMIFS('Beladung des Speichers'!$C$17:$C$300,'Beladung des Speichers'!$A$17:$A$300,A178))</f>
        <v/>
      </c>
      <c r="H178" s="112" t="str">
        <f>IF(ISBLANK('Beladung des Speichers'!A178),"",'Beladung des Speichers'!C178)</f>
        <v/>
      </c>
      <c r="I178" s="154" t="str">
        <f>IF(ISBLANK('Beladung des Speichers'!A178),"",SUMIFS('Beladung des Speichers'!$E$17:$E$1001,'Beladung des Speichers'!$A$17:$A$1001,'Ergebnis (detailliert)'!A178))</f>
        <v/>
      </c>
      <c r="J178" s="113" t="str">
        <f>IF(ISBLANK('Beladung des Speichers'!A178),"",'Beladung des Speichers'!E178)</f>
        <v/>
      </c>
      <c r="K178" s="154" t="str">
        <f>IF(ISBLANK('Beladung des Speichers'!A178),"",SUMIFS('Entladung des Speichers'!$C$17:$C$1001,'Entladung des Speichers'!$A$17:$A$1001,'Ergebnis (detailliert)'!A178))</f>
        <v/>
      </c>
      <c r="L178" s="155" t="str">
        <f t="shared" si="10"/>
        <v/>
      </c>
      <c r="M178" s="155" t="str">
        <f>IF(ISBLANK('Entladung des Speichers'!A178),"",'Entladung des Speichers'!C178)</f>
        <v/>
      </c>
      <c r="N178" s="154" t="str">
        <f>IF(ISBLANK('Beladung des Speichers'!A178),"",SUMIFS('Entladung des Speichers'!$E$17:$E$1001,'Entladung des Speichers'!$A$17:$A$1001,'Ergebnis (detailliert)'!$A$17:$A$300))</f>
        <v/>
      </c>
      <c r="O178" s="113" t="str">
        <f t="shared" si="11"/>
        <v/>
      </c>
      <c r="P178" s="17" t="str">
        <f>IFERROR(IF(A178="","",N178*'Ergebnis (detailliert)'!J178/'Ergebnis (detailliert)'!I178),0)</f>
        <v/>
      </c>
      <c r="Q178" s="95" t="str">
        <f t="shared" si="12"/>
        <v/>
      </c>
      <c r="R178" s="96" t="str">
        <f t="shared" si="13"/>
        <v/>
      </c>
      <c r="S178" s="97" t="str">
        <f>IF(A178="","",IF(LOOKUP(A178,Stammdaten!$A$17:$A$1001,Stammdaten!$G$17:$G$1001)="Nein",0,IF(ISBLANK('Beladung des Speichers'!A178),"",ROUND(MIN(J178,Q178)*-1,2))))</f>
        <v/>
      </c>
    </row>
    <row r="179" spans="1:19" x14ac:dyDescent="0.2">
      <c r="A179" s="98" t="str">
        <f>IF('Beladung des Speichers'!A179="","",'Beladung des Speichers'!A179)</f>
        <v/>
      </c>
      <c r="B179" s="98" t="str">
        <f>IF('Beladung des Speichers'!B179="","",'Beladung des Speichers'!B179)</f>
        <v/>
      </c>
      <c r="C179" s="149" t="str">
        <f>IF(ISBLANK('Beladung des Speichers'!A179),"",SUMIFS('Beladung des Speichers'!$C$17:$C$300,'Beladung des Speichers'!$A$17:$A$300,A179)-SUMIFS('Entladung des Speichers'!$C$17:$C$300,'Entladung des Speichers'!$A$17:$A$300,A179)+SUMIFS(Füllstände!$B$17:$B$299,Füllstände!$A$17:$A$299,A179)-SUMIFS(Füllstände!$C$17:$C$299,Füllstände!$A$17:$A$299,A179))</f>
        <v/>
      </c>
      <c r="D179" s="150" t="str">
        <f>IF(ISBLANK('Beladung des Speichers'!A179),"",C179*'Beladung des Speichers'!C179/SUMIFS('Beladung des Speichers'!$C$17:$C$300,'Beladung des Speichers'!$A$17:$A$300,A179))</f>
        <v/>
      </c>
      <c r="E179" s="151" t="str">
        <f>IF(ISBLANK('Beladung des Speichers'!A179),"",1/SUMIFS('Beladung des Speichers'!$C$17:$C$300,'Beladung des Speichers'!$A$17:$A$300,A179)*C179*SUMIF($A$17:$A$300,A179,'Beladung des Speichers'!$E$17:$E$300))</f>
        <v/>
      </c>
      <c r="F179" s="152" t="str">
        <f>IF(ISBLANK('Beladung des Speichers'!A179),"",IF(C179=0,"0,00",D179/C179*E179))</f>
        <v/>
      </c>
      <c r="G179" s="153" t="str">
        <f>IF(ISBLANK('Beladung des Speichers'!A179),"",SUMIFS('Beladung des Speichers'!$C$17:$C$300,'Beladung des Speichers'!$A$17:$A$300,A179))</f>
        <v/>
      </c>
      <c r="H179" s="112" t="str">
        <f>IF(ISBLANK('Beladung des Speichers'!A179),"",'Beladung des Speichers'!C179)</f>
        <v/>
      </c>
      <c r="I179" s="154" t="str">
        <f>IF(ISBLANK('Beladung des Speichers'!A179),"",SUMIFS('Beladung des Speichers'!$E$17:$E$1001,'Beladung des Speichers'!$A$17:$A$1001,'Ergebnis (detailliert)'!A179))</f>
        <v/>
      </c>
      <c r="J179" s="113" t="str">
        <f>IF(ISBLANK('Beladung des Speichers'!A179),"",'Beladung des Speichers'!E179)</f>
        <v/>
      </c>
      <c r="K179" s="154" t="str">
        <f>IF(ISBLANK('Beladung des Speichers'!A179),"",SUMIFS('Entladung des Speichers'!$C$17:$C$1001,'Entladung des Speichers'!$A$17:$A$1001,'Ergebnis (detailliert)'!A179))</f>
        <v/>
      </c>
      <c r="L179" s="155" t="str">
        <f t="shared" si="10"/>
        <v/>
      </c>
      <c r="M179" s="155" t="str">
        <f>IF(ISBLANK('Entladung des Speichers'!A179),"",'Entladung des Speichers'!C179)</f>
        <v/>
      </c>
      <c r="N179" s="154" t="str">
        <f>IF(ISBLANK('Beladung des Speichers'!A179),"",SUMIFS('Entladung des Speichers'!$E$17:$E$1001,'Entladung des Speichers'!$A$17:$A$1001,'Ergebnis (detailliert)'!$A$17:$A$300))</f>
        <v/>
      </c>
      <c r="O179" s="113" t="str">
        <f t="shared" si="11"/>
        <v/>
      </c>
      <c r="P179" s="17" t="str">
        <f>IFERROR(IF(A179="","",N179*'Ergebnis (detailliert)'!J179/'Ergebnis (detailliert)'!I179),0)</f>
        <v/>
      </c>
      <c r="Q179" s="95" t="str">
        <f t="shared" si="12"/>
        <v/>
      </c>
      <c r="R179" s="96" t="str">
        <f t="shared" si="13"/>
        <v/>
      </c>
      <c r="S179" s="97" t="str">
        <f>IF(A179="","",IF(LOOKUP(A179,Stammdaten!$A$17:$A$1001,Stammdaten!$G$17:$G$1001)="Nein",0,IF(ISBLANK('Beladung des Speichers'!A179),"",ROUND(MIN(J179,Q179)*-1,2))))</f>
        <v/>
      </c>
    </row>
    <row r="180" spans="1:19" x14ac:dyDescent="0.2">
      <c r="A180" s="98" t="str">
        <f>IF('Beladung des Speichers'!A180="","",'Beladung des Speichers'!A180)</f>
        <v/>
      </c>
      <c r="B180" s="98" t="str">
        <f>IF('Beladung des Speichers'!B180="","",'Beladung des Speichers'!B180)</f>
        <v/>
      </c>
      <c r="C180" s="149" t="str">
        <f>IF(ISBLANK('Beladung des Speichers'!A180),"",SUMIFS('Beladung des Speichers'!$C$17:$C$300,'Beladung des Speichers'!$A$17:$A$300,A180)-SUMIFS('Entladung des Speichers'!$C$17:$C$300,'Entladung des Speichers'!$A$17:$A$300,A180)+SUMIFS(Füllstände!$B$17:$B$299,Füllstände!$A$17:$A$299,A180)-SUMIFS(Füllstände!$C$17:$C$299,Füllstände!$A$17:$A$299,A180))</f>
        <v/>
      </c>
      <c r="D180" s="150" t="str">
        <f>IF(ISBLANK('Beladung des Speichers'!A180),"",C180*'Beladung des Speichers'!C180/SUMIFS('Beladung des Speichers'!$C$17:$C$300,'Beladung des Speichers'!$A$17:$A$300,A180))</f>
        <v/>
      </c>
      <c r="E180" s="151" t="str">
        <f>IF(ISBLANK('Beladung des Speichers'!A180),"",1/SUMIFS('Beladung des Speichers'!$C$17:$C$300,'Beladung des Speichers'!$A$17:$A$300,A180)*C180*SUMIF($A$17:$A$300,A180,'Beladung des Speichers'!$E$17:$E$300))</f>
        <v/>
      </c>
      <c r="F180" s="152" t="str">
        <f>IF(ISBLANK('Beladung des Speichers'!A180),"",IF(C180=0,"0,00",D180/C180*E180))</f>
        <v/>
      </c>
      <c r="G180" s="153" t="str">
        <f>IF(ISBLANK('Beladung des Speichers'!A180),"",SUMIFS('Beladung des Speichers'!$C$17:$C$300,'Beladung des Speichers'!$A$17:$A$300,A180))</f>
        <v/>
      </c>
      <c r="H180" s="112" t="str">
        <f>IF(ISBLANK('Beladung des Speichers'!A180),"",'Beladung des Speichers'!C180)</f>
        <v/>
      </c>
      <c r="I180" s="154" t="str">
        <f>IF(ISBLANK('Beladung des Speichers'!A180),"",SUMIFS('Beladung des Speichers'!$E$17:$E$1001,'Beladung des Speichers'!$A$17:$A$1001,'Ergebnis (detailliert)'!A180))</f>
        <v/>
      </c>
      <c r="J180" s="113" t="str">
        <f>IF(ISBLANK('Beladung des Speichers'!A180),"",'Beladung des Speichers'!E180)</f>
        <v/>
      </c>
      <c r="K180" s="154" t="str">
        <f>IF(ISBLANK('Beladung des Speichers'!A180),"",SUMIFS('Entladung des Speichers'!$C$17:$C$1001,'Entladung des Speichers'!$A$17:$A$1001,'Ergebnis (detailliert)'!A180))</f>
        <v/>
      </c>
      <c r="L180" s="155" t="str">
        <f t="shared" si="10"/>
        <v/>
      </c>
      <c r="M180" s="155" t="str">
        <f>IF(ISBLANK('Entladung des Speichers'!A180),"",'Entladung des Speichers'!C180)</f>
        <v/>
      </c>
      <c r="N180" s="154" t="str">
        <f>IF(ISBLANK('Beladung des Speichers'!A180),"",SUMIFS('Entladung des Speichers'!$E$17:$E$1001,'Entladung des Speichers'!$A$17:$A$1001,'Ergebnis (detailliert)'!$A$17:$A$300))</f>
        <v/>
      </c>
      <c r="O180" s="113" t="str">
        <f t="shared" si="11"/>
        <v/>
      </c>
      <c r="P180" s="17" t="str">
        <f>IFERROR(IF(A180="","",N180*'Ergebnis (detailliert)'!J180/'Ergebnis (detailliert)'!I180),0)</f>
        <v/>
      </c>
      <c r="Q180" s="95" t="str">
        <f t="shared" si="12"/>
        <v/>
      </c>
      <c r="R180" s="96" t="str">
        <f t="shared" si="13"/>
        <v/>
      </c>
      <c r="S180" s="97" t="str">
        <f>IF(A180="","",IF(LOOKUP(A180,Stammdaten!$A$17:$A$1001,Stammdaten!$G$17:$G$1001)="Nein",0,IF(ISBLANK('Beladung des Speichers'!A180),"",ROUND(MIN(J180,Q180)*-1,2))))</f>
        <v/>
      </c>
    </row>
    <row r="181" spans="1:19" x14ac:dyDescent="0.2">
      <c r="A181" s="98" t="str">
        <f>IF('Beladung des Speichers'!A181="","",'Beladung des Speichers'!A181)</f>
        <v/>
      </c>
      <c r="B181" s="98" t="str">
        <f>IF('Beladung des Speichers'!B181="","",'Beladung des Speichers'!B181)</f>
        <v/>
      </c>
      <c r="C181" s="149" t="str">
        <f>IF(ISBLANK('Beladung des Speichers'!A181),"",SUMIFS('Beladung des Speichers'!$C$17:$C$300,'Beladung des Speichers'!$A$17:$A$300,A181)-SUMIFS('Entladung des Speichers'!$C$17:$C$300,'Entladung des Speichers'!$A$17:$A$300,A181)+SUMIFS(Füllstände!$B$17:$B$299,Füllstände!$A$17:$A$299,A181)-SUMIFS(Füllstände!$C$17:$C$299,Füllstände!$A$17:$A$299,A181))</f>
        <v/>
      </c>
      <c r="D181" s="150" t="str">
        <f>IF(ISBLANK('Beladung des Speichers'!A181),"",C181*'Beladung des Speichers'!C181/SUMIFS('Beladung des Speichers'!$C$17:$C$300,'Beladung des Speichers'!$A$17:$A$300,A181))</f>
        <v/>
      </c>
      <c r="E181" s="151" t="str">
        <f>IF(ISBLANK('Beladung des Speichers'!A181),"",1/SUMIFS('Beladung des Speichers'!$C$17:$C$300,'Beladung des Speichers'!$A$17:$A$300,A181)*C181*SUMIF($A$17:$A$300,A181,'Beladung des Speichers'!$E$17:$E$300))</f>
        <v/>
      </c>
      <c r="F181" s="152" t="str">
        <f>IF(ISBLANK('Beladung des Speichers'!A181),"",IF(C181=0,"0,00",D181/C181*E181))</f>
        <v/>
      </c>
      <c r="G181" s="153" t="str">
        <f>IF(ISBLANK('Beladung des Speichers'!A181),"",SUMIFS('Beladung des Speichers'!$C$17:$C$300,'Beladung des Speichers'!$A$17:$A$300,A181))</f>
        <v/>
      </c>
      <c r="H181" s="112" t="str">
        <f>IF(ISBLANK('Beladung des Speichers'!A181),"",'Beladung des Speichers'!C181)</f>
        <v/>
      </c>
      <c r="I181" s="154" t="str">
        <f>IF(ISBLANK('Beladung des Speichers'!A181),"",SUMIFS('Beladung des Speichers'!$E$17:$E$1001,'Beladung des Speichers'!$A$17:$A$1001,'Ergebnis (detailliert)'!A181))</f>
        <v/>
      </c>
      <c r="J181" s="113" t="str">
        <f>IF(ISBLANK('Beladung des Speichers'!A181),"",'Beladung des Speichers'!E181)</f>
        <v/>
      </c>
      <c r="K181" s="154" t="str">
        <f>IF(ISBLANK('Beladung des Speichers'!A181),"",SUMIFS('Entladung des Speichers'!$C$17:$C$1001,'Entladung des Speichers'!$A$17:$A$1001,'Ergebnis (detailliert)'!A181))</f>
        <v/>
      </c>
      <c r="L181" s="155" t="str">
        <f t="shared" si="10"/>
        <v/>
      </c>
      <c r="M181" s="155" t="str">
        <f>IF(ISBLANK('Entladung des Speichers'!A181),"",'Entladung des Speichers'!C181)</f>
        <v/>
      </c>
      <c r="N181" s="154" t="str">
        <f>IF(ISBLANK('Beladung des Speichers'!A181),"",SUMIFS('Entladung des Speichers'!$E$17:$E$1001,'Entladung des Speichers'!$A$17:$A$1001,'Ergebnis (detailliert)'!$A$17:$A$300))</f>
        <v/>
      </c>
      <c r="O181" s="113" t="str">
        <f t="shared" si="11"/>
        <v/>
      </c>
      <c r="P181" s="17" t="str">
        <f>IFERROR(IF(A181="","",N181*'Ergebnis (detailliert)'!J181/'Ergebnis (detailliert)'!I181),0)</f>
        <v/>
      </c>
      <c r="Q181" s="95" t="str">
        <f t="shared" si="12"/>
        <v/>
      </c>
      <c r="R181" s="96" t="str">
        <f t="shared" si="13"/>
        <v/>
      </c>
      <c r="S181" s="97" t="str">
        <f>IF(A181="","",IF(LOOKUP(A181,Stammdaten!$A$17:$A$1001,Stammdaten!$G$17:$G$1001)="Nein",0,IF(ISBLANK('Beladung des Speichers'!A181),"",ROUND(MIN(J181,Q181)*-1,2))))</f>
        <v/>
      </c>
    </row>
    <row r="182" spans="1:19" x14ac:dyDescent="0.2">
      <c r="A182" s="98" t="str">
        <f>IF('Beladung des Speichers'!A182="","",'Beladung des Speichers'!A182)</f>
        <v/>
      </c>
      <c r="B182" s="98" t="str">
        <f>IF('Beladung des Speichers'!B182="","",'Beladung des Speichers'!B182)</f>
        <v/>
      </c>
      <c r="C182" s="149" t="str">
        <f>IF(ISBLANK('Beladung des Speichers'!A182),"",SUMIFS('Beladung des Speichers'!$C$17:$C$300,'Beladung des Speichers'!$A$17:$A$300,A182)-SUMIFS('Entladung des Speichers'!$C$17:$C$300,'Entladung des Speichers'!$A$17:$A$300,A182)+SUMIFS(Füllstände!$B$17:$B$299,Füllstände!$A$17:$A$299,A182)-SUMIFS(Füllstände!$C$17:$C$299,Füllstände!$A$17:$A$299,A182))</f>
        <v/>
      </c>
      <c r="D182" s="150" t="str">
        <f>IF(ISBLANK('Beladung des Speichers'!A182),"",C182*'Beladung des Speichers'!C182/SUMIFS('Beladung des Speichers'!$C$17:$C$300,'Beladung des Speichers'!$A$17:$A$300,A182))</f>
        <v/>
      </c>
      <c r="E182" s="151" t="str">
        <f>IF(ISBLANK('Beladung des Speichers'!A182),"",1/SUMIFS('Beladung des Speichers'!$C$17:$C$300,'Beladung des Speichers'!$A$17:$A$300,A182)*C182*SUMIF($A$17:$A$300,A182,'Beladung des Speichers'!$E$17:$E$300))</f>
        <v/>
      </c>
      <c r="F182" s="152" t="str">
        <f>IF(ISBLANK('Beladung des Speichers'!A182),"",IF(C182=0,"0,00",D182/C182*E182))</f>
        <v/>
      </c>
      <c r="G182" s="153" t="str">
        <f>IF(ISBLANK('Beladung des Speichers'!A182),"",SUMIFS('Beladung des Speichers'!$C$17:$C$300,'Beladung des Speichers'!$A$17:$A$300,A182))</f>
        <v/>
      </c>
      <c r="H182" s="112" t="str">
        <f>IF(ISBLANK('Beladung des Speichers'!A182),"",'Beladung des Speichers'!C182)</f>
        <v/>
      </c>
      <c r="I182" s="154" t="str">
        <f>IF(ISBLANK('Beladung des Speichers'!A182),"",SUMIFS('Beladung des Speichers'!$E$17:$E$1001,'Beladung des Speichers'!$A$17:$A$1001,'Ergebnis (detailliert)'!A182))</f>
        <v/>
      </c>
      <c r="J182" s="113" t="str">
        <f>IF(ISBLANK('Beladung des Speichers'!A182),"",'Beladung des Speichers'!E182)</f>
        <v/>
      </c>
      <c r="K182" s="154" t="str">
        <f>IF(ISBLANK('Beladung des Speichers'!A182),"",SUMIFS('Entladung des Speichers'!$C$17:$C$1001,'Entladung des Speichers'!$A$17:$A$1001,'Ergebnis (detailliert)'!A182))</f>
        <v/>
      </c>
      <c r="L182" s="155" t="str">
        <f t="shared" si="10"/>
        <v/>
      </c>
      <c r="M182" s="155" t="str">
        <f>IF(ISBLANK('Entladung des Speichers'!A182),"",'Entladung des Speichers'!C182)</f>
        <v/>
      </c>
      <c r="N182" s="154" t="str">
        <f>IF(ISBLANK('Beladung des Speichers'!A182),"",SUMIFS('Entladung des Speichers'!$E$17:$E$1001,'Entladung des Speichers'!$A$17:$A$1001,'Ergebnis (detailliert)'!$A$17:$A$300))</f>
        <v/>
      </c>
      <c r="O182" s="113" t="str">
        <f t="shared" si="11"/>
        <v/>
      </c>
      <c r="P182" s="17" t="str">
        <f>IFERROR(IF(A182="","",N182*'Ergebnis (detailliert)'!J182/'Ergebnis (detailliert)'!I182),0)</f>
        <v/>
      </c>
      <c r="Q182" s="95" t="str">
        <f t="shared" si="12"/>
        <v/>
      </c>
      <c r="R182" s="96" t="str">
        <f t="shared" si="13"/>
        <v/>
      </c>
      <c r="S182" s="97" t="str">
        <f>IF(A182="","",IF(LOOKUP(A182,Stammdaten!$A$17:$A$1001,Stammdaten!$G$17:$G$1001)="Nein",0,IF(ISBLANK('Beladung des Speichers'!A182),"",ROUND(MIN(J182,Q182)*-1,2))))</f>
        <v/>
      </c>
    </row>
    <row r="183" spans="1:19" x14ac:dyDescent="0.2">
      <c r="A183" s="98" t="str">
        <f>IF('Beladung des Speichers'!A183="","",'Beladung des Speichers'!A183)</f>
        <v/>
      </c>
      <c r="B183" s="98" t="str">
        <f>IF('Beladung des Speichers'!B183="","",'Beladung des Speichers'!B183)</f>
        <v/>
      </c>
      <c r="C183" s="149" t="str">
        <f>IF(ISBLANK('Beladung des Speichers'!A183),"",SUMIFS('Beladung des Speichers'!$C$17:$C$300,'Beladung des Speichers'!$A$17:$A$300,A183)-SUMIFS('Entladung des Speichers'!$C$17:$C$300,'Entladung des Speichers'!$A$17:$A$300,A183)+SUMIFS(Füllstände!$B$17:$B$299,Füllstände!$A$17:$A$299,A183)-SUMIFS(Füllstände!$C$17:$C$299,Füllstände!$A$17:$A$299,A183))</f>
        <v/>
      </c>
      <c r="D183" s="150" t="str">
        <f>IF(ISBLANK('Beladung des Speichers'!A183),"",C183*'Beladung des Speichers'!C183/SUMIFS('Beladung des Speichers'!$C$17:$C$300,'Beladung des Speichers'!$A$17:$A$300,A183))</f>
        <v/>
      </c>
      <c r="E183" s="151" t="str">
        <f>IF(ISBLANK('Beladung des Speichers'!A183),"",1/SUMIFS('Beladung des Speichers'!$C$17:$C$300,'Beladung des Speichers'!$A$17:$A$300,A183)*C183*SUMIF($A$17:$A$300,A183,'Beladung des Speichers'!$E$17:$E$300))</f>
        <v/>
      </c>
      <c r="F183" s="152" t="str">
        <f>IF(ISBLANK('Beladung des Speichers'!A183),"",IF(C183=0,"0,00",D183/C183*E183))</f>
        <v/>
      </c>
      <c r="G183" s="153" t="str">
        <f>IF(ISBLANK('Beladung des Speichers'!A183),"",SUMIFS('Beladung des Speichers'!$C$17:$C$300,'Beladung des Speichers'!$A$17:$A$300,A183))</f>
        <v/>
      </c>
      <c r="H183" s="112" t="str">
        <f>IF(ISBLANK('Beladung des Speichers'!A183),"",'Beladung des Speichers'!C183)</f>
        <v/>
      </c>
      <c r="I183" s="154" t="str">
        <f>IF(ISBLANK('Beladung des Speichers'!A183),"",SUMIFS('Beladung des Speichers'!$E$17:$E$1001,'Beladung des Speichers'!$A$17:$A$1001,'Ergebnis (detailliert)'!A183))</f>
        <v/>
      </c>
      <c r="J183" s="113" t="str">
        <f>IF(ISBLANK('Beladung des Speichers'!A183),"",'Beladung des Speichers'!E183)</f>
        <v/>
      </c>
      <c r="K183" s="154" t="str">
        <f>IF(ISBLANK('Beladung des Speichers'!A183),"",SUMIFS('Entladung des Speichers'!$C$17:$C$1001,'Entladung des Speichers'!$A$17:$A$1001,'Ergebnis (detailliert)'!A183))</f>
        <v/>
      </c>
      <c r="L183" s="155" t="str">
        <f t="shared" si="10"/>
        <v/>
      </c>
      <c r="M183" s="155" t="str">
        <f>IF(ISBLANK('Entladung des Speichers'!A183),"",'Entladung des Speichers'!C183)</f>
        <v/>
      </c>
      <c r="N183" s="154" t="str">
        <f>IF(ISBLANK('Beladung des Speichers'!A183),"",SUMIFS('Entladung des Speichers'!$E$17:$E$1001,'Entladung des Speichers'!$A$17:$A$1001,'Ergebnis (detailliert)'!$A$17:$A$300))</f>
        <v/>
      </c>
      <c r="O183" s="113" t="str">
        <f t="shared" si="11"/>
        <v/>
      </c>
      <c r="P183" s="17" t="str">
        <f>IFERROR(IF(A183="","",N183*'Ergebnis (detailliert)'!J183/'Ergebnis (detailliert)'!I183),0)</f>
        <v/>
      </c>
      <c r="Q183" s="95" t="str">
        <f t="shared" si="12"/>
        <v/>
      </c>
      <c r="R183" s="96" t="str">
        <f t="shared" si="13"/>
        <v/>
      </c>
      <c r="S183" s="97" t="str">
        <f>IF(A183="","",IF(LOOKUP(A183,Stammdaten!$A$17:$A$1001,Stammdaten!$G$17:$G$1001)="Nein",0,IF(ISBLANK('Beladung des Speichers'!A183),"",ROUND(MIN(J183,Q183)*-1,2))))</f>
        <v/>
      </c>
    </row>
    <row r="184" spans="1:19" x14ac:dyDescent="0.2">
      <c r="A184" s="98" t="str">
        <f>IF('Beladung des Speichers'!A184="","",'Beladung des Speichers'!A184)</f>
        <v/>
      </c>
      <c r="B184" s="98" t="str">
        <f>IF('Beladung des Speichers'!B184="","",'Beladung des Speichers'!B184)</f>
        <v/>
      </c>
      <c r="C184" s="149" t="str">
        <f>IF(ISBLANK('Beladung des Speichers'!A184),"",SUMIFS('Beladung des Speichers'!$C$17:$C$300,'Beladung des Speichers'!$A$17:$A$300,A184)-SUMIFS('Entladung des Speichers'!$C$17:$C$300,'Entladung des Speichers'!$A$17:$A$300,A184)+SUMIFS(Füllstände!$B$17:$B$299,Füllstände!$A$17:$A$299,A184)-SUMIFS(Füllstände!$C$17:$C$299,Füllstände!$A$17:$A$299,A184))</f>
        <v/>
      </c>
      <c r="D184" s="150" t="str">
        <f>IF(ISBLANK('Beladung des Speichers'!A184),"",C184*'Beladung des Speichers'!C184/SUMIFS('Beladung des Speichers'!$C$17:$C$300,'Beladung des Speichers'!$A$17:$A$300,A184))</f>
        <v/>
      </c>
      <c r="E184" s="151" t="str">
        <f>IF(ISBLANK('Beladung des Speichers'!A184),"",1/SUMIFS('Beladung des Speichers'!$C$17:$C$300,'Beladung des Speichers'!$A$17:$A$300,A184)*C184*SUMIF($A$17:$A$300,A184,'Beladung des Speichers'!$E$17:$E$300))</f>
        <v/>
      </c>
      <c r="F184" s="152" t="str">
        <f>IF(ISBLANK('Beladung des Speichers'!A184),"",IF(C184=0,"0,00",D184/C184*E184))</f>
        <v/>
      </c>
      <c r="G184" s="153" t="str">
        <f>IF(ISBLANK('Beladung des Speichers'!A184),"",SUMIFS('Beladung des Speichers'!$C$17:$C$300,'Beladung des Speichers'!$A$17:$A$300,A184))</f>
        <v/>
      </c>
      <c r="H184" s="112" t="str">
        <f>IF(ISBLANK('Beladung des Speichers'!A184),"",'Beladung des Speichers'!C184)</f>
        <v/>
      </c>
      <c r="I184" s="154" t="str">
        <f>IF(ISBLANK('Beladung des Speichers'!A184),"",SUMIFS('Beladung des Speichers'!$E$17:$E$1001,'Beladung des Speichers'!$A$17:$A$1001,'Ergebnis (detailliert)'!A184))</f>
        <v/>
      </c>
      <c r="J184" s="113" t="str">
        <f>IF(ISBLANK('Beladung des Speichers'!A184),"",'Beladung des Speichers'!E184)</f>
        <v/>
      </c>
      <c r="K184" s="154" t="str">
        <f>IF(ISBLANK('Beladung des Speichers'!A184),"",SUMIFS('Entladung des Speichers'!$C$17:$C$1001,'Entladung des Speichers'!$A$17:$A$1001,'Ergebnis (detailliert)'!A184))</f>
        <v/>
      </c>
      <c r="L184" s="155" t="str">
        <f t="shared" si="10"/>
        <v/>
      </c>
      <c r="M184" s="155" t="str">
        <f>IF(ISBLANK('Entladung des Speichers'!A184),"",'Entladung des Speichers'!C184)</f>
        <v/>
      </c>
      <c r="N184" s="154" t="str">
        <f>IF(ISBLANK('Beladung des Speichers'!A184),"",SUMIFS('Entladung des Speichers'!$E$17:$E$1001,'Entladung des Speichers'!$A$17:$A$1001,'Ergebnis (detailliert)'!$A$17:$A$300))</f>
        <v/>
      </c>
      <c r="O184" s="113" t="str">
        <f t="shared" si="11"/>
        <v/>
      </c>
      <c r="P184" s="17" t="str">
        <f>IFERROR(IF(A184="","",N184*'Ergebnis (detailliert)'!J184/'Ergebnis (detailliert)'!I184),0)</f>
        <v/>
      </c>
      <c r="Q184" s="95" t="str">
        <f t="shared" si="12"/>
        <v/>
      </c>
      <c r="R184" s="96" t="str">
        <f t="shared" si="13"/>
        <v/>
      </c>
      <c r="S184" s="97" t="str">
        <f>IF(A184="","",IF(LOOKUP(A184,Stammdaten!$A$17:$A$1001,Stammdaten!$G$17:$G$1001)="Nein",0,IF(ISBLANK('Beladung des Speichers'!A184),"",ROUND(MIN(J184,Q184)*-1,2))))</f>
        <v/>
      </c>
    </row>
    <row r="185" spans="1:19" x14ac:dyDescent="0.2">
      <c r="A185" s="98" t="str">
        <f>IF('Beladung des Speichers'!A185="","",'Beladung des Speichers'!A185)</f>
        <v/>
      </c>
      <c r="B185" s="98" t="str">
        <f>IF('Beladung des Speichers'!B185="","",'Beladung des Speichers'!B185)</f>
        <v/>
      </c>
      <c r="C185" s="149" t="str">
        <f>IF(ISBLANK('Beladung des Speichers'!A185),"",SUMIFS('Beladung des Speichers'!$C$17:$C$300,'Beladung des Speichers'!$A$17:$A$300,A185)-SUMIFS('Entladung des Speichers'!$C$17:$C$300,'Entladung des Speichers'!$A$17:$A$300,A185)+SUMIFS(Füllstände!$B$17:$B$299,Füllstände!$A$17:$A$299,A185)-SUMIFS(Füllstände!$C$17:$C$299,Füllstände!$A$17:$A$299,A185))</f>
        <v/>
      </c>
      <c r="D185" s="150" t="str">
        <f>IF(ISBLANK('Beladung des Speichers'!A185),"",C185*'Beladung des Speichers'!C185/SUMIFS('Beladung des Speichers'!$C$17:$C$300,'Beladung des Speichers'!$A$17:$A$300,A185))</f>
        <v/>
      </c>
      <c r="E185" s="151" t="str">
        <f>IF(ISBLANK('Beladung des Speichers'!A185),"",1/SUMIFS('Beladung des Speichers'!$C$17:$C$300,'Beladung des Speichers'!$A$17:$A$300,A185)*C185*SUMIF($A$17:$A$300,A185,'Beladung des Speichers'!$E$17:$E$300))</f>
        <v/>
      </c>
      <c r="F185" s="152" t="str">
        <f>IF(ISBLANK('Beladung des Speichers'!A185),"",IF(C185=0,"0,00",D185/C185*E185))</f>
        <v/>
      </c>
      <c r="G185" s="153" t="str">
        <f>IF(ISBLANK('Beladung des Speichers'!A185),"",SUMIFS('Beladung des Speichers'!$C$17:$C$300,'Beladung des Speichers'!$A$17:$A$300,A185))</f>
        <v/>
      </c>
      <c r="H185" s="112" t="str">
        <f>IF(ISBLANK('Beladung des Speichers'!A185),"",'Beladung des Speichers'!C185)</f>
        <v/>
      </c>
      <c r="I185" s="154" t="str">
        <f>IF(ISBLANK('Beladung des Speichers'!A185),"",SUMIFS('Beladung des Speichers'!$E$17:$E$1001,'Beladung des Speichers'!$A$17:$A$1001,'Ergebnis (detailliert)'!A185))</f>
        <v/>
      </c>
      <c r="J185" s="113" t="str">
        <f>IF(ISBLANK('Beladung des Speichers'!A185),"",'Beladung des Speichers'!E185)</f>
        <v/>
      </c>
      <c r="K185" s="154" t="str">
        <f>IF(ISBLANK('Beladung des Speichers'!A185),"",SUMIFS('Entladung des Speichers'!$C$17:$C$1001,'Entladung des Speichers'!$A$17:$A$1001,'Ergebnis (detailliert)'!A185))</f>
        <v/>
      </c>
      <c r="L185" s="155" t="str">
        <f t="shared" si="10"/>
        <v/>
      </c>
      <c r="M185" s="155" t="str">
        <f>IF(ISBLANK('Entladung des Speichers'!A185),"",'Entladung des Speichers'!C185)</f>
        <v/>
      </c>
      <c r="N185" s="154" t="str">
        <f>IF(ISBLANK('Beladung des Speichers'!A185),"",SUMIFS('Entladung des Speichers'!$E$17:$E$1001,'Entladung des Speichers'!$A$17:$A$1001,'Ergebnis (detailliert)'!$A$17:$A$300))</f>
        <v/>
      </c>
      <c r="O185" s="113" t="str">
        <f t="shared" si="11"/>
        <v/>
      </c>
      <c r="P185" s="17" t="str">
        <f>IFERROR(IF(A185="","",N185*'Ergebnis (detailliert)'!J185/'Ergebnis (detailliert)'!I185),0)</f>
        <v/>
      </c>
      <c r="Q185" s="95" t="str">
        <f t="shared" si="12"/>
        <v/>
      </c>
      <c r="R185" s="96" t="str">
        <f t="shared" si="13"/>
        <v/>
      </c>
      <c r="S185" s="97" t="str">
        <f>IF(A185="","",IF(LOOKUP(A185,Stammdaten!$A$17:$A$1001,Stammdaten!$G$17:$G$1001)="Nein",0,IF(ISBLANK('Beladung des Speichers'!A185),"",ROUND(MIN(J185,Q185)*-1,2))))</f>
        <v/>
      </c>
    </row>
    <row r="186" spans="1:19" x14ac:dyDescent="0.2">
      <c r="A186" s="98" t="str">
        <f>IF('Beladung des Speichers'!A186="","",'Beladung des Speichers'!A186)</f>
        <v/>
      </c>
      <c r="B186" s="98" t="str">
        <f>IF('Beladung des Speichers'!B186="","",'Beladung des Speichers'!B186)</f>
        <v/>
      </c>
      <c r="C186" s="149" t="str">
        <f>IF(ISBLANK('Beladung des Speichers'!A186),"",SUMIFS('Beladung des Speichers'!$C$17:$C$300,'Beladung des Speichers'!$A$17:$A$300,A186)-SUMIFS('Entladung des Speichers'!$C$17:$C$300,'Entladung des Speichers'!$A$17:$A$300,A186)+SUMIFS(Füllstände!$B$17:$B$299,Füllstände!$A$17:$A$299,A186)-SUMIFS(Füllstände!$C$17:$C$299,Füllstände!$A$17:$A$299,A186))</f>
        <v/>
      </c>
      <c r="D186" s="150" t="str">
        <f>IF(ISBLANK('Beladung des Speichers'!A186),"",C186*'Beladung des Speichers'!C186/SUMIFS('Beladung des Speichers'!$C$17:$C$300,'Beladung des Speichers'!$A$17:$A$300,A186))</f>
        <v/>
      </c>
      <c r="E186" s="151" t="str">
        <f>IF(ISBLANK('Beladung des Speichers'!A186),"",1/SUMIFS('Beladung des Speichers'!$C$17:$C$300,'Beladung des Speichers'!$A$17:$A$300,A186)*C186*SUMIF($A$17:$A$300,A186,'Beladung des Speichers'!$E$17:$E$300))</f>
        <v/>
      </c>
      <c r="F186" s="152" t="str">
        <f>IF(ISBLANK('Beladung des Speichers'!A186),"",IF(C186=0,"0,00",D186/C186*E186))</f>
        <v/>
      </c>
      <c r="G186" s="153" t="str">
        <f>IF(ISBLANK('Beladung des Speichers'!A186),"",SUMIFS('Beladung des Speichers'!$C$17:$C$300,'Beladung des Speichers'!$A$17:$A$300,A186))</f>
        <v/>
      </c>
      <c r="H186" s="112" t="str">
        <f>IF(ISBLANK('Beladung des Speichers'!A186),"",'Beladung des Speichers'!C186)</f>
        <v/>
      </c>
      <c r="I186" s="154" t="str">
        <f>IF(ISBLANK('Beladung des Speichers'!A186),"",SUMIFS('Beladung des Speichers'!$E$17:$E$1001,'Beladung des Speichers'!$A$17:$A$1001,'Ergebnis (detailliert)'!A186))</f>
        <v/>
      </c>
      <c r="J186" s="113" t="str">
        <f>IF(ISBLANK('Beladung des Speichers'!A186),"",'Beladung des Speichers'!E186)</f>
        <v/>
      </c>
      <c r="K186" s="154" t="str">
        <f>IF(ISBLANK('Beladung des Speichers'!A186),"",SUMIFS('Entladung des Speichers'!$C$17:$C$1001,'Entladung des Speichers'!$A$17:$A$1001,'Ergebnis (detailliert)'!A186))</f>
        <v/>
      </c>
      <c r="L186" s="155" t="str">
        <f t="shared" si="10"/>
        <v/>
      </c>
      <c r="M186" s="155" t="str">
        <f>IF(ISBLANK('Entladung des Speichers'!A186),"",'Entladung des Speichers'!C186)</f>
        <v/>
      </c>
      <c r="N186" s="154" t="str">
        <f>IF(ISBLANK('Beladung des Speichers'!A186),"",SUMIFS('Entladung des Speichers'!$E$17:$E$1001,'Entladung des Speichers'!$A$17:$A$1001,'Ergebnis (detailliert)'!$A$17:$A$300))</f>
        <v/>
      </c>
      <c r="O186" s="113" t="str">
        <f t="shared" si="11"/>
        <v/>
      </c>
      <c r="P186" s="17" t="str">
        <f>IFERROR(IF(A186="","",N186*'Ergebnis (detailliert)'!J186/'Ergebnis (detailliert)'!I186),0)</f>
        <v/>
      </c>
      <c r="Q186" s="95" t="str">
        <f t="shared" si="12"/>
        <v/>
      </c>
      <c r="R186" s="96" t="str">
        <f t="shared" si="13"/>
        <v/>
      </c>
      <c r="S186" s="97" t="str">
        <f>IF(A186="","",IF(LOOKUP(A186,Stammdaten!$A$17:$A$1001,Stammdaten!$G$17:$G$1001)="Nein",0,IF(ISBLANK('Beladung des Speichers'!A186),"",ROUND(MIN(J186,Q186)*-1,2))))</f>
        <v/>
      </c>
    </row>
    <row r="187" spans="1:19" x14ac:dyDescent="0.2">
      <c r="A187" s="98" t="str">
        <f>IF('Beladung des Speichers'!A187="","",'Beladung des Speichers'!A187)</f>
        <v/>
      </c>
      <c r="B187" s="98" t="str">
        <f>IF('Beladung des Speichers'!B187="","",'Beladung des Speichers'!B187)</f>
        <v/>
      </c>
      <c r="C187" s="149" t="str">
        <f>IF(ISBLANK('Beladung des Speichers'!A187),"",SUMIFS('Beladung des Speichers'!$C$17:$C$300,'Beladung des Speichers'!$A$17:$A$300,A187)-SUMIFS('Entladung des Speichers'!$C$17:$C$300,'Entladung des Speichers'!$A$17:$A$300,A187)+SUMIFS(Füllstände!$B$17:$B$299,Füllstände!$A$17:$A$299,A187)-SUMIFS(Füllstände!$C$17:$C$299,Füllstände!$A$17:$A$299,A187))</f>
        <v/>
      </c>
      <c r="D187" s="150" t="str">
        <f>IF(ISBLANK('Beladung des Speichers'!A187),"",C187*'Beladung des Speichers'!C187/SUMIFS('Beladung des Speichers'!$C$17:$C$300,'Beladung des Speichers'!$A$17:$A$300,A187))</f>
        <v/>
      </c>
      <c r="E187" s="151" t="str">
        <f>IF(ISBLANK('Beladung des Speichers'!A187),"",1/SUMIFS('Beladung des Speichers'!$C$17:$C$300,'Beladung des Speichers'!$A$17:$A$300,A187)*C187*SUMIF($A$17:$A$300,A187,'Beladung des Speichers'!$E$17:$E$300))</f>
        <v/>
      </c>
      <c r="F187" s="152" t="str">
        <f>IF(ISBLANK('Beladung des Speichers'!A187),"",IF(C187=0,"0,00",D187/C187*E187))</f>
        <v/>
      </c>
      <c r="G187" s="153" t="str">
        <f>IF(ISBLANK('Beladung des Speichers'!A187),"",SUMIFS('Beladung des Speichers'!$C$17:$C$300,'Beladung des Speichers'!$A$17:$A$300,A187))</f>
        <v/>
      </c>
      <c r="H187" s="112" t="str">
        <f>IF(ISBLANK('Beladung des Speichers'!A187),"",'Beladung des Speichers'!C187)</f>
        <v/>
      </c>
      <c r="I187" s="154" t="str">
        <f>IF(ISBLANK('Beladung des Speichers'!A187),"",SUMIFS('Beladung des Speichers'!$E$17:$E$1001,'Beladung des Speichers'!$A$17:$A$1001,'Ergebnis (detailliert)'!A187))</f>
        <v/>
      </c>
      <c r="J187" s="113" t="str">
        <f>IF(ISBLANK('Beladung des Speichers'!A187),"",'Beladung des Speichers'!E187)</f>
        <v/>
      </c>
      <c r="K187" s="154" t="str">
        <f>IF(ISBLANK('Beladung des Speichers'!A187),"",SUMIFS('Entladung des Speichers'!$C$17:$C$1001,'Entladung des Speichers'!$A$17:$A$1001,'Ergebnis (detailliert)'!A187))</f>
        <v/>
      </c>
      <c r="L187" s="155" t="str">
        <f t="shared" si="10"/>
        <v/>
      </c>
      <c r="M187" s="155" t="str">
        <f>IF(ISBLANK('Entladung des Speichers'!A187),"",'Entladung des Speichers'!C187)</f>
        <v/>
      </c>
      <c r="N187" s="154" t="str">
        <f>IF(ISBLANK('Beladung des Speichers'!A187),"",SUMIFS('Entladung des Speichers'!$E$17:$E$1001,'Entladung des Speichers'!$A$17:$A$1001,'Ergebnis (detailliert)'!$A$17:$A$300))</f>
        <v/>
      </c>
      <c r="O187" s="113" t="str">
        <f t="shared" si="11"/>
        <v/>
      </c>
      <c r="P187" s="17" t="str">
        <f>IFERROR(IF(A187="","",N187*'Ergebnis (detailliert)'!J187/'Ergebnis (detailliert)'!I187),0)</f>
        <v/>
      </c>
      <c r="Q187" s="95" t="str">
        <f t="shared" si="12"/>
        <v/>
      </c>
      <c r="R187" s="96" t="str">
        <f t="shared" si="13"/>
        <v/>
      </c>
      <c r="S187" s="97" t="str">
        <f>IF(A187="","",IF(LOOKUP(A187,Stammdaten!$A$17:$A$1001,Stammdaten!$G$17:$G$1001)="Nein",0,IF(ISBLANK('Beladung des Speichers'!A187),"",ROUND(MIN(J187,Q187)*-1,2))))</f>
        <v/>
      </c>
    </row>
    <row r="188" spans="1:19" x14ac:dyDescent="0.2">
      <c r="A188" s="98" t="str">
        <f>IF('Beladung des Speichers'!A188="","",'Beladung des Speichers'!A188)</f>
        <v/>
      </c>
      <c r="B188" s="98" t="str">
        <f>IF('Beladung des Speichers'!B188="","",'Beladung des Speichers'!B188)</f>
        <v/>
      </c>
      <c r="C188" s="149" t="str">
        <f>IF(ISBLANK('Beladung des Speichers'!A188),"",SUMIFS('Beladung des Speichers'!$C$17:$C$300,'Beladung des Speichers'!$A$17:$A$300,A188)-SUMIFS('Entladung des Speichers'!$C$17:$C$300,'Entladung des Speichers'!$A$17:$A$300,A188)+SUMIFS(Füllstände!$B$17:$B$299,Füllstände!$A$17:$A$299,A188)-SUMIFS(Füllstände!$C$17:$C$299,Füllstände!$A$17:$A$299,A188))</f>
        <v/>
      </c>
      <c r="D188" s="150" t="str">
        <f>IF(ISBLANK('Beladung des Speichers'!A188),"",C188*'Beladung des Speichers'!C188/SUMIFS('Beladung des Speichers'!$C$17:$C$300,'Beladung des Speichers'!$A$17:$A$300,A188))</f>
        <v/>
      </c>
      <c r="E188" s="151" t="str">
        <f>IF(ISBLANK('Beladung des Speichers'!A188),"",1/SUMIFS('Beladung des Speichers'!$C$17:$C$300,'Beladung des Speichers'!$A$17:$A$300,A188)*C188*SUMIF($A$17:$A$300,A188,'Beladung des Speichers'!$E$17:$E$300))</f>
        <v/>
      </c>
      <c r="F188" s="152" t="str">
        <f>IF(ISBLANK('Beladung des Speichers'!A188),"",IF(C188=0,"0,00",D188/C188*E188))</f>
        <v/>
      </c>
      <c r="G188" s="153" t="str">
        <f>IF(ISBLANK('Beladung des Speichers'!A188),"",SUMIFS('Beladung des Speichers'!$C$17:$C$300,'Beladung des Speichers'!$A$17:$A$300,A188))</f>
        <v/>
      </c>
      <c r="H188" s="112" t="str">
        <f>IF(ISBLANK('Beladung des Speichers'!A188),"",'Beladung des Speichers'!C188)</f>
        <v/>
      </c>
      <c r="I188" s="154" t="str">
        <f>IF(ISBLANK('Beladung des Speichers'!A188),"",SUMIFS('Beladung des Speichers'!$E$17:$E$1001,'Beladung des Speichers'!$A$17:$A$1001,'Ergebnis (detailliert)'!A188))</f>
        <v/>
      </c>
      <c r="J188" s="113" t="str">
        <f>IF(ISBLANK('Beladung des Speichers'!A188),"",'Beladung des Speichers'!E188)</f>
        <v/>
      </c>
      <c r="K188" s="154" t="str">
        <f>IF(ISBLANK('Beladung des Speichers'!A188),"",SUMIFS('Entladung des Speichers'!$C$17:$C$1001,'Entladung des Speichers'!$A$17:$A$1001,'Ergebnis (detailliert)'!A188))</f>
        <v/>
      </c>
      <c r="L188" s="155" t="str">
        <f t="shared" si="10"/>
        <v/>
      </c>
      <c r="M188" s="155" t="str">
        <f>IF(ISBLANK('Entladung des Speichers'!A188),"",'Entladung des Speichers'!C188)</f>
        <v/>
      </c>
      <c r="N188" s="154" t="str">
        <f>IF(ISBLANK('Beladung des Speichers'!A188),"",SUMIFS('Entladung des Speichers'!$E$17:$E$1001,'Entladung des Speichers'!$A$17:$A$1001,'Ergebnis (detailliert)'!$A$17:$A$300))</f>
        <v/>
      </c>
      <c r="O188" s="113" t="str">
        <f t="shared" si="11"/>
        <v/>
      </c>
      <c r="P188" s="17" t="str">
        <f>IFERROR(IF(A188="","",N188*'Ergebnis (detailliert)'!J188/'Ergebnis (detailliert)'!I188),0)</f>
        <v/>
      </c>
      <c r="Q188" s="95" t="str">
        <f t="shared" si="12"/>
        <v/>
      </c>
      <c r="R188" s="96" t="str">
        <f t="shared" si="13"/>
        <v/>
      </c>
      <c r="S188" s="97" t="str">
        <f>IF(A188="","",IF(LOOKUP(A188,Stammdaten!$A$17:$A$1001,Stammdaten!$G$17:$G$1001)="Nein",0,IF(ISBLANK('Beladung des Speichers'!A188),"",ROUND(MIN(J188,Q188)*-1,2))))</f>
        <v/>
      </c>
    </row>
    <row r="189" spans="1:19" x14ac:dyDescent="0.2">
      <c r="A189" s="98" t="str">
        <f>IF('Beladung des Speichers'!A189="","",'Beladung des Speichers'!A189)</f>
        <v/>
      </c>
      <c r="B189" s="98" t="str">
        <f>IF('Beladung des Speichers'!B189="","",'Beladung des Speichers'!B189)</f>
        <v/>
      </c>
      <c r="C189" s="149" t="str">
        <f>IF(ISBLANK('Beladung des Speichers'!A189),"",SUMIFS('Beladung des Speichers'!$C$17:$C$300,'Beladung des Speichers'!$A$17:$A$300,A189)-SUMIFS('Entladung des Speichers'!$C$17:$C$300,'Entladung des Speichers'!$A$17:$A$300,A189)+SUMIFS(Füllstände!$B$17:$B$299,Füllstände!$A$17:$A$299,A189)-SUMIFS(Füllstände!$C$17:$C$299,Füllstände!$A$17:$A$299,A189))</f>
        <v/>
      </c>
      <c r="D189" s="150" t="str">
        <f>IF(ISBLANK('Beladung des Speichers'!A189),"",C189*'Beladung des Speichers'!C189/SUMIFS('Beladung des Speichers'!$C$17:$C$300,'Beladung des Speichers'!$A$17:$A$300,A189))</f>
        <v/>
      </c>
      <c r="E189" s="151" t="str">
        <f>IF(ISBLANK('Beladung des Speichers'!A189),"",1/SUMIFS('Beladung des Speichers'!$C$17:$C$300,'Beladung des Speichers'!$A$17:$A$300,A189)*C189*SUMIF($A$17:$A$300,A189,'Beladung des Speichers'!$E$17:$E$300))</f>
        <v/>
      </c>
      <c r="F189" s="152" t="str">
        <f>IF(ISBLANK('Beladung des Speichers'!A189),"",IF(C189=0,"0,00",D189/C189*E189))</f>
        <v/>
      </c>
      <c r="G189" s="153" t="str">
        <f>IF(ISBLANK('Beladung des Speichers'!A189),"",SUMIFS('Beladung des Speichers'!$C$17:$C$300,'Beladung des Speichers'!$A$17:$A$300,A189))</f>
        <v/>
      </c>
      <c r="H189" s="112" t="str">
        <f>IF(ISBLANK('Beladung des Speichers'!A189),"",'Beladung des Speichers'!C189)</f>
        <v/>
      </c>
      <c r="I189" s="154" t="str">
        <f>IF(ISBLANK('Beladung des Speichers'!A189),"",SUMIFS('Beladung des Speichers'!$E$17:$E$1001,'Beladung des Speichers'!$A$17:$A$1001,'Ergebnis (detailliert)'!A189))</f>
        <v/>
      </c>
      <c r="J189" s="113" t="str">
        <f>IF(ISBLANK('Beladung des Speichers'!A189),"",'Beladung des Speichers'!E189)</f>
        <v/>
      </c>
      <c r="K189" s="154" t="str">
        <f>IF(ISBLANK('Beladung des Speichers'!A189),"",SUMIFS('Entladung des Speichers'!$C$17:$C$1001,'Entladung des Speichers'!$A$17:$A$1001,'Ergebnis (detailliert)'!A189))</f>
        <v/>
      </c>
      <c r="L189" s="155" t="str">
        <f t="shared" si="10"/>
        <v/>
      </c>
      <c r="M189" s="155" t="str">
        <f>IF(ISBLANK('Entladung des Speichers'!A189),"",'Entladung des Speichers'!C189)</f>
        <v/>
      </c>
      <c r="N189" s="154" t="str">
        <f>IF(ISBLANK('Beladung des Speichers'!A189),"",SUMIFS('Entladung des Speichers'!$E$17:$E$1001,'Entladung des Speichers'!$A$17:$A$1001,'Ergebnis (detailliert)'!$A$17:$A$300))</f>
        <v/>
      </c>
      <c r="O189" s="113" t="str">
        <f t="shared" si="11"/>
        <v/>
      </c>
      <c r="P189" s="17" t="str">
        <f>IFERROR(IF(A189="","",N189*'Ergebnis (detailliert)'!J189/'Ergebnis (detailliert)'!I189),0)</f>
        <v/>
      </c>
      <c r="Q189" s="95" t="str">
        <f t="shared" si="12"/>
        <v/>
      </c>
      <c r="R189" s="96" t="str">
        <f t="shared" si="13"/>
        <v/>
      </c>
      <c r="S189" s="97" t="str">
        <f>IF(A189="","",IF(LOOKUP(A189,Stammdaten!$A$17:$A$1001,Stammdaten!$G$17:$G$1001)="Nein",0,IF(ISBLANK('Beladung des Speichers'!A189),"",ROUND(MIN(J189,Q189)*-1,2))))</f>
        <v/>
      </c>
    </row>
    <row r="190" spans="1:19" x14ac:dyDescent="0.2">
      <c r="A190" s="98" t="str">
        <f>IF('Beladung des Speichers'!A190="","",'Beladung des Speichers'!A190)</f>
        <v/>
      </c>
      <c r="B190" s="98" t="str">
        <f>IF('Beladung des Speichers'!B190="","",'Beladung des Speichers'!B190)</f>
        <v/>
      </c>
      <c r="C190" s="149" t="str">
        <f>IF(ISBLANK('Beladung des Speichers'!A190),"",SUMIFS('Beladung des Speichers'!$C$17:$C$300,'Beladung des Speichers'!$A$17:$A$300,A190)-SUMIFS('Entladung des Speichers'!$C$17:$C$300,'Entladung des Speichers'!$A$17:$A$300,A190)+SUMIFS(Füllstände!$B$17:$B$299,Füllstände!$A$17:$A$299,A190)-SUMIFS(Füllstände!$C$17:$C$299,Füllstände!$A$17:$A$299,A190))</f>
        <v/>
      </c>
      <c r="D190" s="150" t="str">
        <f>IF(ISBLANK('Beladung des Speichers'!A190),"",C190*'Beladung des Speichers'!C190/SUMIFS('Beladung des Speichers'!$C$17:$C$300,'Beladung des Speichers'!$A$17:$A$300,A190))</f>
        <v/>
      </c>
      <c r="E190" s="151" t="str">
        <f>IF(ISBLANK('Beladung des Speichers'!A190),"",1/SUMIFS('Beladung des Speichers'!$C$17:$C$300,'Beladung des Speichers'!$A$17:$A$300,A190)*C190*SUMIF($A$17:$A$300,A190,'Beladung des Speichers'!$E$17:$E$300))</f>
        <v/>
      </c>
      <c r="F190" s="152" t="str">
        <f>IF(ISBLANK('Beladung des Speichers'!A190),"",IF(C190=0,"0,00",D190/C190*E190))</f>
        <v/>
      </c>
      <c r="G190" s="153" t="str">
        <f>IF(ISBLANK('Beladung des Speichers'!A190),"",SUMIFS('Beladung des Speichers'!$C$17:$C$300,'Beladung des Speichers'!$A$17:$A$300,A190))</f>
        <v/>
      </c>
      <c r="H190" s="112" t="str">
        <f>IF(ISBLANK('Beladung des Speichers'!A190),"",'Beladung des Speichers'!C190)</f>
        <v/>
      </c>
      <c r="I190" s="154" t="str">
        <f>IF(ISBLANK('Beladung des Speichers'!A190),"",SUMIFS('Beladung des Speichers'!$E$17:$E$1001,'Beladung des Speichers'!$A$17:$A$1001,'Ergebnis (detailliert)'!A190))</f>
        <v/>
      </c>
      <c r="J190" s="113" t="str">
        <f>IF(ISBLANK('Beladung des Speichers'!A190),"",'Beladung des Speichers'!E190)</f>
        <v/>
      </c>
      <c r="K190" s="154" t="str">
        <f>IF(ISBLANK('Beladung des Speichers'!A190),"",SUMIFS('Entladung des Speichers'!$C$17:$C$1001,'Entladung des Speichers'!$A$17:$A$1001,'Ergebnis (detailliert)'!A190))</f>
        <v/>
      </c>
      <c r="L190" s="155" t="str">
        <f t="shared" si="10"/>
        <v/>
      </c>
      <c r="M190" s="155" t="str">
        <f>IF(ISBLANK('Entladung des Speichers'!A190),"",'Entladung des Speichers'!C190)</f>
        <v/>
      </c>
      <c r="N190" s="154" t="str">
        <f>IF(ISBLANK('Beladung des Speichers'!A190),"",SUMIFS('Entladung des Speichers'!$E$17:$E$1001,'Entladung des Speichers'!$A$17:$A$1001,'Ergebnis (detailliert)'!$A$17:$A$300))</f>
        <v/>
      </c>
      <c r="O190" s="113" t="str">
        <f t="shared" si="11"/>
        <v/>
      </c>
      <c r="P190" s="17" t="str">
        <f>IFERROR(IF(A190="","",N190*'Ergebnis (detailliert)'!J190/'Ergebnis (detailliert)'!I190),0)</f>
        <v/>
      </c>
      <c r="Q190" s="95" t="str">
        <f t="shared" si="12"/>
        <v/>
      </c>
      <c r="R190" s="96" t="str">
        <f t="shared" si="13"/>
        <v/>
      </c>
      <c r="S190" s="97" t="str">
        <f>IF(A190="","",IF(LOOKUP(A190,Stammdaten!$A$17:$A$1001,Stammdaten!$G$17:$G$1001)="Nein",0,IF(ISBLANK('Beladung des Speichers'!A190),"",ROUND(MIN(J190,Q190)*-1,2))))</f>
        <v/>
      </c>
    </row>
    <row r="191" spans="1:19" x14ac:dyDescent="0.2">
      <c r="A191" s="98" t="str">
        <f>IF('Beladung des Speichers'!A191="","",'Beladung des Speichers'!A191)</f>
        <v/>
      </c>
      <c r="B191" s="98" t="str">
        <f>IF('Beladung des Speichers'!B191="","",'Beladung des Speichers'!B191)</f>
        <v/>
      </c>
      <c r="C191" s="149" t="str">
        <f>IF(ISBLANK('Beladung des Speichers'!A191),"",SUMIFS('Beladung des Speichers'!$C$17:$C$300,'Beladung des Speichers'!$A$17:$A$300,A191)-SUMIFS('Entladung des Speichers'!$C$17:$C$300,'Entladung des Speichers'!$A$17:$A$300,A191)+SUMIFS(Füllstände!$B$17:$B$299,Füllstände!$A$17:$A$299,A191)-SUMIFS(Füllstände!$C$17:$C$299,Füllstände!$A$17:$A$299,A191))</f>
        <v/>
      </c>
      <c r="D191" s="150" t="str">
        <f>IF(ISBLANK('Beladung des Speichers'!A191),"",C191*'Beladung des Speichers'!C191/SUMIFS('Beladung des Speichers'!$C$17:$C$300,'Beladung des Speichers'!$A$17:$A$300,A191))</f>
        <v/>
      </c>
      <c r="E191" s="151" t="str">
        <f>IF(ISBLANK('Beladung des Speichers'!A191),"",1/SUMIFS('Beladung des Speichers'!$C$17:$C$300,'Beladung des Speichers'!$A$17:$A$300,A191)*C191*SUMIF($A$17:$A$300,A191,'Beladung des Speichers'!$E$17:$E$300))</f>
        <v/>
      </c>
      <c r="F191" s="152" t="str">
        <f>IF(ISBLANK('Beladung des Speichers'!A191),"",IF(C191=0,"0,00",D191/C191*E191))</f>
        <v/>
      </c>
      <c r="G191" s="153" t="str">
        <f>IF(ISBLANK('Beladung des Speichers'!A191),"",SUMIFS('Beladung des Speichers'!$C$17:$C$300,'Beladung des Speichers'!$A$17:$A$300,A191))</f>
        <v/>
      </c>
      <c r="H191" s="112" t="str">
        <f>IF(ISBLANK('Beladung des Speichers'!A191),"",'Beladung des Speichers'!C191)</f>
        <v/>
      </c>
      <c r="I191" s="154" t="str">
        <f>IF(ISBLANK('Beladung des Speichers'!A191),"",SUMIFS('Beladung des Speichers'!$E$17:$E$1001,'Beladung des Speichers'!$A$17:$A$1001,'Ergebnis (detailliert)'!A191))</f>
        <v/>
      </c>
      <c r="J191" s="113" t="str">
        <f>IF(ISBLANK('Beladung des Speichers'!A191),"",'Beladung des Speichers'!E191)</f>
        <v/>
      </c>
      <c r="K191" s="154" t="str">
        <f>IF(ISBLANK('Beladung des Speichers'!A191),"",SUMIFS('Entladung des Speichers'!$C$17:$C$1001,'Entladung des Speichers'!$A$17:$A$1001,'Ergebnis (detailliert)'!A191))</f>
        <v/>
      </c>
      <c r="L191" s="155" t="str">
        <f t="shared" si="10"/>
        <v/>
      </c>
      <c r="M191" s="155" t="str">
        <f>IF(ISBLANK('Entladung des Speichers'!A191),"",'Entladung des Speichers'!C191)</f>
        <v/>
      </c>
      <c r="N191" s="154" t="str">
        <f>IF(ISBLANK('Beladung des Speichers'!A191),"",SUMIFS('Entladung des Speichers'!$E$17:$E$1001,'Entladung des Speichers'!$A$17:$A$1001,'Ergebnis (detailliert)'!$A$17:$A$300))</f>
        <v/>
      </c>
      <c r="O191" s="113" t="str">
        <f t="shared" si="11"/>
        <v/>
      </c>
      <c r="P191" s="17" t="str">
        <f>IFERROR(IF(A191="","",N191*'Ergebnis (detailliert)'!J191/'Ergebnis (detailliert)'!I191),0)</f>
        <v/>
      </c>
      <c r="Q191" s="95" t="str">
        <f t="shared" si="12"/>
        <v/>
      </c>
      <c r="R191" s="96" t="str">
        <f t="shared" si="13"/>
        <v/>
      </c>
      <c r="S191" s="97" t="str">
        <f>IF(A191="","",IF(LOOKUP(A191,Stammdaten!$A$17:$A$1001,Stammdaten!$G$17:$G$1001)="Nein",0,IF(ISBLANK('Beladung des Speichers'!A191),"",ROUND(MIN(J191,Q191)*-1,2))))</f>
        <v/>
      </c>
    </row>
    <row r="192" spans="1:19" x14ac:dyDescent="0.2">
      <c r="A192" s="98" t="str">
        <f>IF('Beladung des Speichers'!A192="","",'Beladung des Speichers'!A192)</f>
        <v/>
      </c>
      <c r="B192" s="98" t="str">
        <f>IF('Beladung des Speichers'!B192="","",'Beladung des Speichers'!B192)</f>
        <v/>
      </c>
      <c r="C192" s="149" t="str">
        <f>IF(ISBLANK('Beladung des Speichers'!A192),"",SUMIFS('Beladung des Speichers'!$C$17:$C$300,'Beladung des Speichers'!$A$17:$A$300,A192)-SUMIFS('Entladung des Speichers'!$C$17:$C$300,'Entladung des Speichers'!$A$17:$A$300,A192)+SUMIFS(Füllstände!$B$17:$B$299,Füllstände!$A$17:$A$299,A192)-SUMIFS(Füllstände!$C$17:$C$299,Füllstände!$A$17:$A$299,A192))</f>
        <v/>
      </c>
      <c r="D192" s="150" t="str">
        <f>IF(ISBLANK('Beladung des Speichers'!A192),"",C192*'Beladung des Speichers'!C192/SUMIFS('Beladung des Speichers'!$C$17:$C$300,'Beladung des Speichers'!$A$17:$A$300,A192))</f>
        <v/>
      </c>
      <c r="E192" s="151" t="str">
        <f>IF(ISBLANK('Beladung des Speichers'!A192),"",1/SUMIFS('Beladung des Speichers'!$C$17:$C$300,'Beladung des Speichers'!$A$17:$A$300,A192)*C192*SUMIF($A$17:$A$300,A192,'Beladung des Speichers'!$E$17:$E$300))</f>
        <v/>
      </c>
      <c r="F192" s="152" t="str">
        <f>IF(ISBLANK('Beladung des Speichers'!A192),"",IF(C192=0,"0,00",D192/C192*E192))</f>
        <v/>
      </c>
      <c r="G192" s="153" t="str">
        <f>IF(ISBLANK('Beladung des Speichers'!A192),"",SUMIFS('Beladung des Speichers'!$C$17:$C$300,'Beladung des Speichers'!$A$17:$A$300,A192))</f>
        <v/>
      </c>
      <c r="H192" s="112" t="str">
        <f>IF(ISBLANK('Beladung des Speichers'!A192),"",'Beladung des Speichers'!C192)</f>
        <v/>
      </c>
      <c r="I192" s="154" t="str">
        <f>IF(ISBLANK('Beladung des Speichers'!A192),"",SUMIFS('Beladung des Speichers'!$E$17:$E$1001,'Beladung des Speichers'!$A$17:$A$1001,'Ergebnis (detailliert)'!A192))</f>
        <v/>
      </c>
      <c r="J192" s="113" t="str">
        <f>IF(ISBLANK('Beladung des Speichers'!A192),"",'Beladung des Speichers'!E192)</f>
        <v/>
      </c>
      <c r="K192" s="154" t="str">
        <f>IF(ISBLANK('Beladung des Speichers'!A192),"",SUMIFS('Entladung des Speichers'!$C$17:$C$1001,'Entladung des Speichers'!$A$17:$A$1001,'Ergebnis (detailliert)'!A192))</f>
        <v/>
      </c>
      <c r="L192" s="155" t="str">
        <f t="shared" si="10"/>
        <v/>
      </c>
      <c r="M192" s="155" t="str">
        <f>IF(ISBLANK('Entladung des Speichers'!A192),"",'Entladung des Speichers'!C192)</f>
        <v/>
      </c>
      <c r="N192" s="154" t="str">
        <f>IF(ISBLANK('Beladung des Speichers'!A192),"",SUMIFS('Entladung des Speichers'!$E$17:$E$1001,'Entladung des Speichers'!$A$17:$A$1001,'Ergebnis (detailliert)'!$A$17:$A$300))</f>
        <v/>
      </c>
      <c r="O192" s="113" t="str">
        <f t="shared" si="11"/>
        <v/>
      </c>
      <c r="P192" s="17" t="str">
        <f>IFERROR(IF(A192="","",N192*'Ergebnis (detailliert)'!J192/'Ergebnis (detailliert)'!I192),0)</f>
        <v/>
      </c>
      <c r="Q192" s="95" t="str">
        <f t="shared" si="12"/>
        <v/>
      </c>
      <c r="R192" s="96" t="str">
        <f t="shared" si="13"/>
        <v/>
      </c>
      <c r="S192" s="97" t="str">
        <f>IF(A192="","",IF(LOOKUP(A192,Stammdaten!$A$17:$A$1001,Stammdaten!$G$17:$G$1001)="Nein",0,IF(ISBLANK('Beladung des Speichers'!A192),"",ROUND(MIN(J192,Q192)*-1,2))))</f>
        <v/>
      </c>
    </row>
    <row r="193" spans="1:19" x14ac:dyDescent="0.2">
      <c r="A193" s="98" t="str">
        <f>IF('Beladung des Speichers'!A193="","",'Beladung des Speichers'!A193)</f>
        <v/>
      </c>
      <c r="B193" s="98" t="str">
        <f>IF('Beladung des Speichers'!B193="","",'Beladung des Speichers'!B193)</f>
        <v/>
      </c>
      <c r="C193" s="149" t="str">
        <f>IF(ISBLANK('Beladung des Speichers'!A193),"",SUMIFS('Beladung des Speichers'!$C$17:$C$300,'Beladung des Speichers'!$A$17:$A$300,A193)-SUMIFS('Entladung des Speichers'!$C$17:$C$300,'Entladung des Speichers'!$A$17:$A$300,A193)+SUMIFS(Füllstände!$B$17:$B$299,Füllstände!$A$17:$A$299,A193)-SUMIFS(Füllstände!$C$17:$C$299,Füllstände!$A$17:$A$299,A193))</f>
        <v/>
      </c>
      <c r="D193" s="150" t="str">
        <f>IF(ISBLANK('Beladung des Speichers'!A193),"",C193*'Beladung des Speichers'!C193/SUMIFS('Beladung des Speichers'!$C$17:$C$300,'Beladung des Speichers'!$A$17:$A$300,A193))</f>
        <v/>
      </c>
      <c r="E193" s="151" t="str">
        <f>IF(ISBLANK('Beladung des Speichers'!A193),"",1/SUMIFS('Beladung des Speichers'!$C$17:$C$300,'Beladung des Speichers'!$A$17:$A$300,A193)*C193*SUMIF($A$17:$A$300,A193,'Beladung des Speichers'!$E$17:$E$300))</f>
        <v/>
      </c>
      <c r="F193" s="152" t="str">
        <f>IF(ISBLANK('Beladung des Speichers'!A193),"",IF(C193=0,"0,00",D193/C193*E193))</f>
        <v/>
      </c>
      <c r="G193" s="153" t="str">
        <f>IF(ISBLANK('Beladung des Speichers'!A193),"",SUMIFS('Beladung des Speichers'!$C$17:$C$300,'Beladung des Speichers'!$A$17:$A$300,A193))</f>
        <v/>
      </c>
      <c r="H193" s="112" t="str">
        <f>IF(ISBLANK('Beladung des Speichers'!A193),"",'Beladung des Speichers'!C193)</f>
        <v/>
      </c>
      <c r="I193" s="154" t="str">
        <f>IF(ISBLANK('Beladung des Speichers'!A193),"",SUMIFS('Beladung des Speichers'!$E$17:$E$1001,'Beladung des Speichers'!$A$17:$A$1001,'Ergebnis (detailliert)'!A193))</f>
        <v/>
      </c>
      <c r="J193" s="113" t="str">
        <f>IF(ISBLANK('Beladung des Speichers'!A193),"",'Beladung des Speichers'!E193)</f>
        <v/>
      </c>
      <c r="K193" s="154" t="str">
        <f>IF(ISBLANK('Beladung des Speichers'!A193),"",SUMIFS('Entladung des Speichers'!$C$17:$C$1001,'Entladung des Speichers'!$A$17:$A$1001,'Ergebnis (detailliert)'!A193))</f>
        <v/>
      </c>
      <c r="L193" s="155" t="str">
        <f t="shared" si="10"/>
        <v/>
      </c>
      <c r="M193" s="155" t="str">
        <f>IF(ISBLANK('Entladung des Speichers'!A193),"",'Entladung des Speichers'!C193)</f>
        <v/>
      </c>
      <c r="N193" s="154" t="str">
        <f>IF(ISBLANK('Beladung des Speichers'!A193),"",SUMIFS('Entladung des Speichers'!$E$17:$E$1001,'Entladung des Speichers'!$A$17:$A$1001,'Ergebnis (detailliert)'!$A$17:$A$300))</f>
        <v/>
      </c>
      <c r="O193" s="113" t="str">
        <f t="shared" si="11"/>
        <v/>
      </c>
      <c r="P193" s="17" t="str">
        <f>IFERROR(IF(A193="","",N193*'Ergebnis (detailliert)'!J193/'Ergebnis (detailliert)'!I193),0)</f>
        <v/>
      </c>
      <c r="Q193" s="95" t="str">
        <f t="shared" si="12"/>
        <v/>
      </c>
      <c r="R193" s="96" t="str">
        <f t="shared" si="13"/>
        <v/>
      </c>
      <c r="S193" s="97" t="str">
        <f>IF(A193="","",IF(LOOKUP(A193,Stammdaten!$A$17:$A$1001,Stammdaten!$G$17:$G$1001)="Nein",0,IF(ISBLANK('Beladung des Speichers'!A193),"",ROUND(MIN(J193,Q193)*-1,2))))</f>
        <v/>
      </c>
    </row>
    <row r="194" spans="1:19" x14ac:dyDescent="0.2">
      <c r="A194" s="98" t="str">
        <f>IF('Beladung des Speichers'!A194="","",'Beladung des Speichers'!A194)</f>
        <v/>
      </c>
      <c r="B194" s="98" t="str">
        <f>IF('Beladung des Speichers'!B194="","",'Beladung des Speichers'!B194)</f>
        <v/>
      </c>
      <c r="C194" s="149" t="str">
        <f>IF(ISBLANK('Beladung des Speichers'!A194),"",SUMIFS('Beladung des Speichers'!$C$17:$C$300,'Beladung des Speichers'!$A$17:$A$300,A194)-SUMIFS('Entladung des Speichers'!$C$17:$C$300,'Entladung des Speichers'!$A$17:$A$300,A194)+SUMIFS(Füllstände!$B$17:$B$299,Füllstände!$A$17:$A$299,A194)-SUMIFS(Füllstände!$C$17:$C$299,Füllstände!$A$17:$A$299,A194))</f>
        <v/>
      </c>
      <c r="D194" s="150" t="str">
        <f>IF(ISBLANK('Beladung des Speichers'!A194),"",C194*'Beladung des Speichers'!C194/SUMIFS('Beladung des Speichers'!$C$17:$C$300,'Beladung des Speichers'!$A$17:$A$300,A194))</f>
        <v/>
      </c>
      <c r="E194" s="151" t="str">
        <f>IF(ISBLANK('Beladung des Speichers'!A194),"",1/SUMIFS('Beladung des Speichers'!$C$17:$C$300,'Beladung des Speichers'!$A$17:$A$300,A194)*C194*SUMIF($A$17:$A$300,A194,'Beladung des Speichers'!$E$17:$E$300))</f>
        <v/>
      </c>
      <c r="F194" s="152" t="str">
        <f>IF(ISBLANK('Beladung des Speichers'!A194),"",IF(C194=0,"0,00",D194/C194*E194))</f>
        <v/>
      </c>
      <c r="G194" s="153" t="str">
        <f>IF(ISBLANK('Beladung des Speichers'!A194),"",SUMIFS('Beladung des Speichers'!$C$17:$C$300,'Beladung des Speichers'!$A$17:$A$300,A194))</f>
        <v/>
      </c>
      <c r="H194" s="112" t="str">
        <f>IF(ISBLANK('Beladung des Speichers'!A194),"",'Beladung des Speichers'!C194)</f>
        <v/>
      </c>
      <c r="I194" s="154" t="str">
        <f>IF(ISBLANK('Beladung des Speichers'!A194),"",SUMIFS('Beladung des Speichers'!$E$17:$E$1001,'Beladung des Speichers'!$A$17:$A$1001,'Ergebnis (detailliert)'!A194))</f>
        <v/>
      </c>
      <c r="J194" s="113" t="str">
        <f>IF(ISBLANK('Beladung des Speichers'!A194),"",'Beladung des Speichers'!E194)</f>
        <v/>
      </c>
      <c r="K194" s="154" t="str">
        <f>IF(ISBLANK('Beladung des Speichers'!A194),"",SUMIFS('Entladung des Speichers'!$C$17:$C$1001,'Entladung des Speichers'!$A$17:$A$1001,'Ergebnis (detailliert)'!A194))</f>
        <v/>
      </c>
      <c r="L194" s="155" t="str">
        <f t="shared" si="10"/>
        <v/>
      </c>
      <c r="M194" s="155" t="str">
        <f>IF(ISBLANK('Entladung des Speichers'!A194),"",'Entladung des Speichers'!C194)</f>
        <v/>
      </c>
      <c r="N194" s="154" t="str">
        <f>IF(ISBLANK('Beladung des Speichers'!A194),"",SUMIFS('Entladung des Speichers'!$E$17:$E$1001,'Entladung des Speichers'!$A$17:$A$1001,'Ergebnis (detailliert)'!$A$17:$A$300))</f>
        <v/>
      </c>
      <c r="O194" s="113" t="str">
        <f t="shared" si="11"/>
        <v/>
      </c>
      <c r="P194" s="17" t="str">
        <f>IFERROR(IF(A194="","",N194*'Ergebnis (detailliert)'!J194/'Ergebnis (detailliert)'!I194),0)</f>
        <v/>
      </c>
      <c r="Q194" s="95" t="str">
        <f t="shared" si="12"/>
        <v/>
      </c>
      <c r="R194" s="96" t="str">
        <f t="shared" si="13"/>
        <v/>
      </c>
      <c r="S194" s="97" t="str">
        <f>IF(A194="","",IF(LOOKUP(A194,Stammdaten!$A$17:$A$1001,Stammdaten!$G$17:$G$1001)="Nein",0,IF(ISBLANK('Beladung des Speichers'!A194),"",ROUND(MIN(J194,Q194)*-1,2))))</f>
        <v/>
      </c>
    </row>
    <row r="195" spans="1:19" x14ac:dyDescent="0.2">
      <c r="A195" s="98" t="str">
        <f>IF('Beladung des Speichers'!A195="","",'Beladung des Speichers'!A195)</f>
        <v/>
      </c>
      <c r="B195" s="98" t="str">
        <f>IF('Beladung des Speichers'!B195="","",'Beladung des Speichers'!B195)</f>
        <v/>
      </c>
      <c r="C195" s="149" t="str">
        <f>IF(ISBLANK('Beladung des Speichers'!A195),"",SUMIFS('Beladung des Speichers'!$C$17:$C$300,'Beladung des Speichers'!$A$17:$A$300,A195)-SUMIFS('Entladung des Speichers'!$C$17:$C$300,'Entladung des Speichers'!$A$17:$A$300,A195)+SUMIFS(Füllstände!$B$17:$B$299,Füllstände!$A$17:$A$299,A195)-SUMIFS(Füllstände!$C$17:$C$299,Füllstände!$A$17:$A$299,A195))</f>
        <v/>
      </c>
      <c r="D195" s="150" t="str">
        <f>IF(ISBLANK('Beladung des Speichers'!A195),"",C195*'Beladung des Speichers'!C195/SUMIFS('Beladung des Speichers'!$C$17:$C$300,'Beladung des Speichers'!$A$17:$A$300,A195))</f>
        <v/>
      </c>
      <c r="E195" s="151" t="str">
        <f>IF(ISBLANK('Beladung des Speichers'!A195),"",1/SUMIFS('Beladung des Speichers'!$C$17:$C$300,'Beladung des Speichers'!$A$17:$A$300,A195)*C195*SUMIF($A$17:$A$300,A195,'Beladung des Speichers'!$E$17:$E$300))</f>
        <v/>
      </c>
      <c r="F195" s="152" t="str">
        <f>IF(ISBLANK('Beladung des Speichers'!A195),"",IF(C195=0,"0,00",D195/C195*E195))</f>
        <v/>
      </c>
      <c r="G195" s="153" t="str">
        <f>IF(ISBLANK('Beladung des Speichers'!A195),"",SUMIFS('Beladung des Speichers'!$C$17:$C$300,'Beladung des Speichers'!$A$17:$A$300,A195))</f>
        <v/>
      </c>
      <c r="H195" s="112" t="str">
        <f>IF(ISBLANK('Beladung des Speichers'!A195),"",'Beladung des Speichers'!C195)</f>
        <v/>
      </c>
      <c r="I195" s="154" t="str">
        <f>IF(ISBLANK('Beladung des Speichers'!A195),"",SUMIFS('Beladung des Speichers'!$E$17:$E$1001,'Beladung des Speichers'!$A$17:$A$1001,'Ergebnis (detailliert)'!A195))</f>
        <v/>
      </c>
      <c r="J195" s="113" t="str">
        <f>IF(ISBLANK('Beladung des Speichers'!A195),"",'Beladung des Speichers'!E195)</f>
        <v/>
      </c>
      <c r="K195" s="154" t="str">
        <f>IF(ISBLANK('Beladung des Speichers'!A195),"",SUMIFS('Entladung des Speichers'!$C$17:$C$1001,'Entladung des Speichers'!$A$17:$A$1001,'Ergebnis (detailliert)'!A195))</f>
        <v/>
      </c>
      <c r="L195" s="155" t="str">
        <f t="shared" si="10"/>
        <v/>
      </c>
      <c r="M195" s="155" t="str">
        <f>IF(ISBLANK('Entladung des Speichers'!A195),"",'Entladung des Speichers'!C195)</f>
        <v/>
      </c>
      <c r="N195" s="154" t="str">
        <f>IF(ISBLANK('Beladung des Speichers'!A195),"",SUMIFS('Entladung des Speichers'!$E$17:$E$1001,'Entladung des Speichers'!$A$17:$A$1001,'Ergebnis (detailliert)'!$A$17:$A$300))</f>
        <v/>
      </c>
      <c r="O195" s="113" t="str">
        <f t="shared" si="11"/>
        <v/>
      </c>
      <c r="P195" s="17" t="str">
        <f>IFERROR(IF(A195="","",N195*'Ergebnis (detailliert)'!J195/'Ergebnis (detailliert)'!I195),0)</f>
        <v/>
      </c>
      <c r="Q195" s="95" t="str">
        <f t="shared" si="12"/>
        <v/>
      </c>
      <c r="R195" s="96" t="str">
        <f t="shared" si="13"/>
        <v/>
      </c>
      <c r="S195" s="97" t="str">
        <f>IF(A195="","",IF(LOOKUP(A195,Stammdaten!$A$17:$A$1001,Stammdaten!$G$17:$G$1001)="Nein",0,IF(ISBLANK('Beladung des Speichers'!A195),"",ROUND(MIN(J195,Q195)*-1,2))))</f>
        <v/>
      </c>
    </row>
    <row r="196" spans="1:19" x14ac:dyDescent="0.2">
      <c r="A196" s="98" t="str">
        <f>IF('Beladung des Speichers'!A196="","",'Beladung des Speichers'!A196)</f>
        <v/>
      </c>
      <c r="B196" s="98" t="str">
        <f>IF('Beladung des Speichers'!B196="","",'Beladung des Speichers'!B196)</f>
        <v/>
      </c>
      <c r="C196" s="149" t="str">
        <f>IF(ISBLANK('Beladung des Speichers'!A196),"",SUMIFS('Beladung des Speichers'!$C$17:$C$300,'Beladung des Speichers'!$A$17:$A$300,A196)-SUMIFS('Entladung des Speichers'!$C$17:$C$300,'Entladung des Speichers'!$A$17:$A$300,A196)+SUMIFS(Füllstände!$B$17:$B$299,Füllstände!$A$17:$A$299,A196)-SUMIFS(Füllstände!$C$17:$C$299,Füllstände!$A$17:$A$299,A196))</f>
        <v/>
      </c>
      <c r="D196" s="150" t="str">
        <f>IF(ISBLANK('Beladung des Speichers'!A196),"",C196*'Beladung des Speichers'!C196/SUMIFS('Beladung des Speichers'!$C$17:$C$300,'Beladung des Speichers'!$A$17:$A$300,A196))</f>
        <v/>
      </c>
      <c r="E196" s="151" t="str">
        <f>IF(ISBLANK('Beladung des Speichers'!A196),"",1/SUMIFS('Beladung des Speichers'!$C$17:$C$300,'Beladung des Speichers'!$A$17:$A$300,A196)*C196*SUMIF($A$17:$A$300,A196,'Beladung des Speichers'!$E$17:$E$300))</f>
        <v/>
      </c>
      <c r="F196" s="152" t="str">
        <f>IF(ISBLANK('Beladung des Speichers'!A196),"",IF(C196=0,"0,00",D196/C196*E196))</f>
        <v/>
      </c>
      <c r="G196" s="153" t="str">
        <f>IF(ISBLANK('Beladung des Speichers'!A196),"",SUMIFS('Beladung des Speichers'!$C$17:$C$300,'Beladung des Speichers'!$A$17:$A$300,A196))</f>
        <v/>
      </c>
      <c r="H196" s="112" t="str">
        <f>IF(ISBLANK('Beladung des Speichers'!A196),"",'Beladung des Speichers'!C196)</f>
        <v/>
      </c>
      <c r="I196" s="154" t="str">
        <f>IF(ISBLANK('Beladung des Speichers'!A196),"",SUMIFS('Beladung des Speichers'!$E$17:$E$1001,'Beladung des Speichers'!$A$17:$A$1001,'Ergebnis (detailliert)'!A196))</f>
        <v/>
      </c>
      <c r="J196" s="113" t="str">
        <f>IF(ISBLANK('Beladung des Speichers'!A196),"",'Beladung des Speichers'!E196)</f>
        <v/>
      </c>
      <c r="K196" s="154" t="str">
        <f>IF(ISBLANK('Beladung des Speichers'!A196),"",SUMIFS('Entladung des Speichers'!$C$17:$C$1001,'Entladung des Speichers'!$A$17:$A$1001,'Ergebnis (detailliert)'!A196))</f>
        <v/>
      </c>
      <c r="L196" s="155" t="str">
        <f t="shared" si="10"/>
        <v/>
      </c>
      <c r="M196" s="155" t="str">
        <f>IF(ISBLANK('Entladung des Speichers'!A196),"",'Entladung des Speichers'!C196)</f>
        <v/>
      </c>
      <c r="N196" s="154" t="str">
        <f>IF(ISBLANK('Beladung des Speichers'!A196),"",SUMIFS('Entladung des Speichers'!$E$17:$E$1001,'Entladung des Speichers'!$A$17:$A$1001,'Ergebnis (detailliert)'!$A$17:$A$300))</f>
        <v/>
      </c>
      <c r="O196" s="113" t="str">
        <f t="shared" si="11"/>
        <v/>
      </c>
      <c r="P196" s="17" t="str">
        <f>IFERROR(IF(A196="","",N196*'Ergebnis (detailliert)'!J196/'Ergebnis (detailliert)'!I196),0)</f>
        <v/>
      </c>
      <c r="Q196" s="95" t="str">
        <f t="shared" si="12"/>
        <v/>
      </c>
      <c r="R196" s="96" t="str">
        <f t="shared" si="13"/>
        <v/>
      </c>
      <c r="S196" s="97" t="str">
        <f>IF(A196="","",IF(LOOKUP(A196,Stammdaten!$A$17:$A$1001,Stammdaten!$G$17:$G$1001)="Nein",0,IF(ISBLANK('Beladung des Speichers'!A196),"",ROUND(MIN(J196,Q196)*-1,2))))</f>
        <v/>
      </c>
    </row>
    <row r="197" spans="1:19" x14ac:dyDescent="0.2">
      <c r="A197" s="98" t="str">
        <f>IF('Beladung des Speichers'!A197="","",'Beladung des Speichers'!A197)</f>
        <v/>
      </c>
      <c r="B197" s="98" t="str">
        <f>IF('Beladung des Speichers'!B197="","",'Beladung des Speichers'!B197)</f>
        <v/>
      </c>
      <c r="C197" s="149" t="str">
        <f>IF(ISBLANK('Beladung des Speichers'!A197),"",SUMIFS('Beladung des Speichers'!$C$17:$C$300,'Beladung des Speichers'!$A$17:$A$300,A197)-SUMIFS('Entladung des Speichers'!$C$17:$C$300,'Entladung des Speichers'!$A$17:$A$300,A197)+SUMIFS(Füllstände!$B$17:$B$299,Füllstände!$A$17:$A$299,A197)-SUMIFS(Füllstände!$C$17:$C$299,Füllstände!$A$17:$A$299,A197))</f>
        <v/>
      </c>
      <c r="D197" s="150" t="str">
        <f>IF(ISBLANK('Beladung des Speichers'!A197),"",C197*'Beladung des Speichers'!C197/SUMIFS('Beladung des Speichers'!$C$17:$C$300,'Beladung des Speichers'!$A$17:$A$300,A197))</f>
        <v/>
      </c>
      <c r="E197" s="151" t="str">
        <f>IF(ISBLANK('Beladung des Speichers'!A197),"",1/SUMIFS('Beladung des Speichers'!$C$17:$C$300,'Beladung des Speichers'!$A$17:$A$300,A197)*C197*SUMIF($A$17:$A$300,A197,'Beladung des Speichers'!$E$17:$E$300))</f>
        <v/>
      </c>
      <c r="F197" s="152" t="str">
        <f>IF(ISBLANK('Beladung des Speichers'!A197),"",IF(C197=0,"0,00",D197/C197*E197))</f>
        <v/>
      </c>
      <c r="G197" s="153" t="str">
        <f>IF(ISBLANK('Beladung des Speichers'!A197),"",SUMIFS('Beladung des Speichers'!$C$17:$C$300,'Beladung des Speichers'!$A$17:$A$300,A197))</f>
        <v/>
      </c>
      <c r="H197" s="112" t="str">
        <f>IF(ISBLANK('Beladung des Speichers'!A197),"",'Beladung des Speichers'!C197)</f>
        <v/>
      </c>
      <c r="I197" s="154" t="str">
        <f>IF(ISBLANK('Beladung des Speichers'!A197),"",SUMIFS('Beladung des Speichers'!$E$17:$E$1001,'Beladung des Speichers'!$A$17:$A$1001,'Ergebnis (detailliert)'!A197))</f>
        <v/>
      </c>
      <c r="J197" s="113" t="str">
        <f>IF(ISBLANK('Beladung des Speichers'!A197),"",'Beladung des Speichers'!E197)</f>
        <v/>
      </c>
      <c r="K197" s="154" t="str">
        <f>IF(ISBLANK('Beladung des Speichers'!A197),"",SUMIFS('Entladung des Speichers'!$C$17:$C$1001,'Entladung des Speichers'!$A$17:$A$1001,'Ergebnis (detailliert)'!A197))</f>
        <v/>
      </c>
      <c r="L197" s="155" t="str">
        <f t="shared" si="10"/>
        <v/>
      </c>
      <c r="M197" s="155" t="str">
        <f>IF(ISBLANK('Entladung des Speichers'!A197),"",'Entladung des Speichers'!C197)</f>
        <v/>
      </c>
      <c r="N197" s="154" t="str">
        <f>IF(ISBLANK('Beladung des Speichers'!A197),"",SUMIFS('Entladung des Speichers'!$E$17:$E$1001,'Entladung des Speichers'!$A$17:$A$1001,'Ergebnis (detailliert)'!$A$17:$A$300))</f>
        <v/>
      </c>
      <c r="O197" s="113" t="str">
        <f t="shared" si="11"/>
        <v/>
      </c>
      <c r="P197" s="17" t="str">
        <f>IFERROR(IF(A197="","",N197*'Ergebnis (detailliert)'!J197/'Ergebnis (detailliert)'!I197),0)</f>
        <v/>
      </c>
      <c r="Q197" s="95" t="str">
        <f t="shared" si="12"/>
        <v/>
      </c>
      <c r="R197" s="96" t="str">
        <f t="shared" si="13"/>
        <v/>
      </c>
      <c r="S197" s="97" t="str">
        <f>IF(A197="","",IF(LOOKUP(A197,Stammdaten!$A$17:$A$1001,Stammdaten!$G$17:$G$1001)="Nein",0,IF(ISBLANK('Beladung des Speichers'!A197),"",ROUND(MIN(J197,Q197)*-1,2))))</f>
        <v/>
      </c>
    </row>
    <row r="198" spans="1:19" x14ac:dyDescent="0.2">
      <c r="A198" s="98" t="str">
        <f>IF('Beladung des Speichers'!A198="","",'Beladung des Speichers'!A198)</f>
        <v/>
      </c>
      <c r="B198" s="98" t="str">
        <f>IF('Beladung des Speichers'!B198="","",'Beladung des Speichers'!B198)</f>
        <v/>
      </c>
      <c r="C198" s="149" t="str">
        <f>IF(ISBLANK('Beladung des Speichers'!A198),"",SUMIFS('Beladung des Speichers'!$C$17:$C$300,'Beladung des Speichers'!$A$17:$A$300,A198)-SUMIFS('Entladung des Speichers'!$C$17:$C$300,'Entladung des Speichers'!$A$17:$A$300,A198)+SUMIFS(Füllstände!$B$17:$B$299,Füllstände!$A$17:$A$299,A198)-SUMIFS(Füllstände!$C$17:$C$299,Füllstände!$A$17:$A$299,A198))</f>
        <v/>
      </c>
      <c r="D198" s="150" t="str">
        <f>IF(ISBLANK('Beladung des Speichers'!A198),"",C198*'Beladung des Speichers'!C198/SUMIFS('Beladung des Speichers'!$C$17:$C$300,'Beladung des Speichers'!$A$17:$A$300,A198))</f>
        <v/>
      </c>
      <c r="E198" s="151" t="str">
        <f>IF(ISBLANK('Beladung des Speichers'!A198),"",1/SUMIFS('Beladung des Speichers'!$C$17:$C$300,'Beladung des Speichers'!$A$17:$A$300,A198)*C198*SUMIF($A$17:$A$300,A198,'Beladung des Speichers'!$E$17:$E$300))</f>
        <v/>
      </c>
      <c r="F198" s="152" t="str">
        <f>IF(ISBLANK('Beladung des Speichers'!A198),"",IF(C198=0,"0,00",D198/C198*E198))</f>
        <v/>
      </c>
      <c r="G198" s="153" t="str">
        <f>IF(ISBLANK('Beladung des Speichers'!A198),"",SUMIFS('Beladung des Speichers'!$C$17:$C$300,'Beladung des Speichers'!$A$17:$A$300,A198))</f>
        <v/>
      </c>
      <c r="H198" s="112" t="str">
        <f>IF(ISBLANK('Beladung des Speichers'!A198),"",'Beladung des Speichers'!C198)</f>
        <v/>
      </c>
      <c r="I198" s="154" t="str">
        <f>IF(ISBLANK('Beladung des Speichers'!A198),"",SUMIFS('Beladung des Speichers'!$E$17:$E$1001,'Beladung des Speichers'!$A$17:$A$1001,'Ergebnis (detailliert)'!A198))</f>
        <v/>
      </c>
      <c r="J198" s="113" t="str">
        <f>IF(ISBLANK('Beladung des Speichers'!A198),"",'Beladung des Speichers'!E198)</f>
        <v/>
      </c>
      <c r="K198" s="154" t="str">
        <f>IF(ISBLANK('Beladung des Speichers'!A198),"",SUMIFS('Entladung des Speichers'!$C$17:$C$1001,'Entladung des Speichers'!$A$17:$A$1001,'Ergebnis (detailliert)'!A198))</f>
        <v/>
      </c>
      <c r="L198" s="155" t="str">
        <f t="shared" si="10"/>
        <v/>
      </c>
      <c r="M198" s="155" t="str">
        <f>IF(ISBLANK('Entladung des Speichers'!A198),"",'Entladung des Speichers'!C198)</f>
        <v/>
      </c>
      <c r="N198" s="154" t="str">
        <f>IF(ISBLANK('Beladung des Speichers'!A198),"",SUMIFS('Entladung des Speichers'!$E$17:$E$1001,'Entladung des Speichers'!$A$17:$A$1001,'Ergebnis (detailliert)'!$A$17:$A$300))</f>
        <v/>
      </c>
      <c r="O198" s="113" t="str">
        <f t="shared" si="11"/>
        <v/>
      </c>
      <c r="P198" s="17" t="str">
        <f>IFERROR(IF(A198="","",N198*'Ergebnis (detailliert)'!J198/'Ergebnis (detailliert)'!I198),0)</f>
        <v/>
      </c>
      <c r="Q198" s="95" t="str">
        <f t="shared" si="12"/>
        <v/>
      </c>
      <c r="R198" s="96" t="str">
        <f t="shared" si="13"/>
        <v/>
      </c>
      <c r="S198" s="97" t="str">
        <f>IF(A198="","",IF(LOOKUP(A198,Stammdaten!$A$17:$A$1001,Stammdaten!$G$17:$G$1001)="Nein",0,IF(ISBLANK('Beladung des Speichers'!A198),"",ROUND(MIN(J198,Q198)*-1,2))))</f>
        <v/>
      </c>
    </row>
    <row r="199" spans="1:19" x14ac:dyDescent="0.2">
      <c r="A199" s="98" t="str">
        <f>IF('Beladung des Speichers'!A199="","",'Beladung des Speichers'!A199)</f>
        <v/>
      </c>
      <c r="B199" s="98" t="str">
        <f>IF('Beladung des Speichers'!B199="","",'Beladung des Speichers'!B199)</f>
        <v/>
      </c>
      <c r="C199" s="149" t="str">
        <f>IF(ISBLANK('Beladung des Speichers'!A199),"",SUMIFS('Beladung des Speichers'!$C$17:$C$300,'Beladung des Speichers'!$A$17:$A$300,A199)-SUMIFS('Entladung des Speichers'!$C$17:$C$300,'Entladung des Speichers'!$A$17:$A$300,A199)+SUMIFS(Füllstände!$B$17:$B$299,Füllstände!$A$17:$A$299,A199)-SUMIFS(Füllstände!$C$17:$C$299,Füllstände!$A$17:$A$299,A199))</f>
        <v/>
      </c>
      <c r="D199" s="150" t="str">
        <f>IF(ISBLANK('Beladung des Speichers'!A199),"",C199*'Beladung des Speichers'!C199/SUMIFS('Beladung des Speichers'!$C$17:$C$300,'Beladung des Speichers'!$A$17:$A$300,A199))</f>
        <v/>
      </c>
      <c r="E199" s="151" t="str">
        <f>IF(ISBLANK('Beladung des Speichers'!A199),"",1/SUMIFS('Beladung des Speichers'!$C$17:$C$300,'Beladung des Speichers'!$A$17:$A$300,A199)*C199*SUMIF($A$17:$A$300,A199,'Beladung des Speichers'!$E$17:$E$300))</f>
        <v/>
      </c>
      <c r="F199" s="152" t="str">
        <f>IF(ISBLANK('Beladung des Speichers'!A199),"",IF(C199=0,"0,00",D199/C199*E199))</f>
        <v/>
      </c>
      <c r="G199" s="153" t="str">
        <f>IF(ISBLANK('Beladung des Speichers'!A199),"",SUMIFS('Beladung des Speichers'!$C$17:$C$300,'Beladung des Speichers'!$A$17:$A$300,A199))</f>
        <v/>
      </c>
      <c r="H199" s="112" t="str">
        <f>IF(ISBLANK('Beladung des Speichers'!A199),"",'Beladung des Speichers'!C199)</f>
        <v/>
      </c>
      <c r="I199" s="154" t="str">
        <f>IF(ISBLANK('Beladung des Speichers'!A199),"",SUMIFS('Beladung des Speichers'!$E$17:$E$1001,'Beladung des Speichers'!$A$17:$A$1001,'Ergebnis (detailliert)'!A199))</f>
        <v/>
      </c>
      <c r="J199" s="113" t="str">
        <f>IF(ISBLANK('Beladung des Speichers'!A199),"",'Beladung des Speichers'!E199)</f>
        <v/>
      </c>
      <c r="K199" s="154" t="str">
        <f>IF(ISBLANK('Beladung des Speichers'!A199),"",SUMIFS('Entladung des Speichers'!$C$17:$C$1001,'Entladung des Speichers'!$A$17:$A$1001,'Ergebnis (detailliert)'!A199))</f>
        <v/>
      </c>
      <c r="L199" s="155" t="str">
        <f t="shared" si="10"/>
        <v/>
      </c>
      <c r="M199" s="155" t="str">
        <f>IF(ISBLANK('Entladung des Speichers'!A199),"",'Entladung des Speichers'!C199)</f>
        <v/>
      </c>
      <c r="N199" s="154" t="str">
        <f>IF(ISBLANK('Beladung des Speichers'!A199),"",SUMIFS('Entladung des Speichers'!$E$17:$E$1001,'Entladung des Speichers'!$A$17:$A$1001,'Ergebnis (detailliert)'!$A$17:$A$300))</f>
        <v/>
      </c>
      <c r="O199" s="113" t="str">
        <f t="shared" si="11"/>
        <v/>
      </c>
      <c r="P199" s="17" t="str">
        <f>IFERROR(IF(A199="","",N199*'Ergebnis (detailliert)'!J199/'Ergebnis (detailliert)'!I199),0)</f>
        <v/>
      </c>
      <c r="Q199" s="95" t="str">
        <f t="shared" si="12"/>
        <v/>
      </c>
      <c r="R199" s="96" t="str">
        <f t="shared" si="13"/>
        <v/>
      </c>
      <c r="S199" s="97" t="str">
        <f>IF(A199="","",IF(LOOKUP(A199,Stammdaten!$A$17:$A$1001,Stammdaten!$G$17:$G$1001)="Nein",0,IF(ISBLANK('Beladung des Speichers'!A199),"",ROUND(MIN(J199,Q199)*-1,2))))</f>
        <v/>
      </c>
    </row>
    <row r="200" spans="1:19" x14ac:dyDescent="0.2">
      <c r="A200" s="98" t="str">
        <f>IF('Beladung des Speichers'!A200="","",'Beladung des Speichers'!A200)</f>
        <v/>
      </c>
      <c r="B200" s="98" t="str">
        <f>IF('Beladung des Speichers'!B200="","",'Beladung des Speichers'!B200)</f>
        <v/>
      </c>
      <c r="C200" s="149" t="str">
        <f>IF(ISBLANK('Beladung des Speichers'!A200),"",SUMIFS('Beladung des Speichers'!$C$17:$C$300,'Beladung des Speichers'!$A$17:$A$300,A200)-SUMIFS('Entladung des Speichers'!$C$17:$C$300,'Entladung des Speichers'!$A$17:$A$300,A200)+SUMIFS(Füllstände!$B$17:$B$299,Füllstände!$A$17:$A$299,A200)-SUMIFS(Füllstände!$C$17:$C$299,Füllstände!$A$17:$A$299,A200))</f>
        <v/>
      </c>
      <c r="D200" s="150" t="str">
        <f>IF(ISBLANK('Beladung des Speichers'!A200),"",C200*'Beladung des Speichers'!C200/SUMIFS('Beladung des Speichers'!$C$17:$C$300,'Beladung des Speichers'!$A$17:$A$300,A200))</f>
        <v/>
      </c>
      <c r="E200" s="151" t="str">
        <f>IF(ISBLANK('Beladung des Speichers'!A200),"",1/SUMIFS('Beladung des Speichers'!$C$17:$C$300,'Beladung des Speichers'!$A$17:$A$300,A200)*C200*SUMIF($A$17:$A$300,A200,'Beladung des Speichers'!$E$17:$E$300))</f>
        <v/>
      </c>
      <c r="F200" s="152" t="str">
        <f>IF(ISBLANK('Beladung des Speichers'!A200),"",IF(C200=0,"0,00",D200/C200*E200))</f>
        <v/>
      </c>
      <c r="G200" s="153" t="str">
        <f>IF(ISBLANK('Beladung des Speichers'!A200),"",SUMIFS('Beladung des Speichers'!$C$17:$C$300,'Beladung des Speichers'!$A$17:$A$300,A200))</f>
        <v/>
      </c>
      <c r="H200" s="112" t="str">
        <f>IF(ISBLANK('Beladung des Speichers'!A200),"",'Beladung des Speichers'!C200)</f>
        <v/>
      </c>
      <c r="I200" s="154" t="str">
        <f>IF(ISBLANK('Beladung des Speichers'!A200),"",SUMIFS('Beladung des Speichers'!$E$17:$E$1001,'Beladung des Speichers'!$A$17:$A$1001,'Ergebnis (detailliert)'!A200))</f>
        <v/>
      </c>
      <c r="J200" s="113" t="str">
        <f>IF(ISBLANK('Beladung des Speichers'!A200),"",'Beladung des Speichers'!E200)</f>
        <v/>
      </c>
      <c r="K200" s="154" t="str">
        <f>IF(ISBLANK('Beladung des Speichers'!A200),"",SUMIFS('Entladung des Speichers'!$C$17:$C$1001,'Entladung des Speichers'!$A$17:$A$1001,'Ergebnis (detailliert)'!A200))</f>
        <v/>
      </c>
      <c r="L200" s="155" t="str">
        <f t="shared" si="10"/>
        <v/>
      </c>
      <c r="M200" s="155" t="str">
        <f>IF(ISBLANK('Entladung des Speichers'!A200),"",'Entladung des Speichers'!C200)</f>
        <v/>
      </c>
      <c r="N200" s="154" t="str">
        <f>IF(ISBLANK('Beladung des Speichers'!A200),"",SUMIFS('Entladung des Speichers'!$E$17:$E$1001,'Entladung des Speichers'!$A$17:$A$1001,'Ergebnis (detailliert)'!$A$17:$A$300))</f>
        <v/>
      </c>
      <c r="O200" s="113" t="str">
        <f t="shared" si="11"/>
        <v/>
      </c>
      <c r="P200" s="17" t="str">
        <f>IFERROR(IF(A200="","",N200*'Ergebnis (detailliert)'!J200/'Ergebnis (detailliert)'!I200),0)</f>
        <v/>
      </c>
      <c r="Q200" s="95" t="str">
        <f t="shared" si="12"/>
        <v/>
      </c>
      <c r="R200" s="96" t="str">
        <f t="shared" si="13"/>
        <v/>
      </c>
      <c r="S200" s="97" t="str">
        <f>IF(A200="","",IF(LOOKUP(A200,Stammdaten!$A$17:$A$1001,Stammdaten!$G$17:$G$1001)="Nein",0,IF(ISBLANK('Beladung des Speichers'!A200),"",ROUND(MIN(J200,Q200)*-1,2))))</f>
        <v/>
      </c>
    </row>
    <row r="201" spans="1:19" x14ac:dyDescent="0.2">
      <c r="A201" s="98" t="str">
        <f>IF('Beladung des Speichers'!A201="","",'Beladung des Speichers'!A201)</f>
        <v/>
      </c>
      <c r="B201" s="98" t="str">
        <f>IF('Beladung des Speichers'!B201="","",'Beladung des Speichers'!B201)</f>
        <v/>
      </c>
      <c r="C201" s="149" t="str">
        <f>IF(ISBLANK('Beladung des Speichers'!A201),"",SUMIFS('Beladung des Speichers'!$C$17:$C$300,'Beladung des Speichers'!$A$17:$A$300,A201)-SUMIFS('Entladung des Speichers'!$C$17:$C$300,'Entladung des Speichers'!$A$17:$A$300,A201)+SUMIFS(Füllstände!$B$17:$B$299,Füllstände!$A$17:$A$299,A201)-SUMIFS(Füllstände!$C$17:$C$299,Füllstände!$A$17:$A$299,A201))</f>
        <v/>
      </c>
      <c r="D201" s="150" t="str">
        <f>IF(ISBLANK('Beladung des Speichers'!A201),"",C201*'Beladung des Speichers'!C201/SUMIFS('Beladung des Speichers'!$C$17:$C$300,'Beladung des Speichers'!$A$17:$A$300,A201))</f>
        <v/>
      </c>
      <c r="E201" s="151" t="str">
        <f>IF(ISBLANK('Beladung des Speichers'!A201),"",1/SUMIFS('Beladung des Speichers'!$C$17:$C$300,'Beladung des Speichers'!$A$17:$A$300,A201)*C201*SUMIF($A$17:$A$300,A201,'Beladung des Speichers'!$E$17:$E$300))</f>
        <v/>
      </c>
      <c r="F201" s="152" t="str">
        <f>IF(ISBLANK('Beladung des Speichers'!A201),"",IF(C201=0,"0,00",D201/C201*E201))</f>
        <v/>
      </c>
      <c r="G201" s="153" t="str">
        <f>IF(ISBLANK('Beladung des Speichers'!A201),"",SUMIFS('Beladung des Speichers'!$C$17:$C$300,'Beladung des Speichers'!$A$17:$A$300,A201))</f>
        <v/>
      </c>
      <c r="H201" s="112" t="str">
        <f>IF(ISBLANK('Beladung des Speichers'!A201),"",'Beladung des Speichers'!C201)</f>
        <v/>
      </c>
      <c r="I201" s="154" t="str">
        <f>IF(ISBLANK('Beladung des Speichers'!A201),"",SUMIFS('Beladung des Speichers'!$E$17:$E$1001,'Beladung des Speichers'!$A$17:$A$1001,'Ergebnis (detailliert)'!A201))</f>
        <v/>
      </c>
      <c r="J201" s="113" t="str">
        <f>IF(ISBLANK('Beladung des Speichers'!A201),"",'Beladung des Speichers'!E201)</f>
        <v/>
      </c>
      <c r="K201" s="154" t="str">
        <f>IF(ISBLANK('Beladung des Speichers'!A201),"",SUMIFS('Entladung des Speichers'!$C$17:$C$1001,'Entladung des Speichers'!$A$17:$A$1001,'Ergebnis (detailliert)'!A201))</f>
        <v/>
      </c>
      <c r="L201" s="155" t="str">
        <f t="shared" si="10"/>
        <v/>
      </c>
      <c r="M201" s="155" t="str">
        <f>IF(ISBLANK('Entladung des Speichers'!A201),"",'Entladung des Speichers'!C201)</f>
        <v/>
      </c>
      <c r="N201" s="154" t="str">
        <f>IF(ISBLANK('Beladung des Speichers'!A201),"",SUMIFS('Entladung des Speichers'!$E$17:$E$1001,'Entladung des Speichers'!$A$17:$A$1001,'Ergebnis (detailliert)'!$A$17:$A$300))</f>
        <v/>
      </c>
      <c r="O201" s="113" t="str">
        <f t="shared" si="11"/>
        <v/>
      </c>
      <c r="P201" s="17" t="str">
        <f>IFERROR(IF(A201="","",N201*'Ergebnis (detailliert)'!J201/'Ergebnis (detailliert)'!I201),0)</f>
        <v/>
      </c>
      <c r="Q201" s="95" t="str">
        <f t="shared" si="12"/>
        <v/>
      </c>
      <c r="R201" s="96" t="str">
        <f t="shared" si="13"/>
        <v/>
      </c>
      <c r="S201" s="97" t="str">
        <f>IF(A201="","",IF(LOOKUP(A201,Stammdaten!$A$17:$A$1001,Stammdaten!$G$17:$G$1001)="Nein",0,IF(ISBLANK('Beladung des Speichers'!A201),"",ROUND(MIN(J201,Q201)*-1,2))))</f>
        <v/>
      </c>
    </row>
    <row r="202" spans="1:19" x14ac:dyDescent="0.2">
      <c r="A202" s="98" t="str">
        <f>IF('Beladung des Speichers'!A202="","",'Beladung des Speichers'!A202)</f>
        <v/>
      </c>
      <c r="B202" s="98" t="str">
        <f>IF('Beladung des Speichers'!B202="","",'Beladung des Speichers'!B202)</f>
        <v/>
      </c>
      <c r="C202" s="149" t="str">
        <f>IF(ISBLANK('Beladung des Speichers'!A202),"",SUMIFS('Beladung des Speichers'!$C$17:$C$300,'Beladung des Speichers'!$A$17:$A$300,A202)-SUMIFS('Entladung des Speichers'!$C$17:$C$300,'Entladung des Speichers'!$A$17:$A$300,A202)+SUMIFS(Füllstände!$B$17:$B$299,Füllstände!$A$17:$A$299,A202)-SUMIFS(Füllstände!$C$17:$C$299,Füllstände!$A$17:$A$299,A202))</f>
        <v/>
      </c>
      <c r="D202" s="150" t="str">
        <f>IF(ISBLANK('Beladung des Speichers'!A202),"",C202*'Beladung des Speichers'!C202/SUMIFS('Beladung des Speichers'!$C$17:$C$300,'Beladung des Speichers'!$A$17:$A$300,A202))</f>
        <v/>
      </c>
      <c r="E202" s="151" t="str">
        <f>IF(ISBLANK('Beladung des Speichers'!A202),"",1/SUMIFS('Beladung des Speichers'!$C$17:$C$300,'Beladung des Speichers'!$A$17:$A$300,A202)*C202*SUMIF($A$17:$A$300,A202,'Beladung des Speichers'!$E$17:$E$300))</f>
        <v/>
      </c>
      <c r="F202" s="152" t="str">
        <f>IF(ISBLANK('Beladung des Speichers'!A202),"",IF(C202=0,"0,00",D202/C202*E202))</f>
        <v/>
      </c>
      <c r="G202" s="153" t="str">
        <f>IF(ISBLANK('Beladung des Speichers'!A202),"",SUMIFS('Beladung des Speichers'!$C$17:$C$300,'Beladung des Speichers'!$A$17:$A$300,A202))</f>
        <v/>
      </c>
      <c r="H202" s="112" t="str">
        <f>IF(ISBLANK('Beladung des Speichers'!A202),"",'Beladung des Speichers'!C202)</f>
        <v/>
      </c>
      <c r="I202" s="154" t="str">
        <f>IF(ISBLANK('Beladung des Speichers'!A202),"",SUMIFS('Beladung des Speichers'!$E$17:$E$1001,'Beladung des Speichers'!$A$17:$A$1001,'Ergebnis (detailliert)'!A202))</f>
        <v/>
      </c>
      <c r="J202" s="113" t="str">
        <f>IF(ISBLANK('Beladung des Speichers'!A202),"",'Beladung des Speichers'!E202)</f>
        <v/>
      </c>
      <c r="K202" s="154" t="str">
        <f>IF(ISBLANK('Beladung des Speichers'!A202),"",SUMIFS('Entladung des Speichers'!$C$17:$C$1001,'Entladung des Speichers'!$A$17:$A$1001,'Ergebnis (detailliert)'!A202))</f>
        <v/>
      </c>
      <c r="L202" s="155" t="str">
        <f t="shared" si="10"/>
        <v/>
      </c>
      <c r="M202" s="155" t="str">
        <f>IF(ISBLANK('Entladung des Speichers'!A202),"",'Entladung des Speichers'!C202)</f>
        <v/>
      </c>
      <c r="N202" s="154" t="str">
        <f>IF(ISBLANK('Beladung des Speichers'!A202),"",SUMIFS('Entladung des Speichers'!$E$17:$E$1001,'Entladung des Speichers'!$A$17:$A$1001,'Ergebnis (detailliert)'!$A$17:$A$300))</f>
        <v/>
      </c>
      <c r="O202" s="113" t="str">
        <f t="shared" si="11"/>
        <v/>
      </c>
      <c r="P202" s="17" t="str">
        <f>IFERROR(IF(A202="","",N202*'Ergebnis (detailliert)'!J202/'Ergebnis (detailliert)'!I202),0)</f>
        <v/>
      </c>
      <c r="Q202" s="95" t="str">
        <f t="shared" si="12"/>
        <v/>
      </c>
      <c r="R202" s="96" t="str">
        <f t="shared" si="13"/>
        <v/>
      </c>
      <c r="S202" s="97" t="str">
        <f>IF(A202="","",IF(LOOKUP(A202,Stammdaten!$A$17:$A$1001,Stammdaten!$G$17:$G$1001)="Nein",0,IF(ISBLANK('Beladung des Speichers'!A202),"",ROUND(MIN(J202,Q202)*-1,2))))</f>
        <v/>
      </c>
    </row>
    <row r="203" spans="1:19" x14ac:dyDescent="0.2">
      <c r="A203" s="98" t="str">
        <f>IF('Beladung des Speichers'!A203="","",'Beladung des Speichers'!A203)</f>
        <v/>
      </c>
      <c r="B203" s="98" t="str">
        <f>IF('Beladung des Speichers'!B203="","",'Beladung des Speichers'!B203)</f>
        <v/>
      </c>
      <c r="C203" s="149" t="str">
        <f>IF(ISBLANK('Beladung des Speichers'!A203),"",SUMIFS('Beladung des Speichers'!$C$17:$C$300,'Beladung des Speichers'!$A$17:$A$300,A203)-SUMIFS('Entladung des Speichers'!$C$17:$C$300,'Entladung des Speichers'!$A$17:$A$300,A203)+SUMIFS(Füllstände!$B$17:$B$299,Füllstände!$A$17:$A$299,A203)-SUMIFS(Füllstände!$C$17:$C$299,Füllstände!$A$17:$A$299,A203))</f>
        <v/>
      </c>
      <c r="D203" s="150" t="str">
        <f>IF(ISBLANK('Beladung des Speichers'!A203),"",C203*'Beladung des Speichers'!C203/SUMIFS('Beladung des Speichers'!$C$17:$C$300,'Beladung des Speichers'!$A$17:$A$300,A203))</f>
        <v/>
      </c>
      <c r="E203" s="151" t="str">
        <f>IF(ISBLANK('Beladung des Speichers'!A203),"",1/SUMIFS('Beladung des Speichers'!$C$17:$C$300,'Beladung des Speichers'!$A$17:$A$300,A203)*C203*SUMIF($A$17:$A$300,A203,'Beladung des Speichers'!$E$17:$E$300))</f>
        <v/>
      </c>
      <c r="F203" s="152" t="str">
        <f>IF(ISBLANK('Beladung des Speichers'!A203),"",IF(C203=0,"0,00",D203/C203*E203))</f>
        <v/>
      </c>
      <c r="G203" s="153" t="str">
        <f>IF(ISBLANK('Beladung des Speichers'!A203),"",SUMIFS('Beladung des Speichers'!$C$17:$C$300,'Beladung des Speichers'!$A$17:$A$300,A203))</f>
        <v/>
      </c>
      <c r="H203" s="112" t="str">
        <f>IF(ISBLANK('Beladung des Speichers'!A203),"",'Beladung des Speichers'!C203)</f>
        <v/>
      </c>
      <c r="I203" s="154" t="str">
        <f>IF(ISBLANK('Beladung des Speichers'!A203),"",SUMIFS('Beladung des Speichers'!$E$17:$E$1001,'Beladung des Speichers'!$A$17:$A$1001,'Ergebnis (detailliert)'!A203))</f>
        <v/>
      </c>
      <c r="J203" s="113" t="str">
        <f>IF(ISBLANK('Beladung des Speichers'!A203),"",'Beladung des Speichers'!E203)</f>
        <v/>
      </c>
      <c r="K203" s="154" t="str">
        <f>IF(ISBLANK('Beladung des Speichers'!A203),"",SUMIFS('Entladung des Speichers'!$C$17:$C$1001,'Entladung des Speichers'!$A$17:$A$1001,'Ergebnis (detailliert)'!A203))</f>
        <v/>
      </c>
      <c r="L203" s="155" t="str">
        <f t="shared" si="10"/>
        <v/>
      </c>
      <c r="M203" s="155" t="str">
        <f>IF(ISBLANK('Entladung des Speichers'!A203),"",'Entladung des Speichers'!C203)</f>
        <v/>
      </c>
      <c r="N203" s="154" t="str">
        <f>IF(ISBLANK('Beladung des Speichers'!A203),"",SUMIFS('Entladung des Speichers'!$E$17:$E$1001,'Entladung des Speichers'!$A$17:$A$1001,'Ergebnis (detailliert)'!$A$17:$A$300))</f>
        <v/>
      </c>
      <c r="O203" s="113" t="str">
        <f t="shared" si="11"/>
        <v/>
      </c>
      <c r="P203" s="17" t="str">
        <f>IFERROR(IF(A203="","",N203*'Ergebnis (detailliert)'!J203/'Ergebnis (detailliert)'!I203),0)</f>
        <v/>
      </c>
      <c r="Q203" s="95" t="str">
        <f t="shared" si="12"/>
        <v/>
      </c>
      <c r="R203" s="96" t="str">
        <f t="shared" si="13"/>
        <v/>
      </c>
      <c r="S203" s="97" t="str">
        <f>IF(A203="","",IF(LOOKUP(A203,Stammdaten!$A$17:$A$1001,Stammdaten!$G$17:$G$1001)="Nein",0,IF(ISBLANK('Beladung des Speichers'!A203),"",ROUND(MIN(J203,Q203)*-1,2))))</f>
        <v/>
      </c>
    </row>
    <row r="204" spans="1:19" x14ac:dyDescent="0.2">
      <c r="A204" s="98" t="str">
        <f>IF('Beladung des Speichers'!A204="","",'Beladung des Speichers'!A204)</f>
        <v/>
      </c>
      <c r="B204" s="98" t="str">
        <f>IF('Beladung des Speichers'!B204="","",'Beladung des Speichers'!B204)</f>
        <v/>
      </c>
      <c r="C204" s="149" t="str">
        <f>IF(ISBLANK('Beladung des Speichers'!A204),"",SUMIFS('Beladung des Speichers'!$C$17:$C$300,'Beladung des Speichers'!$A$17:$A$300,A204)-SUMIFS('Entladung des Speichers'!$C$17:$C$300,'Entladung des Speichers'!$A$17:$A$300,A204)+SUMIFS(Füllstände!$B$17:$B$299,Füllstände!$A$17:$A$299,A204)-SUMIFS(Füllstände!$C$17:$C$299,Füllstände!$A$17:$A$299,A204))</f>
        <v/>
      </c>
      <c r="D204" s="150" t="str">
        <f>IF(ISBLANK('Beladung des Speichers'!A204),"",C204*'Beladung des Speichers'!C204/SUMIFS('Beladung des Speichers'!$C$17:$C$300,'Beladung des Speichers'!$A$17:$A$300,A204))</f>
        <v/>
      </c>
      <c r="E204" s="151" t="str">
        <f>IF(ISBLANK('Beladung des Speichers'!A204),"",1/SUMIFS('Beladung des Speichers'!$C$17:$C$300,'Beladung des Speichers'!$A$17:$A$300,A204)*C204*SUMIF($A$17:$A$300,A204,'Beladung des Speichers'!$E$17:$E$300))</f>
        <v/>
      </c>
      <c r="F204" s="152" t="str">
        <f>IF(ISBLANK('Beladung des Speichers'!A204),"",IF(C204=0,"0,00",D204/C204*E204))</f>
        <v/>
      </c>
      <c r="G204" s="153" t="str">
        <f>IF(ISBLANK('Beladung des Speichers'!A204),"",SUMIFS('Beladung des Speichers'!$C$17:$C$300,'Beladung des Speichers'!$A$17:$A$300,A204))</f>
        <v/>
      </c>
      <c r="H204" s="112" t="str">
        <f>IF(ISBLANK('Beladung des Speichers'!A204),"",'Beladung des Speichers'!C204)</f>
        <v/>
      </c>
      <c r="I204" s="154" t="str">
        <f>IF(ISBLANK('Beladung des Speichers'!A204),"",SUMIFS('Beladung des Speichers'!$E$17:$E$1001,'Beladung des Speichers'!$A$17:$A$1001,'Ergebnis (detailliert)'!A204))</f>
        <v/>
      </c>
      <c r="J204" s="113" t="str">
        <f>IF(ISBLANK('Beladung des Speichers'!A204),"",'Beladung des Speichers'!E204)</f>
        <v/>
      </c>
      <c r="K204" s="154" t="str">
        <f>IF(ISBLANK('Beladung des Speichers'!A204),"",SUMIFS('Entladung des Speichers'!$C$17:$C$1001,'Entladung des Speichers'!$A$17:$A$1001,'Ergebnis (detailliert)'!A204))</f>
        <v/>
      </c>
      <c r="L204" s="155" t="str">
        <f t="shared" si="10"/>
        <v/>
      </c>
      <c r="M204" s="155" t="str">
        <f>IF(ISBLANK('Entladung des Speichers'!A204),"",'Entladung des Speichers'!C204)</f>
        <v/>
      </c>
      <c r="N204" s="154" t="str">
        <f>IF(ISBLANK('Beladung des Speichers'!A204),"",SUMIFS('Entladung des Speichers'!$E$17:$E$1001,'Entladung des Speichers'!$A$17:$A$1001,'Ergebnis (detailliert)'!$A$17:$A$300))</f>
        <v/>
      </c>
      <c r="O204" s="113" t="str">
        <f t="shared" si="11"/>
        <v/>
      </c>
      <c r="P204" s="17" t="str">
        <f>IFERROR(IF(A204="","",N204*'Ergebnis (detailliert)'!J204/'Ergebnis (detailliert)'!I204),0)</f>
        <v/>
      </c>
      <c r="Q204" s="95" t="str">
        <f t="shared" si="12"/>
        <v/>
      </c>
      <c r="R204" s="96" t="str">
        <f t="shared" si="13"/>
        <v/>
      </c>
      <c r="S204" s="97" t="str">
        <f>IF(A204="","",IF(LOOKUP(A204,Stammdaten!$A$17:$A$1001,Stammdaten!$G$17:$G$1001)="Nein",0,IF(ISBLANK('Beladung des Speichers'!A204),"",ROUND(MIN(J204,Q204)*-1,2))))</f>
        <v/>
      </c>
    </row>
    <row r="205" spans="1:19" x14ac:dyDescent="0.2">
      <c r="A205" s="98" t="str">
        <f>IF('Beladung des Speichers'!A205="","",'Beladung des Speichers'!A205)</f>
        <v/>
      </c>
      <c r="B205" s="98" t="str">
        <f>IF('Beladung des Speichers'!B205="","",'Beladung des Speichers'!B205)</f>
        <v/>
      </c>
      <c r="C205" s="149" t="str">
        <f>IF(ISBLANK('Beladung des Speichers'!A205),"",SUMIFS('Beladung des Speichers'!$C$17:$C$300,'Beladung des Speichers'!$A$17:$A$300,A205)-SUMIFS('Entladung des Speichers'!$C$17:$C$300,'Entladung des Speichers'!$A$17:$A$300,A205)+SUMIFS(Füllstände!$B$17:$B$299,Füllstände!$A$17:$A$299,A205)-SUMIFS(Füllstände!$C$17:$C$299,Füllstände!$A$17:$A$299,A205))</f>
        <v/>
      </c>
      <c r="D205" s="150" t="str">
        <f>IF(ISBLANK('Beladung des Speichers'!A205),"",C205*'Beladung des Speichers'!C205/SUMIFS('Beladung des Speichers'!$C$17:$C$300,'Beladung des Speichers'!$A$17:$A$300,A205))</f>
        <v/>
      </c>
      <c r="E205" s="151" t="str">
        <f>IF(ISBLANK('Beladung des Speichers'!A205),"",1/SUMIFS('Beladung des Speichers'!$C$17:$C$300,'Beladung des Speichers'!$A$17:$A$300,A205)*C205*SUMIF($A$17:$A$300,A205,'Beladung des Speichers'!$E$17:$E$300))</f>
        <v/>
      </c>
      <c r="F205" s="152" t="str">
        <f>IF(ISBLANK('Beladung des Speichers'!A205),"",IF(C205=0,"0,00",D205/C205*E205))</f>
        <v/>
      </c>
      <c r="G205" s="153" t="str">
        <f>IF(ISBLANK('Beladung des Speichers'!A205),"",SUMIFS('Beladung des Speichers'!$C$17:$C$300,'Beladung des Speichers'!$A$17:$A$300,A205))</f>
        <v/>
      </c>
      <c r="H205" s="112" t="str">
        <f>IF(ISBLANK('Beladung des Speichers'!A205),"",'Beladung des Speichers'!C205)</f>
        <v/>
      </c>
      <c r="I205" s="154" t="str">
        <f>IF(ISBLANK('Beladung des Speichers'!A205),"",SUMIFS('Beladung des Speichers'!$E$17:$E$1001,'Beladung des Speichers'!$A$17:$A$1001,'Ergebnis (detailliert)'!A205))</f>
        <v/>
      </c>
      <c r="J205" s="113" t="str">
        <f>IF(ISBLANK('Beladung des Speichers'!A205),"",'Beladung des Speichers'!E205)</f>
        <v/>
      </c>
      <c r="K205" s="154" t="str">
        <f>IF(ISBLANK('Beladung des Speichers'!A205),"",SUMIFS('Entladung des Speichers'!$C$17:$C$1001,'Entladung des Speichers'!$A$17:$A$1001,'Ergebnis (detailliert)'!A205))</f>
        <v/>
      </c>
      <c r="L205" s="155" t="str">
        <f t="shared" si="10"/>
        <v/>
      </c>
      <c r="M205" s="155" t="str">
        <f>IF(ISBLANK('Entladung des Speichers'!A205),"",'Entladung des Speichers'!C205)</f>
        <v/>
      </c>
      <c r="N205" s="154" t="str">
        <f>IF(ISBLANK('Beladung des Speichers'!A205),"",SUMIFS('Entladung des Speichers'!$E$17:$E$1001,'Entladung des Speichers'!$A$17:$A$1001,'Ergebnis (detailliert)'!$A$17:$A$300))</f>
        <v/>
      </c>
      <c r="O205" s="113" t="str">
        <f t="shared" si="11"/>
        <v/>
      </c>
      <c r="P205" s="17" t="str">
        <f>IFERROR(IF(A205="","",N205*'Ergebnis (detailliert)'!J205/'Ergebnis (detailliert)'!I205),0)</f>
        <v/>
      </c>
      <c r="Q205" s="95" t="str">
        <f t="shared" si="12"/>
        <v/>
      </c>
      <c r="R205" s="96" t="str">
        <f t="shared" si="13"/>
        <v/>
      </c>
      <c r="S205" s="97" t="str">
        <f>IF(A205="","",IF(LOOKUP(A205,Stammdaten!$A$17:$A$1001,Stammdaten!$G$17:$G$1001)="Nein",0,IF(ISBLANK('Beladung des Speichers'!A205),"",ROUND(MIN(J205,Q205)*-1,2))))</f>
        <v/>
      </c>
    </row>
    <row r="206" spans="1:19" x14ac:dyDescent="0.2">
      <c r="A206" s="98" t="str">
        <f>IF('Beladung des Speichers'!A206="","",'Beladung des Speichers'!A206)</f>
        <v/>
      </c>
      <c r="B206" s="98" t="str">
        <f>IF('Beladung des Speichers'!B206="","",'Beladung des Speichers'!B206)</f>
        <v/>
      </c>
      <c r="C206" s="149" t="str">
        <f>IF(ISBLANK('Beladung des Speichers'!A206),"",SUMIFS('Beladung des Speichers'!$C$17:$C$300,'Beladung des Speichers'!$A$17:$A$300,A206)-SUMIFS('Entladung des Speichers'!$C$17:$C$300,'Entladung des Speichers'!$A$17:$A$300,A206)+SUMIFS(Füllstände!$B$17:$B$299,Füllstände!$A$17:$A$299,A206)-SUMIFS(Füllstände!$C$17:$C$299,Füllstände!$A$17:$A$299,A206))</f>
        <v/>
      </c>
      <c r="D206" s="150" t="str">
        <f>IF(ISBLANK('Beladung des Speichers'!A206),"",C206*'Beladung des Speichers'!C206/SUMIFS('Beladung des Speichers'!$C$17:$C$300,'Beladung des Speichers'!$A$17:$A$300,A206))</f>
        <v/>
      </c>
      <c r="E206" s="151" t="str">
        <f>IF(ISBLANK('Beladung des Speichers'!A206),"",1/SUMIFS('Beladung des Speichers'!$C$17:$C$300,'Beladung des Speichers'!$A$17:$A$300,A206)*C206*SUMIF($A$17:$A$300,A206,'Beladung des Speichers'!$E$17:$E$300))</f>
        <v/>
      </c>
      <c r="F206" s="152" t="str">
        <f>IF(ISBLANK('Beladung des Speichers'!A206),"",IF(C206=0,"0,00",D206/C206*E206))</f>
        <v/>
      </c>
      <c r="G206" s="153" t="str">
        <f>IF(ISBLANK('Beladung des Speichers'!A206),"",SUMIFS('Beladung des Speichers'!$C$17:$C$300,'Beladung des Speichers'!$A$17:$A$300,A206))</f>
        <v/>
      </c>
      <c r="H206" s="112" t="str">
        <f>IF(ISBLANK('Beladung des Speichers'!A206),"",'Beladung des Speichers'!C206)</f>
        <v/>
      </c>
      <c r="I206" s="154" t="str">
        <f>IF(ISBLANK('Beladung des Speichers'!A206),"",SUMIFS('Beladung des Speichers'!$E$17:$E$1001,'Beladung des Speichers'!$A$17:$A$1001,'Ergebnis (detailliert)'!A206))</f>
        <v/>
      </c>
      <c r="J206" s="113" t="str">
        <f>IF(ISBLANK('Beladung des Speichers'!A206),"",'Beladung des Speichers'!E206)</f>
        <v/>
      </c>
      <c r="K206" s="154" t="str">
        <f>IF(ISBLANK('Beladung des Speichers'!A206),"",SUMIFS('Entladung des Speichers'!$C$17:$C$1001,'Entladung des Speichers'!$A$17:$A$1001,'Ergebnis (detailliert)'!A206))</f>
        <v/>
      </c>
      <c r="L206" s="155" t="str">
        <f t="shared" si="10"/>
        <v/>
      </c>
      <c r="M206" s="155" t="str">
        <f>IF(ISBLANK('Entladung des Speichers'!A206),"",'Entladung des Speichers'!C206)</f>
        <v/>
      </c>
      <c r="N206" s="154" t="str">
        <f>IF(ISBLANK('Beladung des Speichers'!A206),"",SUMIFS('Entladung des Speichers'!$E$17:$E$1001,'Entladung des Speichers'!$A$17:$A$1001,'Ergebnis (detailliert)'!$A$17:$A$300))</f>
        <v/>
      </c>
      <c r="O206" s="113" t="str">
        <f t="shared" si="11"/>
        <v/>
      </c>
      <c r="P206" s="17" t="str">
        <f>IFERROR(IF(A206="","",N206*'Ergebnis (detailliert)'!J206/'Ergebnis (detailliert)'!I206),0)</f>
        <v/>
      </c>
      <c r="Q206" s="95" t="str">
        <f t="shared" si="12"/>
        <v/>
      </c>
      <c r="R206" s="96" t="str">
        <f t="shared" si="13"/>
        <v/>
      </c>
      <c r="S206" s="97" t="str">
        <f>IF(A206="","",IF(LOOKUP(A206,Stammdaten!$A$17:$A$1001,Stammdaten!$G$17:$G$1001)="Nein",0,IF(ISBLANK('Beladung des Speichers'!A206),"",ROUND(MIN(J206,Q206)*-1,2))))</f>
        <v/>
      </c>
    </row>
    <row r="207" spans="1:19" x14ac:dyDescent="0.2">
      <c r="A207" s="98" t="str">
        <f>IF('Beladung des Speichers'!A207="","",'Beladung des Speichers'!A207)</f>
        <v/>
      </c>
      <c r="B207" s="98" t="str">
        <f>IF('Beladung des Speichers'!B207="","",'Beladung des Speichers'!B207)</f>
        <v/>
      </c>
      <c r="C207" s="149" t="str">
        <f>IF(ISBLANK('Beladung des Speichers'!A207),"",SUMIFS('Beladung des Speichers'!$C$17:$C$300,'Beladung des Speichers'!$A$17:$A$300,A207)-SUMIFS('Entladung des Speichers'!$C$17:$C$300,'Entladung des Speichers'!$A$17:$A$300,A207)+SUMIFS(Füllstände!$B$17:$B$299,Füllstände!$A$17:$A$299,A207)-SUMIFS(Füllstände!$C$17:$C$299,Füllstände!$A$17:$A$299,A207))</f>
        <v/>
      </c>
      <c r="D207" s="150" t="str">
        <f>IF(ISBLANK('Beladung des Speichers'!A207),"",C207*'Beladung des Speichers'!C207/SUMIFS('Beladung des Speichers'!$C$17:$C$300,'Beladung des Speichers'!$A$17:$A$300,A207))</f>
        <v/>
      </c>
      <c r="E207" s="151" t="str">
        <f>IF(ISBLANK('Beladung des Speichers'!A207),"",1/SUMIFS('Beladung des Speichers'!$C$17:$C$300,'Beladung des Speichers'!$A$17:$A$300,A207)*C207*SUMIF($A$17:$A$300,A207,'Beladung des Speichers'!$E$17:$E$300))</f>
        <v/>
      </c>
      <c r="F207" s="152" t="str">
        <f>IF(ISBLANK('Beladung des Speichers'!A207),"",IF(C207=0,"0,00",D207/C207*E207))</f>
        <v/>
      </c>
      <c r="G207" s="153" t="str">
        <f>IF(ISBLANK('Beladung des Speichers'!A207),"",SUMIFS('Beladung des Speichers'!$C$17:$C$300,'Beladung des Speichers'!$A$17:$A$300,A207))</f>
        <v/>
      </c>
      <c r="H207" s="112" t="str">
        <f>IF(ISBLANK('Beladung des Speichers'!A207),"",'Beladung des Speichers'!C207)</f>
        <v/>
      </c>
      <c r="I207" s="154" t="str">
        <f>IF(ISBLANK('Beladung des Speichers'!A207),"",SUMIFS('Beladung des Speichers'!$E$17:$E$1001,'Beladung des Speichers'!$A$17:$A$1001,'Ergebnis (detailliert)'!A207))</f>
        <v/>
      </c>
      <c r="J207" s="113" t="str">
        <f>IF(ISBLANK('Beladung des Speichers'!A207),"",'Beladung des Speichers'!E207)</f>
        <v/>
      </c>
      <c r="K207" s="154" t="str">
        <f>IF(ISBLANK('Beladung des Speichers'!A207),"",SUMIFS('Entladung des Speichers'!$C$17:$C$1001,'Entladung des Speichers'!$A$17:$A$1001,'Ergebnis (detailliert)'!A207))</f>
        <v/>
      </c>
      <c r="L207" s="155" t="str">
        <f t="shared" si="10"/>
        <v/>
      </c>
      <c r="M207" s="155" t="str">
        <f>IF(ISBLANK('Entladung des Speichers'!A207),"",'Entladung des Speichers'!C207)</f>
        <v/>
      </c>
      <c r="N207" s="154" t="str">
        <f>IF(ISBLANK('Beladung des Speichers'!A207),"",SUMIFS('Entladung des Speichers'!$E$17:$E$1001,'Entladung des Speichers'!$A$17:$A$1001,'Ergebnis (detailliert)'!$A$17:$A$300))</f>
        <v/>
      </c>
      <c r="O207" s="113" t="str">
        <f t="shared" si="11"/>
        <v/>
      </c>
      <c r="P207" s="17" t="str">
        <f>IFERROR(IF(A207="","",N207*'Ergebnis (detailliert)'!J207/'Ergebnis (detailliert)'!I207),0)</f>
        <v/>
      </c>
      <c r="Q207" s="95" t="str">
        <f t="shared" si="12"/>
        <v/>
      </c>
      <c r="R207" s="96" t="str">
        <f t="shared" si="13"/>
        <v/>
      </c>
      <c r="S207" s="97" t="str">
        <f>IF(A207="","",IF(LOOKUP(A207,Stammdaten!$A$17:$A$1001,Stammdaten!$G$17:$G$1001)="Nein",0,IF(ISBLANK('Beladung des Speichers'!A207),"",ROUND(MIN(J207,Q207)*-1,2))))</f>
        <v/>
      </c>
    </row>
    <row r="208" spans="1:19" x14ac:dyDescent="0.2">
      <c r="A208" s="98" t="str">
        <f>IF('Beladung des Speichers'!A208="","",'Beladung des Speichers'!A208)</f>
        <v/>
      </c>
      <c r="B208" s="98" t="str">
        <f>IF('Beladung des Speichers'!B208="","",'Beladung des Speichers'!B208)</f>
        <v/>
      </c>
      <c r="C208" s="149" t="str">
        <f>IF(ISBLANK('Beladung des Speichers'!A208),"",SUMIFS('Beladung des Speichers'!$C$17:$C$300,'Beladung des Speichers'!$A$17:$A$300,A208)-SUMIFS('Entladung des Speichers'!$C$17:$C$300,'Entladung des Speichers'!$A$17:$A$300,A208)+SUMIFS(Füllstände!$B$17:$B$299,Füllstände!$A$17:$A$299,A208)-SUMIFS(Füllstände!$C$17:$C$299,Füllstände!$A$17:$A$299,A208))</f>
        <v/>
      </c>
      <c r="D208" s="150" t="str">
        <f>IF(ISBLANK('Beladung des Speichers'!A208),"",C208*'Beladung des Speichers'!C208/SUMIFS('Beladung des Speichers'!$C$17:$C$300,'Beladung des Speichers'!$A$17:$A$300,A208))</f>
        <v/>
      </c>
      <c r="E208" s="151" t="str">
        <f>IF(ISBLANK('Beladung des Speichers'!A208),"",1/SUMIFS('Beladung des Speichers'!$C$17:$C$300,'Beladung des Speichers'!$A$17:$A$300,A208)*C208*SUMIF($A$17:$A$300,A208,'Beladung des Speichers'!$E$17:$E$300))</f>
        <v/>
      </c>
      <c r="F208" s="152" t="str">
        <f>IF(ISBLANK('Beladung des Speichers'!A208),"",IF(C208=0,"0,00",D208/C208*E208))</f>
        <v/>
      </c>
      <c r="G208" s="153" t="str">
        <f>IF(ISBLANK('Beladung des Speichers'!A208),"",SUMIFS('Beladung des Speichers'!$C$17:$C$300,'Beladung des Speichers'!$A$17:$A$300,A208))</f>
        <v/>
      </c>
      <c r="H208" s="112" t="str">
        <f>IF(ISBLANK('Beladung des Speichers'!A208),"",'Beladung des Speichers'!C208)</f>
        <v/>
      </c>
      <c r="I208" s="154" t="str">
        <f>IF(ISBLANK('Beladung des Speichers'!A208),"",SUMIFS('Beladung des Speichers'!$E$17:$E$1001,'Beladung des Speichers'!$A$17:$A$1001,'Ergebnis (detailliert)'!A208))</f>
        <v/>
      </c>
      <c r="J208" s="113" t="str">
        <f>IF(ISBLANK('Beladung des Speichers'!A208),"",'Beladung des Speichers'!E208)</f>
        <v/>
      </c>
      <c r="K208" s="154" t="str">
        <f>IF(ISBLANK('Beladung des Speichers'!A208),"",SUMIFS('Entladung des Speichers'!$C$17:$C$1001,'Entladung des Speichers'!$A$17:$A$1001,'Ergebnis (detailliert)'!A208))</f>
        <v/>
      </c>
      <c r="L208" s="155" t="str">
        <f t="shared" si="10"/>
        <v/>
      </c>
      <c r="M208" s="155" t="str">
        <f>IF(ISBLANK('Entladung des Speichers'!A208),"",'Entladung des Speichers'!C208)</f>
        <v/>
      </c>
      <c r="N208" s="154" t="str">
        <f>IF(ISBLANK('Beladung des Speichers'!A208),"",SUMIFS('Entladung des Speichers'!$E$17:$E$1001,'Entladung des Speichers'!$A$17:$A$1001,'Ergebnis (detailliert)'!$A$17:$A$300))</f>
        <v/>
      </c>
      <c r="O208" s="113" t="str">
        <f t="shared" si="11"/>
        <v/>
      </c>
      <c r="P208" s="17" t="str">
        <f>IFERROR(IF(A208="","",N208*'Ergebnis (detailliert)'!J208/'Ergebnis (detailliert)'!I208),0)</f>
        <v/>
      </c>
      <c r="Q208" s="95" t="str">
        <f t="shared" si="12"/>
        <v/>
      </c>
      <c r="R208" s="96" t="str">
        <f t="shared" si="13"/>
        <v/>
      </c>
      <c r="S208" s="97" t="str">
        <f>IF(A208="","",IF(LOOKUP(A208,Stammdaten!$A$17:$A$1001,Stammdaten!$G$17:$G$1001)="Nein",0,IF(ISBLANK('Beladung des Speichers'!A208),"",ROUND(MIN(J208,Q208)*-1,2))))</f>
        <v/>
      </c>
    </row>
    <row r="209" spans="1:19" x14ac:dyDescent="0.2">
      <c r="A209" s="98" t="str">
        <f>IF('Beladung des Speichers'!A209="","",'Beladung des Speichers'!A209)</f>
        <v/>
      </c>
      <c r="B209" s="98" t="str">
        <f>IF('Beladung des Speichers'!B209="","",'Beladung des Speichers'!B209)</f>
        <v/>
      </c>
      <c r="C209" s="149" t="str">
        <f>IF(ISBLANK('Beladung des Speichers'!A209),"",SUMIFS('Beladung des Speichers'!$C$17:$C$300,'Beladung des Speichers'!$A$17:$A$300,A209)-SUMIFS('Entladung des Speichers'!$C$17:$C$300,'Entladung des Speichers'!$A$17:$A$300,A209)+SUMIFS(Füllstände!$B$17:$B$299,Füllstände!$A$17:$A$299,A209)-SUMIFS(Füllstände!$C$17:$C$299,Füllstände!$A$17:$A$299,A209))</f>
        <v/>
      </c>
      <c r="D209" s="150" t="str">
        <f>IF(ISBLANK('Beladung des Speichers'!A209),"",C209*'Beladung des Speichers'!C209/SUMIFS('Beladung des Speichers'!$C$17:$C$300,'Beladung des Speichers'!$A$17:$A$300,A209))</f>
        <v/>
      </c>
      <c r="E209" s="151" t="str">
        <f>IF(ISBLANK('Beladung des Speichers'!A209),"",1/SUMIFS('Beladung des Speichers'!$C$17:$C$300,'Beladung des Speichers'!$A$17:$A$300,A209)*C209*SUMIF($A$17:$A$300,A209,'Beladung des Speichers'!$E$17:$E$300))</f>
        <v/>
      </c>
      <c r="F209" s="152" t="str">
        <f>IF(ISBLANK('Beladung des Speichers'!A209),"",IF(C209=0,"0,00",D209/C209*E209))</f>
        <v/>
      </c>
      <c r="G209" s="153" t="str">
        <f>IF(ISBLANK('Beladung des Speichers'!A209),"",SUMIFS('Beladung des Speichers'!$C$17:$C$300,'Beladung des Speichers'!$A$17:$A$300,A209))</f>
        <v/>
      </c>
      <c r="H209" s="112" t="str">
        <f>IF(ISBLANK('Beladung des Speichers'!A209),"",'Beladung des Speichers'!C209)</f>
        <v/>
      </c>
      <c r="I209" s="154" t="str">
        <f>IF(ISBLANK('Beladung des Speichers'!A209),"",SUMIFS('Beladung des Speichers'!$E$17:$E$1001,'Beladung des Speichers'!$A$17:$A$1001,'Ergebnis (detailliert)'!A209))</f>
        <v/>
      </c>
      <c r="J209" s="113" t="str">
        <f>IF(ISBLANK('Beladung des Speichers'!A209),"",'Beladung des Speichers'!E209)</f>
        <v/>
      </c>
      <c r="K209" s="154" t="str">
        <f>IF(ISBLANK('Beladung des Speichers'!A209),"",SUMIFS('Entladung des Speichers'!$C$17:$C$1001,'Entladung des Speichers'!$A$17:$A$1001,'Ergebnis (detailliert)'!A209))</f>
        <v/>
      </c>
      <c r="L209" s="155" t="str">
        <f t="shared" si="10"/>
        <v/>
      </c>
      <c r="M209" s="155" t="str">
        <f>IF(ISBLANK('Entladung des Speichers'!A209),"",'Entladung des Speichers'!C209)</f>
        <v/>
      </c>
      <c r="N209" s="154" t="str">
        <f>IF(ISBLANK('Beladung des Speichers'!A209),"",SUMIFS('Entladung des Speichers'!$E$17:$E$1001,'Entladung des Speichers'!$A$17:$A$1001,'Ergebnis (detailliert)'!$A$17:$A$300))</f>
        <v/>
      </c>
      <c r="O209" s="113" t="str">
        <f t="shared" si="11"/>
        <v/>
      </c>
      <c r="P209" s="17" t="str">
        <f>IFERROR(IF(A209="","",N209*'Ergebnis (detailliert)'!J209/'Ergebnis (detailliert)'!I209),0)</f>
        <v/>
      </c>
      <c r="Q209" s="95" t="str">
        <f t="shared" si="12"/>
        <v/>
      </c>
      <c r="R209" s="96" t="str">
        <f t="shared" si="13"/>
        <v/>
      </c>
      <c r="S209" s="97" t="str">
        <f>IF(A209="","",IF(LOOKUP(A209,Stammdaten!$A$17:$A$1001,Stammdaten!$G$17:$G$1001)="Nein",0,IF(ISBLANK('Beladung des Speichers'!A209),"",ROUND(MIN(J209,Q209)*-1,2))))</f>
        <v/>
      </c>
    </row>
    <row r="210" spans="1:19" x14ac:dyDescent="0.2">
      <c r="A210" s="98" t="str">
        <f>IF('Beladung des Speichers'!A210="","",'Beladung des Speichers'!A210)</f>
        <v/>
      </c>
      <c r="B210" s="98" t="str">
        <f>IF('Beladung des Speichers'!B210="","",'Beladung des Speichers'!B210)</f>
        <v/>
      </c>
      <c r="C210" s="149" t="str">
        <f>IF(ISBLANK('Beladung des Speichers'!A210),"",SUMIFS('Beladung des Speichers'!$C$17:$C$300,'Beladung des Speichers'!$A$17:$A$300,A210)-SUMIFS('Entladung des Speichers'!$C$17:$C$300,'Entladung des Speichers'!$A$17:$A$300,A210)+SUMIFS(Füllstände!$B$17:$B$299,Füllstände!$A$17:$A$299,A210)-SUMIFS(Füllstände!$C$17:$C$299,Füllstände!$A$17:$A$299,A210))</f>
        <v/>
      </c>
      <c r="D210" s="150" t="str">
        <f>IF(ISBLANK('Beladung des Speichers'!A210),"",C210*'Beladung des Speichers'!C210/SUMIFS('Beladung des Speichers'!$C$17:$C$300,'Beladung des Speichers'!$A$17:$A$300,A210))</f>
        <v/>
      </c>
      <c r="E210" s="151" t="str">
        <f>IF(ISBLANK('Beladung des Speichers'!A210),"",1/SUMIFS('Beladung des Speichers'!$C$17:$C$300,'Beladung des Speichers'!$A$17:$A$300,A210)*C210*SUMIF($A$17:$A$300,A210,'Beladung des Speichers'!$E$17:$E$300))</f>
        <v/>
      </c>
      <c r="F210" s="152" t="str">
        <f>IF(ISBLANK('Beladung des Speichers'!A210),"",IF(C210=0,"0,00",D210/C210*E210))</f>
        <v/>
      </c>
      <c r="G210" s="153" t="str">
        <f>IF(ISBLANK('Beladung des Speichers'!A210),"",SUMIFS('Beladung des Speichers'!$C$17:$C$300,'Beladung des Speichers'!$A$17:$A$300,A210))</f>
        <v/>
      </c>
      <c r="H210" s="112" t="str">
        <f>IF(ISBLANK('Beladung des Speichers'!A210),"",'Beladung des Speichers'!C210)</f>
        <v/>
      </c>
      <c r="I210" s="154" t="str">
        <f>IF(ISBLANK('Beladung des Speichers'!A210),"",SUMIFS('Beladung des Speichers'!$E$17:$E$1001,'Beladung des Speichers'!$A$17:$A$1001,'Ergebnis (detailliert)'!A210))</f>
        <v/>
      </c>
      <c r="J210" s="113" t="str">
        <f>IF(ISBLANK('Beladung des Speichers'!A210),"",'Beladung des Speichers'!E210)</f>
        <v/>
      </c>
      <c r="K210" s="154" t="str">
        <f>IF(ISBLANK('Beladung des Speichers'!A210),"",SUMIFS('Entladung des Speichers'!$C$17:$C$1001,'Entladung des Speichers'!$A$17:$A$1001,'Ergebnis (detailliert)'!A210))</f>
        <v/>
      </c>
      <c r="L210" s="155" t="str">
        <f t="shared" ref="L210:L273" si="14">IF(A210="","",K210+C210)</f>
        <v/>
      </c>
      <c r="M210" s="155" t="str">
        <f>IF(ISBLANK('Entladung des Speichers'!A210),"",'Entladung des Speichers'!C210)</f>
        <v/>
      </c>
      <c r="N210" s="154" t="str">
        <f>IF(ISBLANK('Beladung des Speichers'!A210),"",SUMIFS('Entladung des Speichers'!$E$17:$E$1001,'Entladung des Speichers'!$A$17:$A$1001,'Ergebnis (detailliert)'!$A$17:$A$300))</f>
        <v/>
      </c>
      <c r="O210" s="113" t="str">
        <f t="shared" ref="O210:O273" si="15">IF(A210="","",N210+E210)</f>
        <v/>
      </c>
      <c r="P210" s="17" t="str">
        <f>IFERROR(IF(A210="","",N210*'Ergebnis (detailliert)'!J210/'Ergebnis (detailliert)'!I210),0)</f>
        <v/>
      </c>
      <c r="Q210" s="95" t="str">
        <f t="shared" ref="Q210:Q273" si="16">IFERROR(IF(A210="","",P210+E210*H210/G210),0)</f>
        <v/>
      </c>
      <c r="R210" s="96" t="str">
        <f t="shared" ref="R210:R273" si="17">H210</f>
        <v/>
      </c>
      <c r="S210" s="97" t="str">
        <f>IF(A210="","",IF(LOOKUP(A210,Stammdaten!$A$17:$A$1001,Stammdaten!$G$17:$G$1001)="Nein",0,IF(ISBLANK('Beladung des Speichers'!A210),"",ROUND(MIN(J210,Q210)*-1,2))))</f>
        <v/>
      </c>
    </row>
    <row r="211" spans="1:19" x14ac:dyDescent="0.2">
      <c r="A211" s="98" t="str">
        <f>IF('Beladung des Speichers'!A211="","",'Beladung des Speichers'!A211)</f>
        <v/>
      </c>
      <c r="B211" s="98" t="str">
        <f>IF('Beladung des Speichers'!B211="","",'Beladung des Speichers'!B211)</f>
        <v/>
      </c>
      <c r="C211" s="149" t="str">
        <f>IF(ISBLANK('Beladung des Speichers'!A211),"",SUMIFS('Beladung des Speichers'!$C$17:$C$300,'Beladung des Speichers'!$A$17:$A$300,A211)-SUMIFS('Entladung des Speichers'!$C$17:$C$300,'Entladung des Speichers'!$A$17:$A$300,A211)+SUMIFS(Füllstände!$B$17:$B$299,Füllstände!$A$17:$A$299,A211)-SUMIFS(Füllstände!$C$17:$C$299,Füllstände!$A$17:$A$299,A211))</f>
        <v/>
      </c>
      <c r="D211" s="150" t="str">
        <f>IF(ISBLANK('Beladung des Speichers'!A211),"",C211*'Beladung des Speichers'!C211/SUMIFS('Beladung des Speichers'!$C$17:$C$300,'Beladung des Speichers'!$A$17:$A$300,A211))</f>
        <v/>
      </c>
      <c r="E211" s="151" t="str">
        <f>IF(ISBLANK('Beladung des Speichers'!A211),"",1/SUMIFS('Beladung des Speichers'!$C$17:$C$300,'Beladung des Speichers'!$A$17:$A$300,A211)*C211*SUMIF($A$17:$A$300,A211,'Beladung des Speichers'!$E$17:$E$300))</f>
        <v/>
      </c>
      <c r="F211" s="152" t="str">
        <f>IF(ISBLANK('Beladung des Speichers'!A211),"",IF(C211=0,"0,00",D211/C211*E211))</f>
        <v/>
      </c>
      <c r="G211" s="153" t="str">
        <f>IF(ISBLANK('Beladung des Speichers'!A211),"",SUMIFS('Beladung des Speichers'!$C$17:$C$300,'Beladung des Speichers'!$A$17:$A$300,A211))</f>
        <v/>
      </c>
      <c r="H211" s="112" t="str">
        <f>IF(ISBLANK('Beladung des Speichers'!A211),"",'Beladung des Speichers'!C211)</f>
        <v/>
      </c>
      <c r="I211" s="154" t="str">
        <f>IF(ISBLANK('Beladung des Speichers'!A211),"",SUMIFS('Beladung des Speichers'!$E$17:$E$1001,'Beladung des Speichers'!$A$17:$A$1001,'Ergebnis (detailliert)'!A211))</f>
        <v/>
      </c>
      <c r="J211" s="113" t="str">
        <f>IF(ISBLANK('Beladung des Speichers'!A211),"",'Beladung des Speichers'!E211)</f>
        <v/>
      </c>
      <c r="K211" s="154" t="str">
        <f>IF(ISBLANK('Beladung des Speichers'!A211),"",SUMIFS('Entladung des Speichers'!$C$17:$C$1001,'Entladung des Speichers'!$A$17:$A$1001,'Ergebnis (detailliert)'!A211))</f>
        <v/>
      </c>
      <c r="L211" s="155" t="str">
        <f t="shared" si="14"/>
        <v/>
      </c>
      <c r="M211" s="155" t="str">
        <f>IF(ISBLANK('Entladung des Speichers'!A211),"",'Entladung des Speichers'!C211)</f>
        <v/>
      </c>
      <c r="N211" s="154" t="str">
        <f>IF(ISBLANK('Beladung des Speichers'!A211),"",SUMIFS('Entladung des Speichers'!$E$17:$E$1001,'Entladung des Speichers'!$A$17:$A$1001,'Ergebnis (detailliert)'!$A$17:$A$300))</f>
        <v/>
      </c>
      <c r="O211" s="113" t="str">
        <f t="shared" si="15"/>
        <v/>
      </c>
      <c r="P211" s="17" t="str">
        <f>IFERROR(IF(A211="","",N211*'Ergebnis (detailliert)'!J211/'Ergebnis (detailliert)'!I211),0)</f>
        <v/>
      </c>
      <c r="Q211" s="95" t="str">
        <f t="shared" si="16"/>
        <v/>
      </c>
      <c r="R211" s="96" t="str">
        <f t="shared" si="17"/>
        <v/>
      </c>
      <c r="S211" s="97" t="str">
        <f>IF(A211="","",IF(LOOKUP(A211,Stammdaten!$A$17:$A$1001,Stammdaten!$G$17:$G$1001)="Nein",0,IF(ISBLANK('Beladung des Speichers'!A211),"",ROUND(MIN(J211,Q211)*-1,2))))</f>
        <v/>
      </c>
    </row>
    <row r="212" spans="1:19" x14ac:dyDescent="0.2">
      <c r="A212" s="98" t="str">
        <f>IF('Beladung des Speichers'!A212="","",'Beladung des Speichers'!A212)</f>
        <v/>
      </c>
      <c r="B212" s="98" t="str">
        <f>IF('Beladung des Speichers'!B212="","",'Beladung des Speichers'!B212)</f>
        <v/>
      </c>
      <c r="C212" s="149" t="str">
        <f>IF(ISBLANK('Beladung des Speichers'!A212),"",SUMIFS('Beladung des Speichers'!$C$17:$C$300,'Beladung des Speichers'!$A$17:$A$300,A212)-SUMIFS('Entladung des Speichers'!$C$17:$C$300,'Entladung des Speichers'!$A$17:$A$300,A212)+SUMIFS(Füllstände!$B$17:$B$299,Füllstände!$A$17:$A$299,A212)-SUMIFS(Füllstände!$C$17:$C$299,Füllstände!$A$17:$A$299,A212))</f>
        <v/>
      </c>
      <c r="D212" s="150" t="str">
        <f>IF(ISBLANK('Beladung des Speichers'!A212),"",C212*'Beladung des Speichers'!C212/SUMIFS('Beladung des Speichers'!$C$17:$C$300,'Beladung des Speichers'!$A$17:$A$300,A212))</f>
        <v/>
      </c>
      <c r="E212" s="151" t="str">
        <f>IF(ISBLANK('Beladung des Speichers'!A212),"",1/SUMIFS('Beladung des Speichers'!$C$17:$C$300,'Beladung des Speichers'!$A$17:$A$300,A212)*C212*SUMIF($A$17:$A$300,A212,'Beladung des Speichers'!$E$17:$E$300))</f>
        <v/>
      </c>
      <c r="F212" s="152" t="str">
        <f>IF(ISBLANK('Beladung des Speichers'!A212),"",IF(C212=0,"0,00",D212/C212*E212))</f>
        <v/>
      </c>
      <c r="G212" s="153" t="str">
        <f>IF(ISBLANK('Beladung des Speichers'!A212),"",SUMIFS('Beladung des Speichers'!$C$17:$C$300,'Beladung des Speichers'!$A$17:$A$300,A212))</f>
        <v/>
      </c>
      <c r="H212" s="112" t="str">
        <f>IF(ISBLANK('Beladung des Speichers'!A212),"",'Beladung des Speichers'!C212)</f>
        <v/>
      </c>
      <c r="I212" s="154" t="str">
        <f>IF(ISBLANK('Beladung des Speichers'!A212),"",SUMIFS('Beladung des Speichers'!$E$17:$E$1001,'Beladung des Speichers'!$A$17:$A$1001,'Ergebnis (detailliert)'!A212))</f>
        <v/>
      </c>
      <c r="J212" s="113" t="str">
        <f>IF(ISBLANK('Beladung des Speichers'!A212),"",'Beladung des Speichers'!E212)</f>
        <v/>
      </c>
      <c r="K212" s="154" t="str">
        <f>IF(ISBLANK('Beladung des Speichers'!A212),"",SUMIFS('Entladung des Speichers'!$C$17:$C$1001,'Entladung des Speichers'!$A$17:$A$1001,'Ergebnis (detailliert)'!A212))</f>
        <v/>
      </c>
      <c r="L212" s="155" t="str">
        <f t="shared" si="14"/>
        <v/>
      </c>
      <c r="M212" s="155" t="str">
        <f>IF(ISBLANK('Entladung des Speichers'!A212),"",'Entladung des Speichers'!C212)</f>
        <v/>
      </c>
      <c r="N212" s="154" t="str">
        <f>IF(ISBLANK('Beladung des Speichers'!A212),"",SUMIFS('Entladung des Speichers'!$E$17:$E$1001,'Entladung des Speichers'!$A$17:$A$1001,'Ergebnis (detailliert)'!$A$17:$A$300))</f>
        <v/>
      </c>
      <c r="O212" s="113" t="str">
        <f t="shared" si="15"/>
        <v/>
      </c>
      <c r="P212" s="17" t="str">
        <f>IFERROR(IF(A212="","",N212*'Ergebnis (detailliert)'!J212/'Ergebnis (detailliert)'!I212),0)</f>
        <v/>
      </c>
      <c r="Q212" s="95" t="str">
        <f t="shared" si="16"/>
        <v/>
      </c>
      <c r="R212" s="96" t="str">
        <f t="shared" si="17"/>
        <v/>
      </c>
      <c r="S212" s="97" t="str">
        <f>IF(A212="","",IF(LOOKUP(A212,Stammdaten!$A$17:$A$1001,Stammdaten!$G$17:$G$1001)="Nein",0,IF(ISBLANK('Beladung des Speichers'!A212),"",ROUND(MIN(J212,Q212)*-1,2))))</f>
        <v/>
      </c>
    </row>
    <row r="213" spans="1:19" x14ac:dyDescent="0.2">
      <c r="A213" s="98" t="str">
        <f>IF('Beladung des Speichers'!A213="","",'Beladung des Speichers'!A213)</f>
        <v/>
      </c>
      <c r="B213" s="98" t="str">
        <f>IF('Beladung des Speichers'!B213="","",'Beladung des Speichers'!B213)</f>
        <v/>
      </c>
      <c r="C213" s="149" t="str">
        <f>IF(ISBLANK('Beladung des Speichers'!A213),"",SUMIFS('Beladung des Speichers'!$C$17:$C$300,'Beladung des Speichers'!$A$17:$A$300,A213)-SUMIFS('Entladung des Speichers'!$C$17:$C$300,'Entladung des Speichers'!$A$17:$A$300,A213)+SUMIFS(Füllstände!$B$17:$B$299,Füllstände!$A$17:$A$299,A213)-SUMIFS(Füllstände!$C$17:$C$299,Füllstände!$A$17:$A$299,A213))</f>
        <v/>
      </c>
      <c r="D213" s="150" t="str">
        <f>IF(ISBLANK('Beladung des Speichers'!A213),"",C213*'Beladung des Speichers'!C213/SUMIFS('Beladung des Speichers'!$C$17:$C$300,'Beladung des Speichers'!$A$17:$A$300,A213))</f>
        <v/>
      </c>
      <c r="E213" s="151" t="str">
        <f>IF(ISBLANK('Beladung des Speichers'!A213),"",1/SUMIFS('Beladung des Speichers'!$C$17:$C$300,'Beladung des Speichers'!$A$17:$A$300,A213)*C213*SUMIF($A$17:$A$300,A213,'Beladung des Speichers'!$E$17:$E$300))</f>
        <v/>
      </c>
      <c r="F213" s="152" t="str">
        <f>IF(ISBLANK('Beladung des Speichers'!A213),"",IF(C213=0,"0,00",D213/C213*E213))</f>
        <v/>
      </c>
      <c r="G213" s="153" t="str">
        <f>IF(ISBLANK('Beladung des Speichers'!A213),"",SUMIFS('Beladung des Speichers'!$C$17:$C$300,'Beladung des Speichers'!$A$17:$A$300,A213))</f>
        <v/>
      </c>
      <c r="H213" s="112" t="str">
        <f>IF(ISBLANK('Beladung des Speichers'!A213),"",'Beladung des Speichers'!C213)</f>
        <v/>
      </c>
      <c r="I213" s="154" t="str">
        <f>IF(ISBLANK('Beladung des Speichers'!A213),"",SUMIFS('Beladung des Speichers'!$E$17:$E$1001,'Beladung des Speichers'!$A$17:$A$1001,'Ergebnis (detailliert)'!A213))</f>
        <v/>
      </c>
      <c r="J213" s="113" t="str">
        <f>IF(ISBLANK('Beladung des Speichers'!A213),"",'Beladung des Speichers'!E213)</f>
        <v/>
      </c>
      <c r="K213" s="154" t="str">
        <f>IF(ISBLANK('Beladung des Speichers'!A213),"",SUMIFS('Entladung des Speichers'!$C$17:$C$1001,'Entladung des Speichers'!$A$17:$A$1001,'Ergebnis (detailliert)'!A213))</f>
        <v/>
      </c>
      <c r="L213" s="155" t="str">
        <f t="shared" si="14"/>
        <v/>
      </c>
      <c r="M213" s="155" t="str">
        <f>IF(ISBLANK('Entladung des Speichers'!A213),"",'Entladung des Speichers'!C213)</f>
        <v/>
      </c>
      <c r="N213" s="154" t="str">
        <f>IF(ISBLANK('Beladung des Speichers'!A213),"",SUMIFS('Entladung des Speichers'!$E$17:$E$1001,'Entladung des Speichers'!$A$17:$A$1001,'Ergebnis (detailliert)'!$A$17:$A$300))</f>
        <v/>
      </c>
      <c r="O213" s="113" t="str">
        <f t="shared" si="15"/>
        <v/>
      </c>
      <c r="P213" s="17" t="str">
        <f>IFERROR(IF(A213="","",N213*'Ergebnis (detailliert)'!J213/'Ergebnis (detailliert)'!I213),0)</f>
        <v/>
      </c>
      <c r="Q213" s="95" t="str">
        <f t="shared" si="16"/>
        <v/>
      </c>
      <c r="R213" s="96" t="str">
        <f t="shared" si="17"/>
        <v/>
      </c>
      <c r="S213" s="97" t="str">
        <f>IF(A213="","",IF(LOOKUP(A213,Stammdaten!$A$17:$A$1001,Stammdaten!$G$17:$G$1001)="Nein",0,IF(ISBLANK('Beladung des Speichers'!A213),"",ROUND(MIN(J213,Q213)*-1,2))))</f>
        <v/>
      </c>
    </row>
    <row r="214" spans="1:19" x14ac:dyDescent="0.2">
      <c r="A214" s="98" t="str">
        <f>IF('Beladung des Speichers'!A214="","",'Beladung des Speichers'!A214)</f>
        <v/>
      </c>
      <c r="B214" s="98" t="str">
        <f>IF('Beladung des Speichers'!B214="","",'Beladung des Speichers'!B214)</f>
        <v/>
      </c>
      <c r="C214" s="149" t="str">
        <f>IF(ISBLANK('Beladung des Speichers'!A214),"",SUMIFS('Beladung des Speichers'!$C$17:$C$300,'Beladung des Speichers'!$A$17:$A$300,A214)-SUMIFS('Entladung des Speichers'!$C$17:$C$300,'Entladung des Speichers'!$A$17:$A$300,A214)+SUMIFS(Füllstände!$B$17:$B$299,Füllstände!$A$17:$A$299,A214)-SUMIFS(Füllstände!$C$17:$C$299,Füllstände!$A$17:$A$299,A214))</f>
        <v/>
      </c>
      <c r="D214" s="150" t="str">
        <f>IF(ISBLANK('Beladung des Speichers'!A214),"",C214*'Beladung des Speichers'!C214/SUMIFS('Beladung des Speichers'!$C$17:$C$300,'Beladung des Speichers'!$A$17:$A$300,A214))</f>
        <v/>
      </c>
      <c r="E214" s="151" t="str">
        <f>IF(ISBLANK('Beladung des Speichers'!A214),"",1/SUMIFS('Beladung des Speichers'!$C$17:$C$300,'Beladung des Speichers'!$A$17:$A$300,A214)*C214*SUMIF($A$17:$A$300,A214,'Beladung des Speichers'!$E$17:$E$300))</f>
        <v/>
      </c>
      <c r="F214" s="152" t="str">
        <f>IF(ISBLANK('Beladung des Speichers'!A214),"",IF(C214=0,"0,00",D214/C214*E214))</f>
        <v/>
      </c>
      <c r="G214" s="153" t="str">
        <f>IF(ISBLANK('Beladung des Speichers'!A214),"",SUMIFS('Beladung des Speichers'!$C$17:$C$300,'Beladung des Speichers'!$A$17:$A$300,A214))</f>
        <v/>
      </c>
      <c r="H214" s="112" t="str">
        <f>IF(ISBLANK('Beladung des Speichers'!A214),"",'Beladung des Speichers'!C214)</f>
        <v/>
      </c>
      <c r="I214" s="154" t="str">
        <f>IF(ISBLANK('Beladung des Speichers'!A214),"",SUMIFS('Beladung des Speichers'!$E$17:$E$1001,'Beladung des Speichers'!$A$17:$A$1001,'Ergebnis (detailliert)'!A214))</f>
        <v/>
      </c>
      <c r="J214" s="113" t="str">
        <f>IF(ISBLANK('Beladung des Speichers'!A214),"",'Beladung des Speichers'!E214)</f>
        <v/>
      </c>
      <c r="K214" s="154" t="str">
        <f>IF(ISBLANK('Beladung des Speichers'!A214),"",SUMIFS('Entladung des Speichers'!$C$17:$C$1001,'Entladung des Speichers'!$A$17:$A$1001,'Ergebnis (detailliert)'!A214))</f>
        <v/>
      </c>
      <c r="L214" s="155" t="str">
        <f t="shared" si="14"/>
        <v/>
      </c>
      <c r="M214" s="155" t="str">
        <f>IF(ISBLANK('Entladung des Speichers'!A214),"",'Entladung des Speichers'!C214)</f>
        <v/>
      </c>
      <c r="N214" s="154" t="str">
        <f>IF(ISBLANK('Beladung des Speichers'!A214),"",SUMIFS('Entladung des Speichers'!$E$17:$E$1001,'Entladung des Speichers'!$A$17:$A$1001,'Ergebnis (detailliert)'!$A$17:$A$300))</f>
        <v/>
      </c>
      <c r="O214" s="113" t="str">
        <f t="shared" si="15"/>
        <v/>
      </c>
      <c r="P214" s="17" t="str">
        <f>IFERROR(IF(A214="","",N214*'Ergebnis (detailliert)'!J214/'Ergebnis (detailliert)'!I214),0)</f>
        <v/>
      </c>
      <c r="Q214" s="95" t="str">
        <f t="shared" si="16"/>
        <v/>
      </c>
      <c r="R214" s="96" t="str">
        <f t="shared" si="17"/>
        <v/>
      </c>
      <c r="S214" s="97" t="str">
        <f>IF(A214="","",IF(LOOKUP(A214,Stammdaten!$A$17:$A$1001,Stammdaten!$G$17:$G$1001)="Nein",0,IF(ISBLANK('Beladung des Speichers'!A214),"",ROUND(MIN(J214,Q214)*-1,2))))</f>
        <v/>
      </c>
    </row>
    <row r="215" spans="1:19" x14ac:dyDescent="0.2">
      <c r="A215" s="98" t="str">
        <f>IF('Beladung des Speichers'!A215="","",'Beladung des Speichers'!A215)</f>
        <v/>
      </c>
      <c r="B215" s="98" t="str">
        <f>IF('Beladung des Speichers'!B215="","",'Beladung des Speichers'!B215)</f>
        <v/>
      </c>
      <c r="C215" s="149" t="str">
        <f>IF(ISBLANK('Beladung des Speichers'!A215),"",SUMIFS('Beladung des Speichers'!$C$17:$C$300,'Beladung des Speichers'!$A$17:$A$300,A215)-SUMIFS('Entladung des Speichers'!$C$17:$C$300,'Entladung des Speichers'!$A$17:$A$300,A215)+SUMIFS(Füllstände!$B$17:$B$299,Füllstände!$A$17:$A$299,A215)-SUMIFS(Füllstände!$C$17:$C$299,Füllstände!$A$17:$A$299,A215))</f>
        <v/>
      </c>
      <c r="D215" s="150" t="str">
        <f>IF(ISBLANK('Beladung des Speichers'!A215),"",C215*'Beladung des Speichers'!C215/SUMIFS('Beladung des Speichers'!$C$17:$C$300,'Beladung des Speichers'!$A$17:$A$300,A215))</f>
        <v/>
      </c>
      <c r="E215" s="151" t="str">
        <f>IF(ISBLANK('Beladung des Speichers'!A215),"",1/SUMIFS('Beladung des Speichers'!$C$17:$C$300,'Beladung des Speichers'!$A$17:$A$300,A215)*C215*SUMIF($A$17:$A$300,A215,'Beladung des Speichers'!$E$17:$E$300))</f>
        <v/>
      </c>
      <c r="F215" s="152" t="str">
        <f>IF(ISBLANK('Beladung des Speichers'!A215),"",IF(C215=0,"0,00",D215/C215*E215))</f>
        <v/>
      </c>
      <c r="G215" s="153" t="str">
        <f>IF(ISBLANK('Beladung des Speichers'!A215),"",SUMIFS('Beladung des Speichers'!$C$17:$C$300,'Beladung des Speichers'!$A$17:$A$300,A215))</f>
        <v/>
      </c>
      <c r="H215" s="112" t="str">
        <f>IF(ISBLANK('Beladung des Speichers'!A215),"",'Beladung des Speichers'!C215)</f>
        <v/>
      </c>
      <c r="I215" s="154" t="str">
        <f>IF(ISBLANK('Beladung des Speichers'!A215),"",SUMIFS('Beladung des Speichers'!$E$17:$E$1001,'Beladung des Speichers'!$A$17:$A$1001,'Ergebnis (detailliert)'!A215))</f>
        <v/>
      </c>
      <c r="J215" s="113" t="str">
        <f>IF(ISBLANK('Beladung des Speichers'!A215),"",'Beladung des Speichers'!E215)</f>
        <v/>
      </c>
      <c r="K215" s="154" t="str">
        <f>IF(ISBLANK('Beladung des Speichers'!A215),"",SUMIFS('Entladung des Speichers'!$C$17:$C$1001,'Entladung des Speichers'!$A$17:$A$1001,'Ergebnis (detailliert)'!A215))</f>
        <v/>
      </c>
      <c r="L215" s="155" t="str">
        <f t="shared" si="14"/>
        <v/>
      </c>
      <c r="M215" s="155" t="str">
        <f>IF(ISBLANK('Entladung des Speichers'!A215),"",'Entladung des Speichers'!C215)</f>
        <v/>
      </c>
      <c r="N215" s="154" t="str">
        <f>IF(ISBLANK('Beladung des Speichers'!A215),"",SUMIFS('Entladung des Speichers'!$E$17:$E$1001,'Entladung des Speichers'!$A$17:$A$1001,'Ergebnis (detailliert)'!$A$17:$A$300))</f>
        <v/>
      </c>
      <c r="O215" s="113" t="str">
        <f t="shared" si="15"/>
        <v/>
      </c>
      <c r="P215" s="17" t="str">
        <f>IFERROR(IF(A215="","",N215*'Ergebnis (detailliert)'!J215/'Ergebnis (detailliert)'!I215),0)</f>
        <v/>
      </c>
      <c r="Q215" s="95" t="str">
        <f t="shared" si="16"/>
        <v/>
      </c>
      <c r="R215" s="96" t="str">
        <f t="shared" si="17"/>
        <v/>
      </c>
      <c r="S215" s="97" t="str">
        <f>IF(A215="","",IF(LOOKUP(A215,Stammdaten!$A$17:$A$1001,Stammdaten!$G$17:$G$1001)="Nein",0,IF(ISBLANK('Beladung des Speichers'!A215),"",ROUND(MIN(J215,Q215)*-1,2))))</f>
        <v/>
      </c>
    </row>
    <row r="216" spans="1:19" x14ac:dyDescent="0.2">
      <c r="A216" s="98" t="str">
        <f>IF('Beladung des Speichers'!A216="","",'Beladung des Speichers'!A216)</f>
        <v/>
      </c>
      <c r="B216" s="98" t="str">
        <f>IF('Beladung des Speichers'!B216="","",'Beladung des Speichers'!B216)</f>
        <v/>
      </c>
      <c r="C216" s="149" t="str">
        <f>IF(ISBLANK('Beladung des Speichers'!A216),"",SUMIFS('Beladung des Speichers'!$C$17:$C$300,'Beladung des Speichers'!$A$17:$A$300,A216)-SUMIFS('Entladung des Speichers'!$C$17:$C$300,'Entladung des Speichers'!$A$17:$A$300,A216)+SUMIFS(Füllstände!$B$17:$B$299,Füllstände!$A$17:$A$299,A216)-SUMIFS(Füllstände!$C$17:$C$299,Füllstände!$A$17:$A$299,A216))</f>
        <v/>
      </c>
      <c r="D216" s="150" t="str">
        <f>IF(ISBLANK('Beladung des Speichers'!A216),"",C216*'Beladung des Speichers'!C216/SUMIFS('Beladung des Speichers'!$C$17:$C$300,'Beladung des Speichers'!$A$17:$A$300,A216))</f>
        <v/>
      </c>
      <c r="E216" s="151" t="str">
        <f>IF(ISBLANK('Beladung des Speichers'!A216),"",1/SUMIFS('Beladung des Speichers'!$C$17:$C$300,'Beladung des Speichers'!$A$17:$A$300,A216)*C216*SUMIF($A$17:$A$300,A216,'Beladung des Speichers'!$E$17:$E$300))</f>
        <v/>
      </c>
      <c r="F216" s="152" t="str">
        <f>IF(ISBLANK('Beladung des Speichers'!A216),"",IF(C216=0,"0,00",D216/C216*E216))</f>
        <v/>
      </c>
      <c r="G216" s="153" t="str">
        <f>IF(ISBLANK('Beladung des Speichers'!A216),"",SUMIFS('Beladung des Speichers'!$C$17:$C$300,'Beladung des Speichers'!$A$17:$A$300,A216))</f>
        <v/>
      </c>
      <c r="H216" s="112" t="str">
        <f>IF(ISBLANK('Beladung des Speichers'!A216),"",'Beladung des Speichers'!C216)</f>
        <v/>
      </c>
      <c r="I216" s="154" t="str">
        <f>IF(ISBLANK('Beladung des Speichers'!A216),"",SUMIFS('Beladung des Speichers'!$E$17:$E$1001,'Beladung des Speichers'!$A$17:$A$1001,'Ergebnis (detailliert)'!A216))</f>
        <v/>
      </c>
      <c r="J216" s="113" t="str">
        <f>IF(ISBLANK('Beladung des Speichers'!A216),"",'Beladung des Speichers'!E216)</f>
        <v/>
      </c>
      <c r="K216" s="154" t="str">
        <f>IF(ISBLANK('Beladung des Speichers'!A216),"",SUMIFS('Entladung des Speichers'!$C$17:$C$1001,'Entladung des Speichers'!$A$17:$A$1001,'Ergebnis (detailliert)'!A216))</f>
        <v/>
      </c>
      <c r="L216" s="155" t="str">
        <f t="shared" si="14"/>
        <v/>
      </c>
      <c r="M216" s="155" t="str">
        <f>IF(ISBLANK('Entladung des Speichers'!A216),"",'Entladung des Speichers'!C216)</f>
        <v/>
      </c>
      <c r="N216" s="154" t="str">
        <f>IF(ISBLANK('Beladung des Speichers'!A216),"",SUMIFS('Entladung des Speichers'!$E$17:$E$1001,'Entladung des Speichers'!$A$17:$A$1001,'Ergebnis (detailliert)'!$A$17:$A$300))</f>
        <v/>
      </c>
      <c r="O216" s="113" t="str">
        <f t="shared" si="15"/>
        <v/>
      </c>
      <c r="P216" s="17" t="str">
        <f>IFERROR(IF(A216="","",N216*'Ergebnis (detailliert)'!J216/'Ergebnis (detailliert)'!I216),0)</f>
        <v/>
      </c>
      <c r="Q216" s="95" t="str">
        <f t="shared" si="16"/>
        <v/>
      </c>
      <c r="R216" s="96" t="str">
        <f t="shared" si="17"/>
        <v/>
      </c>
      <c r="S216" s="97" t="str">
        <f>IF(A216="","",IF(LOOKUP(A216,Stammdaten!$A$17:$A$1001,Stammdaten!$G$17:$G$1001)="Nein",0,IF(ISBLANK('Beladung des Speichers'!A216),"",ROUND(MIN(J216,Q216)*-1,2))))</f>
        <v/>
      </c>
    </row>
    <row r="217" spans="1:19" x14ac:dyDescent="0.2">
      <c r="A217" s="98" t="str">
        <f>IF('Beladung des Speichers'!A217="","",'Beladung des Speichers'!A217)</f>
        <v/>
      </c>
      <c r="B217" s="98" t="str">
        <f>IF('Beladung des Speichers'!B217="","",'Beladung des Speichers'!B217)</f>
        <v/>
      </c>
      <c r="C217" s="149" t="str">
        <f>IF(ISBLANK('Beladung des Speichers'!A217),"",SUMIFS('Beladung des Speichers'!$C$17:$C$300,'Beladung des Speichers'!$A$17:$A$300,A217)-SUMIFS('Entladung des Speichers'!$C$17:$C$300,'Entladung des Speichers'!$A$17:$A$300,A217)+SUMIFS(Füllstände!$B$17:$B$299,Füllstände!$A$17:$A$299,A217)-SUMIFS(Füllstände!$C$17:$C$299,Füllstände!$A$17:$A$299,A217))</f>
        <v/>
      </c>
      <c r="D217" s="150" t="str">
        <f>IF(ISBLANK('Beladung des Speichers'!A217),"",C217*'Beladung des Speichers'!C217/SUMIFS('Beladung des Speichers'!$C$17:$C$300,'Beladung des Speichers'!$A$17:$A$300,A217))</f>
        <v/>
      </c>
      <c r="E217" s="151" t="str">
        <f>IF(ISBLANK('Beladung des Speichers'!A217),"",1/SUMIFS('Beladung des Speichers'!$C$17:$C$300,'Beladung des Speichers'!$A$17:$A$300,A217)*C217*SUMIF($A$17:$A$300,A217,'Beladung des Speichers'!$E$17:$E$300))</f>
        <v/>
      </c>
      <c r="F217" s="152" t="str">
        <f>IF(ISBLANK('Beladung des Speichers'!A217),"",IF(C217=0,"0,00",D217/C217*E217))</f>
        <v/>
      </c>
      <c r="G217" s="153" t="str">
        <f>IF(ISBLANK('Beladung des Speichers'!A217),"",SUMIFS('Beladung des Speichers'!$C$17:$C$300,'Beladung des Speichers'!$A$17:$A$300,A217))</f>
        <v/>
      </c>
      <c r="H217" s="112" t="str">
        <f>IF(ISBLANK('Beladung des Speichers'!A217),"",'Beladung des Speichers'!C217)</f>
        <v/>
      </c>
      <c r="I217" s="154" t="str">
        <f>IF(ISBLANK('Beladung des Speichers'!A217),"",SUMIFS('Beladung des Speichers'!$E$17:$E$1001,'Beladung des Speichers'!$A$17:$A$1001,'Ergebnis (detailliert)'!A217))</f>
        <v/>
      </c>
      <c r="J217" s="113" t="str">
        <f>IF(ISBLANK('Beladung des Speichers'!A217),"",'Beladung des Speichers'!E217)</f>
        <v/>
      </c>
      <c r="K217" s="154" t="str">
        <f>IF(ISBLANK('Beladung des Speichers'!A217),"",SUMIFS('Entladung des Speichers'!$C$17:$C$1001,'Entladung des Speichers'!$A$17:$A$1001,'Ergebnis (detailliert)'!A217))</f>
        <v/>
      </c>
      <c r="L217" s="155" t="str">
        <f t="shared" si="14"/>
        <v/>
      </c>
      <c r="M217" s="155" t="str">
        <f>IF(ISBLANK('Entladung des Speichers'!A217),"",'Entladung des Speichers'!C217)</f>
        <v/>
      </c>
      <c r="N217" s="154" t="str">
        <f>IF(ISBLANK('Beladung des Speichers'!A217),"",SUMIFS('Entladung des Speichers'!$E$17:$E$1001,'Entladung des Speichers'!$A$17:$A$1001,'Ergebnis (detailliert)'!$A$17:$A$300))</f>
        <v/>
      </c>
      <c r="O217" s="113" t="str">
        <f t="shared" si="15"/>
        <v/>
      </c>
      <c r="P217" s="17" t="str">
        <f>IFERROR(IF(A217="","",N217*'Ergebnis (detailliert)'!J217/'Ergebnis (detailliert)'!I217),0)</f>
        <v/>
      </c>
      <c r="Q217" s="95" t="str">
        <f t="shared" si="16"/>
        <v/>
      </c>
      <c r="R217" s="96" t="str">
        <f t="shared" si="17"/>
        <v/>
      </c>
      <c r="S217" s="97" t="str">
        <f>IF(A217="","",IF(LOOKUP(A217,Stammdaten!$A$17:$A$1001,Stammdaten!$G$17:$G$1001)="Nein",0,IF(ISBLANK('Beladung des Speichers'!A217),"",ROUND(MIN(J217,Q217)*-1,2))))</f>
        <v/>
      </c>
    </row>
    <row r="218" spans="1:19" x14ac:dyDescent="0.2">
      <c r="A218" s="98" t="str">
        <f>IF('Beladung des Speichers'!A218="","",'Beladung des Speichers'!A218)</f>
        <v/>
      </c>
      <c r="B218" s="98" t="str">
        <f>IF('Beladung des Speichers'!B218="","",'Beladung des Speichers'!B218)</f>
        <v/>
      </c>
      <c r="C218" s="149" t="str">
        <f>IF(ISBLANK('Beladung des Speichers'!A218),"",SUMIFS('Beladung des Speichers'!$C$17:$C$300,'Beladung des Speichers'!$A$17:$A$300,A218)-SUMIFS('Entladung des Speichers'!$C$17:$C$300,'Entladung des Speichers'!$A$17:$A$300,A218)+SUMIFS(Füllstände!$B$17:$B$299,Füllstände!$A$17:$A$299,A218)-SUMIFS(Füllstände!$C$17:$C$299,Füllstände!$A$17:$A$299,A218))</f>
        <v/>
      </c>
      <c r="D218" s="150" t="str">
        <f>IF(ISBLANK('Beladung des Speichers'!A218),"",C218*'Beladung des Speichers'!C218/SUMIFS('Beladung des Speichers'!$C$17:$C$300,'Beladung des Speichers'!$A$17:$A$300,A218))</f>
        <v/>
      </c>
      <c r="E218" s="151" t="str">
        <f>IF(ISBLANK('Beladung des Speichers'!A218),"",1/SUMIFS('Beladung des Speichers'!$C$17:$C$300,'Beladung des Speichers'!$A$17:$A$300,A218)*C218*SUMIF($A$17:$A$300,A218,'Beladung des Speichers'!$E$17:$E$300))</f>
        <v/>
      </c>
      <c r="F218" s="152" t="str">
        <f>IF(ISBLANK('Beladung des Speichers'!A218),"",IF(C218=0,"0,00",D218/C218*E218))</f>
        <v/>
      </c>
      <c r="G218" s="153" t="str">
        <f>IF(ISBLANK('Beladung des Speichers'!A218),"",SUMIFS('Beladung des Speichers'!$C$17:$C$300,'Beladung des Speichers'!$A$17:$A$300,A218))</f>
        <v/>
      </c>
      <c r="H218" s="112" t="str">
        <f>IF(ISBLANK('Beladung des Speichers'!A218),"",'Beladung des Speichers'!C218)</f>
        <v/>
      </c>
      <c r="I218" s="154" t="str">
        <f>IF(ISBLANK('Beladung des Speichers'!A218),"",SUMIFS('Beladung des Speichers'!$E$17:$E$1001,'Beladung des Speichers'!$A$17:$A$1001,'Ergebnis (detailliert)'!A218))</f>
        <v/>
      </c>
      <c r="J218" s="113" t="str">
        <f>IF(ISBLANK('Beladung des Speichers'!A218),"",'Beladung des Speichers'!E218)</f>
        <v/>
      </c>
      <c r="K218" s="154" t="str">
        <f>IF(ISBLANK('Beladung des Speichers'!A218),"",SUMIFS('Entladung des Speichers'!$C$17:$C$1001,'Entladung des Speichers'!$A$17:$A$1001,'Ergebnis (detailliert)'!A218))</f>
        <v/>
      </c>
      <c r="L218" s="155" t="str">
        <f t="shared" si="14"/>
        <v/>
      </c>
      <c r="M218" s="155" t="str">
        <f>IF(ISBLANK('Entladung des Speichers'!A218),"",'Entladung des Speichers'!C218)</f>
        <v/>
      </c>
      <c r="N218" s="154" t="str">
        <f>IF(ISBLANK('Beladung des Speichers'!A218),"",SUMIFS('Entladung des Speichers'!$E$17:$E$1001,'Entladung des Speichers'!$A$17:$A$1001,'Ergebnis (detailliert)'!$A$17:$A$300))</f>
        <v/>
      </c>
      <c r="O218" s="113" t="str">
        <f t="shared" si="15"/>
        <v/>
      </c>
      <c r="P218" s="17" t="str">
        <f>IFERROR(IF(A218="","",N218*'Ergebnis (detailliert)'!J218/'Ergebnis (detailliert)'!I218),0)</f>
        <v/>
      </c>
      <c r="Q218" s="95" t="str">
        <f t="shared" si="16"/>
        <v/>
      </c>
      <c r="R218" s="96" t="str">
        <f t="shared" si="17"/>
        <v/>
      </c>
      <c r="S218" s="97" t="str">
        <f>IF(A218="","",IF(LOOKUP(A218,Stammdaten!$A$17:$A$1001,Stammdaten!$G$17:$G$1001)="Nein",0,IF(ISBLANK('Beladung des Speichers'!A218),"",ROUND(MIN(J218,Q218)*-1,2))))</f>
        <v/>
      </c>
    </row>
    <row r="219" spans="1:19" x14ac:dyDescent="0.2">
      <c r="A219" s="98" t="str">
        <f>IF('Beladung des Speichers'!A219="","",'Beladung des Speichers'!A219)</f>
        <v/>
      </c>
      <c r="B219" s="98" t="str">
        <f>IF('Beladung des Speichers'!B219="","",'Beladung des Speichers'!B219)</f>
        <v/>
      </c>
      <c r="C219" s="149" t="str">
        <f>IF(ISBLANK('Beladung des Speichers'!A219),"",SUMIFS('Beladung des Speichers'!$C$17:$C$300,'Beladung des Speichers'!$A$17:$A$300,A219)-SUMIFS('Entladung des Speichers'!$C$17:$C$300,'Entladung des Speichers'!$A$17:$A$300,A219)+SUMIFS(Füllstände!$B$17:$B$299,Füllstände!$A$17:$A$299,A219)-SUMIFS(Füllstände!$C$17:$C$299,Füllstände!$A$17:$A$299,A219))</f>
        <v/>
      </c>
      <c r="D219" s="150" t="str">
        <f>IF(ISBLANK('Beladung des Speichers'!A219),"",C219*'Beladung des Speichers'!C219/SUMIFS('Beladung des Speichers'!$C$17:$C$300,'Beladung des Speichers'!$A$17:$A$300,A219))</f>
        <v/>
      </c>
      <c r="E219" s="151" t="str">
        <f>IF(ISBLANK('Beladung des Speichers'!A219),"",1/SUMIFS('Beladung des Speichers'!$C$17:$C$300,'Beladung des Speichers'!$A$17:$A$300,A219)*C219*SUMIF($A$17:$A$300,A219,'Beladung des Speichers'!$E$17:$E$300))</f>
        <v/>
      </c>
      <c r="F219" s="152" t="str">
        <f>IF(ISBLANK('Beladung des Speichers'!A219),"",IF(C219=0,"0,00",D219/C219*E219))</f>
        <v/>
      </c>
      <c r="G219" s="153" t="str">
        <f>IF(ISBLANK('Beladung des Speichers'!A219),"",SUMIFS('Beladung des Speichers'!$C$17:$C$300,'Beladung des Speichers'!$A$17:$A$300,A219))</f>
        <v/>
      </c>
      <c r="H219" s="112" t="str">
        <f>IF(ISBLANK('Beladung des Speichers'!A219),"",'Beladung des Speichers'!C219)</f>
        <v/>
      </c>
      <c r="I219" s="154" t="str">
        <f>IF(ISBLANK('Beladung des Speichers'!A219),"",SUMIFS('Beladung des Speichers'!$E$17:$E$1001,'Beladung des Speichers'!$A$17:$A$1001,'Ergebnis (detailliert)'!A219))</f>
        <v/>
      </c>
      <c r="J219" s="113" t="str">
        <f>IF(ISBLANK('Beladung des Speichers'!A219),"",'Beladung des Speichers'!E219)</f>
        <v/>
      </c>
      <c r="K219" s="154" t="str">
        <f>IF(ISBLANK('Beladung des Speichers'!A219),"",SUMIFS('Entladung des Speichers'!$C$17:$C$1001,'Entladung des Speichers'!$A$17:$A$1001,'Ergebnis (detailliert)'!A219))</f>
        <v/>
      </c>
      <c r="L219" s="155" t="str">
        <f t="shared" si="14"/>
        <v/>
      </c>
      <c r="M219" s="155" t="str">
        <f>IF(ISBLANK('Entladung des Speichers'!A219),"",'Entladung des Speichers'!C219)</f>
        <v/>
      </c>
      <c r="N219" s="154" t="str">
        <f>IF(ISBLANK('Beladung des Speichers'!A219),"",SUMIFS('Entladung des Speichers'!$E$17:$E$1001,'Entladung des Speichers'!$A$17:$A$1001,'Ergebnis (detailliert)'!$A$17:$A$300))</f>
        <v/>
      </c>
      <c r="O219" s="113" t="str">
        <f t="shared" si="15"/>
        <v/>
      </c>
      <c r="P219" s="17" t="str">
        <f>IFERROR(IF(A219="","",N219*'Ergebnis (detailliert)'!J219/'Ergebnis (detailliert)'!I219),0)</f>
        <v/>
      </c>
      <c r="Q219" s="95" t="str">
        <f t="shared" si="16"/>
        <v/>
      </c>
      <c r="R219" s="96" t="str">
        <f t="shared" si="17"/>
        <v/>
      </c>
      <c r="S219" s="97" t="str">
        <f>IF(A219="","",IF(LOOKUP(A219,Stammdaten!$A$17:$A$1001,Stammdaten!$G$17:$G$1001)="Nein",0,IF(ISBLANK('Beladung des Speichers'!A219),"",ROUND(MIN(J219,Q219)*-1,2))))</f>
        <v/>
      </c>
    </row>
    <row r="220" spans="1:19" x14ac:dyDescent="0.2">
      <c r="A220" s="98" t="str">
        <f>IF('Beladung des Speichers'!A220="","",'Beladung des Speichers'!A220)</f>
        <v/>
      </c>
      <c r="B220" s="98" t="str">
        <f>IF('Beladung des Speichers'!B220="","",'Beladung des Speichers'!B220)</f>
        <v/>
      </c>
      <c r="C220" s="149" t="str">
        <f>IF(ISBLANK('Beladung des Speichers'!A220),"",SUMIFS('Beladung des Speichers'!$C$17:$C$300,'Beladung des Speichers'!$A$17:$A$300,A220)-SUMIFS('Entladung des Speichers'!$C$17:$C$300,'Entladung des Speichers'!$A$17:$A$300,A220)+SUMIFS(Füllstände!$B$17:$B$299,Füllstände!$A$17:$A$299,A220)-SUMIFS(Füllstände!$C$17:$C$299,Füllstände!$A$17:$A$299,A220))</f>
        <v/>
      </c>
      <c r="D220" s="150" t="str">
        <f>IF(ISBLANK('Beladung des Speichers'!A220),"",C220*'Beladung des Speichers'!C220/SUMIFS('Beladung des Speichers'!$C$17:$C$300,'Beladung des Speichers'!$A$17:$A$300,A220))</f>
        <v/>
      </c>
      <c r="E220" s="151" t="str">
        <f>IF(ISBLANK('Beladung des Speichers'!A220),"",1/SUMIFS('Beladung des Speichers'!$C$17:$C$300,'Beladung des Speichers'!$A$17:$A$300,A220)*C220*SUMIF($A$17:$A$300,A220,'Beladung des Speichers'!$E$17:$E$300))</f>
        <v/>
      </c>
      <c r="F220" s="152" t="str">
        <f>IF(ISBLANK('Beladung des Speichers'!A220),"",IF(C220=0,"0,00",D220/C220*E220))</f>
        <v/>
      </c>
      <c r="G220" s="153" t="str">
        <f>IF(ISBLANK('Beladung des Speichers'!A220),"",SUMIFS('Beladung des Speichers'!$C$17:$C$300,'Beladung des Speichers'!$A$17:$A$300,A220))</f>
        <v/>
      </c>
      <c r="H220" s="112" t="str">
        <f>IF(ISBLANK('Beladung des Speichers'!A220),"",'Beladung des Speichers'!C220)</f>
        <v/>
      </c>
      <c r="I220" s="154" t="str">
        <f>IF(ISBLANK('Beladung des Speichers'!A220),"",SUMIFS('Beladung des Speichers'!$E$17:$E$1001,'Beladung des Speichers'!$A$17:$A$1001,'Ergebnis (detailliert)'!A220))</f>
        <v/>
      </c>
      <c r="J220" s="113" t="str">
        <f>IF(ISBLANK('Beladung des Speichers'!A220),"",'Beladung des Speichers'!E220)</f>
        <v/>
      </c>
      <c r="K220" s="154" t="str">
        <f>IF(ISBLANK('Beladung des Speichers'!A220),"",SUMIFS('Entladung des Speichers'!$C$17:$C$1001,'Entladung des Speichers'!$A$17:$A$1001,'Ergebnis (detailliert)'!A220))</f>
        <v/>
      </c>
      <c r="L220" s="155" t="str">
        <f t="shared" si="14"/>
        <v/>
      </c>
      <c r="M220" s="155" t="str">
        <f>IF(ISBLANK('Entladung des Speichers'!A220),"",'Entladung des Speichers'!C220)</f>
        <v/>
      </c>
      <c r="N220" s="154" t="str">
        <f>IF(ISBLANK('Beladung des Speichers'!A220),"",SUMIFS('Entladung des Speichers'!$E$17:$E$1001,'Entladung des Speichers'!$A$17:$A$1001,'Ergebnis (detailliert)'!$A$17:$A$300))</f>
        <v/>
      </c>
      <c r="O220" s="113" t="str">
        <f t="shared" si="15"/>
        <v/>
      </c>
      <c r="P220" s="17" t="str">
        <f>IFERROR(IF(A220="","",N220*'Ergebnis (detailliert)'!J220/'Ergebnis (detailliert)'!I220),0)</f>
        <v/>
      </c>
      <c r="Q220" s="95" t="str">
        <f t="shared" si="16"/>
        <v/>
      </c>
      <c r="R220" s="96" t="str">
        <f t="shared" si="17"/>
        <v/>
      </c>
      <c r="S220" s="97" t="str">
        <f>IF(A220="","",IF(LOOKUP(A220,Stammdaten!$A$17:$A$1001,Stammdaten!$G$17:$G$1001)="Nein",0,IF(ISBLANK('Beladung des Speichers'!A220),"",ROUND(MIN(J220,Q220)*-1,2))))</f>
        <v/>
      </c>
    </row>
    <row r="221" spans="1:19" x14ac:dyDescent="0.2">
      <c r="A221" s="98" t="str">
        <f>IF('Beladung des Speichers'!A221="","",'Beladung des Speichers'!A221)</f>
        <v/>
      </c>
      <c r="B221" s="98" t="str">
        <f>IF('Beladung des Speichers'!B221="","",'Beladung des Speichers'!B221)</f>
        <v/>
      </c>
      <c r="C221" s="149" t="str">
        <f>IF(ISBLANK('Beladung des Speichers'!A221),"",SUMIFS('Beladung des Speichers'!$C$17:$C$300,'Beladung des Speichers'!$A$17:$A$300,A221)-SUMIFS('Entladung des Speichers'!$C$17:$C$300,'Entladung des Speichers'!$A$17:$A$300,A221)+SUMIFS(Füllstände!$B$17:$B$299,Füllstände!$A$17:$A$299,A221)-SUMIFS(Füllstände!$C$17:$C$299,Füllstände!$A$17:$A$299,A221))</f>
        <v/>
      </c>
      <c r="D221" s="150" t="str">
        <f>IF(ISBLANK('Beladung des Speichers'!A221),"",C221*'Beladung des Speichers'!C221/SUMIFS('Beladung des Speichers'!$C$17:$C$300,'Beladung des Speichers'!$A$17:$A$300,A221))</f>
        <v/>
      </c>
      <c r="E221" s="151" t="str">
        <f>IF(ISBLANK('Beladung des Speichers'!A221),"",1/SUMIFS('Beladung des Speichers'!$C$17:$C$300,'Beladung des Speichers'!$A$17:$A$300,A221)*C221*SUMIF($A$17:$A$300,A221,'Beladung des Speichers'!$E$17:$E$300))</f>
        <v/>
      </c>
      <c r="F221" s="152" t="str">
        <f>IF(ISBLANK('Beladung des Speichers'!A221),"",IF(C221=0,"0,00",D221/C221*E221))</f>
        <v/>
      </c>
      <c r="G221" s="153" t="str">
        <f>IF(ISBLANK('Beladung des Speichers'!A221),"",SUMIFS('Beladung des Speichers'!$C$17:$C$300,'Beladung des Speichers'!$A$17:$A$300,A221))</f>
        <v/>
      </c>
      <c r="H221" s="112" t="str">
        <f>IF(ISBLANK('Beladung des Speichers'!A221),"",'Beladung des Speichers'!C221)</f>
        <v/>
      </c>
      <c r="I221" s="154" t="str">
        <f>IF(ISBLANK('Beladung des Speichers'!A221),"",SUMIFS('Beladung des Speichers'!$E$17:$E$1001,'Beladung des Speichers'!$A$17:$A$1001,'Ergebnis (detailliert)'!A221))</f>
        <v/>
      </c>
      <c r="J221" s="113" t="str">
        <f>IF(ISBLANK('Beladung des Speichers'!A221),"",'Beladung des Speichers'!E221)</f>
        <v/>
      </c>
      <c r="K221" s="154" t="str">
        <f>IF(ISBLANK('Beladung des Speichers'!A221),"",SUMIFS('Entladung des Speichers'!$C$17:$C$1001,'Entladung des Speichers'!$A$17:$A$1001,'Ergebnis (detailliert)'!A221))</f>
        <v/>
      </c>
      <c r="L221" s="155" t="str">
        <f t="shared" si="14"/>
        <v/>
      </c>
      <c r="M221" s="155" t="str">
        <f>IF(ISBLANK('Entladung des Speichers'!A221),"",'Entladung des Speichers'!C221)</f>
        <v/>
      </c>
      <c r="N221" s="154" t="str">
        <f>IF(ISBLANK('Beladung des Speichers'!A221),"",SUMIFS('Entladung des Speichers'!$E$17:$E$1001,'Entladung des Speichers'!$A$17:$A$1001,'Ergebnis (detailliert)'!$A$17:$A$300))</f>
        <v/>
      </c>
      <c r="O221" s="113" t="str">
        <f t="shared" si="15"/>
        <v/>
      </c>
      <c r="P221" s="17" t="str">
        <f>IFERROR(IF(A221="","",N221*'Ergebnis (detailliert)'!J221/'Ergebnis (detailliert)'!I221),0)</f>
        <v/>
      </c>
      <c r="Q221" s="95" t="str">
        <f t="shared" si="16"/>
        <v/>
      </c>
      <c r="R221" s="96" t="str">
        <f t="shared" si="17"/>
        <v/>
      </c>
      <c r="S221" s="97" t="str">
        <f>IF(A221="","",IF(LOOKUP(A221,Stammdaten!$A$17:$A$1001,Stammdaten!$G$17:$G$1001)="Nein",0,IF(ISBLANK('Beladung des Speichers'!A221),"",ROUND(MIN(J221,Q221)*-1,2))))</f>
        <v/>
      </c>
    </row>
    <row r="222" spans="1:19" x14ac:dyDescent="0.2">
      <c r="A222" s="98" t="str">
        <f>IF('Beladung des Speichers'!A222="","",'Beladung des Speichers'!A222)</f>
        <v/>
      </c>
      <c r="B222" s="98" t="str">
        <f>IF('Beladung des Speichers'!B222="","",'Beladung des Speichers'!B222)</f>
        <v/>
      </c>
      <c r="C222" s="149" t="str">
        <f>IF(ISBLANK('Beladung des Speichers'!A222),"",SUMIFS('Beladung des Speichers'!$C$17:$C$300,'Beladung des Speichers'!$A$17:$A$300,A222)-SUMIFS('Entladung des Speichers'!$C$17:$C$300,'Entladung des Speichers'!$A$17:$A$300,A222)+SUMIFS(Füllstände!$B$17:$B$299,Füllstände!$A$17:$A$299,A222)-SUMIFS(Füllstände!$C$17:$C$299,Füllstände!$A$17:$A$299,A222))</f>
        <v/>
      </c>
      <c r="D222" s="150" t="str">
        <f>IF(ISBLANK('Beladung des Speichers'!A222),"",C222*'Beladung des Speichers'!C222/SUMIFS('Beladung des Speichers'!$C$17:$C$300,'Beladung des Speichers'!$A$17:$A$300,A222))</f>
        <v/>
      </c>
      <c r="E222" s="151" t="str">
        <f>IF(ISBLANK('Beladung des Speichers'!A222),"",1/SUMIFS('Beladung des Speichers'!$C$17:$C$300,'Beladung des Speichers'!$A$17:$A$300,A222)*C222*SUMIF($A$17:$A$300,A222,'Beladung des Speichers'!$E$17:$E$300))</f>
        <v/>
      </c>
      <c r="F222" s="152" t="str">
        <f>IF(ISBLANK('Beladung des Speichers'!A222),"",IF(C222=0,"0,00",D222/C222*E222))</f>
        <v/>
      </c>
      <c r="G222" s="153" t="str">
        <f>IF(ISBLANK('Beladung des Speichers'!A222),"",SUMIFS('Beladung des Speichers'!$C$17:$C$300,'Beladung des Speichers'!$A$17:$A$300,A222))</f>
        <v/>
      </c>
      <c r="H222" s="112" t="str">
        <f>IF(ISBLANK('Beladung des Speichers'!A222),"",'Beladung des Speichers'!C222)</f>
        <v/>
      </c>
      <c r="I222" s="154" t="str">
        <f>IF(ISBLANK('Beladung des Speichers'!A222),"",SUMIFS('Beladung des Speichers'!$E$17:$E$1001,'Beladung des Speichers'!$A$17:$A$1001,'Ergebnis (detailliert)'!A222))</f>
        <v/>
      </c>
      <c r="J222" s="113" t="str">
        <f>IF(ISBLANK('Beladung des Speichers'!A222),"",'Beladung des Speichers'!E222)</f>
        <v/>
      </c>
      <c r="K222" s="154" t="str">
        <f>IF(ISBLANK('Beladung des Speichers'!A222),"",SUMIFS('Entladung des Speichers'!$C$17:$C$1001,'Entladung des Speichers'!$A$17:$A$1001,'Ergebnis (detailliert)'!A222))</f>
        <v/>
      </c>
      <c r="L222" s="155" t="str">
        <f t="shared" si="14"/>
        <v/>
      </c>
      <c r="M222" s="155" t="str">
        <f>IF(ISBLANK('Entladung des Speichers'!A222),"",'Entladung des Speichers'!C222)</f>
        <v/>
      </c>
      <c r="N222" s="154" t="str">
        <f>IF(ISBLANK('Beladung des Speichers'!A222),"",SUMIFS('Entladung des Speichers'!$E$17:$E$1001,'Entladung des Speichers'!$A$17:$A$1001,'Ergebnis (detailliert)'!$A$17:$A$300))</f>
        <v/>
      </c>
      <c r="O222" s="113" t="str">
        <f t="shared" si="15"/>
        <v/>
      </c>
      <c r="P222" s="17" t="str">
        <f>IFERROR(IF(A222="","",N222*'Ergebnis (detailliert)'!J222/'Ergebnis (detailliert)'!I222),0)</f>
        <v/>
      </c>
      <c r="Q222" s="95" t="str">
        <f t="shared" si="16"/>
        <v/>
      </c>
      <c r="R222" s="96" t="str">
        <f t="shared" si="17"/>
        <v/>
      </c>
      <c r="S222" s="97" t="str">
        <f>IF(A222="","",IF(LOOKUP(A222,Stammdaten!$A$17:$A$1001,Stammdaten!$G$17:$G$1001)="Nein",0,IF(ISBLANK('Beladung des Speichers'!A222),"",ROUND(MIN(J222,Q222)*-1,2))))</f>
        <v/>
      </c>
    </row>
    <row r="223" spans="1:19" x14ac:dyDescent="0.2">
      <c r="A223" s="98" t="str">
        <f>IF('Beladung des Speichers'!A223="","",'Beladung des Speichers'!A223)</f>
        <v/>
      </c>
      <c r="B223" s="98" t="str">
        <f>IF('Beladung des Speichers'!B223="","",'Beladung des Speichers'!B223)</f>
        <v/>
      </c>
      <c r="C223" s="149" t="str">
        <f>IF(ISBLANK('Beladung des Speichers'!A223),"",SUMIFS('Beladung des Speichers'!$C$17:$C$300,'Beladung des Speichers'!$A$17:$A$300,A223)-SUMIFS('Entladung des Speichers'!$C$17:$C$300,'Entladung des Speichers'!$A$17:$A$300,A223)+SUMIFS(Füllstände!$B$17:$B$299,Füllstände!$A$17:$A$299,A223)-SUMIFS(Füllstände!$C$17:$C$299,Füllstände!$A$17:$A$299,A223))</f>
        <v/>
      </c>
      <c r="D223" s="150" t="str">
        <f>IF(ISBLANK('Beladung des Speichers'!A223),"",C223*'Beladung des Speichers'!C223/SUMIFS('Beladung des Speichers'!$C$17:$C$300,'Beladung des Speichers'!$A$17:$A$300,A223))</f>
        <v/>
      </c>
      <c r="E223" s="151" t="str">
        <f>IF(ISBLANK('Beladung des Speichers'!A223),"",1/SUMIFS('Beladung des Speichers'!$C$17:$C$300,'Beladung des Speichers'!$A$17:$A$300,A223)*C223*SUMIF($A$17:$A$300,A223,'Beladung des Speichers'!$E$17:$E$300))</f>
        <v/>
      </c>
      <c r="F223" s="152" t="str">
        <f>IF(ISBLANK('Beladung des Speichers'!A223),"",IF(C223=0,"0,00",D223/C223*E223))</f>
        <v/>
      </c>
      <c r="G223" s="153" t="str">
        <f>IF(ISBLANK('Beladung des Speichers'!A223),"",SUMIFS('Beladung des Speichers'!$C$17:$C$300,'Beladung des Speichers'!$A$17:$A$300,A223))</f>
        <v/>
      </c>
      <c r="H223" s="112" t="str">
        <f>IF(ISBLANK('Beladung des Speichers'!A223),"",'Beladung des Speichers'!C223)</f>
        <v/>
      </c>
      <c r="I223" s="154" t="str">
        <f>IF(ISBLANK('Beladung des Speichers'!A223),"",SUMIFS('Beladung des Speichers'!$E$17:$E$1001,'Beladung des Speichers'!$A$17:$A$1001,'Ergebnis (detailliert)'!A223))</f>
        <v/>
      </c>
      <c r="J223" s="113" t="str">
        <f>IF(ISBLANK('Beladung des Speichers'!A223),"",'Beladung des Speichers'!E223)</f>
        <v/>
      </c>
      <c r="K223" s="154" t="str">
        <f>IF(ISBLANK('Beladung des Speichers'!A223),"",SUMIFS('Entladung des Speichers'!$C$17:$C$1001,'Entladung des Speichers'!$A$17:$A$1001,'Ergebnis (detailliert)'!A223))</f>
        <v/>
      </c>
      <c r="L223" s="155" t="str">
        <f t="shared" si="14"/>
        <v/>
      </c>
      <c r="M223" s="155" t="str">
        <f>IF(ISBLANK('Entladung des Speichers'!A223),"",'Entladung des Speichers'!C223)</f>
        <v/>
      </c>
      <c r="N223" s="154" t="str">
        <f>IF(ISBLANK('Beladung des Speichers'!A223),"",SUMIFS('Entladung des Speichers'!$E$17:$E$1001,'Entladung des Speichers'!$A$17:$A$1001,'Ergebnis (detailliert)'!$A$17:$A$300))</f>
        <v/>
      </c>
      <c r="O223" s="113" t="str">
        <f t="shared" si="15"/>
        <v/>
      </c>
      <c r="P223" s="17" t="str">
        <f>IFERROR(IF(A223="","",N223*'Ergebnis (detailliert)'!J223/'Ergebnis (detailliert)'!I223),0)</f>
        <v/>
      </c>
      <c r="Q223" s="95" t="str">
        <f t="shared" si="16"/>
        <v/>
      </c>
      <c r="R223" s="96" t="str">
        <f t="shared" si="17"/>
        <v/>
      </c>
      <c r="S223" s="97" t="str">
        <f>IF(A223="","",IF(LOOKUP(A223,Stammdaten!$A$17:$A$1001,Stammdaten!$G$17:$G$1001)="Nein",0,IF(ISBLANK('Beladung des Speichers'!A223),"",ROUND(MIN(J223,Q223)*-1,2))))</f>
        <v/>
      </c>
    </row>
    <row r="224" spans="1:19" x14ac:dyDescent="0.2">
      <c r="A224" s="98" t="str">
        <f>IF('Beladung des Speichers'!A224="","",'Beladung des Speichers'!A224)</f>
        <v/>
      </c>
      <c r="B224" s="98" t="str">
        <f>IF('Beladung des Speichers'!B224="","",'Beladung des Speichers'!B224)</f>
        <v/>
      </c>
      <c r="C224" s="149" t="str">
        <f>IF(ISBLANK('Beladung des Speichers'!A224),"",SUMIFS('Beladung des Speichers'!$C$17:$C$300,'Beladung des Speichers'!$A$17:$A$300,A224)-SUMIFS('Entladung des Speichers'!$C$17:$C$300,'Entladung des Speichers'!$A$17:$A$300,A224)+SUMIFS(Füllstände!$B$17:$B$299,Füllstände!$A$17:$A$299,A224)-SUMIFS(Füllstände!$C$17:$C$299,Füllstände!$A$17:$A$299,A224))</f>
        <v/>
      </c>
      <c r="D224" s="150" t="str">
        <f>IF(ISBLANK('Beladung des Speichers'!A224),"",C224*'Beladung des Speichers'!C224/SUMIFS('Beladung des Speichers'!$C$17:$C$300,'Beladung des Speichers'!$A$17:$A$300,A224))</f>
        <v/>
      </c>
      <c r="E224" s="151" t="str">
        <f>IF(ISBLANK('Beladung des Speichers'!A224),"",1/SUMIFS('Beladung des Speichers'!$C$17:$C$300,'Beladung des Speichers'!$A$17:$A$300,A224)*C224*SUMIF($A$17:$A$300,A224,'Beladung des Speichers'!$E$17:$E$300))</f>
        <v/>
      </c>
      <c r="F224" s="152" t="str">
        <f>IF(ISBLANK('Beladung des Speichers'!A224),"",IF(C224=0,"0,00",D224/C224*E224))</f>
        <v/>
      </c>
      <c r="G224" s="153" t="str">
        <f>IF(ISBLANK('Beladung des Speichers'!A224),"",SUMIFS('Beladung des Speichers'!$C$17:$C$300,'Beladung des Speichers'!$A$17:$A$300,A224))</f>
        <v/>
      </c>
      <c r="H224" s="112" t="str">
        <f>IF(ISBLANK('Beladung des Speichers'!A224),"",'Beladung des Speichers'!C224)</f>
        <v/>
      </c>
      <c r="I224" s="154" t="str">
        <f>IF(ISBLANK('Beladung des Speichers'!A224),"",SUMIFS('Beladung des Speichers'!$E$17:$E$1001,'Beladung des Speichers'!$A$17:$A$1001,'Ergebnis (detailliert)'!A224))</f>
        <v/>
      </c>
      <c r="J224" s="113" t="str">
        <f>IF(ISBLANK('Beladung des Speichers'!A224),"",'Beladung des Speichers'!E224)</f>
        <v/>
      </c>
      <c r="K224" s="154" t="str">
        <f>IF(ISBLANK('Beladung des Speichers'!A224),"",SUMIFS('Entladung des Speichers'!$C$17:$C$1001,'Entladung des Speichers'!$A$17:$A$1001,'Ergebnis (detailliert)'!A224))</f>
        <v/>
      </c>
      <c r="L224" s="155" t="str">
        <f t="shared" si="14"/>
        <v/>
      </c>
      <c r="M224" s="155" t="str">
        <f>IF(ISBLANK('Entladung des Speichers'!A224),"",'Entladung des Speichers'!C224)</f>
        <v/>
      </c>
      <c r="N224" s="154" t="str">
        <f>IF(ISBLANK('Beladung des Speichers'!A224),"",SUMIFS('Entladung des Speichers'!$E$17:$E$1001,'Entladung des Speichers'!$A$17:$A$1001,'Ergebnis (detailliert)'!$A$17:$A$300))</f>
        <v/>
      </c>
      <c r="O224" s="113" t="str">
        <f t="shared" si="15"/>
        <v/>
      </c>
      <c r="P224" s="17" t="str">
        <f>IFERROR(IF(A224="","",N224*'Ergebnis (detailliert)'!J224/'Ergebnis (detailliert)'!I224),0)</f>
        <v/>
      </c>
      <c r="Q224" s="95" t="str">
        <f t="shared" si="16"/>
        <v/>
      </c>
      <c r="R224" s="96" t="str">
        <f t="shared" si="17"/>
        <v/>
      </c>
      <c r="S224" s="97" t="str">
        <f>IF(A224="","",IF(LOOKUP(A224,Stammdaten!$A$17:$A$1001,Stammdaten!$G$17:$G$1001)="Nein",0,IF(ISBLANK('Beladung des Speichers'!A224),"",ROUND(MIN(J224,Q224)*-1,2))))</f>
        <v/>
      </c>
    </row>
    <row r="225" spans="1:19" x14ac:dyDescent="0.2">
      <c r="A225" s="98" t="str">
        <f>IF('Beladung des Speichers'!A225="","",'Beladung des Speichers'!A225)</f>
        <v/>
      </c>
      <c r="B225" s="98" t="str">
        <f>IF('Beladung des Speichers'!B225="","",'Beladung des Speichers'!B225)</f>
        <v/>
      </c>
      <c r="C225" s="149" t="str">
        <f>IF(ISBLANK('Beladung des Speichers'!A225),"",SUMIFS('Beladung des Speichers'!$C$17:$C$300,'Beladung des Speichers'!$A$17:$A$300,A225)-SUMIFS('Entladung des Speichers'!$C$17:$C$300,'Entladung des Speichers'!$A$17:$A$300,A225)+SUMIFS(Füllstände!$B$17:$B$299,Füllstände!$A$17:$A$299,A225)-SUMIFS(Füllstände!$C$17:$C$299,Füllstände!$A$17:$A$299,A225))</f>
        <v/>
      </c>
      <c r="D225" s="150" t="str">
        <f>IF(ISBLANK('Beladung des Speichers'!A225),"",C225*'Beladung des Speichers'!C225/SUMIFS('Beladung des Speichers'!$C$17:$C$300,'Beladung des Speichers'!$A$17:$A$300,A225))</f>
        <v/>
      </c>
      <c r="E225" s="151" t="str">
        <f>IF(ISBLANK('Beladung des Speichers'!A225),"",1/SUMIFS('Beladung des Speichers'!$C$17:$C$300,'Beladung des Speichers'!$A$17:$A$300,A225)*C225*SUMIF($A$17:$A$300,A225,'Beladung des Speichers'!$E$17:$E$300))</f>
        <v/>
      </c>
      <c r="F225" s="152" t="str">
        <f>IF(ISBLANK('Beladung des Speichers'!A225),"",IF(C225=0,"0,00",D225/C225*E225))</f>
        <v/>
      </c>
      <c r="G225" s="153" t="str">
        <f>IF(ISBLANK('Beladung des Speichers'!A225),"",SUMIFS('Beladung des Speichers'!$C$17:$C$300,'Beladung des Speichers'!$A$17:$A$300,A225))</f>
        <v/>
      </c>
      <c r="H225" s="112" t="str">
        <f>IF(ISBLANK('Beladung des Speichers'!A225),"",'Beladung des Speichers'!C225)</f>
        <v/>
      </c>
      <c r="I225" s="154" t="str">
        <f>IF(ISBLANK('Beladung des Speichers'!A225),"",SUMIFS('Beladung des Speichers'!$E$17:$E$1001,'Beladung des Speichers'!$A$17:$A$1001,'Ergebnis (detailliert)'!A225))</f>
        <v/>
      </c>
      <c r="J225" s="113" t="str">
        <f>IF(ISBLANK('Beladung des Speichers'!A225),"",'Beladung des Speichers'!E225)</f>
        <v/>
      </c>
      <c r="K225" s="154" t="str">
        <f>IF(ISBLANK('Beladung des Speichers'!A225),"",SUMIFS('Entladung des Speichers'!$C$17:$C$1001,'Entladung des Speichers'!$A$17:$A$1001,'Ergebnis (detailliert)'!A225))</f>
        <v/>
      </c>
      <c r="L225" s="155" t="str">
        <f t="shared" si="14"/>
        <v/>
      </c>
      <c r="M225" s="155" t="str">
        <f>IF(ISBLANK('Entladung des Speichers'!A225),"",'Entladung des Speichers'!C225)</f>
        <v/>
      </c>
      <c r="N225" s="154" t="str">
        <f>IF(ISBLANK('Beladung des Speichers'!A225),"",SUMIFS('Entladung des Speichers'!$E$17:$E$1001,'Entladung des Speichers'!$A$17:$A$1001,'Ergebnis (detailliert)'!$A$17:$A$300))</f>
        <v/>
      </c>
      <c r="O225" s="113" t="str">
        <f t="shared" si="15"/>
        <v/>
      </c>
      <c r="P225" s="17" t="str">
        <f>IFERROR(IF(A225="","",N225*'Ergebnis (detailliert)'!J225/'Ergebnis (detailliert)'!I225),0)</f>
        <v/>
      </c>
      <c r="Q225" s="95" t="str">
        <f t="shared" si="16"/>
        <v/>
      </c>
      <c r="R225" s="96" t="str">
        <f t="shared" si="17"/>
        <v/>
      </c>
      <c r="S225" s="97" t="str">
        <f>IF(A225="","",IF(LOOKUP(A225,Stammdaten!$A$17:$A$1001,Stammdaten!$G$17:$G$1001)="Nein",0,IF(ISBLANK('Beladung des Speichers'!A225),"",ROUND(MIN(J225,Q225)*-1,2))))</f>
        <v/>
      </c>
    </row>
    <row r="226" spans="1:19" x14ac:dyDescent="0.2">
      <c r="A226" s="98" t="str">
        <f>IF('Beladung des Speichers'!A226="","",'Beladung des Speichers'!A226)</f>
        <v/>
      </c>
      <c r="B226" s="98" t="str">
        <f>IF('Beladung des Speichers'!B226="","",'Beladung des Speichers'!B226)</f>
        <v/>
      </c>
      <c r="C226" s="149" t="str">
        <f>IF(ISBLANK('Beladung des Speichers'!A226),"",SUMIFS('Beladung des Speichers'!$C$17:$C$300,'Beladung des Speichers'!$A$17:$A$300,A226)-SUMIFS('Entladung des Speichers'!$C$17:$C$300,'Entladung des Speichers'!$A$17:$A$300,A226)+SUMIFS(Füllstände!$B$17:$B$299,Füllstände!$A$17:$A$299,A226)-SUMIFS(Füllstände!$C$17:$C$299,Füllstände!$A$17:$A$299,A226))</f>
        <v/>
      </c>
      <c r="D226" s="150" t="str">
        <f>IF(ISBLANK('Beladung des Speichers'!A226),"",C226*'Beladung des Speichers'!C226/SUMIFS('Beladung des Speichers'!$C$17:$C$300,'Beladung des Speichers'!$A$17:$A$300,A226))</f>
        <v/>
      </c>
      <c r="E226" s="151" t="str">
        <f>IF(ISBLANK('Beladung des Speichers'!A226),"",1/SUMIFS('Beladung des Speichers'!$C$17:$C$300,'Beladung des Speichers'!$A$17:$A$300,A226)*C226*SUMIF($A$17:$A$300,A226,'Beladung des Speichers'!$E$17:$E$300))</f>
        <v/>
      </c>
      <c r="F226" s="152" t="str">
        <f>IF(ISBLANK('Beladung des Speichers'!A226),"",IF(C226=0,"0,00",D226/C226*E226))</f>
        <v/>
      </c>
      <c r="G226" s="153" t="str">
        <f>IF(ISBLANK('Beladung des Speichers'!A226),"",SUMIFS('Beladung des Speichers'!$C$17:$C$300,'Beladung des Speichers'!$A$17:$A$300,A226))</f>
        <v/>
      </c>
      <c r="H226" s="112" t="str">
        <f>IF(ISBLANK('Beladung des Speichers'!A226),"",'Beladung des Speichers'!C226)</f>
        <v/>
      </c>
      <c r="I226" s="154" t="str">
        <f>IF(ISBLANK('Beladung des Speichers'!A226),"",SUMIFS('Beladung des Speichers'!$E$17:$E$1001,'Beladung des Speichers'!$A$17:$A$1001,'Ergebnis (detailliert)'!A226))</f>
        <v/>
      </c>
      <c r="J226" s="113" t="str">
        <f>IF(ISBLANK('Beladung des Speichers'!A226),"",'Beladung des Speichers'!E226)</f>
        <v/>
      </c>
      <c r="K226" s="154" t="str">
        <f>IF(ISBLANK('Beladung des Speichers'!A226),"",SUMIFS('Entladung des Speichers'!$C$17:$C$1001,'Entladung des Speichers'!$A$17:$A$1001,'Ergebnis (detailliert)'!A226))</f>
        <v/>
      </c>
      <c r="L226" s="155" t="str">
        <f t="shared" si="14"/>
        <v/>
      </c>
      <c r="M226" s="155" t="str">
        <f>IF(ISBLANK('Entladung des Speichers'!A226),"",'Entladung des Speichers'!C226)</f>
        <v/>
      </c>
      <c r="N226" s="154" t="str">
        <f>IF(ISBLANK('Beladung des Speichers'!A226),"",SUMIFS('Entladung des Speichers'!$E$17:$E$1001,'Entladung des Speichers'!$A$17:$A$1001,'Ergebnis (detailliert)'!$A$17:$A$300))</f>
        <v/>
      </c>
      <c r="O226" s="113" t="str">
        <f t="shared" si="15"/>
        <v/>
      </c>
      <c r="P226" s="17" t="str">
        <f>IFERROR(IF(A226="","",N226*'Ergebnis (detailliert)'!J226/'Ergebnis (detailliert)'!I226),0)</f>
        <v/>
      </c>
      <c r="Q226" s="95" t="str">
        <f t="shared" si="16"/>
        <v/>
      </c>
      <c r="R226" s="96" t="str">
        <f t="shared" si="17"/>
        <v/>
      </c>
      <c r="S226" s="97" t="str">
        <f>IF(A226="","",IF(LOOKUP(A226,Stammdaten!$A$17:$A$1001,Stammdaten!$G$17:$G$1001)="Nein",0,IF(ISBLANK('Beladung des Speichers'!A226),"",ROUND(MIN(J226,Q226)*-1,2))))</f>
        <v/>
      </c>
    </row>
    <row r="227" spans="1:19" x14ac:dyDescent="0.2">
      <c r="A227" s="98" t="str">
        <f>IF('Beladung des Speichers'!A227="","",'Beladung des Speichers'!A227)</f>
        <v/>
      </c>
      <c r="B227" s="98" t="str">
        <f>IF('Beladung des Speichers'!B227="","",'Beladung des Speichers'!B227)</f>
        <v/>
      </c>
      <c r="C227" s="149" t="str">
        <f>IF(ISBLANK('Beladung des Speichers'!A227),"",SUMIFS('Beladung des Speichers'!$C$17:$C$300,'Beladung des Speichers'!$A$17:$A$300,A227)-SUMIFS('Entladung des Speichers'!$C$17:$C$300,'Entladung des Speichers'!$A$17:$A$300,A227)+SUMIFS(Füllstände!$B$17:$B$299,Füllstände!$A$17:$A$299,A227)-SUMIFS(Füllstände!$C$17:$C$299,Füllstände!$A$17:$A$299,A227))</f>
        <v/>
      </c>
      <c r="D227" s="150" t="str">
        <f>IF(ISBLANK('Beladung des Speichers'!A227),"",C227*'Beladung des Speichers'!C227/SUMIFS('Beladung des Speichers'!$C$17:$C$300,'Beladung des Speichers'!$A$17:$A$300,A227))</f>
        <v/>
      </c>
      <c r="E227" s="151" t="str">
        <f>IF(ISBLANK('Beladung des Speichers'!A227),"",1/SUMIFS('Beladung des Speichers'!$C$17:$C$300,'Beladung des Speichers'!$A$17:$A$300,A227)*C227*SUMIF($A$17:$A$300,A227,'Beladung des Speichers'!$E$17:$E$300))</f>
        <v/>
      </c>
      <c r="F227" s="152" t="str">
        <f>IF(ISBLANK('Beladung des Speichers'!A227),"",IF(C227=0,"0,00",D227/C227*E227))</f>
        <v/>
      </c>
      <c r="G227" s="153" t="str">
        <f>IF(ISBLANK('Beladung des Speichers'!A227),"",SUMIFS('Beladung des Speichers'!$C$17:$C$300,'Beladung des Speichers'!$A$17:$A$300,A227))</f>
        <v/>
      </c>
      <c r="H227" s="112" t="str">
        <f>IF(ISBLANK('Beladung des Speichers'!A227),"",'Beladung des Speichers'!C227)</f>
        <v/>
      </c>
      <c r="I227" s="154" t="str">
        <f>IF(ISBLANK('Beladung des Speichers'!A227),"",SUMIFS('Beladung des Speichers'!$E$17:$E$1001,'Beladung des Speichers'!$A$17:$A$1001,'Ergebnis (detailliert)'!A227))</f>
        <v/>
      </c>
      <c r="J227" s="113" t="str">
        <f>IF(ISBLANK('Beladung des Speichers'!A227),"",'Beladung des Speichers'!E227)</f>
        <v/>
      </c>
      <c r="K227" s="154" t="str">
        <f>IF(ISBLANK('Beladung des Speichers'!A227),"",SUMIFS('Entladung des Speichers'!$C$17:$C$1001,'Entladung des Speichers'!$A$17:$A$1001,'Ergebnis (detailliert)'!A227))</f>
        <v/>
      </c>
      <c r="L227" s="155" t="str">
        <f t="shared" si="14"/>
        <v/>
      </c>
      <c r="M227" s="155" t="str">
        <f>IF(ISBLANK('Entladung des Speichers'!A227),"",'Entladung des Speichers'!C227)</f>
        <v/>
      </c>
      <c r="N227" s="154" t="str">
        <f>IF(ISBLANK('Beladung des Speichers'!A227),"",SUMIFS('Entladung des Speichers'!$E$17:$E$1001,'Entladung des Speichers'!$A$17:$A$1001,'Ergebnis (detailliert)'!$A$17:$A$300))</f>
        <v/>
      </c>
      <c r="O227" s="113" t="str">
        <f t="shared" si="15"/>
        <v/>
      </c>
      <c r="P227" s="17" t="str">
        <f>IFERROR(IF(A227="","",N227*'Ergebnis (detailliert)'!J227/'Ergebnis (detailliert)'!I227),0)</f>
        <v/>
      </c>
      <c r="Q227" s="95" t="str">
        <f t="shared" si="16"/>
        <v/>
      </c>
      <c r="R227" s="96" t="str">
        <f t="shared" si="17"/>
        <v/>
      </c>
      <c r="S227" s="97" t="str">
        <f>IF(A227="","",IF(LOOKUP(A227,Stammdaten!$A$17:$A$1001,Stammdaten!$G$17:$G$1001)="Nein",0,IF(ISBLANK('Beladung des Speichers'!A227),"",ROUND(MIN(J227,Q227)*-1,2))))</f>
        <v/>
      </c>
    </row>
    <row r="228" spans="1:19" x14ac:dyDescent="0.2">
      <c r="A228" s="98" t="str">
        <f>IF('Beladung des Speichers'!A228="","",'Beladung des Speichers'!A228)</f>
        <v/>
      </c>
      <c r="B228" s="98" t="str">
        <f>IF('Beladung des Speichers'!B228="","",'Beladung des Speichers'!B228)</f>
        <v/>
      </c>
      <c r="C228" s="149" t="str">
        <f>IF(ISBLANK('Beladung des Speichers'!A228),"",SUMIFS('Beladung des Speichers'!$C$17:$C$300,'Beladung des Speichers'!$A$17:$A$300,A228)-SUMIFS('Entladung des Speichers'!$C$17:$C$300,'Entladung des Speichers'!$A$17:$A$300,A228)+SUMIFS(Füllstände!$B$17:$B$299,Füllstände!$A$17:$A$299,A228)-SUMIFS(Füllstände!$C$17:$C$299,Füllstände!$A$17:$A$299,A228))</f>
        <v/>
      </c>
      <c r="D228" s="150" t="str">
        <f>IF(ISBLANK('Beladung des Speichers'!A228),"",C228*'Beladung des Speichers'!C228/SUMIFS('Beladung des Speichers'!$C$17:$C$300,'Beladung des Speichers'!$A$17:$A$300,A228))</f>
        <v/>
      </c>
      <c r="E228" s="151" t="str">
        <f>IF(ISBLANK('Beladung des Speichers'!A228),"",1/SUMIFS('Beladung des Speichers'!$C$17:$C$300,'Beladung des Speichers'!$A$17:$A$300,A228)*C228*SUMIF($A$17:$A$300,A228,'Beladung des Speichers'!$E$17:$E$300))</f>
        <v/>
      </c>
      <c r="F228" s="152" t="str">
        <f>IF(ISBLANK('Beladung des Speichers'!A228),"",IF(C228=0,"0,00",D228/C228*E228))</f>
        <v/>
      </c>
      <c r="G228" s="153" t="str">
        <f>IF(ISBLANK('Beladung des Speichers'!A228),"",SUMIFS('Beladung des Speichers'!$C$17:$C$300,'Beladung des Speichers'!$A$17:$A$300,A228))</f>
        <v/>
      </c>
      <c r="H228" s="112" t="str">
        <f>IF(ISBLANK('Beladung des Speichers'!A228),"",'Beladung des Speichers'!C228)</f>
        <v/>
      </c>
      <c r="I228" s="154" t="str">
        <f>IF(ISBLANK('Beladung des Speichers'!A228),"",SUMIFS('Beladung des Speichers'!$E$17:$E$1001,'Beladung des Speichers'!$A$17:$A$1001,'Ergebnis (detailliert)'!A228))</f>
        <v/>
      </c>
      <c r="J228" s="113" t="str">
        <f>IF(ISBLANK('Beladung des Speichers'!A228),"",'Beladung des Speichers'!E228)</f>
        <v/>
      </c>
      <c r="K228" s="154" t="str">
        <f>IF(ISBLANK('Beladung des Speichers'!A228),"",SUMIFS('Entladung des Speichers'!$C$17:$C$1001,'Entladung des Speichers'!$A$17:$A$1001,'Ergebnis (detailliert)'!A228))</f>
        <v/>
      </c>
      <c r="L228" s="155" t="str">
        <f t="shared" si="14"/>
        <v/>
      </c>
      <c r="M228" s="155" t="str">
        <f>IF(ISBLANK('Entladung des Speichers'!A228),"",'Entladung des Speichers'!C228)</f>
        <v/>
      </c>
      <c r="N228" s="154" t="str">
        <f>IF(ISBLANK('Beladung des Speichers'!A228),"",SUMIFS('Entladung des Speichers'!$E$17:$E$1001,'Entladung des Speichers'!$A$17:$A$1001,'Ergebnis (detailliert)'!$A$17:$A$300))</f>
        <v/>
      </c>
      <c r="O228" s="113" t="str">
        <f t="shared" si="15"/>
        <v/>
      </c>
      <c r="P228" s="17" t="str">
        <f>IFERROR(IF(A228="","",N228*'Ergebnis (detailliert)'!J228/'Ergebnis (detailliert)'!I228),0)</f>
        <v/>
      </c>
      <c r="Q228" s="95" t="str">
        <f t="shared" si="16"/>
        <v/>
      </c>
      <c r="R228" s="96" t="str">
        <f t="shared" si="17"/>
        <v/>
      </c>
      <c r="S228" s="97" t="str">
        <f>IF(A228="","",IF(LOOKUP(A228,Stammdaten!$A$17:$A$1001,Stammdaten!$G$17:$G$1001)="Nein",0,IF(ISBLANK('Beladung des Speichers'!A228),"",ROUND(MIN(J228,Q228)*-1,2))))</f>
        <v/>
      </c>
    </row>
    <row r="229" spans="1:19" x14ac:dyDescent="0.2">
      <c r="A229" s="98" t="str">
        <f>IF('Beladung des Speichers'!A229="","",'Beladung des Speichers'!A229)</f>
        <v/>
      </c>
      <c r="B229" s="98" t="str">
        <f>IF('Beladung des Speichers'!B229="","",'Beladung des Speichers'!B229)</f>
        <v/>
      </c>
      <c r="C229" s="149" t="str">
        <f>IF(ISBLANK('Beladung des Speichers'!A229),"",SUMIFS('Beladung des Speichers'!$C$17:$C$300,'Beladung des Speichers'!$A$17:$A$300,A229)-SUMIFS('Entladung des Speichers'!$C$17:$C$300,'Entladung des Speichers'!$A$17:$A$300,A229)+SUMIFS(Füllstände!$B$17:$B$299,Füllstände!$A$17:$A$299,A229)-SUMIFS(Füllstände!$C$17:$C$299,Füllstände!$A$17:$A$299,A229))</f>
        <v/>
      </c>
      <c r="D229" s="150" t="str">
        <f>IF(ISBLANK('Beladung des Speichers'!A229),"",C229*'Beladung des Speichers'!C229/SUMIFS('Beladung des Speichers'!$C$17:$C$300,'Beladung des Speichers'!$A$17:$A$300,A229))</f>
        <v/>
      </c>
      <c r="E229" s="151" t="str">
        <f>IF(ISBLANK('Beladung des Speichers'!A229),"",1/SUMIFS('Beladung des Speichers'!$C$17:$C$300,'Beladung des Speichers'!$A$17:$A$300,A229)*C229*SUMIF($A$17:$A$300,A229,'Beladung des Speichers'!$E$17:$E$300))</f>
        <v/>
      </c>
      <c r="F229" s="152" t="str">
        <f>IF(ISBLANK('Beladung des Speichers'!A229),"",IF(C229=0,"0,00",D229/C229*E229))</f>
        <v/>
      </c>
      <c r="G229" s="153" t="str">
        <f>IF(ISBLANK('Beladung des Speichers'!A229),"",SUMIFS('Beladung des Speichers'!$C$17:$C$300,'Beladung des Speichers'!$A$17:$A$300,A229))</f>
        <v/>
      </c>
      <c r="H229" s="112" t="str">
        <f>IF(ISBLANK('Beladung des Speichers'!A229),"",'Beladung des Speichers'!C229)</f>
        <v/>
      </c>
      <c r="I229" s="154" t="str">
        <f>IF(ISBLANK('Beladung des Speichers'!A229),"",SUMIFS('Beladung des Speichers'!$E$17:$E$1001,'Beladung des Speichers'!$A$17:$A$1001,'Ergebnis (detailliert)'!A229))</f>
        <v/>
      </c>
      <c r="J229" s="113" t="str">
        <f>IF(ISBLANK('Beladung des Speichers'!A229),"",'Beladung des Speichers'!E229)</f>
        <v/>
      </c>
      <c r="K229" s="154" t="str">
        <f>IF(ISBLANK('Beladung des Speichers'!A229),"",SUMIFS('Entladung des Speichers'!$C$17:$C$1001,'Entladung des Speichers'!$A$17:$A$1001,'Ergebnis (detailliert)'!A229))</f>
        <v/>
      </c>
      <c r="L229" s="155" t="str">
        <f t="shared" si="14"/>
        <v/>
      </c>
      <c r="M229" s="155" t="str">
        <f>IF(ISBLANK('Entladung des Speichers'!A229),"",'Entladung des Speichers'!C229)</f>
        <v/>
      </c>
      <c r="N229" s="154" t="str">
        <f>IF(ISBLANK('Beladung des Speichers'!A229),"",SUMIFS('Entladung des Speichers'!$E$17:$E$1001,'Entladung des Speichers'!$A$17:$A$1001,'Ergebnis (detailliert)'!$A$17:$A$300))</f>
        <v/>
      </c>
      <c r="O229" s="113" t="str">
        <f t="shared" si="15"/>
        <v/>
      </c>
      <c r="P229" s="17" t="str">
        <f>IFERROR(IF(A229="","",N229*'Ergebnis (detailliert)'!J229/'Ergebnis (detailliert)'!I229),0)</f>
        <v/>
      </c>
      <c r="Q229" s="95" t="str">
        <f t="shared" si="16"/>
        <v/>
      </c>
      <c r="R229" s="96" t="str">
        <f t="shared" si="17"/>
        <v/>
      </c>
      <c r="S229" s="97" t="str">
        <f>IF(A229="","",IF(LOOKUP(A229,Stammdaten!$A$17:$A$1001,Stammdaten!$G$17:$G$1001)="Nein",0,IF(ISBLANK('Beladung des Speichers'!A229),"",ROUND(MIN(J229,Q229)*-1,2))))</f>
        <v/>
      </c>
    </row>
    <row r="230" spans="1:19" x14ac:dyDescent="0.2">
      <c r="A230" s="98" t="str">
        <f>IF('Beladung des Speichers'!A230="","",'Beladung des Speichers'!A230)</f>
        <v/>
      </c>
      <c r="B230" s="98" t="str">
        <f>IF('Beladung des Speichers'!B230="","",'Beladung des Speichers'!B230)</f>
        <v/>
      </c>
      <c r="C230" s="149" t="str">
        <f>IF(ISBLANK('Beladung des Speichers'!A230),"",SUMIFS('Beladung des Speichers'!$C$17:$C$300,'Beladung des Speichers'!$A$17:$A$300,A230)-SUMIFS('Entladung des Speichers'!$C$17:$C$300,'Entladung des Speichers'!$A$17:$A$300,A230)+SUMIFS(Füllstände!$B$17:$B$299,Füllstände!$A$17:$A$299,A230)-SUMIFS(Füllstände!$C$17:$C$299,Füllstände!$A$17:$A$299,A230))</f>
        <v/>
      </c>
      <c r="D230" s="150" t="str">
        <f>IF(ISBLANK('Beladung des Speichers'!A230),"",C230*'Beladung des Speichers'!C230/SUMIFS('Beladung des Speichers'!$C$17:$C$300,'Beladung des Speichers'!$A$17:$A$300,A230))</f>
        <v/>
      </c>
      <c r="E230" s="151" t="str">
        <f>IF(ISBLANK('Beladung des Speichers'!A230),"",1/SUMIFS('Beladung des Speichers'!$C$17:$C$300,'Beladung des Speichers'!$A$17:$A$300,A230)*C230*SUMIF($A$17:$A$300,A230,'Beladung des Speichers'!$E$17:$E$300))</f>
        <v/>
      </c>
      <c r="F230" s="152" t="str">
        <f>IF(ISBLANK('Beladung des Speichers'!A230),"",IF(C230=0,"0,00",D230/C230*E230))</f>
        <v/>
      </c>
      <c r="G230" s="153" t="str">
        <f>IF(ISBLANK('Beladung des Speichers'!A230),"",SUMIFS('Beladung des Speichers'!$C$17:$C$300,'Beladung des Speichers'!$A$17:$A$300,A230))</f>
        <v/>
      </c>
      <c r="H230" s="112" t="str">
        <f>IF(ISBLANK('Beladung des Speichers'!A230),"",'Beladung des Speichers'!C230)</f>
        <v/>
      </c>
      <c r="I230" s="154" t="str">
        <f>IF(ISBLANK('Beladung des Speichers'!A230),"",SUMIFS('Beladung des Speichers'!$E$17:$E$1001,'Beladung des Speichers'!$A$17:$A$1001,'Ergebnis (detailliert)'!A230))</f>
        <v/>
      </c>
      <c r="J230" s="113" t="str">
        <f>IF(ISBLANK('Beladung des Speichers'!A230),"",'Beladung des Speichers'!E230)</f>
        <v/>
      </c>
      <c r="K230" s="154" t="str">
        <f>IF(ISBLANK('Beladung des Speichers'!A230),"",SUMIFS('Entladung des Speichers'!$C$17:$C$1001,'Entladung des Speichers'!$A$17:$A$1001,'Ergebnis (detailliert)'!A230))</f>
        <v/>
      </c>
      <c r="L230" s="155" t="str">
        <f t="shared" si="14"/>
        <v/>
      </c>
      <c r="M230" s="155" t="str">
        <f>IF(ISBLANK('Entladung des Speichers'!A230),"",'Entladung des Speichers'!C230)</f>
        <v/>
      </c>
      <c r="N230" s="154" t="str">
        <f>IF(ISBLANK('Beladung des Speichers'!A230),"",SUMIFS('Entladung des Speichers'!$E$17:$E$1001,'Entladung des Speichers'!$A$17:$A$1001,'Ergebnis (detailliert)'!$A$17:$A$300))</f>
        <v/>
      </c>
      <c r="O230" s="113" t="str">
        <f t="shared" si="15"/>
        <v/>
      </c>
      <c r="P230" s="17" t="str">
        <f>IFERROR(IF(A230="","",N230*'Ergebnis (detailliert)'!J230/'Ergebnis (detailliert)'!I230),0)</f>
        <v/>
      </c>
      <c r="Q230" s="95" t="str">
        <f t="shared" si="16"/>
        <v/>
      </c>
      <c r="R230" s="96" t="str">
        <f t="shared" si="17"/>
        <v/>
      </c>
      <c r="S230" s="97" t="str">
        <f>IF(A230="","",IF(LOOKUP(A230,Stammdaten!$A$17:$A$1001,Stammdaten!$G$17:$G$1001)="Nein",0,IF(ISBLANK('Beladung des Speichers'!A230),"",ROUND(MIN(J230,Q230)*-1,2))))</f>
        <v/>
      </c>
    </row>
    <row r="231" spans="1:19" x14ac:dyDescent="0.2">
      <c r="A231" s="98" t="str">
        <f>IF('Beladung des Speichers'!A231="","",'Beladung des Speichers'!A231)</f>
        <v/>
      </c>
      <c r="B231" s="98" t="str">
        <f>IF('Beladung des Speichers'!B231="","",'Beladung des Speichers'!B231)</f>
        <v/>
      </c>
      <c r="C231" s="149" t="str">
        <f>IF(ISBLANK('Beladung des Speichers'!A231),"",SUMIFS('Beladung des Speichers'!$C$17:$C$300,'Beladung des Speichers'!$A$17:$A$300,A231)-SUMIFS('Entladung des Speichers'!$C$17:$C$300,'Entladung des Speichers'!$A$17:$A$300,A231)+SUMIFS(Füllstände!$B$17:$B$299,Füllstände!$A$17:$A$299,A231)-SUMIFS(Füllstände!$C$17:$C$299,Füllstände!$A$17:$A$299,A231))</f>
        <v/>
      </c>
      <c r="D231" s="150" t="str">
        <f>IF(ISBLANK('Beladung des Speichers'!A231),"",C231*'Beladung des Speichers'!C231/SUMIFS('Beladung des Speichers'!$C$17:$C$300,'Beladung des Speichers'!$A$17:$A$300,A231))</f>
        <v/>
      </c>
      <c r="E231" s="151" t="str">
        <f>IF(ISBLANK('Beladung des Speichers'!A231),"",1/SUMIFS('Beladung des Speichers'!$C$17:$C$300,'Beladung des Speichers'!$A$17:$A$300,A231)*C231*SUMIF($A$17:$A$300,A231,'Beladung des Speichers'!$E$17:$E$300))</f>
        <v/>
      </c>
      <c r="F231" s="152" t="str">
        <f>IF(ISBLANK('Beladung des Speichers'!A231),"",IF(C231=0,"0,00",D231/C231*E231))</f>
        <v/>
      </c>
      <c r="G231" s="153" t="str">
        <f>IF(ISBLANK('Beladung des Speichers'!A231),"",SUMIFS('Beladung des Speichers'!$C$17:$C$300,'Beladung des Speichers'!$A$17:$A$300,A231))</f>
        <v/>
      </c>
      <c r="H231" s="112" t="str">
        <f>IF(ISBLANK('Beladung des Speichers'!A231),"",'Beladung des Speichers'!C231)</f>
        <v/>
      </c>
      <c r="I231" s="154" t="str">
        <f>IF(ISBLANK('Beladung des Speichers'!A231),"",SUMIFS('Beladung des Speichers'!$E$17:$E$1001,'Beladung des Speichers'!$A$17:$A$1001,'Ergebnis (detailliert)'!A231))</f>
        <v/>
      </c>
      <c r="J231" s="113" t="str">
        <f>IF(ISBLANK('Beladung des Speichers'!A231),"",'Beladung des Speichers'!E231)</f>
        <v/>
      </c>
      <c r="K231" s="154" t="str">
        <f>IF(ISBLANK('Beladung des Speichers'!A231),"",SUMIFS('Entladung des Speichers'!$C$17:$C$1001,'Entladung des Speichers'!$A$17:$A$1001,'Ergebnis (detailliert)'!A231))</f>
        <v/>
      </c>
      <c r="L231" s="155" t="str">
        <f t="shared" si="14"/>
        <v/>
      </c>
      <c r="M231" s="155" t="str">
        <f>IF(ISBLANK('Entladung des Speichers'!A231),"",'Entladung des Speichers'!C231)</f>
        <v/>
      </c>
      <c r="N231" s="154" t="str">
        <f>IF(ISBLANK('Beladung des Speichers'!A231),"",SUMIFS('Entladung des Speichers'!$E$17:$E$1001,'Entladung des Speichers'!$A$17:$A$1001,'Ergebnis (detailliert)'!$A$17:$A$300))</f>
        <v/>
      </c>
      <c r="O231" s="113" t="str">
        <f t="shared" si="15"/>
        <v/>
      </c>
      <c r="P231" s="17" t="str">
        <f>IFERROR(IF(A231="","",N231*'Ergebnis (detailliert)'!J231/'Ergebnis (detailliert)'!I231),0)</f>
        <v/>
      </c>
      <c r="Q231" s="95" t="str">
        <f t="shared" si="16"/>
        <v/>
      </c>
      <c r="R231" s="96" t="str">
        <f t="shared" si="17"/>
        <v/>
      </c>
      <c r="S231" s="97" t="str">
        <f>IF(A231="","",IF(LOOKUP(A231,Stammdaten!$A$17:$A$1001,Stammdaten!$G$17:$G$1001)="Nein",0,IF(ISBLANK('Beladung des Speichers'!A231),"",ROUND(MIN(J231,Q231)*-1,2))))</f>
        <v/>
      </c>
    </row>
    <row r="232" spans="1:19" x14ac:dyDescent="0.2">
      <c r="A232" s="98" t="str">
        <f>IF('Beladung des Speichers'!A232="","",'Beladung des Speichers'!A232)</f>
        <v/>
      </c>
      <c r="B232" s="98" t="str">
        <f>IF('Beladung des Speichers'!B232="","",'Beladung des Speichers'!B232)</f>
        <v/>
      </c>
      <c r="C232" s="149" t="str">
        <f>IF(ISBLANK('Beladung des Speichers'!A232),"",SUMIFS('Beladung des Speichers'!$C$17:$C$300,'Beladung des Speichers'!$A$17:$A$300,A232)-SUMIFS('Entladung des Speichers'!$C$17:$C$300,'Entladung des Speichers'!$A$17:$A$300,A232)+SUMIFS(Füllstände!$B$17:$B$299,Füllstände!$A$17:$A$299,A232)-SUMIFS(Füllstände!$C$17:$C$299,Füllstände!$A$17:$A$299,A232))</f>
        <v/>
      </c>
      <c r="D232" s="150" t="str">
        <f>IF(ISBLANK('Beladung des Speichers'!A232),"",C232*'Beladung des Speichers'!C232/SUMIFS('Beladung des Speichers'!$C$17:$C$300,'Beladung des Speichers'!$A$17:$A$300,A232))</f>
        <v/>
      </c>
      <c r="E232" s="151" t="str">
        <f>IF(ISBLANK('Beladung des Speichers'!A232),"",1/SUMIFS('Beladung des Speichers'!$C$17:$C$300,'Beladung des Speichers'!$A$17:$A$300,A232)*C232*SUMIF($A$17:$A$300,A232,'Beladung des Speichers'!$E$17:$E$300))</f>
        <v/>
      </c>
      <c r="F232" s="152" t="str">
        <f>IF(ISBLANK('Beladung des Speichers'!A232),"",IF(C232=0,"0,00",D232/C232*E232))</f>
        <v/>
      </c>
      <c r="G232" s="153" t="str">
        <f>IF(ISBLANK('Beladung des Speichers'!A232),"",SUMIFS('Beladung des Speichers'!$C$17:$C$300,'Beladung des Speichers'!$A$17:$A$300,A232))</f>
        <v/>
      </c>
      <c r="H232" s="112" t="str">
        <f>IF(ISBLANK('Beladung des Speichers'!A232),"",'Beladung des Speichers'!C232)</f>
        <v/>
      </c>
      <c r="I232" s="154" t="str">
        <f>IF(ISBLANK('Beladung des Speichers'!A232),"",SUMIFS('Beladung des Speichers'!$E$17:$E$1001,'Beladung des Speichers'!$A$17:$A$1001,'Ergebnis (detailliert)'!A232))</f>
        <v/>
      </c>
      <c r="J232" s="113" t="str">
        <f>IF(ISBLANK('Beladung des Speichers'!A232),"",'Beladung des Speichers'!E232)</f>
        <v/>
      </c>
      <c r="K232" s="154" t="str">
        <f>IF(ISBLANK('Beladung des Speichers'!A232),"",SUMIFS('Entladung des Speichers'!$C$17:$C$1001,'Entladung des Speichers'!$A$17:$A$1001,'Ergebnis (detailliert)'!A232))</f>
        <v/>
      </c>
      <c r="L232" s="155" t="str">
        <f t="shared" si="14"/>
        <v/>
      </c>
      <c r="M232" s="155" t="str">
        <f>IF(ISBLANK('Entladung des Speichers'!A232),"",'Entladung des Speichers'!C232)</f>
        <v/>
      </c>
      <c r="N232" s="154" t="str">
        <f>IF(ISBLANK('Beladung des Speichers'!A232),"",SUMIFS('Entladung des Speichers'!$E$17:$E$1001,'Entladung des Speichers'!$A$17:$A$1001,'Ergebnis (detailliert)'!$A$17:$A$300))</f>
        <v/>
      </c>
      <c r="O232" s="113" t="str">
        <f t="shared" si="15"/>
        <v/>
      </c>
      <c r="P232" s="17" t="str">
        <f>IFERROR(IF(A232="","",N232*'Ergebnis (detailliert)'!J232/'Ergebnis (detailliert)'!I232),0)</f>
        <v/>
      </c>
      <c r="Q232" s="95" t="str">
        <f t="shared" si="16"/>
        <v/>
      </c>
      <c r="R232" s="96" t="str">
        <f t="shared" si="17"/>
        <v/>
      </c>
      <c r="S232" s="97" t="str">
        <f>IF(A232="","",IF(LOOKUP(A232,Stammdaten!$A$17:$A$1001,Stammdaten!$G$17:$G$1001)="Nein",0,IF(ISBLANK('Beladung des Speichers'!A232),"",ROUND(MIN(J232,Q232)*-1,2))))</f>
        <v/>
      </c>
    </row>
    <row r="233" spans="1:19" x14ac:dyDescent="0.2">
      <c r="A233" s="98" t="str">
        <f>IF('Beladung des Speichers'!A233="","",'Beladung des Speichers'!A233)</f>
        <v/>
      </c>
      <c r="B233" s="98" t="str">
        <f>IF('Beladung des Speichers'!B233="","",'Beladung des Speichers'!B233)</f>
        <v/>
      </c>
      <c r="C233" s="149" t="str">
        <f>IF(ISBLANK('Beladung des Speichers'!A233),"",SUMIFS('Beladung des Speichers'!$C$17:$C$300,'Beladung des Speichers'!$A$17:$A$300,A233)-SUMIFS('Entladung des Speichers'!$C$17:$C$300,'Entladung des Speichers'!$A$17:$A$300,A233)+SUMIFS(Füllstände!$B$17:$B$299,Füllstände!$A$17:$A$299,A233)-SUMIFS(Füllstände!$C$17:$C$299,Füllstände!$A$17:$A$299,A233))</f>
        <v/>
      </c>
      <c r="D233" s="150" t="str">
        <f>IF(ISBLANK('Beladung des Speichers'!A233),"",C233*'Beladung des Speichers'!C233/SUMIFS('Beladung des Speichers'!$C$17:$C$300,'Beladung des Speichers'!$A$17:$A$300,A233))</f>
        <v/>
      </c>
      <c r="E233" s="151" t="str">
        <f>IF(ISBLANK('Beladung des Speichers'!A233),"",1/SUMIFS('Beladung des Speichers'!$C$17:$C$300,'Beladung des Speichers'!$A$17:$A$300,A233)*C233*SUMIF($A$17:$A$300,A233,'Beladung des Speichers'!$E$17:$E$300))</f>
        <v/>
      </c>
      <c r="F233" s="152" t="str">
        <f>IF(ISBLANK('Beladung des Speichers'!A233),"",IF(C233=0,"0,00",D233/C233*E233))</f>
        <v/>
      </c>
      <c r="G233" s="153" t="str">
        <f>IF(ISBLANK('Beladung des Speichers'!A233),"",SUMIFS('Beladung des Speichers'!$C$17:$C$300,'Beladung des Speichers'!$A$17:$A$300,A233))</f>
        <v/>
      </c>
      <c r="H233" s="112" t="str">
        <f>IF(ISBLANK('Beladung des Speichers'!A233),"",'Beladung des Speichers'!C233)</f>
        <v/>
      </c>
      <c r="I233" s="154" t="str">
        <f>IF(ISBLANK('Beladung des Speichers'!A233),"",SUMIFS('Beladung des Speichers'!$E$17:$E$1001,'Beladung des Speichers'!$A$17:$A$1001,'Ergebnis (detailliert)'!A233))</f>
        <v/>
      </c>
      <c r="J233" s="113" t="str">
        <f>IF(ISBLANK('Beladung des Speichers'!A233),"",'Beladung des Speichers'!E233)</f>
        <v/>
      </c>
      <c r="K233" s="154" t="str">
        <f>IF(ISBLANK('Beladung des Speichers'!A233),"",SUMIFS('Entladung des Speichers'!$C$17:$C$1001,'Entladung des Speichers'!$A$17:$A$1001,'Ergebnis (detailliert)'!A233))</f>
        <v/>
      </c>
      <c r="L233" s="155" t="str">
        <f t="shared" si="14"/>
        <v/>
      </c>
      <c r="M233" s="155" t="str">
        <f>IF(ISBLANK('Entladung des Speichers'!A233),"",'Entladung des Speichers'!C233)</f>
        <v/>
      </c>
      <c r="N233" s="154" t="str">
        <f>IF(ISBLANK('Beladung des Speichers'!A233),"",SUMIFS('Entladung des Speichers'!$E$17:$E$1001,'Entladung des Speichers'!$A$17:$A$1001,'Ergebnis (detailliert)'!$A$17:$A$300))</f>
        <v/>
      </c>
      <c r="O233" s="113" t="str">
        <f t="shared" si="15"/>
        <v/>
      </c>
      <c r="P233" s="17" t="str">
        <f>IFERROR(IF(A233="","",N233*'Ergebnis (detailliert)'!J233/'Ergebnis (detailliert)'!I233),0)</f>
        <v/>
      </c>
      <c r="Q233" s="95" t="str">
        <f t="shared" si="16"/>
        <v/>
      </c>
      <c r="R233" s="96" t="str">
        <f t="shared" si="17"/>
        <v/>
      </c>
      <c r="S233" s="97" t="str">
        <f>IF(A233="","",IF(LOOKUP(A233,Stammdaten!$A$17:$A$1001,Stammdaten!$G$17:$G$1001)="Nein",0,IF(ISBLANK('Beladung des Speichers'!A233),"",ROUND(MIN(J233,Q233)*-1,2))))</f>
        <v/>
      </c>
    </row>
    <row r="234" spans="1:19" x14ac:dyDescent="0.2">
      <c r="A234" s="98" t="str">
        <f>IF('Beladung des Speichers'!A234="","",'Beladung des Speichers'!A234)</f>
        <v/>
      </c>
      <c r="B234" s="98" t="str">
        <f>IF('Beladung des Speichers'!B234="","",'Beladung des Speichers'!B234)</f>
        <v/>
      </c>
      <c r="C234" s="149" t="str">
        <f>IF(ISBLANK('Beladung des Speichers'!A234),"",SUMIFS('Beladung des Speichers'!$C$17:$C$300,'Beladung des Speichers'!$A$17:$A$300,A234)-SUMIFS('Entladung des Speichers'!$C$17:$C$300,'Entladung des Speichers'!$A$17:$A$300,A234)+SUMIFS(Füllstände!$B$17:$B$299,Füllstände!$A$17:$A$299,A234)-SUMIFS(Füllstände!$C$17:$C$299,Füllstände!$A$17:$A$299,A234))</f>
        <v/>
      </c>
      <c r="D234" s="150" t="str">
        <f>IF(ISBLANK('Beladung des Speichers'!A234),"",C234*'Beladung des Speichers'!C234/SUMIFS('Beladung des Speichers'!$C$17:$C$300,'Beladung des Speichers'!$A$17:$A$300,A234))</f>
        <v/>
      </c>
      <c r="E234" s="151" t="str">
        <f>IF(ISBLANK('Beladung des Speichers'!A234),"",1/SUMIFS('Beladung des Speichers'!$C$17:$C$300,'Beladung des Speichers'!$A$17:$A$300,A234)*C234*SUMIF($A$17:$A$300,A234,'Beladung des Speichers'!$E$17:$E$300))</f>
        <v/>
      </c>
      <c r="F234" s="152" t="str">
        <f>IF(ISBLANK('Beladung des Speichers'!A234),"",IF(C234=0,"0,00",D234/C234*E234))</f>
        <v/>
      </c>
      <c r="G234" s="153" t="str">
        <f>IF(ISBLANK('Beladung des Speichers'!A234),"",SUMIFS('Beladung des Speichers'!$C$17:$C$300,'Beladung des Speichers'!$A$17:$A$300,A234))</f>
        <v/>
      </c>
      <c r="H234" s="112" t="str">
        <f>IF(ISBLANK('Beladung des Speichers'!A234),"",'Beladung des Speichers'!C234)</f>
        <v/>
      </c>
      <c r="I234" s="154" t="str">
        <f>IF(ISBLANK('Beladung des Speichers'!A234),"",SUMIFS('Beladung des Speichers'!$E$17:$E$1001,'Beladung des Speichers'!$A$17:$A$1001,'Ergebnis (detailliert)'!A234))</f>
        <v/>
      </c>
      <c r="J234" s="113" t="str">
        <f>IF(ISBLANK('Beladung des Speichers'!A234),"",'Beladung des Speichers'!E234)</f>
        <v/>
      </c>
      <c r="K234" s="154" t="str">
        <f>IF(ISBLANK('Beladung des Speichers'!A234),"",SUMIFS('Entladung des Speichers'!$C$17:$C$1001,'Entladung des Speichers'!$A$17:$A$1001,'Ergebnis (detailliert)'!A234))</f>
        <v/>
      </c>
      <c r="L234" s="155" t="str">
        <f t="shared" si="14"/>
        <v/>
      </c>
      <c r="M234" s="155" t="str">
        <f>IF(ISBLANK('Entladung des Speichers'!A234),"",'Entladung des Speichers'!C234)</f>
        <v/>
      </c>
      <c r="N234" s="154" t="str">
        <f>IF(ISBLANK('Beladung des Speichers'!A234),"",SUMIFS('Entladung des Speichers'!$E$17:$E$1001,'Entladung des Speichers'!$A$17:$A$1001,'Ergebnis (detailliert)'!$A$17:$A$300))</f>
        <v/>
      </c>
      <c r="O234" s="113" t="str">
        <f t="shared" si="15"/>
        <v/>
      </c>
      <c r="P234" s="17" t="str">
        <f>IFERROR(IF(A234="","",N234*'Ergebnis (detailliert)'!J234/'Ergebnis (detailliert)'!I234),0)</f>
        <v/>
      </c>
      <c r="Q234" s="95" t="str">
        <f t="shared" si="16"/>
        <v/>
      </c>
      <c r="R234" s="96" t="str">
        <f t="shared" si="17"/>
        <v/>
      </c>
      <c r="S234" s="97" t="str">
        <f>IF(A234="","",IF(LOOKUP(A234,Stammdaten!$A$17:$A$1001,Stammdaten!$G$17:$G$1001)="Nein",0,IF(ISBLANK('Beladung des Speichers'!A234),"",ROUND(MIN(J234,Q234)*-1,2))))</f>
        <v/>
      </c>
    </row>
    <row r="235" spans="1:19" x14ac:dyDescent="0.2">
      <c r="A235" s="98" t="str">
        <f>IF('Beladung des Speichers'!A235="","",'Beladung des Speichers'!A235)</f>
        <v/>
      </c>
      <c r="B235" s="98" t="str">
        <f>IF('Beladung des Speichers'!B235="","",'Beladung des Speichers'!B235)</f>
        <v/>
      </c>
      <c r="C235" s="149" t="str">
        <f>IF(ISBLANK('Beladung des Speichers'!A235),"",SUMIFS('Beladung des Speichers'!$C$17:$C$300,'Beladung des Speichers'!$A$17:$A$300,A235)-SUMIFS('Entladung des Speichers'!$C$17:$C$300,'Entladung des Speichers'!$A$17:$A$300,A235)+SUMIFS(Füllstände!$B$17:$B$299,Füllstände!$A$17:$A$299,A235)-SUMIFS(Füllstände!$C$17:$C$299,Füllstände!$A$17:$A$299,A235))</f>
        <v/>
      </c>
      <c r="D235" s="150" t="str">
        <f>IF(ISBLANK('Beladung des Speichers'!A235),"",C235*'Beladung des Speichers'!C235/SUMIFS('Beladung des Speichers'!$C$17:$C$300,'Beladung des Speichers'!$A$17:$A$300,A235))</f>
        <v/>
      </c>
      <c r="E235" s="151" t="str">
        <f>IF(ISBLANK('Beladung des Speichers'!A235),"",1/SUMIFS('Beladung des Speichers'!$C$17:$C$300,'Beladung des Speichers'!$A$17:$A$300,A235)*C235*SUMIF($A$17:$A$300,A235,'Beladung des Speichers'!$E$17:$E$300))</f>
        <v/>
      </c>
      <c r="F235" s="152" t="str">
        <f>IF(ISBLANK('Beladung des Speichers'!A235),"",IF(C235=0,"0,00",D235/C235*E235))</f>
        <v/>
      </c>
      <c r="G235" s="153" t="str">
        <f>IF(ISBLANK('Beladung des Speichers'!A235),"",SUMIFS('Beladung des Speichers'!$C$17:$C$300,'Beladung des Speichers'!$A$17:$A$300,A235))</f>
        <v/>
      </c>
      <c r="H235" s="112" t="str">
        <f>IF(ISBLANK('Beladung des Speichers'!A235),"",'Beladung des Speichers'!C235)</f>
        <v/>
      </c>
      <c r="I235" s="154" t="str">
        <f>IF(ISBLANK('Beladung des Speichers'!A235),"",SUMIFS('Beladung des Speichers'!$E$17:$E$1001,'Beladung des Speichers'!$A$17:$A$1001,'Ergebnis (detailliert)'!A235))</f>
        <v/>
      </c>
      <c r="J235" s="113" t="str">
        <f>IF(ISBLANK('Beladung des Speichers'!A235),"",'Beladung des Speichers'!E235)</f>
        <v/>
      </c>
      <c r="K235" s="154" t="str">
        <f>IF(ISBLANK('Beladung des Speichers'!A235),"",SUMIFS('Entladung des Speichers'!$C$17:$C$1001,'Entladung des Speichers'!$A$17:$A$1001,'Ergebnis (detailliert)'!A235))</f>
        <v/>
      </c>
      <c r="L235" s="155" t="str">
        <f t="shared" si="14"/>
        <v/>
      </c>
      <c r="M235" s="155" t="str">
        <f>IF(ISBLANK('Entladung des Speichers'!A235),"",'Entladung des Speichers'!C235)</f>
        <v/>
      </c>
      <c r="N235" s="154" t="str">
        <f>IF(ISBLANK('Beladung des Speichers'!A235),"",SUMIFS('Entladung des Speichers'!$E$17:$E$1001,'Entladung des Speichers'!$A$17:$A$1001,'Ergebnis (detailliert)'!$A$17:$A$300))</f>
        <v/>
      </c>
      <c r="O235" s="113" t="str">
        <f t="shared" si="15"/>
        <v/>
      </c>
      <c r="P235" s="17" t="str">
        <f>IFERROR(IF(A235="","",N235*'Ergebnis (detailliert)'!J235/'Ergebnis (detailliert)'!I235),0)</f>
        <v/>
      </c>
      <c r="Q235" s="95" t="str">
        <f t="shared" si="16"/>
        <v/>
      </c>
      <c r="R235" s="96" t="str">
        <f t="shared" si="17"/>
        <v/>
      </c>
      <c r="S235" s="97" t="str">
        <f>IF(A235="","",IF(LOOKUP(A235,Stammdaten!$A$17:$A$1001,Stammdaten!$G$17:$G$1001)="Nein",0,IF(ISBLANK('Beladung des Speichers'!A235),"",ROUND(MIN(J235,Q235)*-1,2))))</f>
        <v/>
      </c>
    </row>
    <row r="236" spans="1:19" x14ac:dyDescent="0.2">
      <c r="A236" s="98" t="str">
        <f>IF('Beladung des Speichers'!A236="","",'Beladung des Speichers'!A236)</f>
        <v/>
      </c>
      <c r="B236" s="98" t="str">
        <f>IF('Beladung des Speichers'!B236="","",'Beladung des Speichers'!B236)</f>
        <v/>
      </c>
      <c r="C236" s="149" t="str">
        <f>IF(ISBLANK('Beladung des Speichers'!A236),"",SUMIFS('Beladung des Speichers'!$C$17:$C$300,'Beladung des Speichers'!$A$17:$A$300,A236)-SUMIFS('Entladung des Speichers'!$C$17:$C$300,'Entladung des Speichers'!$A$17:$A$300,A236)+SUMIFS(Füllstände!$B$17:$B$299,Füllstände!$A$17:$A$299,A236)-SUMIFS(Füllstände!$C$17:$C$299,Füllstände!$A$17:$A$299,A236))</f>
        <v/>
      </c>
      <c r="D236" s="150" t="str">
        <f>IF(ISBLANK('Beladung des Speichers'!A236),"",C236*'Beladung des Speichers'!C236/SUMIFS('Beladung des Speichers'!$C$17:$C$300,'Beladung des Speichers'!$A$17:$A$300,A236))</f>
        <v/>
      </c>
      <c r="E236" s="151" t="str">
        <f>IF(ISBLANK('Beladung des Speichers'!A236),"",1/SUMIFS('Beladung des Speichers'!$C$17:$C$300,'Beladung des Speichers'!$A$17:$A$300,A236)*C236*SUMIF($A$17:$A$300,A236,'Beladung des Speichers'!$E$17:$E$300))</f>
        <v/>
      </c>
      <c r="F236" s="152" t="str">
        <f>IF(ISBLANK('Beladung des Speichers'!A236),"",IF(C236=0,"0,00",D236/C236*E236))</f>
        <v/>
      </c>
      <c r="G236" s="153" t="str">
        <f>IF(ISBLANK('Beladung des Speichers'!A236),"",SUMIFS('Beladung des Speichers'!$C$17:$C$300,'Beladung des Speichers'!$A$17:$A$300,A236))</f>
        <v/>
      </c>
      <c r="H236" s="112" t="str">
        <f>IF(ISBLANK('Beladung des Speichers'!A236),"",'Beladung des Speichers'!C236)</f>
        <v/>
      </c>
      <c r="I236" s="154" t="str">
        <f>IF(ISBLANK('Beladung des Speichers'!A236),"",SUMIFS('Beladung des Speichers'!$E$17:$E$1001,'Beladung des Speichers'!$A$17:$A$1001,'Ergebnis (detailliert)'!A236))</f>
        <v/>
      </c>
      <c r="J236" s="113" t="str">
        <f>IF(ISBLANK('Beladung des Speichers'!A236),"",'Beladung des Speichers'!E236)</f>
        <v/>
      </c>
      <c r="K236" s="154" t="str">
        <f>IF(ISBLANK('Beladung des Speichers'!A236),"",SUMIFS('Entladung des Speichers'!$C$17:$C$1001,'Entladung des Speichers'!$A$17:$A$1001,'Ergebnis (detailliert)'!A236))</f>
        <v/>
      </c>
      <c r="L236" s="155" t="str">
        <f t="shared" si="14"/>
        <v/>
      </c>
      <c r="M236" s="155" t="str">
        <f>IF(ISBLANK('Entladung des Speichers'!A236),"",'Entladung des Speichers'!C236)</f>
        <v/>
      </c>
      <c r="N236" s="154" t="str">
        <f>IF(ISBLANK('Beladung des Speichers'!A236),"",SUMIFS('Entladung des Speichers'!$E$17:$E$1001,'Entladung des Speichers'!$A$17:$A$1001,'Ergebnis (detailliert)'!$A$17:$A$300))</f>
        <v/>
      </c>
      <c r="O236" s="113" t="str">
        <f t="shared" si="15"/>
        <v/>
      </c>
      <c r="P236" s="17" t="str">
        <f>IFERROR(IF(A236="","",N236*'Ergebnis (detailliert)'!J236/'Ergebnis (detailliert)'!I236),0)</f>
        <v/>
      </c>
      <c r="Q236" s="95" t="str">
        <f t="shared" si="16"/>
        <v/>
      </c>
      <c r="R236" s="96" t="str">
        <f t="shared" si="17"/>
        <v/>
      </c>
      <c r="S236" s="97" t="str">
        <f>IF(A236="","",IF(LOOKUP(A236,Stammdaten!$A$17:$A$1001,Stammdaten!$G$17:$G$1001)="Nein",0,IF(ISBLANK('Beladung des Speichers'!A236),"",ROUND(MIN(J236,Q236)*-1,2))))</f>
        <v/>
      </c>
    </row>
    <row r="237" spans="1:19" x14ac:dyDescent="0.2">
      <c r="A237" s="98" t="str">
        <f>IF('Beladung des Speichers'!A237="","",'Beladung des Speichers'!A237)</f>
        <v/>
      </c>
      <c r="B237" s="98" t="str">
        <f>IF('Beladung des Speichers'!B237="","",'Beladung des Speichers'!B237)</f>
        <v/>
      </c>
      <c r="C237" s="149" t="str">
        <f>IF(ISBLANK('Beladung des Speichers'!A237),"",SUMIFS('Beladung des Speichers'!$C$17:$C$300,'Beladung des Speichers'!$A$17:$A$300,A237)-SUMIFS('Entladung des Speichers'!$C$17:$C$300,'Entladung des Speichers'!$A$17:$A$300,A237)+SUMIFS(Füllstände!$B$17:$B$299,Füllstände!$A$17:$A$299,A237)-SUMIFS(Füllstände!$C$17:$C$299,Füllstände!$A$17:$A$299,A237))</f>
        <v/>
      </c>
      <c r="D237" s="150" t="str">
        <f>IF(ISBLANK('Beladung des Speichers'!A237),"",C237*'Beladung des Speichers'!C237/SUMIFS('Beladung des Speichers'!$C$17:$C$300,'Beladung des Speichers'!$A$17:$A$300,A237))</f>
        <v/>
      </c>
      <c r="E237" s="151" t="str">
        <f>IF(ISBLANK('Beladung des Speichers'!A237),"",1/SUMIFS('Beladung des Speichers'!$C$17:$C$300,'Beladung des Speichers'!$A$17:$A$300,A237)*C237*SUMIF($A$17:$A$300,A237,'Beladung des Speichers'!$E$17:$E$300))</f>
        <v/>
      </c>
      <c r="F237" s="152" t="str">
        <f>IF(ISBLANK('Beladung des Speichers'!A237),"",IF(C237=0,"0,00",D237/C237*E237))</f>
        <v/>
      </c>
      <c r="G237" s="153" t="str">
        <f>IF(ISBLANK('Beladung des Speichers'!A237),"",SUMIFS('Beladung des Speichers'!$C$17:$C$300,'Beladung des Speichers'!$A$17:$A$300,A237))</f>
        <v/>
      </c>
      <c r="H237" s="112" t="str">
        <f>IF(ISBLANK('Beladung des Speichers'!A237),"",'Beladung des Speichers'!C237)</f>
        <v/>
      </c>
      <c r="I237" s="154" t="str">
        <f>IF(ISBLANK('Beladung des Speichers'!A237),"",SUMIFS('Beladung des Speichers'!$E$17:$E$1001,'Beladung des Speichers'!$A$17:$A$1001,'Ergebnis (detailliert)'!A237))</f>
        <v/>
      </c>
      <c r="J237" s="113" t="str">
        <f>IF(ISBLANK('Beladung des Speichers'!A237),"",'Beladung des Speichers'!E237)</f>
        <v/>
      </c>
      <c r="K237" s="154" t="str">
        <f>IF(ISBLANK('Beladung des Speichers'!A237),"",SUMIFS('Entladung des Speichers'!$C$17:$C$1001,'Entladung des Speichers'!$A$17:$A$1001,'Ergebnis (detailliert)'!A237))</f>
        <v/>
      </c>
      <c r="L237" s="155" t="str">
        <f t="shared" si="14"/>
        <v/>
      </c>
      <c r="M237" s="155" t="str">
        <f>IF(ISBLANK('Entladung des Speichers'!A237),"",'Entladung des Speichers'!C237)</f>
        <v/>
      </c>
      <c r="N237" s="154" t="str">
        <f>IF(ISBLANK('Beladung des Speichers'!A237),"",SUMIFS('Entladung des Speichers'!$E$17:$E$1001,'Entladung des Speichers'!$A$17:$A$1001,'Ergebnis (detailliert)'!$A$17:$A$300))</f>
        <v/>
      </c>
      <c r="O237" s="113" t="str">
        <f t="shared" si="15"/>
        <v/>
      </c>
      <c r="P237" s="17" t="str">
        <f>IFERROR(IF(A237="","",N237*'Ergebnis (detailliert)'!J237/'Ergebnis (detailliert)'!I237),0)</f>
        <v/>
      </c>
      <c r="Q237" s="95" t="str">
        <f t="shared" si="16"/>
        <v/>
      </c>
      <c r="R237" s="96" t="str">
        <f t="shared" si="17"/>
        <v/>
      </c>
      <c r="S237" s="97" t="str">
        <f>IF(A237="","",IF(LOOKUP(A237,Stammdaten!$A$17:$A$1001,Stammdaten!$G$17:$G$1001)="Nein",0,IF(ISBLANK('Beladung des Speichers'!A237),"",ROUND(MIN(J237,Q237)*-1,2))))</f>
        <v/>
      </c>
    </row>
    <row r="238" spans="1:19" x14ac:dyDescent="0.2">
      <c r="A238" s="98" t="str">
        <f>IF('Beladung des Speichers'!A238="","",'Beladung des Speichers'!A238)</f>
        <v/>
      </c>
      <c r="B238" s="98" t="str">
        <f>IF('Beladung des Speichers'!B238="","",'Beladung des Speichers'!B238)</f>
        <v/>
      </c>
      <c r="C238" s="149" t="str">
        <f>IF(ISBLANK('Beladung des Speichers'!A238),"",SUMIFS('Beladung des Speichers'!$C$17:$C$300,'Beladung des Speichers'!$A$17:$A$300,A238)-SUMIFS('Entladung des Speichers'!$C$17:$C$300,'Entladung des Speichers'!$A$17:$A$300,A238)+SUMIFS(Füllstände!$B$17:$B$299,Füllstände!$A$17:$A$299,A238)-SUMIFS(Füllstände!$C$17:$C$299,Füllstände!$A$17:$A$299,A238))</f>
        <v/>
      </c>
      <c r="D238" s="150" t="str">
        <f>IF(ISBLANK('Beladung des Speichers'!A238),"",C238*'Beladung des Speichers'!C238/SUMIFS('Beladung des Speichers'!$C$17:$C$300,'Beladung des Speichers'!$A$17:$A$300,A238))</f>
        <v/>
      </c>
      <c r="E238" s="151" t="str">
        <f>IF(ISBLANK('Beladung des Speichers'!A238),"",1/SUMIFS('Beladung des Speichers'!$C$17:$C$300,'Beladung des Speichers'!$A$17:$A$300,A238)*C238*SUMIF($A$17:$A$300,A238,'Beladung des Speichers'!$E$17:$E$300))</f>
        <v/>
      </c>
      <c r="F238" s="152" t="str">
        <f>IF(ISBLANK('Beladung des Speichers'!A238),"",IF(C238=0,"0,00",D238/C238*E238))</f>
        <v/>
      </c>
      <c r="G238" s="153" t="str">
        <f>IF(ISBLANK('Beladung des Speichers'!A238),"",SUMIFS('Beladung des Speichers'!$C$17:$C$300,'Beladung des Speichers'!$A$17:$A$300,A238))</f>
        <v/>
      </c>
      <c r="H238" s="112" t="str">
        <f>IF(ISBLANK('Beladung des Speichers'!A238),"",'Beladung des Speichers'!C238)</f>
        <v/>
      </c>
      <c r="I238" s="154" t="str">
        <f>IF(ISBLANK('Beladung des Speichers'!A238),"",SUMIFS('Beladung des Speichers'!$E$17:$E$1001,'Beladung des Speichers'!$A$17:$A$1001,'Ergebnis (detailliert)'!A238))</f>
        <v/>
      </c>
      <c r="J238" s="113" t="str">
        <f>IF(ISBLANK('Beladung des Speichers'!A238),"",'Beladung des Speichers'!E238)</f>
        <v/>
      </c>
      <c r="K238" s="154" t="str">
        <f>IF(ISBLANK('Beladung des Speichers'!A238),"",SUMIFS('Entladung des Speichers'!$C$17:$C$1001,'Entladung des Speichers'!$A$17:$A$1001,'Ergebnis (detailliert)'!A238))</f>
        <v/>
      </c>
      <c r="L238" s="155" t="str">
        <f t="shared" si="14"/>
        <v/>
      </c>
      <c r="M238" s="155" t="str">
        <f>IF(ISBLANK('Entladung des Speichers'!A238),"",'Entladung des Speichers'!C238)</f>
        <v/>
      </c>
      <c r="N238" s="154" t="str">
        <f>IF(ISBLANK('Beladung des Speichers'!A238),"",SUMIFS('Entladung des Speichers'!$E$17:$E$1001,'Entladung des Speichers'!$A$17:$A$1001,'Ergebnis (detailliert)'!$A$17:$A$300))</f>
        <v/>
      </c>
      <c r="O238" s="113" t="str">
        <f t="shared" si="15"/>
        <v/>
      </c>
      <c r="P238" s="17" t="str">
        <f>IFERROR(IF(A238="","",N238*'Ergebnis (detailliert)'!J238/'Ergebnis (detailliert)'!I238),0)</f>
        <v/>
      </c>
      <c r="Q238" s="95" t="str">
        <f t="shared" si="16"/>
        <v/>
      </c>
      <c r="R238" s="96" t="str">
        <f t="shared" si="17"/>
        <v/>
      </c>
      <c r="S238" s="97" t="str">
        <f>IF(A238="","",IF(LOOKUP(A238,Stammdaten!$A$17:$A$1001,Stammdaten!$G$17:$G$1001)="Nein",0,IF(ISBLANK('Beladung des Speichers'!A238),"",ROUND(MIN(J238,Q238)*-1,2))))</f>
        <v/>
      </c>
    </row>
    <row r="239" spans="1:19" x14ac:dyDescent="0.2">
      <c r="A239" s="98" t="str">
        <f>IF('Beladung des Speichers'!A239="","",'Beladung des Speichers'!A239)</f>
        <v/>
      </c>
      <c r="B239" s="98" t="str">
        <f>IF('Beladung des Speichers'!B239="","",'Beladung des Speichers'!B239)</f>
        <v/>
      </c>
      <c r="C239" s="149" t="str">
        <f>IF(ISBLANK('Beladung des Speichers'!A239),"",SUMIFS('Beladung des Speichers'!$C$17:$C$300,'Beladung des Speichers'!$A$17:$A$300,A239)-SUMIFS('Entladung des Speichers'!$C$17:$C$300,'Entladung des Speichers'!$A$17:$A$300,A239)+SUMIFS(Füllstände!$B$17:$B$299,Füllstände!$A$17:$A$299,A239)-SUMIFS(Füllstände!$C$17:$C$299,Füllstände!$A$17:$A$299,A239))</f>
        <v/>
      </c>
      <c r="D239" s="150" t="str">
        <f>IF(ISBLANK('Beladung des Speichers'!A239),"",C239*'Beladung des Speichers'!C239/SUMIFS('Beladung des Speichers'!$C$17:$C$300,'Beladung des Speichers'!$A$17:$A$300,A239))</f>
        <v/>
      </c>
      <c r="E239" s="151" t="str">
        <f>IF(ISBLANK('Beladung des Speichers'!A239),"",1/SUMIFS('Beladung des Speichers'!$C$17:$C$300,'Beladung des Speichers'!$A$17:$A$300,A239)*C239*SUMIF($A$17:$A$300,A239,'Beladung des Speichers'!$E$17:$E$300))</f>
        <v/>
      </c>
      <c r="F239" s="152" t="str">
        <f>IF(ISBLANK('Beladung des Speichers'!A239),"",IF(C239=0,"0,00",D239/C239*E239))</f>
        <v/>
      </c>
      <c r="G239" s="153" t="str">
        <f>IF(ISBLANK('Beladung des Speichers'!A239),"",SUMIFS('Beladung des Speichers'!$C$17:$C$300,'Beladung des Speichers'!$A$17:$A$300,A239))</f>
        <v/>
      </c>
      <c r="H239" s="112" t="str">
        <f>IF(ISBLANK('Beladung des Speichers'!A239),"",'Beladung des Speichers'!C239)</f>
        <v/>
      </c>
      <c r="I239" s="154" t="str">
        <f>IF(ISBLANK('Beladung des Speichers'!A239),"",SUMIFS('Beladung des Speichers'!$E$17:$E$1001,'Beladung des Speichers'!$A$17:$A$1001,'Ergebnis (detailliert)'!A239))</f>
        <v/>
      </c>
      <c r="J239" s="113" t="str">
        <f>IF(ISBLANK('Beladung des Speichers'!A239),"",'Beladung des Speichers'!E239)</f>
        <v/>
      </c>
      <c r="K239" s="154" t="str">
        <f>IF(ISBLANK('Beladung des Speichers'!A239),"",SUMIFS('Entladung des Speichers'!$C$17:$C$1001,'Entladung des Speichers'!$A$17:$A$1001,'Ergebnis (detailliert)'!A239))</f>
        <v/>
      </c>
      <c r="L239" s="155" t="str">
        <f t="shared" si="14"/>
        <v/>
      </c>
      <c r="M239" s="155" t="str">
        <f>IF(ISBLANK('Entladung des Speichers'!A239),"",'Entladung des Speichers'!C239)</f>
        <v/>
      </c>
      <c r="N239" s="154" t="str">
        <f>IF(ISBLANK('Beladung des Speichers'!A239),"",SUMIFS('Entladung des Speichers'!$E$17:$E$1001,'Entladung des Speichers'!$A$17:$A$1001,'Ergebnis (detailliert)'!$A$17:$A$300))</f>
        <v/>
      </c>
      <c r="O239" s="113" t="str">
        <f t="shared" si="15"/>
        <v/>
      </c>
      <c r="P239" s="17" t="str">
        <f>IFERROR(IF(A239="","",N239*'Ergebnis (detailliert)'!J239/'Ergebnis (detailliert)'!I239),0)</f>
        <v/>
      </c>
      <c r="Q239" s="95" t="str">
        <f t="shared" si="16"/>
        <v/>
      </c>
      <c r="R239" s="96" t="str">
        <f t="shared" si="17"/>
        <v/>
      </c>
      <c r="S239" s="97" t="str">
        <f>IF(A239="","",IF(LOOKUP(A239,Stammdaten!$A$17:$A$1001,Stammdaten!$G$17:$G$1001)="Nein",0,IF(ISBLANK('Beladung des Speichers'!A239),"",ROUND(MIN(J239,Q239)*-1,2))))</f>
        <v/>
      </c>
    </row>
    <row r="240" spans="1:19" x14ac:dyDescent="0.2">
      <c r="A240" s="98" t="str">
        <f>IF('Beladung des Speichers'!A240="","",'Beladung des Speichers'!A240)</f>
        <v/>
      </c>
      <c r="B240" s="98" t="str">
        <f>IF('Beladung des Speichers'!B240="","",'Beladung des Speichers'!B240)</f>
        <v/>
      </c>
      <c r="C240" s="149" t="str">
        <f>IF(ISBLANK('Beladung des Speichers'!A240),"",SUMIFS('Beladung des Speichers'!$C$17:$C$300,'Beladung des Speichers'!$A$17:$A$300,A240)-SUMIFS('Entladung des Speichers'!$C$17:$C$300,'Entladung des Speichers'!$A$17:$A$300,A240)+SUMIFS(Füllstände!$B$17:$B$299,Füllstände!$A$17:$A$299,A240)-SUMIFS(Füllstände!$C$17:$C$299,Füllstände!$A$17:$A$299,A240))</f>
        <v/>
      </c>
      <c r="D240" s="150" t="str">
        <f>IF(ISBLANK('Beladung des Speichers'!A240),"",C240*'Beladung des Speichers'!C240/SUMIFS('Beladung des Speichers'!$C$17:$C$300,'Beladung des Speichers'!$A$17:$A$300,A240))</f>
        <v/>
      </c>
      <c r="E240" s="151" t="str">
        <f>IF(ISBLANK('Beladung des Speichers'!A240),"",1/SUMIFS('Beladung des Speichers'!$C$17:$C$300,'Beladung des Speichers'!$A$17:$A$300,A240)*C240*SUMIF($A$17:$A$300,A240,'Beladung des Speichers'!$E$17:$E$300))</f>
        <v/>
      </c>
      <c r="F240" s="152" t="str">
        <f>IF(ISBLANK('Beladung des Speichers'!A240),"",IF(C240=0,"0,00",D240/C240*E240))</f>
        <v/>
      </c>
      <c r="G240" s="153" t="str">
        <f>IF(ISBLANK('Beladung des Speichers'!A240),"",SUMIFS('Beladung des Speichers'!$C$17:$C$300,'Beladung des Speichers'!$A$17:$A$300,A240))</f>
        <v/>
      </c>
      <c r="H240" s="112" t="str">
        <f>IF(ISBLANK('Beladung des Speichers'!A240),"",'Beladung des Speichers'!C240)</f>
        <v/>
      </c>
      <c r="I240" s="154" t="str">
        <f>IF(ISBLANK('Beladung des Speichers'!A240),"",SUMIFS('Beladung des Speichers'!$E$17:$E$1001,'Beladung des Speichers'!$A$17:$A$1001,'Ergebnis (detailliert)'!A240))</f>
        <v/>
      </c>
      <c r="J240" s="113" t="str">
        <f>IF(ISBLANK('Beladung des Speichers'!A240),"",'Beladung des Speichers'!E240)</f>
        <v/>
      </c>
      <c r="K240" s="154" t="str">
        <f>IF(ISBLANK('Beladung des Speichers'!A240),"",SUMIFS('Entladung des Speichers'!$C$17:$C$1001,'Entladung des Speichers'!$A$17:$A$1001,'Ergebnis (detailliert)'!A240))</f>
        <v/>
      </c>
      <c r="L240" s="155" t="str">
        <f t="shared" si="14"/>
        <v/>
      </c>
      <c r="M240" s="155" t="str">
        <f>IF(ISBLANK('Entladung des Speichers'!A240),"",'Entladung des Speichers'!C240)</f>
        <v/>
      </c>
      <c r="N240" s="154" t="str">
        <f>IF(ISBLANK('Beladung des Speichers'!A240),"",SUMIFS('Entladung des Speichers'!$E$17:$E$1001,'Entladung des Speichers'!$A$17:$A$1001,'Ergebnis (detailliert)'!$A$17:$A$300))</f>
        <v/>
      </c>
      <c r="O240" s="113" t="str">
        <f t="shared" si="15"/>
        <v/>
      </c>
      <c r="P240" s="17" t="str">
        <f>IFERROR(IF(A240="","",N240*'Ergebnis (detailliert)'!J240/'Ergebnis (detailliert)'!I240),0)</f>
        <v/>
      </c>
      <c r="Q240" s="95" t="str">
        <f t="shared" si="16"/>
        <v/>
      </c>
      <c r="R240" s="96" t="str">
        <f t="shared" si="17"/>
        <v/>
      </c>
      <c r="S240" s="97" t="str">
        <f>IF(A240="","",IF(LOOKUP(A240,Stammdaten!$A$17:$A$1001,Stammdaten!$G$17:$G$1001)="Nein",0,IF(ISBLANK('Beladung des Speichers'!A240),"",ROUND(MIN(J240,Q240)*-1,2))))</f>
        <v/>
      </c>
    </row>
    <row r="241" spans="1:19" x14ac:dyDescent="0.2">
      <c r="A241" s="98" t="str">
        <f>IF('Beladung des Speichers'!A241="","",'Beladung des Speichers'!A241)</f>
        <v/>
      </c>
      <c r="B241" s="98" t="str">
        <f>IF('Beladung des Speichers'!B241="","",'Beladung des Speichers'!B241)</f>
        <v/>
      </c>
      <c r="C241" s="149" t="str">
        <f>IF(ISBLANK('Beladung des Speichers'!A241),"",SUMIFS('Beladung des Speichers'!$C$17:$C$300,'Beladung des Speichers'!$A$17:$A$300,A241)-SUMIFS('Entladung des Speichers'!$C$17:$C$300,'Entladung des Speichers'!$A$17:$A$300,A241)+SUMIFS(Füllstände!$B$17:$B$299,Füllstände!$A$17:$A$299,A241)-SUMIFS(Füllstände!$C$17:$C$299,Füllstände!$A$17:$A$299,A241))</f>
        <v/>
      </c>
      <c r="D241" s="150" t="str">
        <f>IF(ISBLANK('Beladung des Speichers'!A241),"",C241*'Beladung des Speichers'!C241/SUMIFS('Beladung des Speichers'!$C$17:$C$300,'Beladung des Speichers'!$A$17:$A$300,A241))</f>
        <v/>
      </c>
      <c r="E241" s="151" t="str">
        <f>IF(ISBLANK('Beladung des Speichers'!A241),"",1/SUMIFS('Beladung des Speichers'!$C$17:$C$300,'Beladung des Speichers'!$A$17:$A$300,A241)*C241*SUMIF($A$17:$A$300,A241,'Beladung des Speichers'!$E$17:$E$300))</f>
        <v/>
      </c>
      <c r="F241" s="152" t="str">
        <f>IF(ISBLANK('Beladung des Speichers'!A241),"",IF(C241=0,"0,00",D241/C241*E241))</f>
        <v/>
      </c>
      <c r="G241" s="153" t="str">
        <f>IF(ISBLANK('Beladung des Speichers'!A241),"",SUMIFS('Beladung des Speichers'!$C$17:$C$300,'Beladung des Speichers'!$A$17:$A$300,A241))</f>
        <v/>
      </c>
      <c r="H241" s="112" t="str">
        <f>IF(ISBLANK('Beladung des Speichers'!A241),"",'Beladung des Speichers'!C241)</f>
        <v/>
      </c>
      <c r="I241" s="154" t="str">
        <f>IF(ISBLANK('Beladung des Speichers'!A241),"",SUMIFS('Beladung des Speichers'!$E$17:$E$1001,'Beladung des Speichers'!$A$17:$A$1001,'Ergebnis (detailliert)'!A241))</f>
        <v/>
      </c>
      <c r="J241" s="113" t="str">
        <f>IF(ISBLANK('Beladung des Speichers'!A241),"",'Beladung des Speichers'!E241)</f>
        <v/>
      </c>
      <c r="K241" s="154" t="str">
        <f>IF(ISBLANK('Beladung des Speichers'!A241),"",SUMIFS('Entladung des Speichers'!$C$17:$C$1001,'Entladung des Speichers'!$A$17:$A$1001,'Ergebnis (detailliert)'!A241))</f>
        <v/>
      </c>
      <c r="L241" s="155" t="str">
        <f t="shared" si="14"/>
        <v/>
      </c>
      <c r="M241" s="155" t="str">
        <f>IF(ISBLANK('Entladung des Speichers'!A241),"",'Entladung des Speichers'!C241)</f>
        <v/>
      </c>
      <c r="N241" s="154" t="str">
        <f>IF(ISBLANK('Beladung des Speichers'!A241),"",SUMIFS('Entladung des Speichers'!$E$17:$E$1001,'Entladung des Speichers'!$A$17:$A$1001,'Ergebnis (detailliert)'!$A$17:$A$300))</f>
        <v/>
      </c>
      <c r="O241" s="113" t="str">
        <f t="shared" si="15"/>
        <v/>
      </c>
      <c r="P241" s="17" t="str">
        <f>IFERROR(IF(A241="","",N241*'Ergebnis (detailliert)'!J241/'Ergebnis (detailliert)'!I241),0)</f>
        <v/>
      </c>
      <c r="Q241" s="95" t="str">
        <f t="shared" si="16"/>
        <v/>
      </c>
      <c r="R241" s="96" t="str">
        <f t="shared" si="17"/>
        <v/>
      </c>
      <c r="S241" s="97" t="str">
        <f>IF(A241="","",IF(LOOKUP(A241,Stammdaten!$A$17:$A$1001,Stammdaten!$G$17:$G$1001)="Nein",0,IF(ISBLANK('Beladung des Speichers'!A241),"",ROUND(MIN(J241,Q241)*-1,2))))</f>
        <v/>
      </c>
    </row>
    <row r="242" spans="1:19" x14ac:dyDescent="0.2">
      <c r="A242" s="98" t="str">
        <f>IF('Beladung des Speichers'!A242="","",'Beladung des Speichers'!A242)</f>
        <v/>
      </c>
      <c r="B242" s="98" t="str">
        <f>IF('Beladung des Speichers'!B242="","",'Beladung des Speichers'!B242)</f>
        <v/>
      </c>
      <c r="C242" s="149" t="str">
        <f>IF(ISBLANK('Beladung des Speichers'!A242),"",SUMIFS('Beladung des Speichers'!$C$17:$C$300,'Beladung des Speichers'!$A$17:$A$300,A242)-SUMIFS('Entladung des Speichers'!$C$17:$C$300,'Entladung des Speichers'!$A$17:$A$300,A242)+SUMIFS(Füllstände!$B$17:$B$299,Füllstände!$A$17:$A$299,A242)-SUMIFS(Füllstände!$C$17:$C$299,Füllstände!$A$17:$A$299,A242))</f>
        <v/>
      </c>
      <c r="D242" s="150" t="str">
        <f>IF(ISBLANK('Beladung des Speichers'!A242),"",C242*'Beladung des Speichers'!C242/SUMIFS('Beladung des Speichers'!$C$17:$C$300,'Beladung des Speichers'!$A$17:$A$300,A242))</f>
        <v/>
      </c>
      <c r="E242" s="151" t="str">
        <f>IF(ISBLANK('Beladung des Speichers'!A242),"",1/SUMIFS('Beladung des Speichers'!$C$17:$C$300,'Beladung des Speichers'!$A$17:$A$300,A242)*C242*SUMIF($A$17:$A$300,A242,'Beladung des Speichers'!$E$17:$E$300))</f>
        <v/>
      </c>
      <c r="F242" s="152" t="str">
        <f>IF(ISBLANK('Beladung des Speichers'!A242),"",IF(C242=0,"0,00",D242/C242*E242))</f>
        <v/>
      </c>
      <c r="G242" s="153" t="str">
        <f>IF(ISBLANK('Beladung des Speichers'!A242),"",SUMIFS('Beladung des Speichers'!$C$17:$C$300,'Beladung des Speichers'!$A$17:$A$300,A242))</f>
        <v/>
      </c>
      <c r="H242" s="112" t="str">
        <f>IF(ISBLANK('Beladung des Speichers'!A242),"",'Beladung des Speichers'!C242)</f>
        <v/>
      </c>
      <c r="I242" s="154" t="str">
        <f>IF(ISBLANK('Beladung des Speichers'!A242),"",SUMIFS('Beladung des Speichers'!$E$17:$E$1001,'Beladung des Speichers'!$A$17:$A$1001,'Ergebnis (detailliert)'!A242))</f>
        <v/>
      </c>
      <c r="J242" s="113" t="str">
        <f>IF(ISBLANK('Beladung des Speichers'!A242),"",'Beladung des Speichers'!E242)</f>
        <v/>
      </c>
      <c r="K242" s="154" t="str">
        <f>IF(ISBLANK('Beladung des Speichers'!A242),"",SUMIFS('Entladung des Speichers'!$C$17:$C$1001,'Entladung des Speichers'!$A$17:$A$1001,'Ergebnis (detailliert)'!A242))</f>
        <v/>
      </c>
      <c r="L242" s="155" t="str">
        <f t="shared" si="14"/>
        <v/>
      </c>
      <c r="M242" s="155" t="str">
        <f>IF(ISBLANK('Entladung des Speichers'!A242),"",'Entladung des Speichers'!C242)</f>
        <v/>
      </c>
      <c r="N242" s="154" t="str">
        <f>IF(ISBLANK('Beladung des Speichers'!A242),"",SUMIFS('Entladung des Speichers'!$E$17:$E$1001,'Entladung des Speichers'!$A$17:$A$1001,'Ergebnis (detailliert)'!$A$17:$A$300))</f>
        <v/>
      </c>
      <c r="O242" s="113" t="str">
        <f t="shared" si="15"/>
        <v/>
      </c>
      <c r="P242" s="17" t="str">
        <f>IFERROR(IF(A242="","",N242*'Ergebnis (detailliert)'!J242/'Ergebnis (detailliert)'!I242),0)</f>
        <v/>
      </c>
      <c r="Q242" s="95" t="str">
        <f t="shared" si="16"/>
        <v/>
      </c>
      <c r="R242" s="96" t="str">
        <f t="shared" si="17"/>
        <v/>
      </c>
      <c r="S242" s="97" t="str">
        <f>IF(A242="","",IF(LOOKUP(A242,Stammdaten!$A$17:$A$1001,Stammdaten!$G$17:$G$1001)="Nein",0,IF(ISBLANK('Beladung des Speichers'!A242),"",ROUND(MIN(J242,Q242)*-1,2))))</f>
        <v/>
      </c>
    </row>
    <row r="243" spans="1:19" x14ac:dyDescent="0.2">
      <c r="A243" s="98" t="str">
        <f>IF('Beladung des Speichers'!A243="","",'Beladung des Speichers'!A243)</f>
        <v/>
      </c>
      <c r="B243" s="98" t="str">
        <f>IF('Beladung des Speichers'!B243="","",'Beladung des Speichers'!B243)</f>
        <v/>
      </c>
      <c r="C243" s="149" t="str">
        <f>IF(ISBLANK('Beladung des Speichers'!A243),"",SUMIFS('Beladung des Speichers'!$C$17:$C$300,'Beladung des Speichers'!$A$17:$A$300,A243)-SUMIFS('Entladung des Speichers'!$C$17:$C$300,'Entladung des Speichers'!$A$17:$A$300,A243)+SUMIFS(Füllstände!$B$17:$B$299,Füllstände!$A$17:$A$299,A243)-SUMIFS(Füllstände!$C$17:$C$299,Füllstände!$A$17:$A$299,A243))</f>
        <v/>
      </c>
      <c r="D243" s="150" t="str">
        <f>IF(ISBLANK('Beladung des Speichers'!A243),"",C243*'Beladung des Speichers'!C243/SUMIFS('Beladung des Speichers'!$C$17:$C$300,'Beladung des Speichers'!$A$17:$A$300,A243))</f>
        <v/>
      </c>
      <c r="E243" s="151" t="str">
        <f>IF(ISBLANK('Beladung des Speichers'!A243),"",1/SUMIFS('Beladung des Speichers'!$C$17:$C$300,'Beladung des Speichers'!$A$17:$A$300,A243)*C243*SUMIF($A$17:$A$300,A243,'Beladung des Speichers'!$E$17:$E$300))</f>
        <v/>
      </c>
      <c r="F243" s="152" t="str">
        <f>IF(ISBLANK('Beladung des Speichers'!A243),"",IF(C243=0,"0,00",D243/C243*E243))</f>
        <v/>
      </c>
      <c r="G243" s="153" t="str">
        <f>IF(ISBLANK('Beladung des Speichers'!A243),"",SUMIFS('Beladung des Speichers'!$C$17:$C$300,'Beladung des Speichers'!$A$17:$A$300,A243))</f>
        <v/>
      </c>
      <c r="H243" s="112" t="str">
        <f>IF(ISBLANK('Beladung des Speichers'!A243),"",'Beladung des Speichers'!C243)</f>
        <v/>
      </c>
      <c r="I243" s="154" t="str">
        <f>IF(ISBLANK('Beladung des Speichers'!A243),"",SUMIFS('Beladung des Speichers'!$E$17:$E$1001,'Beladung des Speichers'!$A$17:$A$1001,'Ergebnis (detailliert)'!A243))</f>
        <v/>
      </c>
      <c r="J243" s="113" t="str">
        <f>IF(ISBLANK('Beladung des Speichers'!A243),"",'Beladung des Speichers'!E243)</f>
        <v/>
      </c>
      <c r="K243" s="154" t="str">
        <f>IF(ISBLANK('Beladung des Speichers'!A243),"",SUMIFS('Entladung des Speichers'!$C$17:$C$1001,'Entladung des Speichers'!$A$17:$A$1001,'Ergebnis (detailliert)'!A243))</f>
        <v/>
      </c>
      <c r="L243" s="155" t="str">
        <f t="shared" si="14"/>
        <v/>
      </c>
      <c r="M243" s="155" t="str">
        <f>IF(ISBLANK('Entladung des Speichers'!A243),"",'Entladung des Speichers'!C243)</f>
        <v/>
      </c>
      <c r="N243" s="154" t="str">
        <f>IF(ISBLANK('Beladung des Speichers'!A243),"",SUMIFS('Entladung des Speichers'!$E$17:$E$1001,'Entladung des Speichers'!$A$17:$A$1001,'Ergebnis (detailliert)'!$A$17:$A$300))</f>
        <v/>
      </c>
      <c r="O243" s="113" t="str">
        <f t="shared" si="15"/>
        <v/>
      </c>
      <c r="P243" s="17" t="str">
        <f>IFERROR(IF(A243="","",N243*'Ergebnis (detailliert)'!J243/'Ergebnis (detailliert)'!I243),0)</f>
        <v/>
      </c>
      <c r="Q243" s="95" t="str">
        <f t="shared" si="16"/>
        <v/>
      </c>
      <c r="R243" s="96" t="str">
        <f t="shared" si="17"/>
        <v/>
      </c>
      <c r="S243" s="97" t="str">
        <f>IF(A243="","",IF(LOOKUP(A243,Stammdaten!$A$17:$A$1001,Stammdaten!$G$17:$G$1001)="Nein",0,IF(ISBLANK('Beladung des Speichers'!A243),"",ROUND(MIN(J243,Q243)*-1,2))))</f>
        <v/>
      </c>
    </row>
    <row r="244" spans="1:19" x14ac:dyDescent="0.2">
      <c r="A244" s="98" t="str">
        <f>IF('Beladung des Speichers'!A244="","",'Beladung des Speichers'!A244)</f>
        <v/>
      </c>
      <c r="B244" s="98" t="str">
        <f>IF('Beladung des Speichers'!B244="","",'Beladung des Speichers'!B244)</f>
        <v/>
      </c>
      <c r="C244" s="149" t="str">
        <f>IF(ISBLANK('Beladung des Speichers'!A244),"",SUMIFS('Beladung des Speichers'!$C$17:$C$300,'Beladung des Speichers'!$A$17:$A$300,A244)-SUMIFS('Entladung des Speichers'!$C$17:$C$300,'Entladung des Speichers'!$A$17:$A$300,A244)+SUMIFS(Füllstände!$B$17:$B$299,Füllstände!$A$17:$A$299,A244)-SUMIFS(Füllstände!$C$17:$C$299,Füllstände!$A$17:$A$299,A244))</f>
        <v/>
      </c>
      <c r="D244" s="150" t="str">
        <f>IF(ISBLANK('Beladung des Speichers'!A244),"",C244*'Beladung des Speichers'!C244/SUMIFS('Beladung des Speichers'!$C$17:$C$300,'Beladung des Speichers'!$A$17:$A$300,A244))</f>
        <v/>
      </c>
      <c r="E244" s="151" t="str">
        <f>IF(ISBLANK('Beladung des Speichers'!A244),"",1/SUMIFS('Beladung des Speichers'!$C$17:$C$300,'Beladung des Speichers'!$A$17:$A$300,A244)*C244*SUMIF($A$17:$A$300,A244,'Beladung des Speichers'!$E$17:$E$300))</f>
        <v/>
      </c>
      <c r="F244" s="152" t="str">
        <f>IF(ISBLANK('Beladung des Speichers'!A244),"",IF(C244=0,"0,00",D244/C244*E244))</f>
        <v/>
      </c>
      <c r="G244" s="153" t="str">
        <f>IF(ISBLANK('Beladung des Speichers'!A244),"",SUMIFS('Beladung des Speichers'!$C$17:$C$300,'Beladung des Speichers'!$A$17:$A$300,A244))</f>
        <v/>
      </c>
      <c r="H244" s="112" t="str">
        <f>IF(ISBLANK('Beladung des Speichers'!A244),"",'Beladung des Speichers'!C244)</f>
        <v/>
      </c>
      <c r="I244" s="154" t="str">
        <f>IF(ISBLANK('Beladung des Speichers'!A244),"",SUMIFS('Beladung des Speichers'!$E$17:$E$1001,'Beladung des Speichers'!$A$17:$A$1001,'Ergebnis (detailliert)'!A244))</f>
        <v/>
      </c>
      <c r="J244" s="113" t="str">
        <f>IF(ISBLANK('Beladung des Speichers'!A244),"",'Beladung des Speichers'!E244)</f>
        <v/>
      </c>
      <c r="K244" s="154" t="str">
        <f>IF(ISBLANK('Beladung des Speichers'!A244),"",SUMIFS('Entladung des Speichers'!$C$17:$C$1001,'Entladung des Speichers'!$A$17:$A$1001,'Ergebnis (detailliert)'!A244))</f>
        <v/>
      </c>
      <c r="L244" s="155" t="str">
        <f t="shared" si="14"/>
        <v/>
      </c>
      <c r="M244" s="155" t="str">
        <f>IF(ISBLANK('Entladung des Speichers'!A244),"",'Entladung des Speichers'!C244)</f>
        <v/>
      </c>
      <c r="N244" s="154" t="str">
        <f>IF(ISBLANK('Beladung des Speichers'!A244),"",SUMIFS('Entladung des Speichers'!$E$17:$E$1001,'Entladung des Speichers'!$A$17:$A$1001,'Ergebnis (detailliert)'!$A$17:$A$300))</f>
        <v/>
      </c>
      <c r="O244" s="113" t="str">
        <f t="shared" si="15"/>
        <v/>
      </c>
      <c r="P244" s="17" t="str">
        <f>IFERROR(IF(A244="","",N244*'Ergebnis (detailliert)'!J244/'Ergebnis (detailliert)'!I244),0)</f>
        <v/>
      </c>
      <c r="Q244" s="95" t="str">
        <f t="shared" si="16"/>
        <v/>
      </c>
      <c r="R244" s="96" t="str">
        <f t="shared" si="17"/>
        <v/>
      </c>
      <c r="S244" s="97" t="str">
        <f>IF(A244="","",IF(LOOKUP(A244,Stammdaten!$A$17:$A$1001,Stammdaten!$G$17:$G$1001)="Nein",0,IF(ISBLANK('Beladung des Speichers'!A244),"",ROUND(MIN(J244,Q244)*-1,2))))</f>
        <v/>
      </c>
    </row>
    <row r="245" spans="1:19" x14ac:dyDescent="0.2">
      <c r="A245" s="98" t="str">
        <f>IF('Beladung des Speichers'!A245="","",'Beladung des Speichers'!A245)</f>
        <v/>
      </c>
      <c r="B245" s="98" t="str">
        <f>IF('Beladung des Speichers'!B245="","",'Beladung des Speichers'!B245)</f>
        <v/>
      </c>
      <c r="C245" s="149" t="str">
        <f>IF(ISBLANK('Beladung des Speichers'!A245),"",SUMIFS('Beladung des Speichers'!$C$17:$C$300,'Beladung des Speichers'!$A$17:$A$300,A245)-SUMIFS('Entladung des Speichers'!$C$17:$C$300,'Entladung des Speichers'!$A$17:$A$300,A245)+SUMIFS(Füllstände!$B$17:$B$299,Füllstände!$A$17:$A$299,A245)-SUMIFS(Füllstände!$C$17:$C$299,Füllstände!$A$17:$A$299,A245))</f>
        <v/>
      </c>
      <c r="D245" s="150" t="str">
        <f>IF(ISBLANK('Beladung des Speichers'!A245),"",C245*'Beladung des Speichers'!C245/SUMIFS('Beladung des Speichers'!$C$17:$C$300,'Beladung des Speichers'!$A$17:$A$300,A245))</f>
        <v/>
      </c>
      <c r="E245" s="151" t="str">
        <f>IF(ISBLANK('Beladung des Speichers'!A245),"",1/SUMIFS('Beladung des Speichers'!$C$17:$C$300,'Beladung des Speichers'!$A$17:$A$300,A245)*C245*SUMIF($A$17:$A$300,A245,'Beladung des Speichers'!$E$17:$E$300))</f>
        <v/>
      </c>
      <c r="F245" s="152" t="str">
        <f>IF(ISBLANK('Beladung des Speichers'!A245),"",IF(C245=0,"0,00",D245/C245*E245))</f>
        <v/>
      </c>
      <c r="G245" s="153" t="str">
        <f>IF(ISBLANK('Beladung des Speichers'!A245),"",SUMIFS('Beladung des Speichers'!$C$17:$C$300,'Beladung des Speichers'!$A$17:$A$300,A245))</f>
        <v/>
      </c>
      <c r="H245" s="112" t="str">
        <f>IF(ISBLANK('Beladung des Speichers'!A245),"",'Beladung des Speichers'!C245)</f>
        <v/>
      </c>
      <c r="I245" s="154" t="str">
        <f>IF(ISBLANK('Beladung des Speichers'!A245),"",SUMIFS('Beladung des Speichers'!$E$17:$E$1001,'Beladung des Speichers'!$A$17:$A$1001,'Ergebnis (detailliert)'!A245))</f>
        <v/>
      </c>
      <c r="J245" s="113" t="str">
        <f>IF(ISBLANK('Beladung des Speichers'!A245),"",'Beladung des Speichers'!E245)</f>
        <v/>
      </c>
      <c r="K245" s="154" t="str">
        <f>IF(ISBLANK('Beladung des Speichers'!A245),"",SUMIFS('Entladung des Speichers'!$C$17:$C$1001,'Entladung des Speichers'!$A$17:$A$1001,'Ergebnis (detailliert)'!A245))</f>
        <v/>
      </c>
      <c r="L245" s="155" t="str">
        <f t="shared" si="14"/>
        <v/>
      </c>
      <c r="M245" s="155" t="str">
        <f>IF(ISBLANK('Entladung des Speichers'!A245),"",'Entladung des Speichers'!C245)</f>
        <v/>
      </c>
      <c r="N245" s="154" t="str">
        <f>IF(ISBLANK('Beladung des Speichers'!A245),"",SUMIFS('Entladung des Speichers'!$E$17:$E$1001,'Entladung des Speichers'!$A$17:$A$1001,'Ergebnis (detailliert)'!$A$17:$A$300))</f>
        <v/>
      </c>
      <c r="O245" s="113" t="str">
        <f t="shared" si="15"/>
        <v/>
      </c>
      <c r="P245" s="17" t="str">
        <f>IFERROR(IF(A245="","",N245*'Ergebnis (detailliert)'!J245/'Ergebnis (detailliert)'!I245),0)</f>
        <v/>
      </c>
      <c r="Q245" s="95" t="str">
        <f t="shared" si="16"/>
        <v/>
      </c>
      <c r="R245" s="96" t="str">
        <f t="shared" si="17"/>
        <v/>
      </c>
      <c r="S245" s="97" t="str">
        <f>IF(A245="","",IF(LOOKUP(A245,Stammdaten!$A$17:$A$1001,Stammdaten!$G$17:$G$1001)="Nein",0,IF(ISBLANK('Beladung des Speichers'!A245),"",ROUND(MIN(J245,Q245)*-1,2))))</f>
        <v/>
      </c>
    </row>
    <row r="246" spans="1:19" x14ac:dyDescent="0.2">
      <c r="A246" s="98" t="str">
        <f>IF('Beladung des Speichers'!A246="","",'Beladung des Speichers'!A246)</f>
        <v/>
      </c>
      <c r="B246" s="98" t="str">
        <f>IF('Beladung des Speichers'!B246="","",'Beladung des Speichers'!B246)</f>
        <v/>
      </c>
      <c r="C246" s="149" t="str">
        <f>IF(ISBLANK('Beladung des Speichers'!A246),"",SUMIFS('Beladung des Speichers'!$C$17:$C$300,'Beladung des Speichers'!$A$17:$A$300,A246)-SUMIFS('Entladung des Speichers'!$C$17:$C$300,'Entladung des Speichers'!$A$17:$A$300,A246)+SUMIFS(Füllstände!$B$17:$B$299,Füllstände!$A$17:$A$299,A246)-SUMIFS(Füllstände!$C$17:$C$299,Füllstände!$A$17:$A$299,A246))</f>
        <v/>
      </c>
      <c r="D246" s="150" t="str">
        <f>IF(ISBLANK('Beladung des Speichers'!A246),"",C246*'Beladung des Speichers'!C246/SUMIFS('Beladung des Speichers'!$C$17:$C$300,'Beladung des Speichers'!$A$17:$A$300,A246))</f>
        <v/>
      </c>
      <c r="E246" s="151" t="str">
        <f>IF(ISBLANK('Beladung des Speichers'!A246),"",1/SUMIFS('Beladung des Speichers'!$C$17:$C$300,'Beladung des Speichers'!$A$17:$A$300,A246)*C246*SUMIF($A$17:$A$300,A246,'Beladung des Speichers'!$E$17:$E$300))</f>
        <v/>
      </c>
      <c r="F246" s="152" t="str">
        <f>IF(ISBLANK('Beladung des Speichers'!A246),"",IF(C246=0,"0,00",D246/C246*E246))</f>
        <v/>
      </c>
      <c r="G246" s="153" t="str">
        <f>IF(ISBLANK('Beladung des Speichers'!A246),"",SUMIFS('Beladung des Speichers'!$C$17:$C$300,'Beladung des Speichers'!$A$17:$A$300,A246))</f>
        <v/>
      </c>
      <c r="H246" s="112" t="str">
        <f>IF(ISBLANK('Beladung des Speichers'!A246),"",'Beladung des Speichers'!C246)</f>
        <v/>
      </c>
      <c r="I246" s="154" t="str">
        <f>IF(ISBLANK('Beladung des Speichers'!A246),"",SUMIFS('Beladung des Speichers'!$E$17:$E$1001,'Beladung des Speichers'!$A$17:$A$1001,'Ergebnis (detailliert)'!A246))</f>
        <v/>
      </c>
      <c r="J246" s="113" t="str">
        <f>IF(ISBLANK('Beladung des Speichers'!A246),"",'Beladung des Speichers'!E246)</f>
        <v/>
      </c>
      <c r="K246" s="154" t="str">
        <f>IF(ISBLANK('Beladung des Speichers'!A246),"",SUMIFS('Entladung des Speichers'!$C$17:$C$1001,'Entladung des Speichers'!$A$17:$A$1001,'Ergebnis (detailliert)'!A246))</f>
        <v/>
      </c>
      <c r="L246" s="155" t="str">
        <f t="shared" si="14"/>
        <v/>
      </c>
      <c r="M246" s="155" t="str">
        <f>IF(ISBLANK('Entladung des Speichers'!A246),"",'Entladung des Speichers'!C246)</f>
        <v/>
      </c>
      <c r="N246" s="154" t="str">
        <f>IF(ISBLANK('Beladung des Speichers'!A246),"",SUMIFS('Entladung des Speichers'!$E$17:$E$1001,'Entladung des Speichers'!$A$17:$A$1001,'Ergebnis (detailliert)'!$A$17:$A$300))</f>
        <v/>
      </c>
      <c r="O246" s="113" t="str">
        <f t="shared" si="15"/>
        <v/>
      </c>
      <c r="P246" s="17" t="str">
        <f>IFERROR(IF(A246="","",N246*'Ergebnis (detailliert)'!J246/'Ergebnis (detailliert)'!I246),0)</f>
        <v/>
      </c>
      <c r="Q246" s="95" t="str">
        <f t="shared" si="16"/>
        <v/>
      </c>
      <c r="R246" s="96" t="str">
        <f t="shared" si="17"/>
        <v/>
      </c>
      <c r="S246" s="97" t="str">
        <f>IF(A246="","",IF(LOOKUP(A246,Stammdaten!$A$17:$A$1001,Stammdaten!$G$17:$G$1001)="Nein",0,IF(ISBLANK('Beladung des Speichers'!A246),"",ROUND(MIN(J246,Q246)*-1,2))))</f>
        <v/>
      </c>
    </row>
    <row r="247" spans="1:19" x14ac:dyDescent="0.2">
      <c r="A247" s="98" t="str">
        <f>IF('Beladung des Speichers'!A247="","",'Beladung des Speichers'!A247)</f>
        <v/>
      </c>
      <c r="B247" s="98" t="str">
        <f>IF('Beladung des Speichers'!B247="","",'Beladung des Speichers'!B247)</f>
        <v/>
      </c>
      <c r="C247" s="149" t="str">
        <f>IF(ISBLANK('Beladung des Speichers'!A247),"",SUMIFS('Beladung des Speichers'!$C$17:$C$300,'Beladung des Speichers'!$A$17:$A$300,A247)-SUMIFS('Entladung des Speichers'!$C$17:$C$300,'Entladung des Speichers'!$A$17:$A$300,A247)+SUMIFS(Füllstände!$B$17:$B$299,Füllstände!$A$17:$A$299,A247)-SUMIFS(Füllstände!$C$17:$C$299,Füllstände!$A$17:$A$299,A247))</f>
        <v/>
      </c>
      <c r="D247" s="150" t="str">
        <f>IF(ISBLANK('Beladung des Speichers'!A247),"",C247*'Beladung des Speichers'!C247/SUMIFS('Beladung des Speichers'!$C$17:$C$300,'Beladung des Speichers'!$A$17:$A$300,A247))</f>
        <v/>
      </c>
      <c r="E247" s="151" t="str">
        <f>IF(ISBLANK('Beladung des Speichers'!A247),"",1/SUMIFS('Beladung des Speichers'!$C$17:$C$300,'Beladung des Speichers'!$A$17:$A$300,A247)*C247*SUMIF($A$17:$A$300,A247,'Beladung des Speichers'!$E$17:$E$300))</f>
        <v/>
      </c>
      <c r="F247" s="152" t="str">
        <f>IF(ISBLANK('Beladung des Speichers'!A247),"",IF(C247=0,"0,00",D247/C247*E247))</f>
        <v/>
      </c>
      <c r="G247" s="153" t="str">
        <f>IF(ISBLANK('Beladung des Speichers'!A247),"",SUMIFS('Beladung des Speichers'!$C$17:$C$300,'Beladung des Speichers'!$A$17:$A$300,A247))</f>
        <v/>
      </c>
      <c r="H247" s="112" t="str">
        <f>IF(ISBLANK('Beladung des Speichers'!A247),"",'Beladung des Speichers'!C247)</f>
        <v/>
      </c>
      <c r="I247" s="154" t="str">
        <f>IF(ISBLANK('Beladung des Speichers'!A247),"",SUMIFS('Beladung des Speichers'!$E$17:$E$1001,'Beladung des Speichers'!$A$17:$A$1001,'Ergebnis (detailliert)'!A247))</f>
        <v/>
      </c>
      <c r="J247" s="113" t="str">
        <f>IF(ISBLANK('Beladung des Speichers'!A247),"",'Beladung des Speichers'!E247)</f>
        <v/>
      </c>
      <c r="K247" s="154" t="str">
        <f>IF(ISBLANK('Beladung des Speichers'!A247),"",SUMIFS('Entladung des Speichers'!$C$17:$C$1001,'Entladung des Speichers'!$A$17:$A$1001,'Ergebnis (detailliert)'!A247))</f>
        <v/>
      </c>
      <c r="L247" s="155" t="str">
        <f t="shared" si="14"/>
        <v/>
      </c>
      <c r="M247" s="155" t="str">
        <f>IF(ISBLANK('Entladung des Speichers'!A247),"",'Entladung des Speichers'!C247)</f>
        <v/>
      </c>
      <c r="N247" s="154" t="str">
        <f>IF(ISBLANK('Beladung des Speichers'!A247),"",SUMIFS('Entladung des Speichers'!$E$17:$E$1001,'Entladung des Speichers'!$A$17:$A$1001,'Ergebnis (detailliert)'!$A$17:$A$300))</f>
        <v/>
      </c>
      <c r="O247" s="113" t="str">
        <f t="shared" si="15"/>
        <v/>
      </c>
      <c r="P247" s="17" t="str">
        <f>IFERROR(IF(A247="","",N247*'Ergebnis (detailliert)'!J247/'Ergebnis (detailliert)'!I247),0)</f>
        <v/>
      </c>
      <c r="Q247" s="95" t="str">
        <f t="shared" si="16"/>
        <v/>
      </c>
      <c r="R247" s="96" t="str">
        <f t="shared" si="17"/>
        <v/>
      </c>
      <c r="S247" s="97" t="str">
        <f>IF(A247="","",IF(LOOKUP(A247,Stammdaten!$A$17:$A$1001,Stammdaten!$G$17:$G$1001)="Nein",0,IF(ISBLANK('Beladung des Speichers'!A247),"",ROUND(MIN(J247,Q247)*-1,2))))</f>
        <v/>
      </c>
    </row>
    <row r="248" spans="1:19" x14ac:dyDescent="0.2">
      <c r="A248" s="98" t="str">
        <f>IF('Beladung des Speichers'!A248="","",'Beladung des Speichers'!A248)</f>
        <v/>
      </c>
      <c r="B248" s="98" t="str">
        <f>IF('Beladung des Speichers'!B248="","",'Beladung des Speichers'!B248)</f>
        <v/>
      </c>
      <c r="C248" s="149" t="str">
        <f>IF(ISBLANK('Beladung des Speichers'!A248),"",SUMIFS('Beladung des Speichers'!$C$17:$C$300,'Beladung des Speichers'!$A$17:$A$300,A248)-SUMIFS('Entladung des Speichers'!$C$17:$C$300,'Entladung des Speichers'!$A$17:$A$300,A248)+SUMIFS(Füllstände!$B$17:$B$299,Füllstände!$A$17:$A$299,A248)-SUMIFS(Füllstände!$C$17:$C$299,Füllstände!$A$17:$A$299,A248))</f>
        <v/>
      </c>
      <c r="D248" s="150" t="str">
        <f>IF(ISBLANK('Beladung des Speichers'!A248),"",C248*'Beladung des Speichers'!C248/SUMIFS('Beladung des Speichers'!$C$17:$C$300,'Beladung des Speichers'!$A$17:$A$300,A248))</f>
        <v/>
      </c>
      <c r="E248" s="151" t="str">
        <f>IF(ISBLANK('Beladung des Speichers'!A248),"",1/SUMIFS('Beladung des Speichers'!$C$17:$C$300,'Beladung des Speichers'!$A$17:$A$300,A248)*C248*SUMIF($A$17:$A$300,A248,'Beladung des Speichers'!$E$17:$E$300))</f>
        <v/>
      </c>
      <c r="F248" s="152" t="str">
        <f>IF(ISBLANK('Beladung des Speichers'!A248),"",IF(C248=0,"0,00",D248/C248*E248))</f>
        <v/>
      </c>
      <c r="G248" s="153" t="str">
        <f>IF(ISBLANK('Beladung des Speichers'!A248),"",SUMIFS('Beladung des Speichers'!$C$17:$C$300,'Beladung des Speichers'!$A$17:$A$300,A248))</f>
        <v/>
      </c>
      <c r="H248" s="112" t="str">
        <f>IF(ISBLANK('Beladung des Speichers'!A248),"",'Beladung des Speichers'!C248)</f>
        <v/>
      </c>
      <c r="I248" s="154" t="str">
        <f>IF(ISBLANK('Beladung des Speichers'!A248),"",SUMIFS('Beladung des Speichers'!$E$17:$E$1001,'Beladung des Speichers'!$A$17:$A$1001,'Ergebnis (detailliert)'!A248))</f>
        <v/>
      </c>
      <c r="J248" s="113" t="str">
        <f>IF(ISBLANK('Beladung des Speichers'!A248),"",'Beladung des Speichers'!E248)</f>
        <v/>
      </c>
      <c r="K248" s="154" t="str">
        <f>IF(ISBLANK('Beladung des Speichers'!A248),"",SUMIFS('Entladung des Speichers'!$C$17:$C$1001,'Entladung des Speichers'!$A$17:$A$1001,'Ergebnis (detailliert)'!A248))</f>
        <v/>
      </c>
      <c r="L248" s="155" t="str">
        <f t="shared" si="14"/>
        <v/>
      </c>
      <c r="M248" s="155" t="str">
        <f>IF(ISBLANK('Entladung des Speichers'!A248),"",'Entladung des Speichers'!C248)</f>
        <v/>
      </c>
      <c r="N248" s="154" t="str">
        <f>IF(ISBLANK('Beladung des Speichers'!A248),"",SUMIFS('Entladung des Speichers'!$E$17:$E$1001,'Entladung des Speichers'!$A$17:$A$1001,'Ergebnis (detailliert)'!$A$17:$A$300))</f>
        <v/>
      </c>
      <c r="O248" s="113" t="str">
        <f t="shared" si="15"/>
        <v/>
      </c>
      <c r="P248" s="17" t="str">
        <f>IFERROR(IF(A248="","",N248*'Ergebnis (detailliert)'!J248/'Ergebnis (detailliert)'!I248),0)</f>
        <v/>
      </c>
      <c r="Q248" s="95" t="str">
        <f t="shared" si="16"/>
        <v/>
      </c>
      <c r="R248" s="96" t="str">
        <f t="shared" si="17"/>
        <v/>
      </c>
      <c r="S248" s="97" t="str">
        <f>IF(A248="","",IF(LOOKUP(A248,Stammdaten!$A$17:$A$1001,Stammdaten!$G$17:$G$1001)="Nein",0,IF(ISBLANK('Beladung des Speichers'!A248),"",ROUND(MIN(J248,Q248)*-1,2))))</f>
        <v/>
      </c>
    </row>
    <row r="249" spans="1:19" x14ac:dyDescent="0.2">
      <c r="A249" s="98" t="str">
        <f>IF('Beladung des Speichers'!A249="","",'Beladung des Speichers'!A249)</f>
        <v/>
      </c>
      <c r="B249" s="98" t="str">
        <f>IF('Beladung des Speichers'!B249="","",'Beladung des Speichers'!B249)</f>
        <v/>
      </c>
      <c r="C249" s="149" t="str">
        <f>IF(ISBLANK('Beladung des Speichers'!A249),"",SUMIFS('Beladung des Speichers'!$C$17:$C$300,'Beladung des Speichers'!$A$17:$A$300,A249)-SUMIFS('Entladung des Speichers'!$C$17:$C$300,'Entladung des Speichers'!$A$17:$A$300,A249)+SUMIFS(Füllstände!$B$17:$B$299,Füllstände!$A$17:$A$299,A249)-SUMIFS(Füllstände!$C$17:$C$299,Füllstände!$A$17:$A$299,A249))</f>
        <v/>
      </c>
      <c r="D249" s="150" t="str">
        <f>IF(ISBLANK('Beladung des Speichers'!A249),"",C249*'Beladung des Speichers'!C249/SUMIFS('Beladung des Speichers'!$C$17:$C$300,'Beladung des Speichers'!$A$17:$A$300,A249))</f>
        <v/>
      </c>
      <c r="E249" s="151" t="str">
        <f>IF(ISBLANK('Beladung des Speichers'!A249),"",1/SUMIFS('Beladung des Speichers'!$C$17:$C$300,'Beladung des Speichers'!$A$17:$A$300,A249)*C249*SUMIF($A$17:$A$300,A249,'Beladung des Speichers'!$E$17:$E$300))</f>
        <v/>
      </c>
      <c r="F249" s="152" t="str">
        <f>IF(ISBLANK('Beladung des Speichers'!A249),"",IF(C249=0,"0,00",D249/C249*E249))</f>
        <v/>
      </c>
      <c r="G249" s="153" t="str">
        <f>IF(ISBLANK('Beladung des Speichers'!A249),"",SUMIFS('Beladung des Speichers'!$C$17:$C$300,'Beladung des Speichers'!$A$17:$A$300,A249))</f>
        <v/>
      </c>
      <c r="H249" s="112" t="str">
        <f>IF(ISBLANK('Beladung des Speichers'!A249),"",'Beladung des Speichers'!C249)</f>
        <v/>
      </c>
      <c r="I249" s="154" t="str">
        <f>IF(ISBLANK('Beladung des Speichers'!A249),"",SUMIFS('Beladung des Speichers'!$E$17:$E$1001,'Beladung des Speichers'!$A$17:$A$1001,'Ergebnis (detailliert)'!A249))</f>
        <v/>
      </c>
      <c r="J249" s="113" t="str">
        <f>IF(ISBLANK('Beladung des Speichers'!A249),"",'Beladung des Speichers'!E249)</f>
        <v/>
      </c>
      <c r="K249" s="154" t="str">
        <f>IF(ISBLANK('Beladung des Speichers'!A249),"",SUMIFS('Entladung des Speichers'!$C$17:$C$1001,'Entladung des Speichers'!$A$17:$A$1001,'Ergebnis (detailliert)'!A249))</f>
        <v/>
      </c>
      <c r="L249" s="155" t="str">
        <f t="shared" si="14"/>
        <v/>
      </c>
      <c r="M249" s="155" t="str">
        <f>IF(ISBLANK('Entladung des Speichers'!A249),"",'Entladung des Speichers'!C249)</f>
        <v/>
      </c>
      <c r="N249" s="154" t="str">
        <f>IF(ISBLANK('Beladung des Speichers'!A249),"",SUMIFS('Entladung des Speichers'!$E$17:$E$1001,'Entladung des Speichers'!$A$17:$A$1001,'Ergebnis (detailliert)'!$A$17:$A$300))</f>
        <v/>
      </c>
      <c r="O249" s="113" t="str">
        <f t="shared" si="15"/>
        <v/>
      </c>
      <c r="P249" s="17" t="str">
        <f>IFERROR(IF(A249="","",N249*'Ergebnis (detailliert)'!J249/'Ergebnis (detailliert)'!I249),0)</f>
        <v/>
      </c>
      <c r="Q249" s="95" t="str">
        <f t="shared" si="16"/>
        <v/>
      </c>
      <c r="R249" s="96" t="str">
        <f t="shared" si="17"/>
        <v/>
      </c>
      <c r="S249" s="97" t="str">
        <f>IF(A249="","",IF(LOOKUP(A249,Stammdaten!$A$17:$A$1001,Stammdaten!$G$17:$G$1001)="Nein",0,IF(ISBLANK('Beladung des Speichers'!A249),"",ROUND(MIN(J249,Q249)*-1,2))))</f>
        <v/>
      </c>
    </row>
    <row r="250" spans="1:19" x14ac:dyDescent="0.2">
      <c r="A250" s="98" t="str">
        <f>IF('Beladung des Speichers'!A250="","",'Beladung des Speichers'!A250)</f>
        <v/>
      </c>
      <c r="B250" s="98" t="str">
        <f>IF('Beladung des Speichers'!B250="","",'Beladung des Speichers'!B250)</f>
        <v/>
      </c>
      <c r="C250" s="149" t="str">
        <f>IF(ISBLANK('Beladung des Speichers'!A250),"",SUMIFS('Beladung des Speichers'!$C$17:$C$300,'Beladung des Speichers'!$A$17:$A$300,A250)-SUMIFS('Entladung des Speichers'!$C$17:$C$300,'Entladung des Speichers'!$A$17:$A$300,A250)+SUMIFS(Füllstände!$B$17:$B$299,Füllstände!$A$17:$A$299,A250)-SUMIFS(Füllstände!$C$17:$C$299,Füllstände!$A$17:$A$299,A250))</f>
        <v/>
      </c>
      <c r="D250" s="150" t="str">
        <f>IF(ISBLANK('Beladung des Speichers'!A250),"",C250*'Beladung des Speichers'!C250/SUMIFS('Beladung des Speichers'!$C$17:$C$300,'Beladung des Speichers'!$A$17:$A$300,A250))</f>
        <v/>
      </c>
      <c r="E250" s="151" t="str">
        <f>IF(ISBLANK('Beladung des Speichers'!A250),"",1/SUMIFS('Beladung des Speichers'!$C$17:$C$300,'Beladung des Speichers'!$A$17:$A$300,A250)*C250*SUMIF($A$17:$A$300,A250,'Beladung des Speichers'!$E$17:$E$300))</f>
        <v/>
      </c>
      <c r="F250" s="152" t="str">
        <f>IF(ISBLANK('Beladung des Speichers'!A250),"",IF(C250=0,"0,00",D250/C250*E250))</f>
        <v/>
      </c>
      <c r="G250" s="153" t="str">
        <f>IF(ISBLANK('Beladung des Speichers'!A250),"",SUMIFS('Beladung des Speichers'!$C$17:$C$300,'Beladung des Speichers'!$A$17:$A$300,A250))</f>
        <v/>
      </c>
      <c r="H250" s="112" t="str">
        <f>IF(ISBLANK('Beladung des Speichers'!A250),"",'Beladung des Speichers'!C250)</f>
        <v/>
      </c>
      <c r="I250" s="154" t="str">
        <f>IF(ISBLANK('Beladung des Speichers'!A250),"",SUMIFS('Beladung des Speichers'!$E$17:$E$1001,'Beladung des Speichers'!$A$17:$A$1001,'Ergebnis (detailliert)'!A250))</f>
        <v/>
      </c>
      <c r="J250" s="113" t="str">
        <f>IF(ISBLANK('Beladung des Speichers'!A250),"",'Beladung des Speichers'!E250)</f>
        <v/>
      </c>
      <c r="K250" s="154" t="str">
        <f>IF(ISBLANK('Beladung des Speichers'!A250),"",SUMIFS('Entladung des Speichers'!$C$17:$C$1001,'Entladung des Speichers'!$A$17:$A$1001,'Ergebnis (detailliert)'!A250))</f>
        <v/>
      </c>
      <c r="L250" s="155" t="str">
        <f t="shared" si="14"/>
        <v/>
      </c>
      <c r="M250" s="155" t="str">
        <f>IF(ISBLANK('Entladung des Speichers'!A250),"",'Entladung des Speichers'!C250)</f>
        <v/>
      </c>
      <c r="N250" s="154" t="str">
        <f>IF(ISBLANK('Beladung des Speichers'!A250),"",SUMIFS('Entladung des Speichers'!$E$17:$E$1001,'Entladung des Speichers'!$A$17:$A$1001,'Ergebnis (detailliert)'!$A$17:$A$300))</f>
        <v/>
      </c>
      <c r="O250" s="113" t="str">
        <f t="shared" si="15"/>
        <v/>
      </c>
      <c r="P250" s="17" t="str">
        <f>IFERROR(IF(A250="","",N250*'Ergebnis (detailliert)'!J250/'Ergebnis (detailliert)'!I250),0)</f>
        <v/>
      </c>
      <c r="Q250" s="95" t="str">
        <f t="shared" si="16"/>
        <v/>
      </c>
      <c r="R250" s="96" t="str">
        <f t="shared" si="17"/>
        <v/>
      </c>
      <c r="S250" s="97" t="str">
        <f>IF(A250="","",IF(LOOKUP(A250,Stammdaten!$A$17:$A$1001,Stammdaten!$G$17:$G$1001)="Nein",0,IF(ISBLANK('Beladung des Speichers'!A250),"",ROUND(MIN(J250,Q250)*-1,2))))</f>
        <v/>
      </c>
    </row>
    <row r="251" spans="1:19" x14ac:dyDescent="0.2">
      <c r="A251" s="98" t="str">
        <f>IF('Beladung des Speichers'!A251="","",'Beladung des Speichers'!A251)</f>
        <v/>
      </c>
      <c r="B251" s="98" t="str">
        <f>IF('Beladung des Speichers'!B251="","",'Beladung des Speichers'!B251)</f>
        <v/>
      </c>
      <c r="C251" s="149" t="str">
        <f>IF(ISBLANK('Beladung des Speichers'!A251),"",SUMIFS('Beladung des Speichers'!$C$17:$C$300,'Beladung des Speichers'!$A$17:$A$300,A251)-SUMIFS('Entladung des Speichers'!$C$17:$C$300,'Entladung des Speichers'!$A$17:$A$300,A251)+SUMIFS(Füllstände!$B$17:$B$299,Füllstände!$A$17:$A$299,A251)-SUMIFS(Füllstände!$C$17:$C$299,Füllstände!$A$17:$A$299,A251))</f>
        <v/>
      </c>
      <c r="D251" s="150" t="str">
        <f>IF(ISBLANK('Beladung des Speichers'!A251),"",C251*'Beladung des Speichers'!C251/SUMIFS('Beladung des Speichers'!$C$17:$C$300,'Beladung des Speichers'!$A$17:$A$300,A251))</f>
        <v/>
      </c>
      <c r="E251" s="151" t="str">
        <f>IF(ISBLANK('Beladung des Speichers'!A251),"",1/SUMIFS('Beladung des Speichers'!$C$17:$C$300,'Beladung des Speichers'!$A$17:$A$300,A251)*C251*SUMIF($A$17:$A$300,A251,'Beladung des Speichers'!$E$17:$E$300))</f>
        <v/>
      </c>
      <c r="F251" s="152" t="str">
        <f>IF(ISBLANK('Beladung des Speichers'!A251),"",IF(C251=0,"0,00",D251/C251*E251))</f>
        <v/>
      </c>
      <c r="G251" s="153" t="str">
        <f>IF(ISBLANK('Beladung des Speichers'!A251),"",SUMIFS('Beladung des Speichers'!$C$17:$C$300,'Beladung des Speichers'!$A$17:$A$300,A251))</f>
        <v/>
      </c>
      <c r="H251" s="112" t="str">
        <f>IF(ISBLANK('Beladung des Speichers'!A251),"",'Beladung des Speichers'!C251)</f>
        <v/>
      </c>
      <c r="I251" s="154" t="str">
        <f>IF(ISBLANK('Beladung des Speichers'!A251),"",SUMIFS('Beladung des Speichers'!$E$17:$E$1001,'Beladung des Speichers'!$A$17:$A$1001,'Ergebnis (detailliert)'!A251))</f>
        <v/>
      </c>
      <c r="J251" s="113" t="str">
        <f>IF(ISBLANK('Beladung des Speichers'!A251),"",'Beladung des Speichers'!E251)</f>
        <v/>
      </c>
      <c r="K251" s="154" t="str">
        <f>IF(ISBLANK('Beladung des Speichers'!A251),"",SUMIFS('Entladung des Speichers'!$C$17:$C$1001,'Entladung des Speichers'!$A$17:$A$1001,'Ergebnis (detailliert)'!A251))</f>
        <v/>
      </c>
      <c r="L251" s="155" t="str">
        <f t="shared" si="14"/>
        <v/>
      </c>
      <c r="M251" s="155" t="str">
        <f>IF(ISBLANK('Entladung des Speichers'!A251),"",'Entladung des Speichers'!C251)</f>
        <v/>
      </c>
      <c r="N251" s="154" t="str">
        <f>IF(ISBLANK('Beladung des Speichers'!A251),"",SUMIFS('Entladung des Speichers'!$E$17:$E$1001,'Entladung des Speichers'!$A$17:$A$1001,'Ergebnis (detailliert)'!$A$17:$A$300))</f>
        <v/>
      </c>
      <c r="O251" s="113" t="str">
        <f t="shared" si="15"/>
        <v/>
      </c>
      <c r="P251" s="17" t="str">
        <f>IFERROR(IF(A251="","",N251*'Ergebnis (detailliert)'!J251/'Ergebnis (detailliert)'!I251),0)</f>
        <v/>
      </c>
      <c r="Q251" s="95" t="str">
        <f t="shared" si="16"/>
        <v/>
      </c>
      <c r="R251" s="96" t="str">
        <f t="shared" si="17"/>
        <v/>
      </c>
      <c r="S251" s="97" t="str">
        <f>IF(A251="","",IF(LOOKUP(A251,Stammdaten!$A$17:$A$1001,Stammdaten!$G$17:$G$1001)="Nein",0,IF(ISBLANK('Beladung des Speichers'!A251),"",ROUND(MIN(J251,Q251)*-1,2))))</f>
        <v/>
      </c>
    </row>
    <row r="252" spans="1:19" x14ac:dyDescent="0.2">
      <c r="A252" s="98" t="str">
        <f>IF('Beladung des Speichers'!A252="","",'Beladung des Speichers'!A252)</f>
        <v/>
      </c>
      <c r="B252" s="98" t="str">
        <f>IF('Beladung des Speichers'!B252="","",'Beladung des Speichers'!B252)</f>
        <v/>
      </c>
      <c r="C252" s="149" t="str">
        <f>IF(ISBLANK('Beladung des Speichers'!A252),"",SUMIFS('Beladung des Speichers'!$C$17:$C$300,'Beladung des Speichers'!$A$17:$A$300,A252)-SUMIFS('Entladung des Speichers'!$C$17:$C$300,'Entladung des Speichers'!$A$17:$A$300,A252)+SUMIFS(Füllstände!$B$17:$B$299,Füllstände!$A$17:$A$299,A252)-SUMIFS(Füllstände!$C$17:$C$299,Füllstände!$A$17:$A$299,A252))</f>
        <v/>
      </c>
      <c r="D252" s="150" t="str">
        <f>IF(ISBLANK('Beladung des Speichers'!A252),"",C252*'Beladung des Speichers'!C252/SUMIFS('Beladung des Speichers'!$C$17:$C$300,'Beladung des Speichers'!$A$17:$A$300,A252))</f>
        <v/>
      </c>
      <c r="E252" s="151" t="str">
        <f>IF(ISBLANK('Beladung des Speichers'!A252),"",1/SUMIFS('Beladung des Speichers'!$C$17:$C$300,'Beladung des Speichers'!$A$17:$A$300,A252)*C252*SUMIF($A$17:$A$300,A252,'Beladung des Speichers'!$E$17:$E$300))</f>
        <v/>
      </c>
      <c r="F252" s="152" t="str">
        <f>IF(ISBLANK('Beladung des Speichers'!A252),"",IF(C252=0,"0,00",D252/C252*E252))</f>
        <v/>
      </c>
      <c r="G252" s="153" t="str">
        <f>IF(ISBLANK('Beladung des Speichers'!A252),"",SUMIFS('Beladung des Speichers'!$C$17:$C$300,'Beladung des Speichers'!$A$17:$A$300,A252))</f>
        <v/>
      </c>
      <c r="H252" s="112" t="str">
        <f>IF(ISBLANK('Beladung des Speichers'!A252),"",'Beladung des Speichers'!C252)</f>
        <v/>
      </c>
      <c r="I252" s="154" t="str">
        <f>IF(ISBLANK('Beladung des Speichers'!A252),"",SUMIFS('Beladung des Speichers'!$E$17:$E$1001,'Beladung des Speichers'!$A$17:$A$1001,'Ergebnis (detailliert)'!A252))</f>
        <v/>
      </c>
      <c r="J252" s="113" t="str">
        <f>IF(ISBLANK('Beladung des Speichers'!A252),"",'Beladung des Speichers'!E252)</f>
        <v/>
      </c>
      <c r="K252" s="154" t="str">
        <f>IF(ISBLANK('Beladung des Speichers'!A252),"",SUMIFS('Entladung des Speichers'!$C$17:$C$1001,'Entladung des Speichers'!$A$17:$A$1001,'Ergebnis (detailliert)'!A252))</f>
        <v/>
      </c>
      <c r="L252" s="155" t="str">
        <f t="shared" si="14"/>
        <v/>
      </c>
      <c r="M252" s="155" t="str">
        <f>IF(ISBLANK('Entladung des Speichers'!A252),"",'Entladung des Speichers'!C252)</f>
        <v/>
      </c>
      <c r="N252" s="154" t="str">
        <f>IF(ISBLANK('Beladung des Speichers'!A252),"",SUMIFS('Entladung des Speichers'!$E$17:$E$1001,'Entladung des Speichers'!$A$17:$A$1001,'Ergebnis (detailliert)'!$A$17:$A$300))</f>
        <v/>
      </c>
      <c r="O252" s="113" t="str">
        <f t="shared" si="15"/>
        <v/>
      </c>
      <c r="P252" s="17" t="str">
        <f>IFERROR(IF(A252="","",N252*'Ergebnis (detailliert)'!J252/'Ergebnis (detailliert)'!I252),0)</f>
        <v/>
      </c>
      <c r="Q252" s="95" t="str">
        <f t="shared" si="16"/>
        <v/>
      </c>
      <c r="R252" s="96" t="str">
        <f t="shared" si="17"/>
        <v/>
      </c>
      <c r="S252" s="97" t="str">
        <f>IF(A252="","",IF(LOOKUP(A252,Stammdaten!$A$17:$A$1001,Stammdaten!$G$17:$G$1001)="Nein",0,IF(ISBLANK('Beladung des Speichers'!A252),"",ROUND(MIN(J252,Q252)*-1,2))))</f>
        <v/>
      </c>
    </row>
    <row r="253" spans="1:19" x14ac:dyDescent="0.2">
      <c r="A253" s="98" t="str">
        <f>IF('Beladung des Speichers'!A253="","",'Beladung des Speichers'!A253)</f>
        <v/>
      </c>
      <c r="B253" s="98" t="str">
        <f>IF('Beladung des Speichers'!B253="","",'Beladung des Speichers'!B253)</f>
        <v/>
      </c>
      <c r="C253" s="149" t="str">
        <f>IF(ISBLANK('Beladung des Speichers'!A253),"",SUMIFS('Beladung des Speichers'!$C$17:$C$300,'Beladung des Speichers'!$A$17:$A$300,A253)-SUMIFS('Entladung des Speichers'!$C$17:$C$300,'Entladung des Speichers'!$A$17:$A$300,A253)+SUMIFS(Füllstände!$B$17:$B$299,Füllstände!$A$17:$A$299,A253)-SUMIFS(Füllstände!$C$17:$C$299,Füllstände!$A$17:$A$299,A253))</f>
        <v/>
      </c>
      <c r="D253" s="150" t="str">
        <f>IF(ISBLANK('Beladung des Speichers'!A253),"",C253*'Beladung des Speichers'!C253/SUMIFS('Beladung des Speichers'!$C$17:$C$300,'Beladung des Speichers'!$A$17:$A$300,A253))</f>
        <v/>
      </c>
      <c r="E253" s="151" t="str">
        <f>IF(ISBLANK('Beladung des Speichers'!A253),"",1/SUMIFS('Beladung des Speichers'!$C$17:$C$300,'Beladung des Speichers'!$A$17:$A$300,A253)*C253*SUMIF($A$17:$A$300,A253,'Beladung des Speichers'!$E$17:$E$300))</f>
        <v/>
      </c>
      <c r="F253" s="152" t="str">
        <f>IF(ISBLANK('Beladung des Speichers'!A253),"",IF(C253=0,"0,00",D253/C253*E253))</f>
        <v/>
      </c>
      <c r="G253" s="153" t="str">
        <f>IF(ISBLANK('Beladung des Speichers'!A253),"",SUMIFS('Beladung des Speichers'!$C$17:$C$300,'Beladung des Speichers'!$A$17:$A$300,A253))</f>
        <v/>
      </c>
      <c r="H253" s="112" t="str">
        <f>IF(ISBLANK('Beladung des Speichers'!A253),"",'Beladung des Speichers'!C253)</f>
        <v/>
      </c>
      <c r="I253" s="154" t="str">
        <f>IF(ISBLANK('Beladung des Speichers'!A253),"",SUMIFS('Beladung des Speichers'!$E$17:$E$1001,'Beladung des Speichers'!$A$17:$A$1001,'Ergebnis (detailliert)'!A253))</f>
        <v/>
      </c>
      <c r="J253" s="113" t="str">
        <f>IF(ISBLANK('Beladung des Speichers'!A253),"",'Beladung des Speichers'!E253)</f>
        <v/>
      </c>
      <c r="K253" s="154" t="str">
        <f>IF(ISBLANK('Beladung des Speichers'!A253),"",SUMIFS('Entladung des Speichers'!$C$17:$C$1001,'Entladung des Speichers'!$A$17:$A$1001,'Ergebnis (detailliert)'!A253))</f>
        <v/>
      </c>
      <c r="L253" s="155" t="str">
        <f t="shared" si="14"/>
        <v/>
      </c>
      <c r="M253" s="155" t="str">
        <f>IF(ISBLANK('Entladung des Speichers'!A253),"",'Entladung des Speichers'!C253)</f>
        <v/>
      </c>
      <c r="N253" s="154" t="str">
        <f>IF(ISBLANK('Beladung des Speichers'!A253),"",SUMIFS('Entladung des Speichers'!$E$17:$E$1001,'Entladung des Speichers'!$A$17:$A$1001,'Ergebnis (detailliert)'!$A$17:$A$300))</f>
        <v/>
      </c>
      <c r="O253" s="113" t="str">
        <f t="shared" si="15"/>
        <v/>
      </c>
      <c r="P253" s="17" t="str">
        <f>IFERROR(IF(A253="","",N253*'Ergebnis (detailliert)'!J253/'Ergebnis (detailliert)'!I253),0)</f>
        <v/>
      </c>
      <c r="Q253" s="95" t="str">
        <f t="shared" si="16"/>
        <v/>
      </c>
      <c r="R253" s="96" t="str">
        <f t="shared" si="17"/>
        <v/>
      </c>
      <c r="S253" s="97" t="str">
        <f>IF(A253="","",IF(LOOKUP(A253,Stammdaten!$A$17:$A$1001,Stammdaten!$G$17:$G$1001)="Nein",0,IF(ISBLANK('Beladung des Speichers'!A253),"",ROUND(MIN(J253,Q253)*-1,2))))</f>
        <v/>
      </c>
    </row>
    <row r="254" spans="1:19" x14ac:dyDescent="0.2">
      <c r="A254" s="98" t="str">
        <f>IF('Beladung des Speichers'!A254="","",'Beladung des Speichers'!A254)</f>
        <v/>
      </c>
      <c r="B254" s="98" t="str">
        <f>IF('Beladung des Speichers'!B254="","",'Beladung des Speichers'!B254)</f>
        <v/>
      </c>
      <c r="C254" s="149" t="str">
        <f>IF(ISBLANK('Beladung des Speichers'!A254),"",SUMIFS('Beladung des Speichers'!$C$17:$C$300,'Beladung des Speichers'!$A$17:$A$300,A254)-SUMIFS('Entladung des Speichers'!$C$17:$C$300,'Entladung des Speichers'!$A$17:$A$300,A254)+SUMIFS(Füllstände!$B$17:$B$299,Füllstände!$A$17:$A$299,A254)-SUMIFS(Füllstände!$C$17:$C$299,Füllstände!$A$17:$A$299,A254))</f>
        <v/>
      </c>
      <c r="D254" s="150" t="str">
        <f>IF(ISBLANK('Beladung des Speichers'!A254),"",C254*'Beladung des Speichers'!C254/SUMIFS('Beladung des Speichers'!$C$17:$C$300,'Beladung des Speichers'!$A$17:$A$300,A254))</f>
        <v/>
      </c>
      <c r="E254" s="151" t="str">
        <f>IF(ISBLANK('Beladung des Speichers'!A254),"",1/SUMIFS('Beladung des Speichers'!$C$17:$C$300,'Beladung des Speichers'!$A$17:$A$300,A254)*C254*SUMIF($A$17:$A$300,A254,'Beladung des Speichers'!$E$17:$E$300))</f>
        <v/>
      </c>
      <c r="F254" s="152" t="str">
        <f>IF(ISBLANK('Beladung des Speichers'!A254),"",IF(C254=0,"0,00",D254/C254*E254))</f>
        <v/>
      </c>
      <c r="G254" s="153" t="str">
        <f>IF(ISBLANK('Beladung des Speichers'!A254),"",SUMIFS('Beladung des Speichers'!$C$17:$C$300,'Beladung des Speichers'!$A$17:$A$300,A254))</f>
        <v/>
      </c>
      <c r="H254" s="112" t="str">
        <f>IF(ISBLANK('Beladung des Speichers'!A254),"",'Beladung des Speichers'!C254)</f>
        <v/>
      </c>
      <c r="I254" s="154" t="str">
        <f>IF(ISBLANK('Beladung des Speichers'!A254),"",SUMIFS('Beladung des Speichers'!$E$17:$E$1001,'Beladung des Speichers'!$A$17:$A$1001,'Ergebnis (detailliert)'!A254))</f>
        <v/>
      </c>
      <c r="J254" s="113" t="str">
        <f>IF(ISBLANK('Beladung des Speichers'!A254),"",'Beladung des Speichers'!E254)</f>
        <v/>
      </c>
      <c r="K254" s="154" t="str">
        <f>IF(ISBLANK('Beladung des Speichers'!A254),"",SUMIFS('Entladung des Speichers'!$C$17:$C$1001,'Entladung des Speichers'!$A$17:$A$1001,'Ergebnis (detailliert)'!A254))</f>
        <v/>
      </c>
      <c r="L254" s="155" t="str">
        <f t="shared" si="14"/>
        <v/>
      </c>
      <c r="M254" s="155" t="str">
        <f>IF(ISBLANK('Entladung des Speichers'!A254),"",'Entladung des Speichers'!C254)</f>
        <v/>
      </c>
      <c r="N254" s="154" t="str">
        <f>IF(ISBLANK('Beladung des Speichers'!A254),"",SUMIFS('Entladung des Speichers'!$E$17:$E$1001,'Entladung des Speichers'!$A$17:$A$1001,'Ergebnis (detailliert)'!$A$17:$A$300))</f>
        <v/>
      </c>
      <c r="O254" s="113" t="str">
        <f t="shared" si="15"/>
        <v/>
      </c>
      <c r="P254" s="17" t="str">
        <f>IFERROR(IF(A254="","",N254*'Ergebnis (detailliert)'!J254/'Ergebnis (detailliert)'!I254),0)</f>
        <v/>
      </c>
      <c r="Q254" s="95" t="str">
        <f t="shared" si="16"/>
        <v/>
      </c>
      <c r="R254" s="96" t="str">
        <f t="shared" si="17"/>
        <v/>
      </c>
      <c r="S254" s="97" t="str">
        <f>IF(A254="","",IF(LOOKUP(A254,Stammdaten!$A$17:$A$1001,Stammdaten!$G$17:$G$1001)="Nein",0,IF(ISBLANK('Beladung des Speichers'!A254),"",ROUND(MIN(J254,Q254)*-1,2))))</f>
        <v/>
      </c>
    </row>
    <row r="255" spans="1:19" x14ac:dyDescent="0.2">
      <c r="A255" s="98" t="str">
        <f>IF('Beladung des Speichers'!A255="","",'Beladung des Speichers'!A255)</f>
        <v/>
      </c>
      <c r="B255" s="98" t="str">
        <f>IF('Beladung des Speichers'!B255="","",'Beladung des Speichers'!B255)</f>
        <v/>
      </c>
      <c r="C255" s="149" t="str">
        <f>IF(ISBLANK('Beladung des Speichers'!A255),"",SUMIFS('Beladung des Speichers'!$C$17:$C$300,'Beladung des Speichers'!$A$17:$A$300,A255)-SUMIFS('Entladung des Speichers'!$C$17:$C$300,'Entladung des Speichers'!$A$17:$A$300,A255)+SUMIFS(Füllstände!$B$17:$B$299,Füllstände!$A$17:$A$299,A255)-SUMIFS(Füllstände!$C$17:$C$299,Füllstände!$A$17:$A$299,A255))</f>
        <v/>
      </c>
      <c r="D255" s="150" t="str">
        <f>IF(ISBLANK('Beladung des Speichers'!A255),"",C255*'Beladung des Speichers'!C255/SUMIFS('Beladung des Speichers'!$C$17:$C$300,'Beladung des Speichers'!$A$17:$A$300,A255))</f>
        <v/>
      </c>
      <c r="E255" s="151" t="str">
        <f>IF(ISBLANK('Beladung des Speichers'!A255),"",1/SUMIFS('Beladung des Speichers'!$C$17:$C$300,'Beladung des Speichers'!$A$17:$A$300,A255)*C255*SUMIF($A$17:$A$300,A255,'Beladung des Speichers'!$E$17:$E$300))</f>
        <v/>
      </c>
      <c r="F255" s="152" t="str">
        <f>IF(ISBLANK('Beladung des Speichers'!A255),"",IF(C255=0,"0,00",D255/C255*E255))</f>
        <v/>
      </c>
      <c r="G255" s="153" t="str">
        <f>IF(ISBLANK('Beladung des Speichers'!A255),"",SUMIFS('Beladung des Speichers'!$C$17:$C$300,'Beladung des Speichers'!$A$17:$A$300,A255))</f>
        <v/>
      </c>
      <c r="H255" s="112" t="str">
        <f>IF(ISBLANK('Beladung des Speichers'!A255),"",'Beladung des Speichers'!C255)</f>
        <v/>
      </c>
      <c r="I255" s="154" t="str">
        <f>IF(ISBLANK('Beladung des Speichers'!A255),"",SUMIFS('Beladung des Speichers'!$E$17:$E$1001,'Beladung des Speichers'!$A$17:$A$1001,'Ergebnis (detailliert)'!A255))</f>
        <v/>
      </c>
      <c r="J255" s="113" t="str">
        <f>IF(ISBLANK('Beladung des Speichers'!A255),"",'Beladung des Speichers'!E255)</f>
        <v/>
      </c>
      <c r="K255" s="154" t="str">
        <f>IF(ISBLANK('Beladung des Speichers'!A255),"",SUMIFS('Entladung des Speichers'!$C$17:$C$1001,'Entladung des Speichers'!$A$17:$A$1001,'Ergebnis (detailliert)'!A255))</f>
        <v/>
      </c>
      <c r="L255" s="155" t="str">
        <f t="shared" si="14"/>
        <v/>
      </c>
      <c r="M255" s="155" t="str">
        <f>IF(ISBLANK('Entladung des Speichers'!A255),"",'Entladung des Speichers'!C255)</f>
        <v/>
      </c>
      <c r="N255" s="154" t="str">
        <f>IF(ISBLANK('Beladung des Speichers'!A255),"",SUMIFS('Entladung des Speichers'!$E$17:$E$1001,'Entladung des Speichers'!$A$17:$A$1001,'Ergebnis (detailliert)'!$A$17:$A$300))</f>
        <v/>
      </c>
      <c r="O255" s="113" t="str">
        <f t="shared" si="15"/>
        <v/>
      </c>
      <c r="P255" s="17" t="str">
        <f>IFERROR(IF(A255="","",N255*'Ergebnis (detailliert)'!J255/'Ergebnis (detailliert)'!I255),0)</f>
        <v/>
      </c>
      <c r="Q255" s="95" t="str">
        <f t="shared" si="16"/>
        <v/>
      </c>
      <c r="R255" s="96" t="str">
        <f t="shared" si="17"/>
        <v/>
      </c>
      <c r="S255" s="97" t="str">
        <f>IF(A255="","",IF(LOOKUP(A255,Stammdaten!$A$17:$A$1001,Stammdaten!$G$17:$G$1001)="Nein",0,IF(ISBLANK('Beladung des Speichers'!A255),"",ROUND(MIN(J255,Q255)*-1,2))))</f>
        <v/>
      </c>
    </row>
    <row r="256" spans="1:19" x14ac:dyDescent="0.2">
      <c r="A256" s="98" t="str">
        <f>IF('Beladung des Speichers'!A256="","",'Beladung des Speichers'!A256)</f>
        <v/>
      </c>
      <c r="B256" s="98" t="str">
        <f>IF('Beladung des Speichers'!B256="","",'Beladung des Speichers'!B256)</f>
        <v/>
      </c>
      <c r="C256" s="149" t="str">
        <f>IF(ISBLANK('Beladung des Speichers'!A256),"",SUMIFS('Beladung des Speichers'!$C$17:$C$300,'Beladung des Speichers'!$A$17:$A$300,A256)-SUMIFS('Entladung des Speichers'!$C$17:$C$300,'Entladung des Speichers'!$A$17:$A$300,A256)+SUMIFS(Füllstände!$B$17:$B$299,Füllstände!$A$17:$A$299,A256)-SUMIFS(Füllstände!$C$17:$C$299,Füllstände!$A$17:$A$299,A256))</f>
        <v/>
      </c>
      <c r="D256" s="150" t="str">
        <f>IF(ISBLANK('Beladung des Speichers'!A256),"",C256*'Beladung des Speichers'!C256/SUMIFS('Beladung des Speichers'!$C$17:$C$300,'Beladung des Speichers'!$A$17:$A$300,A256))</f>
        <v/>
      </c>
      <c r="E256" s="151" t="str">
        <f>IF(ISBLANK('Beladung des Speichers'!A256),"",1/SUMIFS('Beladung des Speichers'!$C$17:$C$300,'Beladung des Speichers'!$A$17:$A$300,A256)*C256*SUMIF($A$17:$A$300,A256,'Beladung des Speichers'!$E$17:$E$300))</f>
        <v/>
      </c>
      <c r="F256" s="152" t="str">
        <f>IF(ISBLANK('Beladung des Speichers'!A256),"",IF(C256=0,"0,00",D256/C256*E256))</f>
        <v/>
      </c>
      <c r="G256" s="153" t="str">
        <f>IF(ISBLANK('Beladung des Speichers'!A256),"",SUMIFS('Beladung des Speichers'!$C$17:$C$300,'Beladung des Speichers'!$A$17:$A$300,A256))</f>
        <v/>
      </c>
      <c r="H256" s="112" t="str">
        <f>IF(ISBLANK('Beladung des Speichers'!A256),"",'Beladung des Speichers'!C256)</f>
        <v/>
      </c>
      <c r="I256" s="154" t="str">
        <f>IF(ISBLANK('Beladung des Speichers'!A256),"",SUMIFS('Beladung des Speichers'!$E$17:$E$1001,'Beladung des Speichers'!$A$17:$A$1001,'Ergebnis (detailliert)'!A256))</f>
        <v/>
      </c>
      <c r="J256" s="113" t="str">
        <f>IF(ISBLANK('Beladung des Speichers'!A256),"",'Beladung des Speichers'!E256)</f>
        <v/>
      </c>
      <c r="K256" s="154" t="str">
        <f>IF(ISBLANK('Beladung des Speichers'!A256),"",SUMIFS('Entladung des Speichers'!$C$17:$C$1001,'Entladung des Speichers'!$A$17:$A$1001,'Ergebnis (detailliert)'!A256))</f>
        <v/>
      </c>
      <c r="L256" s="155" t="str">
        <f t="shared" si="14"/>
        <v/>
      </c>
      <c r="M256" s="155" t="str">
        <f>IF(ISBLANK('Entladung des Speichers'!A256),"",'Entladung des Speichers'!C256)</f>
        <v/>
      </c>
      <c r="N256" s="154" t="str">
        <f>IF(ISBLANK('Beladung des Speichers'!A256),"",SUMIFS('Entladung des Speichers'!$E$17:$E$1001,'Entladung des Speichers'!$A$17:$A$1001,'Ergebnis (detailliert)'!$A$17:$A$300))</f>
        <v/>
      </c>
      <c r="O256" s="113" t="str">
        <f t="shared" si="15"/>
        <v/>
      </c>
      <c r="P256" s="17" t="str">
        <f>IFERROR(IF(A256="","",N256*'Ergebnis (detailliert)'!J256/'Ergebnis (detailliert)'!I256),0)</f>
        <v/>
      </c>
      <c r="Q256" s="95" t="str">
        <f t="shared" si="16"/>
        <v/>
      </c>
      <c r="R256" s="96" t="str">
        <f t="shared" si="17"/>
        <v/>
      </c>
      <c r="S256" s="97" t="str">
        <f>IF(A256="","",IF(LOOKUP(A256,Stammdaten!$A$17:$A$1001,Stammdaten!$G$17:$G$1001)="Nein",0,IF(ISBLANK('Beladung des Speichers'!A256),"",ROUND(MIN(J256,Q256)*-1,2))))</f>
        <v/>
      </c>
    </row>
    <row r="257" spans="1:19" x14ac:dyDescent="0.2">
      <c r="A257" s="98" t="str">
        <f>IF('Beladung des Speichers'!A257="","",'Beladung des Speichers'!A257)</f>
        <v/>
      </c>
      <c r="B257" s="98" t="str">
        <f>IF('Beladung des Speichers'!B257="","",'Beladung des Speichers'!B257)</f>
        <v/>
      </c>
      <c r="C257" s="149" t="str">
        <f>IF(ISBLANK('Beladung des Speichers'!A257),"",SUMIFS('Beladung des Speichers'!$C$17:$C$300,'Beladung des Speichers'!$A$17:$A$300,A257)-SUMIFS('Entladung des Speichers'!$C$17:$C$300,'Entladung des Speichers'!$A$17:$A$300,A257)+SUMIFS(Füllstände!$B$17:$B$299,Füllstände!$A$17:$A$299,A257)-SUMIFS(Füllstände!$C$17:$C$299,Füllstände!$A$17:$A$299,A257))</f>
        <v/>
      </c>
      <c r="D257" s="150" t="str">
        <f>IF(ISBLANK('Beladung des Speichers'!A257),"",C257*'Beladung des Speichers'!C257/SUMIFS('Beladung des Speichers'!$C$17:$C$300,'Beladung des Speichers'!$A$17:$A$300,A257))</f>
        <v/>
      </c>
      <c r="E257" s="151" t="str">
        <f>IF(ISBLANK('Beladung des Speichers'!A257),"",1/SUMIFS('Beladung des Speichers'!$C$17:$C$300,'Beladung des Speichers'!$A$17:$A$300,A257)*C257*SUMIF($A$17:$A$300,A257,'Beladung des Speichers'!$E$17:$E$300))</f>
        <v/>
      </c>
      <c r="F257" s="152" t="str">
        <f>IF(ISBLANK('Beladung des Speichers'!A257),"",IF(C257=0,"0,00",D257/C257*E257))</f>
        <v/>
      </c>
      <c r="G257" s="153" t="str">
        <f>IF(ISBLANK('Beladung des Speichers'!A257),"",SUMIFS('Beladung des Speichers'!$C$17:$C$300,'Beladung des Speichers'!$A$17:$A$300,A257))</f>
        <v/>
      </c>
      <c r="H257" s="112" t="str">
        <f>IF(ISBLANK('Beladung des Speichers'!A257),"",'Beladung des Speichers'!C257)</f>
        <v/>
      </c>
      <c r="I257" s="154" t="str">
        <f>IF(ISBLANK('Beladung des Speichers'!A257),"",SUMIFS('Beladung des Speichers'!$E$17:$E$1001,'Beladung des Speichers'!$A$17:$A$1001,'Ergebnis (detailliert)'!A257))</f>
        <v/>
      </c>
      <c r="J257" s="113" t="str">
        <f>IF(ISBLANK('Beladung des Speichers'!A257),"",'Beladung des Speichers'!E257)</f>
        <v/>
      </c>
      <c r="K257" s="154" t="str">
        <f>IF(ISBLANK('Beladung des Speichers'!A257),"",SUMIFS('Entladung des Speichers'!$C$17:$C$1001,'Entladung des Speichers'!$A$17:$A$1001,'Ergebnis (detailliert)'!A257))</f>
        <v/>
      </c>
      <c r="L257" s="155" t="str">
        <f t="shared" si="14"/>
        <v/>
      </c>
      <c r="M257" s="155" t="str">
        <f>IF(ISBLANK('Entladung des Speichers'!A257),"",'Entladung des Speichers'!C257)</f>
        <v/>
      </c>
      <c r="N257" s="154" t="str">
        <f>IF(ISBLANK('Beladung des Speichers'!A257),"",SUMIFS('Entladung des Speichers'!$E$17:$E$1001,'Entladung des Speichers'!$A$17:$A$1001,'Ergebnis (detailliert)'!$A$17:$A$300))</f>
        <v/>
      </c>
      <c r="O257" s="113" t="str">
        <f t="shared" si="15"/>
        <v/>
      </c>
      <c r="P257" s="17" t="str">
        <f>IFERROR(IF(A257="","",N257*'Ergebnis (detailliert)'!J257/'Ergebnis (detailliert)'!I257),0)</f>
        <v/>
      </c>
      <c r="Q257" s="95" t="str">
        <f t="shared" si="16"/>
        <v/>
      </c>
      <c r="R257" s="96" t="str">
        <f t="shared" si="17"/>
        <v/>
      </c>
      <c r="S257" s="97" t="str">
        <f>IF(A257="","",IF(LOOKUP(A257,Stammdaten!$A$17:$A$1001,Stammdaten!$G$17:$G$1001)="Nein",0,IF(ISBLANK('Beladung des Speichers'!A257),"",ROUND(MIN(J257,Q257)*-1,2))))</f>
        <v/>
      </c>
    </row>
    <row r="258" spans="1:19" x14ac:dyDescent="0.2">
      <c r="A258" s="98" t="str">
        <f>IF('Beladung des Speichers'!A258="","",'Beladung des Speichers'!A258)</f>
        <v/>
      </c>
      <c r="B258" s="98" t="str">
        <f>IF('Beladung des Speichers'!B258="","",'Beladung des Speichers'!B258)</f>
        <v/>
      </c>
      <c r="C258" s="149" t="str">
        <f>IF(ISBLANK('Beladung des Speichers'!A258),"",SUMIFS('Beladung des Speichers'!$C$17:$C$300,'Beladung des Speichers'!$A$17:$A$300,A258)-SUMIFS('Entladung des Speichers'!$C$17:$C$300,'Entladung des Speichers'!$A$17:$A$300,A258)+SUMIFS(Füllstände!$B$17:$B$299,Füllstände!$A$17:$A$299,A258)-SUMIFS(Füllstände!$C$17:$C$299,Füllstände!$A$17:$A$299,A258))</f>
        <v/>
      </c>
      <c r="D258" s="150" t="str">
        <f>IF(ISBLANK('Beladung des Speichers'!A258),"",C258*'Beladung des Speichers'!C258/SUMIFS('Beladung des Speichers'!$C$17:$C$300,'Beladung des Speichers'!$A$17:$A$300,A258))</f>
        <v/>
      </c>
      <c r="E258" s="151" t="str">
        <f>IF(ISBLANK('Beladung des Speichers'!A258),"",1/SUMIFS('Beladung des Speichers'!$C$17:$C$300,'Beladung des Speichers'!$A$17:$A$300,A258)*C258*SUMIF($A$17:$A$300,A258,'Beladung des Speichers'!$E$17:$E$300))</f>
        <v/>
      </c>
      <c r="F258" s="152" t="str">
        <f>IF(ISBLANK('Beladung des Speichers'!A258),"",IF(C258=0,"0,00",D258/C258*E258))</f>
        <v/>
      </c>
      <c r="G258" s="153" t="str">
        <f>IF(ISBLANK('Beladung des Speichers'!A258),"",SUMIFS('Beladung des Speichers'!$C$17:$C$300,'Beladung des Speichers'!$A$17:$A$300,A258))</f>
        <v/>
      </c>
      <c r="H258" s="112" t="str">
        <f>IF(ISBLANK('Beladung des Speichers'!A258),"",'Beladung des Speichers'!C258)</f>
        <v/>
      </c>
      <c r="I258" s="154" t="str">
        <f>IF(ISBLANK('Beladung des Speichers'!A258),"",SUMIFS('Beladung des Speichers'!$E$17:$E$1001,'Beladung des Speichers'!$A$17:$A$1001,'Ergebnis (detailliert)'!A258))</f>
        <v/>
      </c>
      <c r="J258" s="113" t="str">
        <f>IF(ISBLANK('Beladung des Speichers'!A258),"",'Beladung des Speichers'!E258)</f>
        <v/>
      </c>
      <c r="K258" s="154" t="str">
        <f>IF(ISBLANK('Beladung des Speichers'!A258),"",SUMIFS('Entladung des Speichers'!$C$17:$C$1001,'Entladung des Speichers'!$A$17:$A$1001,'Ergebnis (detailliert)'!A258))</f>
        <v/>
      </c>
      <c r="L258" s="155" t="str">
        <f t="shared" si="14"/>
        <v/>
      </c>
      <c r="M258" s="155" t="str">
        <f>IF(ISBLANK('Entladung des Speichers'!A258),"",'Entladung des Speichers'!C258)</f>
        <v/>
      </c>
      <c r="N258" s="154" t="str">
        <f>IF(ISBLANK('Beladung des Speichers'!A258),"",SUMIFS('Entladung des Speichers'!$E$17:$E$1001,'Entladung des Speichers'!$A$17:$A$1001,'Ergebnis (detailliert)'!$A$17:$A$300))</f>
        <v/>
      </c>
      <c r="O258" s="113" t="str">
        <f t="shared" si="15"/>
        <v/>
      </c>
      <c r="P258" s="17" t="str">
        <f>IFERROR(IF(A258="","",N258*'Ergebnis (detailliert)'!J258/'Ergebnis (detailliert)'!I258),0)</f>
        <v/>
      </c>
      <c r="Q258" s="95" t="str">
        <f t="shared" si="16"/>
        <v/>
      </c>
      <c r="R258" s="96" t="str">
        <f t="shared" si="17"/>
        <v/>
      </c>
      <c r="S258" s="97" t="str">
        <f>IF(A258="","",IF(LOOKUP(A258,Stammdaten!$A$17:$A$1001,Stammdaten!$G$17:$G$1001)="Nein",0,IF(ISBLANK('Beladung des Speichers'!A258),"",ROUND(MIN(J258,Q258)*-1,2))))</f>
        <v/>
      </c>
    </row>
    <row r="259" spans="1:19" x14ac:dyDescent="0.2">
      <c r="A259" s="98" t="str">
        <f>IF('Beladung des Speichers'!A259="","",'Beladung des Speichers'!A259)</f>
        <v/>
      </c>
      <c r="B259" s="98" t="str">
        <f>IF('Beladung des Speichers'!B259="","",'Beladung des Speichers'!B259)</f>
        <v/>
      </c>
      <c r="C259" s="149" t="str">
        <f>IF(ISBLANK('Beladung des Speichers'!A259),"",SUMIFS('Beladung des Speichers'!$C$17:$C$300,'Beladung des Speichers'!$A$17:$A$300,A259)-SUMIFS('Entladung des Speichers'!$C$17:$C$300,'Entladung des Speichers'!$A$17:$A$300,A259)+SUMIFS(Füllstände!$B$17:$B$299,Füllstände!$A$17:$A$299,A259)-SUMIFS(Füllstände!$C$17:$C$299,Füllstände!$A$17:$A$299,A259))</f>
        <v/>
      </c>
      <c r="D259" s="150" t="str">
        <f>IF(ISBLANK('Beladung des Speichers'!A259),"",C259*'Beladung des Speichers'!C259/SUMIFS('Beladung des Speichers'!$C$17:$C$300,'Beladung des Speichers'!$A$17:$A$300,A259))</f>
        <v/>
      </c>
      <c r="E259" s="151" t="str">
        <f>IF(ISBLANK('Beladung des Speichers'!A259),"",1/SUMIFS('Beladung des Speichers'!$C$17:$C$300,'Beladung des Speichers'!$A$17:$A$300,A259)*C259*SUMIF($A$17:$A$300,A259,'Beladung des Speichers'!$E$17:$E$300))</f>
        <v/>
      </c>
      <c r="F259" s="152" t="str">
        <f>IF(ISBLANK('Beladung des Speichers'!A259),"",IF(C259=0,"0,00",D259/C259*E259))</f>
        <v/>
      </c>
      <c r="G259" s="153" t="str">
        <f>IF(ISBLANK('Beladung des Speichers'!A259),"",SUMIFS('Beladung des Speichers'!$C$17:$C$300,'Beladung des Speichers'!$A$17:$A$300,A259))</f>
        <v/>
      </c>
      <c r="H259" s="112" t="str">
        <f>IF(ISBLANK('Beladung des Speichers'!A259),"",'Beladung des Speichers'!C259)</f>
        <v/>
      </c>
      <c r="I259" s="154" t="str">
        <f>IF(ISBLANK('Beladung des Speichers'!A259),"",SUMIFS('Beladung des Speichers'!$E$17:$E$1001,'Beladung des Speichers'!$A$17:$A$1001,'Ergebnis (detailliert)'!A259))</f>
        <v/>
      </c>
      <c r="J259" s="113" t="str">
        <f>IF(ISBLANK('Beladung des Speichers'!A259),"",'Beladung des Speichers'!E259)</f>
        <v/>
      </c>
      <c r="K259" s="154" t="str">
        <f>IF(ISBLANK('Beladung des Speichers'!A259),"",SUMIFS('Entladung des Speichers'!$C$17:$C$1001,'Entladung des Speichers'!$A$17:$A$1001,'Ergebnis (detailliert)'!A259))</f>
        <v/>
      </c>
      <c r="L259" s="155" t="str">
        <f t="shared" si="14"/>
        <v/>
      </c>
      <c r="M259" s="155" t="str">
        <f>IF(ISBLANK('Entladung des Speichers'!A259),"",'Entladung des Speichers'!C259)</f>
        <v/>
      </c>
      <c r="N259" s="154" t="str">
        <f>IF(ISBLANK('Beladung des Speichers'!A259),"",SUMIFS('Entladung des Speichers'!$E$17:$E$1001,'Entladung des Speichers'!$A$17:$A$1001,'Ergebnis (detailliert)'!$A$17:$A$300))</f>
        <v/>
      </c>
      <c r="O259" s="113" t="str">
        <f t="shared" si="15"/>
        <v/>
      </c>
      <c r="P259" s="17" t="str">
        <f>IFERROR(IF(A259="","",N259*'Ergebnis (detailliert)'!J259/'Ergebnis (detailliert)'!I259),0)</f>
        <v/>
      </c>
      <c r="Q259" s="95" t="str">
        <f t="shared" si="16"/>
        <v/>
      </c>
      <c r="R259" s="96" t="str">
        <f t="shared" si="17"/>
        <v/>
      </c>
      <c r="S259" s="97" t="str">
        <f>IF(A259="","",IF(LOOKUP(A259,Stammdaten!$A$17:$A$1001,Stammdaten!$G$17:$G$1001)="Nein",0,IF(ISBLANK('Beladung des Speichers'!A259),"",ROUND(MIN(J259,Q259)*-1,2))))</f>
        <v/>
      </c>
    </row>
    <row r="260" spans="1:19" x14ac:dyDescent="0.2">
      <c r="A260" s="98" t="str">
        <f>IF('Beladung des Speichers'!A260="","",'Beladung des Speichers'!A260)</f>
        <v/>
      </c>
      <c r="B260" s="98" t="str">
        <f>IF('Beladung des Speichers'!B260="","",'Beladung des Speichers'!B260)</f>
        <v/>
      </c>
      <c r="C260" s="149" t="str">
        <f>IF(ISBLANK('Beladung des Speichers'!A260),"",SUMIFS('Beladung des Speichers'!$C$17:$C$300,'Beladung des Speichers'!$A$17:$A$300,A260)-SUMIFS('Entladung des Speichers'!$C$17:$C$300,'Entladung des Speichers'!$A$17:$A$300,A260)+SUMIFS(Füllstände!$B$17:$B$299,Füllstände!$A$17:$A$299,A260)-SUMIFS(Füllstände!$C$17:$C$299,Füllstände!$A$17:$A$299,A260))</f>
        <v/>
      </c>
      <c r="D260" s="150" t="str">
        <f>IF(ISBLANK('Beladung des Speichers'!A260),"",C260*'Beladung des Speichers'!C260/SUMIFS('Beladung des Speichers'!$C$17:$C$300,'Beladung des Speichers'!$A$17:$A$300,A260))</f>
        <v/>
      </c>
      <c r="E260" s="151" t="str">
        <f>IF(ISBLANK('Beladung des Speichers'!A260),"",1/SUMIFS('Beladung des Speichers'!$C$17:$C$300,'Beladung des Speichers'!$A$17:$A$300,A260)*C260*SUMIF($A$17:$A$300,A260,'Beladung des Speichers'!$E$17:$E$300))</f>
        <v/>
      </c>
      <c r="F260" s="152" t="str">
        <f>IF(ISBLANK('Beladung des Speichers'!A260),"",IF(C260=0,"0,00",D260/C260*E260))</f>
        <v/>
      </c>
      <c r="G260" s="153" t="str">
        <f>IF(ISBLANK('Beladung des Speichers'!A260),"",SUMIFS('Beladung des Speichers'!$C$17:$C$300,'Beladung des Speichers'!$A$17:$A$300,A260))</f>
        <v/>
      </c>
      <c r="H260" s="112" t="str">
        <f>IF(ISBLANK('Beladung des Speichers'!A260),"",'Beladung des Speichers'!C260)</f>
        <v/>
      </c>
      <c r="I260" s="154" t="str">
        <f>IF(ISBLANK('Beladung des Speichers'!A260),"",SUMIFS('Beladung des Speichers'!$E$17:$E$1001,'Beladung des Speichers'!$A$17:$A$1001,'Ergebnis (detailliert)'!A260))</f>
        <v/>
      </c>
      <c r="J260" s="113" t="str">
        <f>IF(ISBLANK('Beladung des Speichers'!A260),"",'Beladung des Speichers'!E260)</f>
        <v/>
      </c>
      <c r="K260" s="154" t="str">
        <f>IF(ISBLANK('Beladung des Speichers'!A260),"",SUMIFS('Entladung des Speichers'!$C$17:$C$1001,'Entladung des Speichers'!$A$17:$A$1001,'Ergebnis (detailliert)'!A260))</f>
        <v/>
      </c>
      <c r="L260" s="155" t="str">
        <f t="shared" si="14"/>
        <v/>
      </c>
      <c r="M260" s="155" t="str">
        <f>IF(ISBLANK('Entladung des Speichers'!A260),"",'Entladung des Speichers'!C260)</f>
        <v/>
      </c>
      <c r="N260" s="154" t="str">
        <f>IF(ISBLANK('Beladung des Speichers'!A260),"",SUMIFS('Entladung des Speichers'!$E$17:$E$1001,'Entladung des Speichers'!$A$17:$A$1001,'Ergebnis (detailliert)'!$A$17:$A$300))</f>
        <v/>
      </c>
      <c r="O260" s="113" t="str">
        <f t="shared" si="15"/>
        <v/>
      </c>
      <c r="P260" s="17" t="str">
        <f>IFERROR(IF(A260="","",N260*'Ergebnis (detailliert)'!J260/'Ergebnis (detailliert)'!I260),0)</f>
        <v/>
      </c>
      <c r="Q260" s="95" t="str">
        <f t="shared" si="16"/>
        <v/>
      </c>
      <c r="R260" s="96" t="str">
        <f t="shared" si="17"/>
        <v/>
      </c>
      <c r="S260" s="97" t="str">
        <f>IF(A260="","",IF(LOOKUP(A260,Stammdaten!$A$17:$A$1001,Stammdaten!$G$17:$G$1001)="Nein",0,IF(ISBLANK('Beladung des Speichers'!A260),"",ROUND(MIN(J260,Q260)*-1,2))))</f>
        <v/>
      </c>
    </row>
    <row r="261" spans="1:19" x14ac:dyDescent="0.2">
      <c r="A261" s="98" t="str">
        <f>IF('Beladung des Speichers'!A261="","",'Beladung des Speichers'!A261)</f>
        <v/>
      </c>
      <c r="B261" s="98" t="str">
        <f>IF('Beladung des Speichers'!B261="","",'Beladung des Speichers'!B261)</f>
        <v/>
      </c>
      <c r="C261" s="149" t="str">
        <f>IF(ISBLANK('Beladung des Speichers'!A261),"",SUMIFS('Beladung des Speichers'!$C$17:$C$300,'Beladung des Speichers'!$A$17:$A$300,A261)-SUMIFS('Entladung des Speichers'!$C$17:$C$300,'Entladung des Speichers'!$A$17:$A$300,A261)+SUMIFS(Füllstände!$B$17:$B$299,Füllstände!$A$17:$A$299,A261)-SUMIFS(Füllstände!$C$17:$C$299,Füllstände!$A$17:$A$299,A261))</f>
        <v/>
      </c>
      <c r="D261" s="150" t="str">
        <f>IF(ISBLANK('Beladung des Speichers'!A261),"",C261*'Beladung des Speichers'!C261/SUMIFS('Beladung des Speichers'!$C$17:$C$300,'Beladung des Speichers'!$A$17:$A$300,A261))</f>
        <v/>
      </c>
      <c r="E261" s="151" t="str">
        <f>IF(ISBLANK('Beladung des Speichers'!A261),"",1/SUMIFS('Beladung des Speichers'!$C$17:$C$300,'Beladung des Speichers'!$A$17:$A$300,A261)*C261*SUMIF($A$17:$A$300,A261,'Beladung des Speichers'!$E$17:$E$300))</f>
        <v/>
      </c>
      <c r="F261" s="152" t="str">
        <f>IF(ISBLANK('Beladung des Speichers'!A261),"",IF(C261=0,"0,00",D261/C261*E261))</f>
        <v/>
      </c>
      <c r="G261" s="153" t="str">
        <f>IF(ISBLANK('Beladung des Speichers'!A261),"",SUMIFS('Beladung des Speichers'!$C$17:$C$300,'Beladung des Speichers'!$A$17:$A$300,A261))</f>
        <v/>
      </c>
      <c r="H261" s="112" t="str">
        <f>IF(ISBLANK('Beladung des Speichers'!A261),"",'Beladung des Speichers'!C261)</f>
        <v/>
      </c>
      <c r="I261" s="154" t="str">
        <f>IF(ISBLANK('Beladung des Speichers'!A261),"",SUMIFS('Beladung des Speichers'!$E$17:$E$1001,'Beladung des Speichers'!$A$17:$A$1001,'Ergebnis (detailliert)'!A261))</f>
        <v/>
      </c>
      <c r="J261" s="113" t="str">
        <f>IF(ISBLANK('Beladung des Speichers'!A261),"",'Beladung des Speichers'!E261)</f>
        <v/>
      </c>
      <c r="K261" s="154" t="str">
        <f>IF(ISBLANK('Beladung des Speichers'!A261),"",SUMIFS('Entladung des Speichers'!$C$17:$C$1001,'Entladung des Speichers'!$A$17:$A$1001,'Ergebnis (detailliert)'!A261))</f>
        <v/>
      </c>
      <c r="L261" s="155" t="str">
        <f t="shared" si="14"/>
        <v/>
      </c>
      <c r="M261" s="155" t="str">
        <f>IF(ISBLANK('Entladung des Speichers'!A261),"",'Entladung des Speichers'!C261)</f>
        <v/>
      </c>
      <c r="N261" s="154" t="str">
        <f>IF(ISBLANK('Beladung des Speichers'!A261),"",SUMIFS('Entladung des Speichers'!$E$17:$E$1001,'Entladung des Speichers'!$A$17:$A$1001,'Ergebnis (detailliert)'!$A$17:$A$300))</f>
        <v/>
      </c>
      <c r="O261" s="113" t="str">
        <f t="shared" si="15"/>
        <v/>
      </c>
      <c r="P261" s="17" t="str">
        <f>IFERROR(IF(A261="","",N261*'Ergebnis (detailliert)'!J261/'Ergebnis (detailliert)'!I261),0)</f>
        <v/>
      </c>
      <c r="Q261" s="95" t="str">
        <f t="shared" si="16"/>
        <v/>
      </c>
      <c r="R261" s="96" t="str">
        <f t="shared" si="17"/>
        <v/>
      </c>
      <c r="S261" s="97" t="str">
        <f>IF(A261="","",IF(LOOKUP(A261,Stammdaten!$A$17:$A$1001,Stammdaten!$G$17:$G$1001)="Nein",0,IF(ISBLANK('Beladung des Speichers'!A261),"",ROUND(MIN(J261,Q261)*-1,2))))</f>
        <v/>
      </c>
    </row>
    <row r="262" spans="1:19" x14ac:dyDescent="0.2">
      <c r="A262" s="98" t="str">
        <f>IF('Beladung des Speichers'!A262="","",'Beladung des Speichers'!A262)</f>
        <v/>
      </c>
      <c r="B262" s="98" t="str">
        <f>IF('Beladung des Speichers'!B262="","",'Beladung des Speichers'!B262)</f>
        <v/>
      </c>
      <c r="C262" s="149" t="str">
        <f>IF(ISBLANK('Beladung des Speichers'!A262),"",SUMIFS('Beladung des Speichers'!$C$17:$C$300,'Beladung des Speichers'!$A$17:$A$300,A262)-SUMIFS('Entladung des Speichers'!$C$17:$C$300,'Entladung des Speichers'!$A$17:$A$300,A262)+SUMIFS(Füllstände!$B$17:$B$299,Füllstände!$A$17:$A$299,A262)-SUMIFS(Füllstände!$C$17:$C$299,Füllstände!$A$17:$A$299,A262))</f>
        <v/>
      </c>
      <c r="D262" s="150" t="str">
        <f>IF(ISBLANK('Beladung des Speichers'!A262),"",C262*'Beladung des Speichers'!C262/SUMIFS('Beladung des Speichers'!$C$17:$C$300,'Beladung des Speichers'!$A$17:$A$300,A262))</f>
        <v/>
      </c>
      <c r="E262" s="151" t="str">
        <f>IF(ISBLANK('Beladung des Speichers'!A262),"",1/SUMIFS('Beladung des Speichers'!$C$17:$C$300,'Beladung des Speichers'!$A$17:$A$300,A262)*C262*SUMIF($A$17:$A$300,A262,'Beladung des Speichers'!$E$17:$E$300))</f>
        <v/>
      </c>
      <c r="F262" s="152" t="str">
        <f>IF(ISBLANK('Beladung des Speichers'!A262),"",IF(C262=0,"0,00",D262/C262*E262))</f>
        <v/>
      </c>
      <c r="G262" s="153" t="str">
        <f>IF(ISBLANK('Beladung des Speichers'!A262),"",SUMIFS('Beladung des Speichers'!$C$17:$C$300,'Beladung des Speichers'!$A$17:$A$300,A262))</f>
        <v/>
      </c>
      <c r="H262" s="112" t="str">
        <f>IF(ISBLANK('Beladung des Speichers'!A262),"",'Beladung des Speichers'!C262)</f>
        <v/>
      </c>
      <c r="I262" s="154" t="str">
        <f>IF(ISBLANK('Beladung des Speichers'!A262),"",SUMIFS('Beladung des Speichers'!$E$17:$E$1001,'Beladung des Speichers'!$A$17:$A$1001,'Ergebnis (detailliert)'!A262))</f>
        <v/>
      </c>
      <c r="J262" s="113" t="str">
        <f>IF(ISBLANK('Beladung des Speichers'!A262),"",'Beladung des Speichers'!E262)</f>
        <v/>
      </c>
      <c r="K262" s="154" t="str">
        <f>IF(ISBLANK('Beladung des Speichers'!A262),"",SUMIFS('Entladung des Speichers'!$C$17:$C$1001,'Entladung des Speichers'!$A$17:$A$1001,'Ergebnis (detailliert)'!A262))</f>
        <v/>
      </c>
      <c r="L262" s="155" t="str">
        <f t="shared" si="14"/>
        <v/>
      </c>
      <c r="M262" s="155" t="str">
        <f>IF(ISBLANK('Entladung des Speichers'!A262),"",'Entladung des Speichers'!C262)</f>
        <v/>
      </c>
      <c r="N262" s="154" t="str">
        <f>IF(ISBLANK('Beladung des Speichers'!A262),"",SUMIFS('Entladung des Speichers'!$E$17:$E$1001,'Entladung des Speichers'!$A$17:$A$1001,'Ergebnis (detailliert)'!$A$17:$A$300))</f>
        <v/>
      </c>
      <c r="O262" s="113" t="str">
        <f t="shared" si="15"/>
        <v/>
      </c>
      <c r="P262" s="17" t="str">
        <f>IFERROR(IF(A262="","",N262*'Ergebnis (detailliert)'!J262/'Ergebnis (detailliert)'!I262),0)</f>
        <v/>
      </c>
      <c r="Q262" s="95" t="str">
        <f t="shared" si="16"/>
        <v/>
      </c>
      <c r="R262" s="96" t="str">
        <f t="shared" si="17"/>
        <v/>
      </c>
      <c r="S262" s="97" t="str">
        <f>IF(A262="","",IF(LOOKUP(A262,Stammdaten!$A$17:$A$1001,Stammdaten!$G$17:$G$1001)="Nein",0,IF(ISBLANK('Beladung des Speichers'!A262),"",ROUND(MIN(J262,Q262)*-1,2))))</f>
        <v/>
      </c>
    </row>
    <row r="263" spans="1:19" x14ac:dyDescent="0.2">
      <c r="A263" s="98" t="str">
        <f>IF('Beladung des Speichers'!A263="","",'Beladung des Speichers'!A263)</f>
        <v/>
      </c>
      <c r="B263" s="98" t="str">
        <f>IF('Beladung des Speichers'!B263="","",'Beladung des Speichers'!B263)</f>
        <v/>
      </c>
      <c r="C263" s="149" t="str">
        <f>IF(ISBLANK('Beladung des Speichers'!A263),"",SUMIFS('Beladung des Speichers'!$C$17:$C$300,'Beladung des Speichers'!$A$17:$A$300,A263)-SUMIFS('Entladung des Speichers'!$C$17:$C$300,'Entladung des Speichers'!$A$17:$A$300,A263)+SUMIFS(Füllstände!$B$17:$B$299,Füllstände!$A$17:$A$299,A263)-SUMIFS(Füllstände!$C$17:$C$299,Füllstände!$A$17:$A$299,A263))</f>
        <v/>
      </c>
      <c r="D263" s="150" t="str">
        <f>IF(ISBLANK('Beladung des Speichers'!A263),"",C263*'Beladung des Speichers'!C263/SUMIFS('Beladung des Speichers'!$C$17:$C$300,'Beladung des Speichers'!$A$17:$A$300,A263))</f>
        <v/>
      </c>
      <c r="E263" s="151" t="str">
        <f>IF(ISBLANK('Beladung des Speichers'!A263),"",1/SUMIFS('Beladung des Speichers'!$C$17:$C$300,'Beladung des Speichers'!$A$17:$A$300,A263)*C263*SUMIF($A$17:$A$300,A263,'Beladung des Speichers'!$E$17:$E$300))</f>
        <v/>
      </c>
      <c r="F263" s="152" t="str">
        <f>IF(ISBLANK('Beladung des Speichers'!A263),"",IF(C263=0,"0,00",D263/C263*E263))</f>
        <v/>
      </c>
      <c r="G263" s="153" t="str">
        <f>IF(ISBLANK('Beladung des Speichers'!A263),"",SUMIFS('Beladung des Speichers'!$C$17:$C$300,'Beladung des Speichers'!$A$17:$A$300,A263))</f>
        <v/>
      </c>
      <c r="H263" s="112" t="str">
        <f>IF(ISBLANK('Beladung des Speichers'!A263),"",'Beladung des Speichers'!C263)</f>
        <v/>
      </c>
      <c r="I263" s="154" t="str">
        <f>IF(ISBLANK('Beladung des Speichers'!A263),"",SUMIFS('Beladung des Speichers'!$E$17:$E$1001,'Beladung des Speichers'!$A$17:$A$1001,'Ergebnis (detailliert)'!A263))</f>
        <v/>
      </c>
      <c r="J263" s="113" t="str">
        <f>IF(ISBLANK('Beladung des Speichers'!A263),"",'Beladung des Speichers'!E263)</f>
        <v/>
      </c>
      <c r="K263" s="154" t="str">
        <f>IF(ISBLANK('Beladung des Speichers'!A263),"",SUMIFS('Entladung des Speichers'!$C$17:$C$1001,'Entladung des Speichers'!$A$17:$A$1001,'Ergebnis (detailliert)'!A263))</f>
        <v/>
      </c>
      <c r="L263" s="155" t="str">
        <f t="shared" si="14"/>
        <v/>
      </c>
      <c r="M263" s="155" t="str">
        <f>IF(ISBLANK('Entladung des Speichers'!A263),"",'Entladung des Speichers'!C263)</f>
        <v/>
      </c>
      <c r="N263" s="154" t="str">
        <f>IF(ISBLANK('Beladung des Speichers'!A263),"",SUMIFS('Entladung des Speichers'!$E$17:$E$1001,'Entladung des Speichers'!$A$17:$A$1001,'Ergebnis (detailliert)'!$A$17:$A$300))</f>
        <v/>
      </c>
      <c r="O263" s="113" t="str">
        <f t="shared" si="15"/>
        <v/>
      </c>
      <c r="P263" s="17" t="str">
        <f>IFERROR(IF(A263="","",N263*'Ergebnis (detailliert)'!J263/'Ergebnis (detailliert)'!I263),0)</f>
        <v/>
      </c>
      <c r="Q263" s="95" t="str">
        <f t="shared" si="16"/>
        <v/>
      </c>
      <c r="R263" s="96" t="str">
        <f t="shared" si="17"/>
        <v/>
      </c>
      <c r="S263" s="97" t="str">
        <f>IF(A263="","",IF(LOOKUP(A263,Stammdaten!$A$17:$A$1001,Stammdaten!$G$17:$G$1001)="Nein",0,IF(ISBLANK('Beladung des Speichers'!A263),"",ROUND(MIN(J263,Q263)*-1,2))))</f>
        <v/>
      </c>
    </row>
    <row r="264" spans="1:19" x14ac:dyDescent="0.2">
      <c r="A264" s="98" t="str">
        <f>IF('Beladung des Speichers'!A264="","",'Beladung des Speichers'!A264)</f>
        <v/>
      </c>
      <c r="B264" s="98" t="str">
        <f>IF('Beladung des Speichers'!B264="","",'Beladung des Speichers'!B264)</f>
        <v/>
      </c>
      <c r="C264" s="149" t="str">
        <f>IF(ISBLANK('Beladung des Speichers'!A264),"",SUMIFS('Beladung des Speichers'!$C$17:$C$300,'Beladung des Speichers'!$A$17:$A$300,A264)-SUMIFS('Entladung des Speichers'!$C$17:$C$300,'Entladung des Speichers'!$A$17:$A$300,A264)+SUMIFS(Füllstände!$B$17:$B$299,Füllstände!$A$17:$A$299,A264)-SUMIFS(Füllstände!$C$17:$C$299,Füllstände!$A$17:$A$299,A264))</f>
        <v/>
      </c>
      <c r="D264" s="150" t="str">
        <f>IF(ISBLANK('Beladung des Speichers'!A264),"",C264*'Beladung des Speichers'!C264/SUMIFS('Beladung des Speichers'!$C$17:$C$300,'Beladung des Speichers'!$A$17:$A$300,A264))</f>
        <v/>
      </c>
      <c r="E264" s="151" t="str">
        <f>IF(ISBLANK('Beladung des Speichers'!A264),"",1/SUMIFS('Beladung des Speichers'!$C$17:$C$300,'Beladung des Speichers'!$A$17:$A$300,A264)*C264*SUMIF($A$17:$A$300,A264,'Beladung des Speichers'!$E$17:$E$300))</f>
        <v/>
      </c>
      <c r="F264" s="152" t="str">
        <f>IF(ISBLANK('Beladung des Speichers'!A264),"",IF(C264=0,"0,00",D264/C264*E264))</f>
        <v/>
      </c>
      <c r="G264" s="153" t="str">
        <f>IF(ISBLANK('Beladung des Speichers'!A264),"",SUMIFS('Beladung des Speichers'!$C$17:$C$300,'Beladung des Speichers'!$A$17:$A$300,A264))</f>
        <v/>
      </c>
      <c r="H264" s="112" t="str">
        <f>IF(ISBLANK('Beladung des Speichers'!A264),"",'Beladung des Speichers'!C264)</f>
        <v/>
      </c>
      <c r="I264" s="154" t="str">
        <f>IF(ISBLANK('Beladung des Speichers'!A264),"",SUMIFS('Beladung des Speichers'!$E$17:$E$1001,'Beladung des Speichers'!$A$17:$A$1001,'Ergebnis (detailliert)'!A264))</f>
        <v/>
      </c>
      <c r="J264" s="113" t="str">
        <f>IF(ISBLANK('Beladung des Speichers'!A264),"",'Beladung des Speichers'!E264)</f>
        <v/>
      </c>
      <c r="K264" s="154" t="str">
        <f>IF(ISBLANK('Beladung des Speichers'!A264),"",SUMIFS('Entladung des Speichers'!$C$17:$C$1001,'Entladung des Speichers'!$A$17:$A$1001,'Ergebnis (detailliert)'!A264))</f>
        <v/>
      </c>
      <c r="L264" s="155" t="str">
        <f t="shared" si="14"/>
        <v/>
      </c>
      <c r="M264" s="155" t="str">
        <f>IF(ISBLANK('Entladung des Speichers'!A264),"",'Entladung des Speichers'!C264)</f>
        <v/>
      </c>
      <c r="N264" s="154" t="str">
        <f>IF(ISBLANK('Beladung des Speichers'!A264),"",SUMIFS('Entladung des Speichers'!$E$17:$E$1001,'Entladung des Speichers'!$A$17:$A$1001,'Ergebnis (detailliert)'!$A$17:$A$300))</f>
        <v/>
      </c>
      <c r="O264" s="113" t="str">
        <f t="shared" si="15"/>
        <v/>
      </c>
      <c r="P264" s="17" t="str">
        <f>IFERROR(IF(A264="","",N264*'Ergebnis (detailliert)'!J264/'Ergebnis (detailliert)'!I264),0)</f>
        <v/>
      </c>
      <c r="Q264" s="95" t="str">
        <f t="shared" si="16"/>
        <v/>
      </c>
      <c r="R264" s="96" t="str">
        <f t="shared" si="17"/>
        <v/>
      </c>
      <c r="S264" s="97" t="str">
        <f>IF(A264="","",IF(LOOKUP(A264,Stammdaten!$A$17:$A$1001,Stammdaten!$G$17:$G$1001)="Nein",0,IF(ISBLANK('Beladung des Speichers'!A264),"",ROUND(MIN(J264,Q264)*-1,2))))</f>
        <v/>
      </c>
    </row>
    <row r="265" spans="1:19" x14ac:dyDescent="0.2">
      <c r="A265" s="98" t="str">
        <f>IF('Beladung des Speichers'!A265="","",'Beladung des Speichers'!A265)</f>
        <v/>
      </c>
      <c r="B265" s="98" t="str">
        <f>IF('Beladung des Speichers'!B265="","",'Beladung des Speichers'!B265)</f>
        <v/>
      </c>
      <c r="C265" s="149" t="str">
        <f>IF(ISBLANK('Beladung des Speichers'!A265),"",SUMIFS('Beladung des Speichers'!$C$17:$C$300,'Beladung des Speichers'!$A$17:$A$300,A265)-SUMIFS('Entladung des Speichers'!$C$17:$C$300,'Entladung des Speichers'!$A$17:$A$300,A265)+SUMIFS(Füllstände!$B$17:$B$299,Füllstände!$A$17:$A$299,A265)-SUMIFS(Füllstände!$C$17:$C$299,Füllstände!$A$17:$A$299,A265))</f>
        <v/>
      </c>
      <c r="D265" s="150" t="str">
        <f>IF(ISBLANK('Beladung des Speichers'!A265),"",C265*'Beladung des Speichers'!C265/SUMIFS('Beladung des Speichers'!$C$17:$C$300,'Beladung des Speichers'!$A$17:$A$300,A265))</f>
        <v/>
      </c>
      <c r="E265" s="151" t="str">
        <f>IF(ISBLANK('Beladung des Speichers'!A265),"",1/SUMIFS('Beladung des Speichers'!$C$17:$C$300,'Beladung des Speichers'!$A$17:$A$300,A265)*C265*SUMIF($A$17:$A$300,A265,'Beladung des Speichers'!$E$17:$E$300))</f>
        <v/>
      </c>
      <c r="F265" s="152" t="str">
        <f>IF(ISBLANK('Beladung des Speichers'!A265),"",IF(C265=0,"0,00",D265/C265*E265))</f>
        <v/>
      </c>
      <c r="G265" s="153" t="str">
        <f>IF(ISBLANK('Beladung des Speichers'!A265),"",SUMIFS('Beladung des Speichers'!$C$17:$C$300,'Beladung des Speichers'!$A$17:$A$300,A265))</f>
        <v/>
      </c>
      <c r="H265" s="112" t="str">
        <f>IF(ISBLANK('Beladung des Speichers'!A265),"",'Beladung des Speichers'!C265)</f>
        <v/>
      </c>
      <c r="I265" s="154" t="str">
        <f>IF(ISBLANK('Beladung des Speichers'!A265),"",SUMIFS('Beladung des Speichers'!$E$17:$E$1001,'Beladung des Speichers'!$A$17:$A$1001,'Ergebnis (detailliert)'!A265))</f>
        <v/>
      </c>
      <c r="J265" s="113" t="str">
        <f>IF(ISBLANK('Beladung des Speichers'!A265),"",'Beladung des Speichers'!E265)</f>
        <v/>
      </c>
      <c r="K265" s="154" t="str">
        <f>IF(ISBLANK('Beladung des Speichers'!A265),"",SUMIFS('Entladung des Speichers'!$C$17:$C$1001,'Entladung des Speichers'!$A$17:$A$1001,'Ergebnis (detailliert)'!A265))</f>
        <v/>
      </c>
      <c r="L265" s="155" t="str">
        <f t="shared" si="14"/>
        <v/>
      </c>
      <c r="M265" s="155" t="str">
        <f>IF(ISBLANK('Entladung des Speichers'!A265),"",'Entladung des Speichers'!C265)</f>
        <v/>
      </c>
      <c r="N265" s="154" t="str">
        <f>IF(ISBLANK('Beladung des Speichers'!A265),"",SUMIFS('Entladung des Speichers'!$E$17:$E$1001,'Entladung des Speichers'!$A$17:$A$1001,'Ergebnis (detailliert)'!$A$17:$A$300))</f>
        <v/>
      </c>
      <c r="O265" s="113" t="str">
        <f t="shared" si="15"/>
        <v/>
      </c>
      <c r="P265" s="17" t="str">
        <f>IFERROR(IF(A265="","",N265*'Ergebnis (detailliert)'!J265/'Ergebnis (detailliert)'!I265),0)</f>
        <v/>
      </c>
      <c r="Q265" s="95" t="str">
        <f t="shared" si="16"/>
        <v/>
      </c>
      <c r="R265" s="96" t="str">
        <f t="shared" si="17"/>
        <v/>
      </c>
      <c r="S265" s="97" t="str">
        <f>IF(A265="","",IF(LOOKUP(A265,Stammdaten!$A$17:$A$1001,Stammdaten!$G$17:$G$1001)="Nein",0,IF(ISBLANK('Beladung des Speichers'!A265),"",ROUND(MIN(J265,Q265)*-1,2))))</f>
        <v/>
      </c>
    </row>
    <row r="266" spans="1:19" x14ac:dyDescent="0.2">
      <c r="A266" s="98" t="str">
        <f>IF('Beladung des Speichers'!A266="","",'Beladung des Speichers'!A266)</f>
        <v/>
      </c>
      <c r="B266" s="98" t="str">
        <f>IF('Beladung des Speichers'!B266="","",'Beladung des Speichers'!B266)</f>
        <v/>
      </c>
      <c r="C266" s="149" t="str">
        <f>IF(ISBLANK('Beladung des Speichers'!A266),"",SUMIFS('Beladung des Speichers'!$C$17:$C$300,'Beladung des Speichers'!$A$17:$A$300,A266)-SUMIFS('Entladung des Speichers'!$C$17:$C$300,'Entladung des Speichers'!$A$17:$A$300,A266)+SUMIFS(Füllstände!$B$17:$B$299,Füllstände!$A$17:$A$299,A266)-SUMIFS(Füllstände!$C$17:$C$299,Füllstände!$A$17:$A$299,A266))</f>
        <v/>
      </c>
      <c r="D266" s="150" t="str">
        <f>IF(ISBLANK('Beladung des Speichers'!A266),"",C266*'Beladung des Speichers'!C266/SUMIFS('Beladung des Speichers'!$C$17:$C$300,'Beladung des Speichers'!$A$17:$A$300,A266))</f>
        <v/>
      </c>
      <c r="E266" s="151" t="str">
        <f>IF(ISBLANK('Beladung des Speichers'!A266),"",1/SUMIFS('Beladung des Speichers'!$C$17:$C$300,'Beladung des Speichers'!$A$17:$A$300,A266)*C266*SUMIF($A$17:$A$300,A266,'Beladung des Speichers'!$E$17:$E$300))</f>
        <v/>
      </c>
      <c r="F266" s="152" t="str">
        <f>IF(ISBLANK('Beladung des Speichers'!A266),"",IF(C266=0,"0,00",D266/C266*E266))</f>
        <v/>
      </c>
      <c r="G266" s="153" t="str">
        <f>IF(ISBLANK('Beladung des Speichers'!A266),"",SUMIFS('Beladung des Speichers'!$C$17:$C$300,'Beladung des Speichers'!$A$17:$A$300,A266))</f>
        <v/>
      </c>
      <c r="H266" s="112" t="str">
        <f>IF(ISBLANK('Beladung des Speichers'!A266),"",'Beladung des Speichers'!C266)</f>
        <v/>
      </c>
      <c r="I266" s="154" t="str">
        <f>IF(ISBLANK('Beladung des Speichers'!A266),"",SUMIFS('Beladung des Speichers'!$E$17:$E$1001,'Beladung des Speichers'!$A$17:$A$1001,'Ergebnis (detailliert)'!A266))</f>
        <v/>
      </c>
      <c r="J266" s="113" t="str">
        <f>IF(ISBLANK('Beladung des Speichers'!A266),"",'Beladung des Speichers'!E266)</f>
        <v/>
      </c>
      <c r="K266" s="154" t="str">
        <f>IF(ISBLANK('Beladung des Speichers'!A266),"",SUMIFS('Entladung des Speichers'!$C$17:$C$1001,'Entladung des Speichers'!$A$17:$A$1001,'Ergebnis (detailliert)'!A266))</f>
        <v/>
      </c>
      <c r="L266" s="155" t="str">
        <f t="shared" si="14"/>
        <v/>
      </c>
      <c r="M266" s="155" t="str">
        <f>IF(ISBLANK('Entladung des Speichers'!A266),"",'Entladung des Speichers'!C266)</f>
        <v/>
      </c>
      <c r="N266" s="154" t="str">
        <f>IF(ISBLANK('Beladung des Speichers'!A266),"",SUMIFS('Entladung des Speichers'!$E$17:$E$1001,'Entladung des Speichers'!$A$17:$A$1001,'Ergebnis (detailliert)'!$A$17:$A$300))</f>
        <v/>
      </c>
      <c r="O266" s="113" t="str">
        <f t="shared" si="15"/>
        <v/>
      </c>
      <c r="P266" s="17" t="str">
        <f>IFERROR(IF(A266="","",N266*'Ergebnis (detailliert)'!J266/'Ergebnis (detailliert)'!I266),0)</f>
        <v/>
      </c>
      <c r="Q266" s="95" t="str">
        <f t="shared" si="16"/>
        <v/>
      </c>
      <c r="R266" s="96" t="str">
        <f t="shared" si="17"/>
        <v/>
      </c>
      <c r="S266" s="97" t="str">
        <f>IF(A266="","",IF(LOOKUP(A266,Stammdaten!$A$17:$A$1001,Stammdaten!$G$17:$G$1001)="Nein",0,IF(ISBLANK('Beladung des Speichers'!A266),"",ROUND(MIN(J266,Q266)*-1,2))))</f>
        <v/>
      </c>
    </row>
    <row r="267" spans="1:19" x14ac:dyDescent="0.2">
      <c r="A267" s="98" t="str">
        <f>IF('Beladung des Speichers'!A267="","",'Beladung des Speichers'!A267)</f>
        <v/>
      </c>
      <c r="B267" s="98" t="str">
        <f>IF('Beladung des Speichers'!B267="","",'Beladung des Speichers'!B267)</f>
        <v/>
      </c>
      <c r="C267" s="149" t="str">
        <f>IF(ISBLANK('Beladung des Speichers'!A267),"",SUMIFS('Beladung des Speichers'!$C$17:$C$300,'Beladung des Speichers'!$A$17:$A$300,A267)-SUMIFS('Entladung des Speichers'!$C$17:$C$300,'Entladung des Speichers'!$A$17:$A$300,A267)+SUMIFS(Füllstände!$B$17:$B$299,Füllstände!$A$17:$A$299,A267)-SUMIFS(Füllstände!$C$17:$C$299,Füllstände!$A$17:$A$299,A267))</f>
        <v/>
      </c>
      <c r="D267" s="150" t="str">
        <f>IF(ISBLANK('Beladung des Speichers'!A267),"",C267*'Beladung des Speichers'!C267/SUMIFS('Beladung des Speichers'!$C$17:$C$300,'Beladung des Speichers'!$A$17:$A$300,A267))</f>
        <v/>
      </c>
      <c r="E267" s="151" t="str">
        <f>IF(ISBLANK('Beladung des Speichers'!A267),"",1/SUMIFS('Beladung des Speichers'!$C$17:$C$300,'Beladung des Speichers'!$A$17:$A$300,A267)*C267*SUMIF($A$17:$A$300,A267,'Beladung des Speichers'!$E$17:$E$300))</f>
        <v/>
      </c>
      <c r="F267" s="152" t="str">
        <f>IF(ISBLANK('Beladung des Speichers'!A267),"",IF(C267=0,"0,00",D267/C267*E267))</f>
        <v/>
      </c>
      <c r="G267" s="153" t="str">
        <f>IF(ISBLANK('Beladung des Speichers'!A267),"",SUMIFS('Beladung des Speichers'!$C$17:$C$300,'Beladung des Speichers'!$A$17:$A$300,A267))</f>
        <v/>
      </c>
      <c r="H267" s="112" t="str">
        <f>IF(ISBLANK('Beladung des Speichers'!A267),"",'Beladung des Speichers'!C267)</f>
        <v/>
      </c>
      <c r="I267" s="154" t="str">
        <f>IF(ISBLANK('Beladung des Speichers'!A267),"",SUMIFS('Beladung des Speichers'!$E$17:$E$1001,'Beladung des Speichers'!$A$17:$A$1001,'Ergebnis (detailliert)'!A267))</f>
        <v/>
      </c>
      <c r="J267" s="113" t="str">
        <f>IF(ISBLANK('Beladung des Speichers'!A267),"",'Beladung des Speichers'!E267)</f>
        <v/>
      </c>
      <c r="K267" s="154" t="str">
        <f>IF(ISBLANK('Beladung des Speichers'!A267),"",SUMIFS('Entladung des Speichers'!$C$17:$C$1001,'Entladung des Speichers'!$A$17:$A$1001,'Ergebnis (detailliert)'!A267))</f>
        <v/>
      </c>
      <c r="L267" s="155" t="str">
        <f t="shared" si="14"/>
        <v/>
      </c>
      <c r="M267" s="155" t="str">
        <f>IF(ISBLANK('Entladung des Speichers'!A267),"",'Entladung des Speichers'!C267)</f>
        <v/>
      </c>
      <c r="N267" s="154" t="str">
        <f>IF(ISBLANK('Beladung des Speichers'!A267),"",SUMIFS('Entladung des Speichers'!$E$17:$E$1001,'Entladung des Speichers'!$A$17:$A$1001,'Ergebnis (detailliert)'!$A$17:$A$300))</f>
        <v/>
      </c>
      <c r="O267" s="113" t="str">
        <f t="shared" si="15"/>
        <v/>
      </c>
      <c r="P267" s="17" t="str">
        <f>IFERROR(IF(A267="","",N267*'Ergebnis (detailliert)'!J267/'Ergebnis (detailliert)'!I267),0)</f>
        <v/>
      </c>
      <c r="Q267" s="95" t="str">
        <f t="shared" si="16"/>
        <v/>
      </c>
      <c r="R267" s="96" t="str">
        <f t="shared" si="17"/>
        <v/>
      </c>
      <c r="S267" s="97" t="str">
        <f>IF(A267="","",IF(LOOKUP(A267,Stammdaten!$A$17:$A$1001,Stammdaten!$G$17:$G$1001)="Nein",0,IF(ISBLANK('Beladung des Speichers'!A267),"",ROUND(MIN(J267,Q267)*-1,2))))</f>
        <v/>
      </c>
    </row>
    <row r="268" spans="1:19" x14ac:dyDescent="0.2">
      <c r="A268" s="98" t="str">
        <f>IF('Beladung des Speichers'!A268="","",'Beladung des Speichers'!A268)</f>
        <v/>
      </c>
      <c r="B268" s="98" t="str">
        <f>IF('Beladung des Speichers'!B268="","",'Beladung des Speichers'!B268)</f>
        <v/>
      </c>
      <c r="C268" s="149" t="str">
        <f>IF(ISBLANK('Beladung des Speichers'!A268),"",SUMIFS('Beladung des Speichers'!$C$17:$C$300,'Beladung des Speichers'!$A$17:$A$300,A268)-SUMIFS('Entladung des Speichers'!$C$17:$C$300,'Entladung des Speichers'!$A$17:$A$300,A268)+SUMIFS(Füllstände!$B$17:$B$299,Füllstände!$A$17:$A$299,A268)-SUMIFS(Füllstände!$C$17:$C$299,Füllstände!$A$17:$A$299,A268))</f>
        <v/>
      </c>
      <c r="D268" s="150" t="str">
        <f>IF(ISBLANK('Beladung des Speichers'!A268),"",C268*'Beladung des Speichers'!C268/SUMIFS('Beladung des Speichers'!$C$17:$C$300,'Beladung des Speichers'!$A$17:$A$300,A268))</f>
        <v/>
      </c>
      <c r="E268" s="151" t="str">
        <f>IF(ISBLANK('Beladung des Speichers'!A268),"",1/SUMIFS('Beladung des Speichers'!$C$17:$C$300,'Beladung des Speichers'!$A$17:$A$300,A268)*C268*SUMIF($A$17:$A$300,A268,'Beladung des Speichers'!$E$17:$E$300))</f>
        <v/>
      </c>
      <c r="F268" s="152" t="str">
        <f>IF(ISBLANK('Beladung des Speichers'!A268),"",IF(C268=0,"0,00",D268/C268*E268))</f>
        <v/>
      </c>
      <c r="G268" s="153" t="str">
        <f>IF(ISBLANK('Beladung des Speichers'!A268),"",SUMIFS('Beladung des Speichers'!$C$17:$C$300,'Beladung des Speichers'!$A$17:$A$300,A268))</f>
        <v/>
      </c>
      <c r="H268" s="112" t="str">
        <f>IF(ISBLANK('Beladung des Speichers'!A268),"",'Beladung des Speichers'!C268)</f>
        <v/>
      </c>
      <c r="I268" s="154" t="str">
        <f>IF(ISBLANK('Beladung des Speichers'!A268),"",SUMIFS('Beladung des Speichers'!$E$17:$E$1001,'Beladung des Speichers'!$A$17:$A$1001,'Ergebnis (detailliert)'!A268))</f>
        <v/>
      </c>
      <c r="J268" s="113" t="str">
        <f>IF(ISBLANK('Beladung des Speichers'!A268),"",'Beladung des Speichers'!E268)</f>
        <v/>
      </c>
      <c r="K268" s="154" t="str">
        <f>IF(ISBLANK('Beladung des Speichers'!A268),"",SUMIFS('Entladung des Speichers'!$C$17:$C$1001,'Entladung des Speichers'!$A$17:$A$1001,'Ergebnis (detailliert)'!A268))</f>
        <v/>
      </c>
      <c r="L268" s="155" t="str">
        <f t="shared" si="14"/>
        <v/>
      </c>
      <c r="M268" s="155" t="str">
        <f>IF(ISBLANK('Entladung des Speichers'!A268),"",'Entladung des Speichers'!C268)</f>
        <v/>
      </c>
      <c r="N268" s="154" t="str">
        <f>IF(ISBLANK('Beladung des Speichers'!A268),"",SUMIFS('Entladung des Speichers'!$E$17:$E$1001,'Entladung des Speichers'!$A$17:$A$1001,'Ergebnis (detailliert)'!$A$17:$A$300))</f>
        <v/>
      </c>
      <c r="O268" s="113" t="str">
        <f t="shared" si="15"/>
        <v/>
      </c>
      <c r="P268" s="17" t="str">
        <f>IFERROR(IF(A268="","",N268*'Ergebnis (detailliert)'!J268/'Ergebnis (detailliert)'!I268),0)</f>
        <v/>
      </c>
      <c r="Q268" s="95" t="str">
        <f t="shared" si="16"/>
        <v/>
      </c>
      <c r="R268" s="96" t="str">
        <f t="shared" si="17"/>
        <v/>
      </c>
      <c r="S268" s="97" t="str">
        <f>IF(A268="","",IF(LOOKUP(A268,Stammdaten!$A$17:$A$1001,Stammdaten!$G$17:$G$1001)="Nein",0,IF(ISBLANK('Beladung des Speichers'!A268),"",ROUND(MIN(J268,Q268)*-1,2))))</f>
        <v/>
      </c>
    </row>
    <row r="269" spans="1:19" x14ac:dyDescent="0.2">
      <c r="A269" s="98" t="str">
        <f>IF('Beladung des Speichers'!A269="","",'Beladung des Speichers'!A269)</f>
        <v/>
      </c>
      <c r="B269" s="98" t="str">
        <f>IF('Beladung des Speichers'!B269="","",'Beladung des Speichers'!B269)</f>
        <v/>
      </c>
      <c r="C269" s="149" t="str">
        <f>IF(ISBLANK('Beladung des Speichers'!A269),"",SUMIFS('Beladung des Speichers'!$C$17:$C$300,'Beladung des Speichers'!$A$17:$A$300,A269)-SUMIFS('Entladung des Speichers'!$C$17:$C$300,'Entladung des Speichers'!$A$17:$A$300,A269)+SUMIFS(Füllstände!$B$17:$B$299,Füllstände!$A$17:$A$299,A269)-SUMIFS(Füllstände!$C$17:$C$299,Füllstände!$A$17:$A$299,A269))</f>
        <v/>
      </c>
      <c r="D269" s="150" t="str">
        <f>IF(ISBLANK('Beladung des Speichers'!A269),"",C269*'Beladung des Speichers'!C269/SUMIFS('Beladung des Speichers'!$C$17:$C$300,'Beladung des Speichers'!$A$17:$A$300,A269))</f>
        <v/>
      </c>
      <c r="E269" s="151" t="str">
        <f>IF(ISBLANK('Beladung des Speichers'!A269),"",1/SUMIFS('Beladung des Speichers'!$C$17:$C$300,'Beladung des Speichers'!$A$17:$A$300,A269)*C269*SUMIF($A$17:$A$300,A269,'Beladung des Speichers'!$E$17:$E$300))</f>
        <v/>
      </c>
      <c r="F269" s="152" t="str">
        <f>IF(ISBLANK('Beladung des Speichers'!A269),"",IF(C269=0,"0,00",D269/C269*E269))</f>
        <v/>
      </c>
      <c r="G269" s="153" t="str">
        <f>IF(ISBLANK('Beladung des Speichers'!A269),"",SUMIFS('Beladung des Speichers'!$C$17:$C$300,'Beladung des Speichers'!$A$17:$A$300,A269))</f>
        <v/>
      </c>
      <c r="H269" s="112" t="str">
        <f>IF(ISBLANK('Beladung des Speichers'!A269),"",'Beladung des Speichers'!C269)</f>
        <v/>
      </c>
      <c r="I269" s="154" t="str">
        <f>IF(ISBLANK('Beladung des Speichers'!A269),"",SUMIFS('Beladung des Speichers'!$E$17:$E$1001,'Beladung des Speichers'!$A$17:$A$1001,'Ergebnis (detailliert)'!A269))</f>
        <v/>
      </c>
      <c r="J269" s="113" t="str">
        <f>IF(ISBLANK('Beladung des Speichers'!A269),"",'Beladung des Speichers'!E269)</f>
        <v/>
      </c>
      <c r="K269" s="154" t="str">
        <f>IF(ISBLANK('Beladung des Speichers'!A269),"",SUMIFS('Entladung des Speichers'!$C$17:$C$1001,'Entladung des Speichers'!$A$17:$A$1001,'Ergebnis (detailliert)'!A269))</f>
        <v/>
      </c>
      <c r="L269" s="155" t="str">
        <f t="shared" si="14"/>
        <v/>
      </c>
      <c r="M269" s="155" t="str">
        <f>IF(ISBLANK('Entladung des Speichers'!A269),"",'Entladung des Speichers'!C269)</f>
        <v/>
      </c>
      <c r="N269" s="154" t="str">
        <f>IF(ISBLANK('Beladung des Speichers'!A269),"",SUMIFS('Entladung des Speichers'!$E$17:$E$1001,'Entladung des Speichers'!$A$17:$A$1001,'Ergebnis (detailliert)'!$A$17:$A$300))</f>
        <v/>
      </c>
      <c r="O269" s="113" t="str">
        <f t="shared" si="15"/>
        <v/>
      </c>
      <c r="P269" s="17" t="str">
        <f>IFERROR(IF(A269="","",N269*'Ergebnis (detailliert)'!J269/'Ergebnis (detailliert)'!I269),0)</f>
        <v/>
      </c>
      <c r="Q269" s="95" t="str">
        <f t="shared" si="16"/>
        <v/>
      </c>
      <c r="R269" s="96" t="str">
        <f t="shared" si="17"/>
        <v/>
      </c>
      <c r="S269" s="97" t="str">
        <f>IF(A269="","",IF(LOOKUP(A269,Stammdaten!$A$17:$A$1001,Stammdaten!$G$17:$G$1001)="Nein",0,IF(ISBLANK('Beladung des Speichers'!A269),"",ROUND(MIN(J269,Q269)*-1,2))))</f>
        <v/>
      </c>
    </row>
    <row r="270" spans="1:19" x14ac:dyDescent="0.2">
      <c r="A270" s="98" t="str">
        <f>IF('Beladung des Speichers'!A270="","",'Beladung des Speichers'!A270)</f>
        <v/>
      </c>
      <c r="B270" s="98" t="str">
        <f>IF('Beladung des Speichers'!B270="","",'Beladung des Speichers'!B270)</f>
        <v/>
      </c>
      <c r="C270" s="149" t="str">
        <f>IF(ISBLANK('Beladung des Speichers'!A270),"",SUMIFS('Beladung des Speichers'!$C$17:$C$300,'Beladung des Speichers'!$A$17:$A$300,A270)-SUMIFS('Entladung des Speichers'!$C$17:$C$300,'Entladung des Speichers'!$A$17:$A$300,A270)+SUMIFS(Füllstände!$B$17:$B$299,Füllstände!$A$17:$A$299,A270)-SUMIFS(Füllstände!$C$17:$C$299,Füllstände!$A$17:$A$299,A270))</f>
        <v/>
      </c>
      <c r="D270" s="150" t="str">
        <f>IF(ISBLANK('Beladung des Speichers'!A270),"",C270*'Beladung des Speichers'!C270/SUMIFS('Beladung des Speichers'!$C$17:$C$300,'Beladung des Speichers'!$A$17:$A$300,A270))</f>
        <v/>
      </c>
      <c r="E270" s="151" t="str">
        <f>IF(ISBLANK('Beladung des Speichers'!A270),"",1/SUMIFS('Beladung des Speichers'!$C$17:$C$300,'Beladung des Speichers'!$A$17:$A$300,A270)*C270*SUMIF($A$17:$A$300,A270,'Beladung des Speichers'!$E$17:$E$300))</f>
        <v/>
      </c>
      <c r="F270" s="152" t="str">
        <f>IF(ISBLANK('Beladung des Speichers'!A270),"",IF(C270=0,"0,00",D270/C270*E270))</f>
        <v/>
      </c>
      <c r="G270" s="153" t="str">
        <f>IF(ISBLANK('Beladung des Speichers'!A270),"",SUMIFS('Beladung des Speichers'!$C$17:$C$300,'Beladung des Speichers'!$A$17:$A$300,A270))</f>
        <v/>
      </c>
      <c r="H270" s="112" t="str">
        <f>IF(ISBLANK('Beladung des Speichers'!A270),"",'Beladung des Speichers'!C270)</f>
        <v/>
      </c>
      <c r="I270" s="154" t="str">
        <f>IF(ISBLANK('Beladung des Speichers'!A270),"",SUMIFS('Beladung des Speichers'!$E$17:$E$1001,'Beladung des Speichers'!$A$17:$A$1001,'Ergebnis (detailliert)'!A270))</f>
        <v/>
      </c>
      <c r="J270" s="113" t="str">
        <f>IF(ISBLANK('Beladung des Speichers'!A270),"",'Beladung des Speichers'!E270)</f>
        <v/>
      </c>
      <c r="K270" s="154" t="str">
        <f>IF(ISBLANK('Beladung des Speichers'!A270),"",SUMIFS('Entladung des Speichers'!$C$17:$C$1001,'Entladung des Speichers'!$A$17:$A$1001,'Ergebnis (detailliert)'!A270))</f>
        <v/>
      </c>
      <c r="L270" s="155" t="str">
        <f t="shared" si="14"/>
        <v/>
      </c>
      <c r="M270" s="155" t="str">
        <f>IF(ISBLANK('Entladung des Speichers'!A270),"",'Entladung des Speichers'!C270)</f>
        <v/>
      </c>
      <c r="N270" s="154" t="str">
        <f>IF(ISBLANK('Beladung des Speichers'!A270),"",SUMIFS('Entladung des Speichers'!$E$17:$E$1001,'Entladung des Speichers'!$A$17:$A$1001,'Ergebnis (detailliert)'!$A$17:$A$300))</f>
        <v/>
      </c>
      <c r="O270" s="113" t="str">
        <f t="shared" si="15"/>
        <v/>
      </c>
      <c r="P270" s="17" t="str">
        <f>IFERROR(IF(A270="","",N270*'Ergebnis (detailliert)'!J270/'Ergebnis (detailliert)'!I270),0)</f>
        <v/>
      </c>
      <c r="Q270" s="95" t="str">
        <f t="shared" si="16"/>
        <v/>
      </c>
      <c r="R270" s="96" t="str">
        <f t="shared" si="17"/>
        <v/>
      </c>
      <c r="S270" s="97" t="str">
        <f>IF(A270="","",IF(LOOKUP(A270,Stammdaten!$A$17:$A$1001,Stammdaten!$G$17:$G$1001)="Nein",0,IF(ISBLANK('Beladung des Speichers'!A270),"",ROUND(MIN(J270,Q270)*-1,2))))</f>
        <v/>
      </c>
    </row>
    <row r="271" spans="1:19" x14ac:dyDescent="0.2">
      <c r="A271" s="98" t="str">
        <f>IF('Beladung des Speichers'!A271="","",'Beladung des Speichers'!A271)</f>
        <v/>
      </c>
      <c r="B271" s="98" t="str">
        <f>IF('Beladung des Speichers'!B271="","",'Beladung des Speichers'!B271)</f>
        <v/>
      </c>
      <c r="C271" s="149" t="str">
        <f>IF(ISBLANK('Beladung des Speichers'!A271),"",SUMIFS('Beladung des Speichers'!$C$17:$C$300,'Beladung des Speichers'!$A$17:$A$300,A271)-SUMIFS('Entladung des Speichers'!$C$17:$C$300,'Entladung des Speichers'!$A$17:$A$300,A271)+SUMIFS(Füllstände!$B$17:$B$299,Füllstände!$A$17:$A$299,A271)-SUMIFS(Füllstände!$C$17:$C$299,Füllstände!$A$17:$A$299,A271))</f>
        <v/>
      </c>
      <c r="D271" s="150" t="str">
        <f>IF(ISBLANK('Beladung des Speichers'!A271),"",C271*'Beladung des Speichers'!C271/SUMIFS('Beladung des Speichers'!$C$17:$C$300,'Beladung des Speichers'!$A$17:$A$300,A271))</f>
        <v/>
      </c>
      <c r="E271" s="151" t="str">
        <f>IF(ISBLANK('Beladung des Speichers'!A271),"",1/SUMIFS('Beladung des Speichers'!$C$17:$C$300,'Beladung des Speichers'!$A$17:$A$300,A271)*C271*SUMIF($A$17:$A$300,A271,'Beladung des Speichers'!$E$17:$E$300))</f>
        <v/>
      </c>
      <c r="F271" s="152" t="str">
        <f>IF(ISBLANK('Beladung des Speichers'!A271),"",IF(C271=0,"0,00",D271/C271*E271))</f>
        <v/>
      </c>
      <c r="G271" s="153" t="str">
        <f>IF(ISBLANK('Beladung des Speichers'!A271),"",SUMIFS('Beladung des Speichers'!$C$17:$C$300,'Beladung des Speichers'!$A$17:$A$300,A271))</f>
        <v/>
      </c>
      <c r="H271" s="112" t="str">
        <f>IF(ISBLANK('Beladung des Speichers'!A271),"",'Beladung des Speichers'!C271)</f>
        <v/>
      </c>
      <c r="I271" s="154" t="str">
        <f>IF(ISBLANK('Beladung des Speichers'!A271),"",SUMIFS('Beladung des Speichers'!$E$17:$E$1001,'Beladung des Speichers'!$A$17:$A$1001,'Ergebnis (detailliert)'!A271))</f>
        <v/>
      </c>
      <c r="J271" s="113" t="str">
        <f>IF(ISBLANK('Beladung des Speichers'!A271),"",'Beladung des Speichers'!E271)</f>
        <v/>
      </c>
      <c r="K271" s="154" t="str">
        <f>IF(ISBLANK('Beladung des Speichers'!A271),"",SUMIFS('Entladung des Speichers'!$C$17:$C$1001,'Entladung des Speichers'!$A$17:$A$1001,'Ergebnis (detailliert)'!A271))</f>
        <v/>
      </c>
      <c r="L271" s="155" t="str">
        <f t="shared" si="14"/>
        <v/>
      </c>
      <c r="M271" s="155" t="str">
        <f>IF(ISBLANK('Entladung des Speichers'!A271),"",'Entladung des Speichers'!C271)</f>
        <v/>
      </c>
      <c r="N271" s="154" t="str">
        <f>IF(ISBLANK('Beladung des Speichers'!A271),"",SUMIFS('Entladung des Speichers'!$E$17:$E$1001,'Entladung des Speichers'!$A$17:$A$1001,'Ergebnis (detailliert)'!$A$17:$A$300))</f>
        <v/>
      </c>
      <c r="O271" s="113" t="str">
        <f t="shared" si="15"/>
        <v/>
      </c>
      <c r="P271" s="17" t="str">
        <f>IFERROR(IF(A271="","",N271*'Ergebnis (detailliert)'!J271/'Ergebnis (detailliert)'!I271),0)</f>
        <v/>
      </c>
      <c r="Q271" s="95" t="str">
        <f t="shared" si="16"/>
        <v/>
      </c>
      <c r="R271" s="96" t="str">
        <f t="shared" si="17"/>
        <v/>
      </c>
      <c r="S271" s="97" t="str">
        <f>IF(A271="","",IF(LOOKUP(A271,Stammdaten!$A$17:$A$1001,Stammdaten!$G$17:$G$1001)="Nein",0,IF(ISBLANK('Beladung des Speichers'!A271),"",ROUND(MIN(J271,Q271)*-1,2))))</f>
        <v/>
      </c>
    </row>
    <row r="272" spans="1:19" x14ac:dyDescent="0.2">
      <c r="A272" s="98" t="str">
        <f>IF('Beladung des Speichers'!A272="","",'Beladung des Speichers'!A272)</f>
        <v/>
      </c>
      <c r="B272" s="98" t="str">
        <f>IF('Beladung des Speichers'!B272="","",'Beladung des Speichers'!B272)</f>
        <v/>
      </c>
      <c r="C272" s="149" t="str">
        <f>IF(ISBLANK('Beladung des Speichers'!A272),"",SUMIFS('Beladung des Speichers'!$C$17:$C$300,'Beladung des Speichers'!$A$17:$A$300,A272)-SUMIFS('Entladung des Speichers'!$C$17:$C$300,'Entladung des Speichers'!$A$17:$A$300,A272)+SUMIFS(Füllstände!$B$17:$B$299,Füllstände!$A$17:$A$299,A272)-SUMIFS(Füllstände!$C$17:$C$299,Füllstände!$A$17:$A$299,A272))</f>
        <v/>
      </c>
      <c r="D272" s="150" t="str">
        <f>IF(ISBLANK('Beladung des Speichers'!A272),"",C272*'Beladung des Speichers'!C272/SUMIFS('Beladung des Speichers'!$C$17:$C$300,'Beladung des Speichers'!$A$17:$A$300,A272))</f>
        <v/>
      </c>
      <c r="E272" s="151" t="str">
        <f>IF(ISBLANK('Beladung des Speichers'!A272),"",1/SUMIFS('Beladung des Speichers'!$C$17:$C$300,'Beladung des Speichers'!$A$17:$A$300,A272)*C272*SUMIF($A$17:$A$300,A272,'Beladung des Speichers'!$E$17:$E$300))</f>
        <v/>
      </c>
      <c r="F272" s="152" t="str">
        <f>IF(ISBLANK('Beladung des Speichers'!A272),"",IF(C272=0,"0,00",D272/C272*E272))</f>
        <v/>
      </c>
      <c r="G272" s="153" t="str">
        <f>IF(ISBLANK('Beladung des Speichers'!A272),"",SUMIFS('Beladung des Speichers'!$C$17:$C$300,'Beladung des Speichers'!$A$17:$A$300,A272))</f>
        <v/>
      </c>
      <c r="H272" s="112" t="str">
        <f>IF(ISBLANK('Beladung des Speichers'!A272),"",'Beladung des Speichers'!C272)</f>
        <v/>
      </c>
      <c r="I272" s="154" t="str">
        <f>IF(ISBLANK('Beladung des Speichers'!A272),"",SUMIFS('Beladung des Speichers'!$E$17:$E$1001,'Beladung des Speichers'!$A$17:$A$1001,'Ergebnis (detailliert)'!A272))</f>
        <v/>
      </c>
      <c r="J272" s="113" t="str">
        <f>IF(ISBLANK('Beladung des Speichers'!A272),"",'Beladung des Speichers'!E272)</f>
        <v/>
      </c>
      <c r="K272" s="154" t="str">
        <f>IF(ISBLANK('Beladung des Speichers'!A272),"",SUMIFS('Entladung des Speichers'!$C$17:$C$1001,'Entladung des Speichers'!$A$17:$A$1001,'Ergebnis (detailliert)'!A272))</f>
        <v/>
      </c>
      <c r="L272" s="155" t="str">
        <f t="shared" si="14"/>
        <v/>
      </c>
      <c r="M272" s="155" t="str">
        <f>IF(ISBLANK('Entladung des Speichers'!A272),"",'Entladung des Speichers'!C272)</f>
        <v/>
      </c>
      <c r="N272" s="154" t="str">
        <f>IF(ISBLANK('Beladung des Speichers'!A272),"",SUMIFS('Entladung des Speichers'!$E$17:$E$1001,'Entladung des Speichers'!$A$17:$A$1001,'Ergebnis (detailliert)'!$A$17:$A$300))</f>
        <v/>
      </c>
      <c r="O272" s="113" t="str">
        <f t="shared" si="15"/>
        <v/>
      </c>
      <c r="P272" s="17" t="str">
        <f>IFERROR(IF(A272="","",N272*'Ergebnis (detailliert)'!J272/'Ergebnis (detailliert)'!I272),0)</f>
        <v/>
      </c>
      <c r="Q272" s="95" t="str">
        <f t="shared" si="16"/>
        <v/>
      </c>
      <c r="R272" s="96" t="str">
        <f t="shared" si="17"/>
        <v/>
      </c>
      <c r="S272" s="97" t="str">
        <f>IF(A272="","",IF(LOOKUP(A272,Stammdaten!$A$17:$A$1001,Stammdaten!$G$17:$G$1001)="Nein",0,IF(ISBLANK('Beladung des Speichers'!A272),"",ROUND(MIN(J272,Q272)*-1,2))))</f>
        <v/>
      </c>
    </row>
    <row r="273" spans="1:19" x14ac:dyDescent="0.2">
      <c r="A273" s="98" t="str">
        <f>IF('Beladung des Speichers'!A273="","",'Beladung des Speichers'!A273)</f>
        <v/>
      </c>
      <c r="B273" s="98" t="str">
        <f>IF('Beladung des Speichers'!B273="","",'Beladung des Speichers'!B273)</f>
        <v/>
      </c>
      <c r="C273" s="149" t="str">
        <f>IF(ISBLANK('Beladung des Speichers'!A273),"",SUMIFS('Beladung des Speichers'!$C$17:$C$300,'Beladung des Speichers'!$A$17:$A$300,A273)-SUMIFS('Entladung des Speichers'!$C$17:$C$300,'Entladung des Speichers'!$A$17:$A$300,A273)+SUMIFS(Füllstände!$B$17:$B$299,Füllstände!$A$17:$A$299,A273)-SUMIFS(Füllstände!$C$17:$C$299,Füllstände!$A$17:$A$299,A273))</f>
        <v/>
      </c>
      <c r="D273" s="150" t="str">
        <f>IF(ISBLANK('Beladung des Speichers'!A273),"",C273*'Beladung des Speichers'!C273/SUMIFS('Beladung des Speichers'!$C$17:$C$300,'Beladung des Speichers'!$A$17:$A$300,A273))</f>
        <v/>
      </c>
      <c r="E273" s="151" t="str">
        <f>IF(ISBLANK('Beladung des Speichers'!A273),"",1/SUMIFS('Beladung des Speichers'!$C$17:$C$300,'Beladung des Speichers'!$A$17:$A$300,A273)*C273*SUMIF($A$17:$A$300,A273,'Beladung des Speichers'!$E$17:$E$300))</f>
        <v/>
      </c>
      <c r="F273" s="152" t="str">
        <f>IF(ISBLANK('Beladung des Speichers'!A273),"",IF(C273=0,"0,00",D273/C273*E273))</f>
        <v/>
      </c>
      <c r="G273" s="153" t="str">
        <f>IF(ISBLANK('Beladung des Speichers'!A273),"",SUMIFS('Beladung des Speichers'!$C$17:$C$300,'Beladung des Speichers'!$A$17:$A$300,A273))</f>
        <v/>
      </c>
      <c r="H273" s="112" t="str">
        <f>IF(ISBLANK('Beladung des Speichers'!A273),"",'Beladung des Speichers'!C273)</f>
        <v/>
      </c>
      <c r="I273" s="154" t="str">
        <f>IF(ISBLANK('Beladung des Speichers'!A273),"",SUMIFS('Beladung des Speichers'!$E$17:$E$1001,'Beladung des Speichers'!$A$17:$A$1001,'Ergebnis (detailliert)'!A273))</f>
        <v/>
      </c>
      <c r="J273" s="113" t="str">
        <f>IF(ISBLANK('Beladung des Speichers'!A273),"",'Beladung des Speichers'!E273)</f>
        <v/>
      </c>
      <c r="K273" s="154" t="str">
        <f>IF(ISBLANK('Beladung des Speichers'!A273),"",SUMIFS('Entladung des Speichers'!$C$17:$C$1001,'Entladung des Speichers'!$A$17:$A$1001,'Ergebnis (detailliert)'!A273))</f>
        <v/>
      </c>
      <c r="L273" s="155" t="str">
        <f t="shared" si="14"/>
        <v/>
      </c>
      <c r="M273" s="155" t="str">
        <f>IF(ISBLANK('Entladung des Speichers'!A273),"",'Entladung des Speichers'!C273)</f>
        <v/>
      </c>
      <c r="N273" s="154" t="str">
        <f>IF(ISBLANK('Beladung des Speichers'!A273),"",SUMIFS('Entladung des Speichers'!$E$17:$E$1001,'Entladung des Speichers'!$A$17:$A$1001,'Ergebnis (detailliert)'!$A$17:$A$300))</f>
        <v/>
      </c>
      <c r="O273" s="113" t="str">
        <f t="shared" si="15"/>
        <v/>
      </c>
      <c r="P273" s="17" t="str">
        <f>IFERROR(IF(A273="","",N273*'Ergebnis (detailliert)'!J273/'Ergebnis (detailliert)'!I273),0)</f>
        <v/>
      </c>
      <c r="Q273" s="95" t="str">
        <f t="shared" si="16"/>
        <v/>
      </c>
      <c r="R273" s="96" t="str">
        <f t="shared" si="17"/>
        <v/>
      </c>
      <c r="S273" s="97" t="str">
        <f>IF(A273="","",IF(LOOKUP(A273,Stammdaten!$A$17:$A$1001,Stammdaten!$G$17:$G$1001)="Nein",0,IF(ISBLANK('Beladung des Speichers'!A273),"",ROUND(MIN(J273,Q273)*-1,2))))</f>
        <v/>
      </c>
    </row>
    <row r="274" spans="1:19" x14ac:dyDescent="0.2">
      <c r="A274" s="98" t="str">
        <f>IF('Beladung des Speichers'!A274="","",'Beladung des Speichers'!A274)</f>
        <v/>
      </c>
      <c r="B274" s="98" t="str">
        <f>IF('Beladung des Speichers'!B274="","",'Beladung des Speichers'!B274)</f>
        <v/>
      </c>
      <c r="C274" s="149" t="str">
        <f>IF(ISBLANK('Beladung des Speichers'!A274),"",SUMIFS('Beladung des Speichers'!$C$17:$C$300,'Beladung des Speichers'!$A$17:$A$300,A274)-SUMIFS('Entladung des Speichers'!$C$17:$C$300,'Entladung des Speichers'!$A$17:$A$300,A274)+SUMIFS(Füllstände!$B$17:$B$299,Füllstände!$A$17:$A$299,A274)-SUMIFS(Füllstände!$C$17:$C$299,Füllstände!$A$17:$A$299,A274))</f>
        <v/>
      </c>
      <c r="D274" s="150" t="str">
        <f>IF(ISBLANK('Beladung des Speichers'!A274),"",C274*'Beladung des Speichers'!C274/SUMIFS('Beladung des Speichers'!$C$17:$C$300,'Beladung des Speichers'!$A$17:$A$300,A274))</f>
        <v/>
      </c>
      <c r="E274" s="151" t="str">
        <f>IF(ISBLANK('Beladung des Speichers'!A274),"",1/SUMIFS('Beladung des Speichers'!$C$17:$C$300,'Beladung des Speichers'!$A$17:$A$300,A274)*C274*SUMIF($A$17:$A$300,A274,'Beladung des Speichers'!$E$17:$E$300))</f>
        <v/>
      </c>
      <c r="F274" s="152" t="str">
        <f>IF(ISBLANK('Beladung des Speichers'!A274),"",IF(C274=0,"0,00",D274/C274*E274))</f>
        <v/>
      </c>
      <c r="G274" s="153" t="str">
        <f>IF(ISBLANK('Beladung des Speichers'!A274),"",SUMIFS('Beladung des Speichers'!$C$17:$C$300,'Beladung des Speichers'!$A$17:$A$300,A274))</f>
        <v/>
      </c>
      <c r="H274" s="112" t="str">
        <f>IF(ISBLANK('Beladung des Speichers'!A274),"",'Beladung des Speichers'!C274)</f>
        <v/>
      </c>
      <c r="I274" s="154" t="str">
        <f>IF(ISBLANK('Beladung des Speichers'!A274),"",SUMIFS('Beladung des Speichers'!$E$17:$E$1001,'Beladung des Speichers'!$A$17:$A$1001,'Ergebnis (detailliert)'!A274))</f>
        <v/>
      </c>
      <c r="J274" s="113" t="str">
        <f>IF(ISBLANK('Beladung des Speichers'!A274),"",'Beladung des Speichers'!E274)</f>
        <v/>
      </c>
      <c r="K274" s="154" t="str">
        <f>IF(ISBLANK('Beladung des Speichers'!A274),"",SUMIFS('Entladung des Speichers'!$C$17:$C$1001,'Entladung des Speichers'!$A$17:$A$1001,'Ergebnis (detailliert)'!A274))</f>
        <v/>
      </c>
      <c r="L274" s="155" t="str">
        <f t="shared" ref="L274:L337" si="18">IF(A274="","",K274+C274)</f>
        <v/>
      </c>
      <c r="M274" s="155" t="str">
        <f>IF(ISBLANK('Entladung des Speichers'!A274),"",'Entladung des Speichers'!C274)</f>
        <v/>
      </c>
      <c r="N274" s="154" t="str">
        <f>IF(ISBLANK('Beladung des Speichers'!A274),"",SUMIFS('Entladung des Speichers'!$E$17:$E$1001,'Entladung des Speichers'!$A$17:$A$1001,'Ergebnis (detailliert)'!$A$17:$A$300))</f>
        <v/>
      </c>
      <c r="O274" s="113" t="str">
        <f t="shared" ref="O274:O337" si="19">IF(A274="","",N274+E274)</f>
        <v/>
      </c>
      <c r="P274" s="17" t="str">
        <f>IFERROR(IF(A274="","",N274*'Ergebnis (detailliert)'!J274/'Ergebnis (detailliert)'!I274),0)</f>
        <v/>
      </c>
      <c r="Q274" s="95" t="str">
        <f t="shared" ref="Q274:Q337" si="20">IFERROR(IF(A274="","",P274+E274*H274/G274),0)</f>
        <v/>
      </c>
      <c r="R274" s="96" t="str">
        <f t="shared" ref="R274:R337" si="21">H274</f>
        <v/>
      </c>
      <c r="S274" s="97" t="str">
        <f>IF(A274="","",IF(LOOKUP(A274,Stammdaten!$A$17:$A$1001,Stammdaten!$G$17:$G$1001)="Nein",0,IF(ISBLANK('Beladung des Speichers'!A274),"",ROUND(MIN(J274,Q274)*-1,2))))</f>
        <v/>
      </c>
    </row>
    <row r="275" spans="1:19" x14ac:dyDescent="0.2">
      <c r="A275" s="98" t="str">
        <f>IF('Beladung des Speichers'!A275="","",'Beladung des Speichers'!A275)</f>
        <v/>
      </c>
      <c r="B275" s="98" t="str">
        <f>IF('Beladung des Speichers'!B275="","",'Beladung des Speichers'!B275)</f>
        <v/>
      </c>
      <c r="C275" s="149" t="str">
        <f>IF(ISBLANK('Beladung des Speichers'!A275),"",SUMIFS('Beladung des Speichers'!$C$17:$C$300,'Beladung des Speichers'!$A$17:$A$300,A275)-SUMIFS('Entladung des Speichers'!$C$17:$C$300,'Entladung des Speichers'!$A$17:$A$300,A275)+SUMIFS(Füllstände!$B$17:$B$299,Füllstände!$A$17:$A$299,A275)-SUMIFS(Füllstände!$C$17:$C$299,Füllstände!$A$17:$A$299,A275))</f>
        <v/>
      </c>
      <c r="D275" s="150" t="str">
        <f>IF(ISBLANK('Beladung des Speichers'!A275),"",C275*'Beladung des Speichers'!C275/SUMIFS('Beladung des Speichers'!$C$17:$C$300,'Beladung des Speichers'!$A$17:$A$300,A275))</f>
        <v/>
      </c>
      <c r="E275" s="151" t="str">
        <f>IF(ISBLANK('Beladung des Speichers'!A275),"",1/SUMIFS('Beladung des Speichers'!$C$17:$C$300,'Beladung des Speichers'!$A$17:$A$300,A275)*C275*SUMIF($A$17:$A$300,A275,'Beladung des Speichers'!$E$17:$E$300))</f>
        <v/>
      </c>
      <c r="F275" s="152" t="str">
        <f>IF(ISBLANK('Beladung des Speichers'!A275),"",IF(C275=0,"0,00",D275/C275*E275))</f>
        <v/>
      </c>
      <c r="G275" s="153" t="str">
        <f>IF(ISBLANK('Beladung des Speichers'!A275),"",SUMIFS('Beladung des Speichers'!$C$17:$C$300,'Beladung des Speichers'!$A$17:$A$300,A275))</f>
        <v/>
      </c>
      <c r="H275" s="112" t="str">
        <f>IF(ISBLANK('Beladung des Speichers'!A275),"",'Beladung des Speichers'!C275)</f>
        <v/>
      </c>
      <c r="I275" s="154" t="str">
        <f>IF(ISBLANK('Beladung des Speichers'!A275),"",SUMIFS('Beladung des Speichers'!$E$17:$E$1001,'Beladung des Speichers'!$A$17:$A$1001,'Ergebnis (detailliert)'!A275))</f>
        <v/>
      </c>
      <c r="J275" s="113" t="str">
        <f>IF(ISBLANK('Beladung des Speichers'!A275),"",'Beladung des Speichers'!E275)</f>
        <v/>
      </c>
      <c r="K275" s="154" t="str">
        <f>IF(ISBLANK('Beladung des Speichers'!A275),"",SUMIFS('Entladung des Speichers'!$C$17:$C$1001,'Entladung des Speichers'!$A$17:$A$1001,'Ergebnis (detailliert)'!A275))</f>
        <v/>
      </c>
      <c r="L275" s="155" t="str">
        <f t="shared" si="18"/>
        <v/>
      </c>
      <c r="M275" s="155" t="str">
        <f>IF(ISBLANK('Entladung des Speichers'!A275),"",'Entladung des Speichers'!C275)</f>
        <v/>
      </c>
      <c r="N275" s="154" t="str">
        <f>IF(ISBLANK('Beladung des Speichers'!A275),"",SUMIFS('Entladung des Speichers'!$E$17:$E$1001,'Entladung des Speichers'!$A$17:$A$1001,'Ergebnis (detailliert)'!$A$17:$A$300))</f>
        <v/>
      </c>
      <c r="O275" s="113" t="str">
        <f t="shared" si="19"/>
        <v/>
      </c>
      <c r="P275" s="17" t="str">
        <f>IFERROR(IF(A275="","",N275*'Ergebnis (detailliert)'!J275/'Ergebnis (detailliert)'!I275),0)</f>
        <v/>
      </c>
      <c r="Q275" s="95" t="str">
        <f t="shared" si="20"/>
        <v/>
      </c>
      <c r="R275" s="96" t="str">
        <f t="shared" si="21"/>
        <v/>
      </c>
      <c r="S275" s="97" t="str">
        <f>IF(A275="","",IF(LOOKUP(A275,Stammdaten!$A$17:$A$1001,Stammdaten!$G$17:$G$1001)="Nein",0,IF(ISBLANK('Beladung des Speichers'!A275),"",ROUND(MIN(J275,Q275)*-1,2))))</f>
        <v/>
      </c>
    </row>
    <row r="276" spans="1:19" x14ac:dyDescent="0.2">
      <c r="A276" s="98" t="str">
        <f>IF('Beladung des Speichers'!A276="","",'Beladung des Speichers'!A276)</f>
        <v/>
      </c>
      <c r="B276" s="98" t="str">
        <f>IF('Beladung des Speichers'!B276="","",'Beladung des Speichers'!B276)</f>
        <v/>
      </c>
      <c r="C276" s="149" t="str">
        <f>IF(ISBLANK('Beladung des Speichers'!A276),"",SUMIFS('Beladung des Speichers'!$C$17:$C$300,'Beladung des Speichers'!$A$17:$A$300,A276)-SUMIFS('Entladung des Speichers'!$C$17:$C$300,'Entladung des Speichers'!$A$17:$A$300,A276)+SUMIFS(Füllstände!$B$17:$B$299,Füllstände!$A$17:$A$299,A276)-SUMIFS(Füllstände!$C$17:$C$299,Füllstände!$A$17:$A$299,A276))</f>
        <v/>
      </c>
      <c r="D276" s="150" t="str">
        <f>IF(ISBLANK('Beladung des Speichers'!A276),"",C276*'Beladung des Speichers'!C276/SUMIFS('Beladung des Speichers'!$C$17:$C$300,'Beladung des Speichers'!$A$17:$A$300,A276))</f>
        <v/>
      </c>
      <c r="E276" s="151" t="str">
        <f>IF(ISBLANK('Beladung des Speichers'!A276),"",1/SUMIFS('Beladung des Speichers'!$C$17:$C$300,'Beladung des Speichers'!$A$17:$A$300,A276)*C276*SUMIF($A$17:$A$300,A276,'Beladung des Speichers'!$E$17:$E$300))</f>
        <v/>
      </c>
      <c r="F276" s="152" t="str">
        <f>IF(ISBLANK('Beladung des Speichers'!A276),"",IF(C276=0,"0,00",D276/C276*E276))</f>
        <v/>
      </c>
      <c r="G276" s="153" t="str">
        <f>IF(ISBLANK('Beladung des Speichers'!A276),"",SUMIFS('Beladung des Speichers'!$C$17:$C$300,'Beladung des Speichers'!$A$17:$A$300,A276))</f>
        <v/>
      </c>
      <c r="H276" s="112" t="str">
        <f>IF(ISBLANK('Beladung des Speichers'!A276),"",'Beladung des Speichers'!C276)</f>
        <v/>
      </c>
      <c r="I276" s="154" t="str">
        <f>IF(ISBLANK('Beladung des Speichers'!A276),"",SUMIFS('Beladung des Speichers'!$E$17:$E$1001,'Beladung des Speichers'!$A$17:$A$1001,'Ergebnis (detailliert)'!A276))</f>
        <v/>
      </c>
      <c r="J276" s="113" t="str">
        <f>IF(ISBLANK('Beladung des Speichers'!A276),"",'Beladung des Speichers'!E276)</f>
        <v/>
      </c>
      <c r="K276" s="154" t="str">
        <f>IF(ISBLANK('Beladung des Speichers'!A276),"",SUMIFS('Entladung des Speichers'!$C$17:$C$1001,'Entladung des Speichers'!$A$17:$A$1001,'Ergebnis (detailliert)'!A276))</f>
        <v/>
      </c>
      <c r="L276" s="155" t="str">
        <f t="shared" si="18"/>
        <v/>
      </c>
      <c r="M276" s="155" t="str">
        <f>IF(ISBLANK('Entladung des Speichers'!A276),"",'Entladung des Speichers'!C276)</f>
        <v/>
      </c>
      <c r="N276" s="154" t="str">
        <f>IF(ISBLANK('Beladung des Speichers'!A276),"",SUMIFS('Entladung des Speichers'!$E$17:$E$1001,'Entladung des Speichers'!$A$17:$A$1001,'Ergebnis (detailliert)'!$A$17:$A$300))</f>
        <v/>
      </c>
      <c r="O276" s="113" t="str">
        <f t="shared" si="19"/>
        <v/>
      </c>
      <c r="P276" s="17" t="str">
        <f>IFERROR(IF(A276="","",N276*'Ergebnis (detailliert)'!J276/'Ergebnis (detailliert)'!I276),0)</f>
        <v/>
      </c>
      <c r="Q276" s="95" t="str">
        <f t="shared" si="20"/>
        <v/>
      </c>
      <c r="R276" s="96" t="str">
        <f t="shared" si="21"/>
        <v/>
      </c>
      <c r="S276" s="97" t="str">
        <f>IF(A276="","",IF(LOOKUP(A276,Stammdaten!$A$17:$A$1001,Stammdaten!$G$17:$G$1001)="Nein",0,IF(ISBLANK('Beladung des Speichers'!A276),"",ROUND(MIN(J276,Q276)*-1,2))))</f>
        <v/>
      </c>
    </row>
    <row r="277" spans="1:19" x14ac:dyDescent="0.2">
      <c r="A277" s="98" t="str">
        <f>IF('Beladung des Speichers'!A277="","",'Beladung des Speichers'!A277)</f>
        <v/>
      </c>
      <c r="B277" s="98" t="str">
        <f>IF('Beladung des Speichers'!B277="","",'Beladung des Speichers'!B277)</f>
        <v/>
      </c>
      <c r="C277" s="149" t="str">
        <f>IF(ISBLANK('Beladung des Speichers'!A277),"",SUMIFS('Beladung des Speichers'!$C$17:$C$300,'Beladung des Speichers'!$A$17:$A$300,A277)-SUMIFS('Entladung des Speichers'!$C$17:$C$300,'Entladung des Speichers'!$A$17:$A$300,A277)+SUMIFS(Füllstände!$B$17:$B$299,Füllstände!$A$17:$A$299,A277)-SUMIFS(Füllstände!$C$17:$C$299,Füllstände!$A$17:$A$299,A277))</f>
        <v/>
      </c>
      <c r="D277" s="150" t="str">
        <f>IF(ISBLANK('Beladung des Speichers'!A277),"",C277*'Beladung des Speichers'!C277/SUMIFS('Beladung des Speichers'!$C$17:$C$300,'Beladung des Speichers'!$A$17:$A$300,A277))</f>
        <v/>
      </c>
      <c r="E277" s="151" t="str">
        <f>IF(ISBLANK('Beladung des Speichers'!A277),"",1/SUMIFS('Beladung des Speichers'!$C$17:$C$300,'Beladung des Speichers'!$A$17:$A$300,A277)*C277*SUMIF($A$17:$A$300,A277,'Beladung des Speichers'!$E$17:$E$300))</f>
        <v/>
      </c>
      <c r="F277" s="152" t="str">
        <f>IF(ISBLANK('Beladung des Speichers'!A277),"",IF(C277=0,"0,00",D277/C277*E277))</f>
        <v/>
      </c>
      <c r="G277" s="153" t="str">
        <f>IF(ISBLANK('Beladung des Speichers'!A277),"",SUMIFS('Beladung des Speichers'!$C$17:$C$300,'Beladung des Speichers'!$A$17:$A$300,A277))</f>
        <v/>
      </c>
      <c r="H277" s="112" t="str">
        <f>IF(ISBLANK('Beladung des Speichers'!A277),"",'Beladung des Speichers'!C277)</f>
        <v/>
      </c>
      <c r="I277" s="154" t="str">
        <f>IF(ISBLANK('Beladung des Speichers'!A277),"",SUMIFS('Beladung des Speichers'!$E$17:$E$1001,'Beladung des Speichers'!$A$17:$A$1001,'Ergebnis (detailliert)'!A277))</f>
        <v/>
      </c>
      <c r="J277" s="113" t="str">
        <f>IF(ISBLANK('Beladung des Speichers'!A277),"",'Beladung des Speichers'!E277)</f>
        <v/>
      </c>
      <c r="K277" s="154" t="str">
        <f>IF(ISBLANK('Beladung des Speichers'!A277),"",SUMIFS('Entladung des Speichers'!$C$17:$C$1001,'Entladung des Speichers'!$A$17:$A$1001,'Ergebnis (detailliert)'!A277))</f>
        <v/>
      </c>
      <c r="L277" s="155" t="str">
        <f t="shared" si="18"/>
        <v/>
      </c>
      <c r="M277" s="155" t="str">
        <f>IF(ISBLANK('Entladung des Speichers'!A277),"",'Entladung des Speichers'!C277)</f>
        <v/>
      </c>
      <c r="N277" s="154" t="str">
        <f>IF(ISBLANK('Beladung des Speichers'!A277),"",SUMIFS('Entladung des Speichers'!$E$17:$E$1001,'Entladung des Speichers'!$A$17:$A$1001,'Ergebnis (detailliert)'!$A$17:$A$300))</f>
        <v/>
      </c>
      <c r="O277" s="113" t="str">
        <f t="shared" si="19"/>
        <v/>
      </c>
      <c r="P277" s="17" t="str">
        <f>IFERROR(IF(A277="","",N277*'Ergebnis (detailliert)'!J277/'Ergebnis (detailliert)'!I277),0)</f>
        <v/>
      </c>
      <c r="Q277" s="95" t="str">
        <f t="shared" si="20"/>
        <v/>
      </c>
      <c r="R277" s="96" t="str">
        <f t="shared" si="21"/>
        <v/>
      </c>
      <c r="S277" s="97" t="str">
        <f>IF(A277="","",IF(LOOKUP(A277,Stammdaten!$A$17:$A$1001,Stammdaten!$G$17:$G$1001)="Nein",0,IF(ISBLANK('Beladung des Speichers'!A277),"",ROUND(MIN(J277,Q277)*-1,2))))</f>
        <v/>
      </c>
    </row>
    <row r="278" spans="1:19" x14ac:dyDescent="0.2">
      <c r="A278" s="98" t="str">
        <f>IF('Beladung des Speichers'!A278="","",'Beladung des Speichers'!A278)</f>
        <v/>
      </c>
      <c r="B278" s="98" t="str">
        <f>IF('Beladung des Speichers'!B278="","",'Beladung des Speichers'!B278)</f>
        <v/>
      </c>
      <c r="C278" s="149" t="str">
        <f>IF(ISBLANK('Beladung des Speichers'!A278),"",SUMIFS('Beladung des Speichers'!$C$17:$C$300,'Beladung des Speichers'!$A$17:$A$300,A278)-SUMIFS('Entladung des Speichers'!$C$17:$C$300,'Entladung des Speichers'!$A$17:$A$300,A278)+SUMIFS(Füllstände!$B$17:$B$299,Füllstände!$A$17:$A$299,A278)-SUMIFS(Füllstände!$C$17:$C$299,Füllstände!$A$17:$A$299,A278))</f>
        <v/>
      </c>
      <c r="D278" s="150" t="str">
        <f>IF(ISBLANK('Beladung des Speichers'!A278),"",C278*'Beladung des Speichers'!C278/SUMIFS('Beladung des Speichers'!$C$17:$C$300,'Beladung des Speichers'!$A$17:$A$300,A278))</f>
        <v/>
      </c>
      <c r="E278" s="151" t="str">
        <f>IF(ISBLANK('Beladung des Speichers'!A278),"",1/SUMIFS('Beladung des Speichers'!$C$17:$C$300,'Beladung des Speichers'!$A$17:$A$300,A278)*C278*SUMIF($A$17:$A$300,A278,'Beladung des Speichers'!$E$17:$E$300))</f>
        <v/>
      </c>
      <c r="F278" s="152" t="str">
        <f>IF(ISBLANK('Beladung des Speichers'!A278),"",IF(C278=0,"0,00",D278/C278*E278))</f>
        <v/>
      </c>
      <c r="G278" s="153" t="str">
        <f>IF(ISBLANK('Beladung des Speichers'!A278),"",SUMIFS('Beladung des Speichers'!$C$17:$C$300,'Beladung des Speichers'!$A$17:$A$300,A278))</f>
        <v/>
      </c>
      <c r="H278" s="112" t="str">
        <f>IF(ISBLANK('Beladung des Speichers'!A278),"",'Beladung des Speichers'!C278)</f>
        <v/>
      </c>
      <c r="I278" s="154" t="str">
        <f>IF(ISBLANK('Beladung des Speichers'!A278),"",SUMIFS('Beladung des Speichers'!$E$17:$E$1001,'Beladung des Speichers'!$A$17:$A$1001,'Ergebnis (detailliert)'!A278))</f>
        <v/>
      </c>
      <c r="J278" s="113" t="str">
        <f>IF(ISBLANK('Beladung des Speichers'!A278),"",'Beladung des Speichers'!E278)</f>
        <v/>
      </c>
      <c r="K278" s="154" t="str">
        <f>IF(ISBLANK('Beladung des Speichers'!A278),"",SUMIFS('Entladung des Speichers'!$C$17:$C$1001,'Entladung des Speichers'!$A$17:$A$1001,'Ergebnis (detailliert)'!A278))</f>
        <v/>
      </c>
      <c r="L278" s="155" t="str">
        <f t="shared" si="18"/>
        <v/>
      </c>
      <c r="M278" s="155" t="str">
        <f>IF(ISBLANK('Entladung des Speichers'!A278),"",'Entladung des Speichers'!C278)</f>
        <v/>
      </c>
      <c r="N278" s="154" t="str">
        <f>IF(ISBLANK('Beladung des Speichers'!A278),"",SUMIFS('Entladung des Speichers'!$E$17:$E$1001,'Entladung des Speichers'!$A$17:$A$1001,'Ergebnis (detailliert)'!$A$17:$A$300))</f>
        <v/>
      </c>
      <c r="O278" s="113" t="str">
        <f t="shared" si="19"/>
        <v/>
      </c>
      <c r="P278" s="17" t="str">
        <f>IFERROR(IF(A278="","",N278*'Ergebnis (detailliert)'!J278/'Ergebnis (detailliert)'!I278),0)</f>
        <v/>
      </c>
      <c r="Q278" s="95" t="str">
        <f t="shared" si="20"/>
        <v/>
      </c>
      <c r="R278" s="96" t="str">
        <f t="shared" si="21"/>
        <v/>
      </c>
      <c r="S278" s="97" t="str">
        <f>IF(A278="","",IF(LOOKUP(A278,Stammdaten!$A$17:$A$1001,Stammdaten!$G$17:$G$1001)="Nein",0,IF(ISBLANK('Beladung des Speichers'!A278),"",ROUND(MIN(J278,Q278)*-1,2))))</f>
        <v/>
      </c>
    </row>
    <row r="279" spans="1:19" x14ac:dyDescent="0.2">
      <c r="A279" s="98" t="str">
        <f>IF('Beladung des Speichers'!A279="","",'Beladung des Speichers'!A279)</f>
        <v/>
      </c>
      <c r="B279" s="98" t="str">
        <f>IF('Beladung des Speichers'!B279="","",'Beladung des Speichers'!B279)</f>
        <v/>
      </c>
      <c r="C279" s="149" t="str">
        <f>IF(ISBLANK('Beladung des Speichers'!A279),"",SUMIFS('Beladung des Speichers'!$C$17:$C$300,'Beladung des Speichers'!$A$17:$A$300,A279)-SUMIFS('Entladung des Speichers'!$C$17:$C$300,'Entladung des Speichers'!$A$17:$A$300,A279)+SUMIFS(Füllstände!$B$17:$B$299,Füllstände!$A$17:$A$299,A279)-SUMIFS(Füllstände!$C$17:$C$299,Füllstände!$A$17:$A$299,A279))</f>
        <v/>
      </c>
      <c r="D279" s="150" t="str">
        <f>IF(ISBLANK('Beladung des Speichers'!A279),"",C279*'Beladung des Speichers'!C279/SUMIFS('Beladung des Speichers'!$C$17:$C$300,'Beladung des Speichers'!$A$17:$A$300,A279))</f>
        <v/>
      </c>
      <c r="E279" s="151" t="str">
        <f>IF(ISBLANK('Beladung des Speichers'!A279),"",1/SUMIFS('Beladung des Speichers'!$C$17:$C$300,'Beladung des Speichers'!$A$17:$A$300,A279)*C279*SUMIF($A$17:$A$300,A279,'Beladung des Speichers'!$E$17:$E$300))</f>
        <v/>
      </c>
      <c r="F279" s="152" t="str">
        <f>IF(ISBLANK('Beladung des Speichers'!A279),"",IF(C279=0,"0,00",D279/C279*E279))</f>
        <v/>
      </c>
      <c r="G279" s="153" t="str">
        <f>IF(ISBLANK('Beladung des Speichers'!A279),"",SUMIFS('Beladung des Speichers'!$C$17:$C$300,'Beladung des Speichers'!$A$17:$A$300,A279))</f>
        <v/>
      </c>
      <c r="H279" s="112" t="str">
        <f>IF(ISBLANK('Beladung des Speichers'!A279),"",'Beladung des Speichers'!C279)</f>
        <v/>
      </c>
      <c r="I279" s="154" t="str">
        <f>IF(ISBLANK('Beladung des Speichers'!A279),"",SUMIFS('Beladung des Speichers'!$E$17:$E$1001,'Beladung des Speichers'!$A$17:$A$1001,'Ergebnis (detailliert)'!A279))</f>
        <v/>
      </c>
      <c r="J279" s="113" t="str">
        <f>IF(ISBLANK('Beladung des Speichers'!A279),"",'Beladung des Speichers'!E279)</f>
        <v/>
      </c>
      <c r="K279" s="154" t="str">
        <f>IF(ISBLANK('Beladung des Speichers'!A279),"",SUMIFS('Entladung des Speichers'!$C$17:$C$1001,'Entladung des Speichers'!$A$17:$A$1001,'Ergebnis (detailliert)'!A279))</f>
        <v/>
      </c>
      <c r="L279" s="155" t="str">
        <f t="shared" si="18"/>
        <v/>
      </c>
      <c r="M279" s="155" t="str">
        <f>IF(ISBLANK('Entladung des Speichers'!A279),"",'Entladung des Speichers'!C279)</f>
        <v/>
      </c>
      <c r="N279" s="154" t="str">
        <f>IF(ISBLANK('Beladung des Speichers'!A279),"",SUMIFS('Entladung des Speichers'!$E$17:$E$1001,'Entladung des Speichers'!$A$17:$A$1001,'Ergebnis (detailliert)'!$A$17:$A$300))</f>
        <v/>
      </c>
      <c r="O279" s="113" t="str">
        <f t="shared" si="19"/>
        <v/>
      </c>
      <c r="P279" s="17" t="str">
        <f>IFERROR(IF(A279="","",N279*'Ergebnis (detailliert)'!J279/'Ergebnis (detailliert)'!I279),0)</f>
        <v/>
      </c>
      <c r="Q279" s="95" t="str">
        <f t="shared" si="20"/>
        <v/>
      </c>
      <c r="R279" s="96" t="str">
        <f t="shared" si="21"/>
        <v/>
      </c>
      <c r="S279" s="97" t="str">
        <f>IF(A279="","",IF(LOOKUP(A279,Stammdaten!$A$17:$A$1001,Stammdaten!$G$17:$G$1001)="Nein",0,IF(ISBLANK('Beladung des Speichers'!A279),"",ROUND(MIN(J279,Q279)*-1,2))))</f>
        <v/>
      </c>
    </row>
    <row r="280" spans="1:19" x14ac:dyDescent="0.2">
      <c r="A280" s="98" t="str">
        <f>IF('Beladung des Speichers'!A280="","",'Beladung des Speichers'!A280)</f>
        <v/>
      </c>
      <c r="B280" s="98" t="str">
        <f>IF('Beladung des Speichers'!B280="","",'Beladung des Speichers'!B280)</f>
        <v/>
      </c>
      <c r="C280" s="149" t="str">
        <f>IF(ISBLANK('Beladung des Speichers'!A280),"",SUMIFS('Beladung des Speichers'!$C$17:$C$300,'Beladung des Speichers'!$A$17:$A$300,A280)-SUMIFS('Entladung des Speichers'!$C$17:$C$300,'Entladung des Speichers'!$A$17:$A$300,A280)+SUMIFS(Füllstände!$B$17:$B$299,Füllstände!$A$17:$A$299,A280)-SUMIFS(Füllstände!$C$17:$C$299,Füllstände!$A$17:$A$299,A280))</f>
        <v/>
      </c>
      <c r="D280" s="150" t="str">
        <f>IF(ISBLANK('Beladung des Speichers'!A280),"",C280*'Beladung des Speichers'!C280/SUMIFS('Beladung des Speichers'!$C$17:$C$300,'Beladung des Speichers'!$A$17:$A$300,A280))</f>
        <v/>
      </c>
      <c r="E280" s="151" t="str">
        <f>IF(ISBLANK('Beladung des Speichers'!A280),"",1/SUMIFS('Beladung des Speichers'!$C$17:$C$300,'Beladung des Speichers'!$A$17:$A$300,A280)*C280*SUMIF($A$17:$A$300,A280,'Beladung des Speichers'!$E$17:$E$300))</f>
        <v/>
      </c>
      <c r="F280" s="152" t="str">
        <f>IF(ISBLANK('Beladung des Speichers'!A280),"",IF(C280=0,"0,00",D280/C280*E280))</f>
        <v/>
      </c>
      <c r="G280" s="153" t="str">
        <f>IF(ISBLANK('Beladung des Speichers'!A280),"",SUMIFS('Beladung des Speichers'!$C$17:$C$300,'Beladung des Speichers'!$A$17:$A$300,A280))</f>
        <v/>
      </c>
      <c r="H280" s="112" t="str">
        <f>IF(ISBLANK('Beladung des Speichers'!A280),"",'Beladung des Speichers'!C280)</f>
        <v/>
      </c>
      <c r="I280" s="154" t="str">
        <f>IF(ISBLANK('Beladung des Speichers'!A280),"",SUMIFS('Beladung des Speichers'!$E$17:$E$1001,'Beladung des Speichers'!$A$17:$A$1001,'Ergebnis (detailliert)'!A280))</f>
        <v/>
      </c>
      <c r="J280" s="113" t="str">
        <f>IF(ISBLANK('Beladung des Speichers'!A280),"",'Beladung des Speichers'!E280)</f>
        <v/>
      </c>
      <c r="K280" s="154" t="str">
        <f>IF(ISBLANK('Beladung des Speichers'!A280),"",SUMIFS('Entladung des Speichers'!$C$17:$C$1001,'Entladung des Speichers'!$A$17:$A$1001,'Ergebnis (detailliert)'!A280))</f>
        <v/>
      </c>
      <c r="L280" s="155" t="str">
        <f t="shared" si="18"/>
        <v/>
      </c>
      <c r="M280" s="155" t="str">
        <f>IF(ISBLANK('Entladung des Speichers'!A280),"",'Entladung des Speichers'!C280)</f>
        <v/>
      </c>
      <c r="N280" s="154" t="str">
        <f>IF(ISBLANK('Beladung des Speichers'!A280),"",SUMIFS('Entladung des Speichers'!$E$17:$E$1001,'Entladung des Speichers'!$A$17:$A$1001,'Ergebnis (detailliert)'!$A$17:$A$300))</f>
        <v/>
      </c>
      <c r="O280" s="113" t="str">
        <f t="shared" si="19"/>
        <v/>
      </c>
      <c r="P280" s="17" t="str">
        <f>IFERROR(IF(A280="","",N280*'Ergebnis (detailliert)'!J280/'Ergebnis (detailliert)'!I280),0)</f>
        <v/>
      </c>
      <c r="Q280" s="95" t="str">
        <f t="shared" si="20"/>
        <v/>
      </c>
      <c r="R280" s="96" t="str">
        <f t="shared" si="21"/>
        <v/>
      </c>
      <c r="S280" s="97" t="str">
        <f>IF(A280="","",IF(LOOKUP(A280,Stammdaten!$A$17:$A$1001,Stammdaten!$G$17:$G$1001)="Nein",0,IF(ISBLANK('Beladung des Speichers'!A280),"",ROUND(MIN(J280,Q280)*-1,2))))</f>
        <v/>
      </c>
    </row>
    <row r="281" spans="1:19" x14ac:dyDescent="0.2">
      <c r="A281" s="98" t="str">
        <f>IF('Beladung des Speichers'!A281="","",'Beladung des Speichers'!A281)</f>
        <v/>
      </c>
      <c r="B281" s="98" t="str">
        <f>IF('Beladung des Speichers'!B281="","",'Beladung des Speichers'!B281)</f>
        <v/>
      </c>
      <c r="C281" s="149" t="str">
        <f>IF(ISBLANK('Beladung des Speichers'!A281),"",SUMIFS('Beladung des Speichers'!$C$17:$C$300,'Beladung des Speichers'!$A$17:$A$300,A281)-SUMIFS('Entladung des Speichers'!$C$17:$C$300,'Entladung des Speichers'!$A$17:$A$300,A281)+SUMIFS(Füllstände!$B$17:$B$299,Füllstände!$A$17:$A$299,A281)-SUMIFS(Füllstände!$C$17:$C$299,Füllstände!$A$17:$A$299,A281))</f>
        <v/>
      </c>
      <c r="D281" s="150" t="str">
        <f>IF(ISBLANK('Beladung des Speichers'!A281),"",C281*'Beladung des Speichers'!C281/SUMIFS('Beladung des Speichers'!$C$17:$C$300,'Beladung des Speichers'!$A$17:$A$300,A281))</f>
        <v/>
      </c>
      <c r="E281" s="151" t="str">
        <f>IF(ISBLANK('Beladung des Speichers'!A281),"",1/SUMIFS('Beladung des Speichers'!$C$17:$C$300,'Beladung des Speichers'!$A$17:$A$300,A281)*C281*SUMIF($A$17:$A$300,A281,'Beladung des Speichers'!$E$17:$E$300))</f>
        <v/>
      </c>
      <c r="F281" s="152" t="str">
        <f>IF(ISBLANK('Beladung des Speichers'!A281),"",IF(C281=0,"0,00",D281/C281*E281))</f>
        <v/>
      </c>
      <c r="G281" s="153" t="str">
        <f>IF(ISBLANK('Beladung des Speichers'!A281),"",SUMIFS('Beladung des Speichers'!$C$17:$C$300,'Beladung des Speichers'!$A$17:$A$300,A281))</f>
        <v/>
      </c>
      <c r="H281" s="112" t="str">
        <f>IF(ISBLANK('Beladung des Speichers'!A281),"",'Beladung des Speichers'!C281)</f>
        <v/>
      </c>
      <c r="I281" s="154" t="str">
        <f>IF(ISBLANK('Beladung des Speichers'!A281),"",SUMIFS('Beladung des Speichers'!$E$17:$E$1001,'Beladung des Speichers'!$A$17:$A$1001,'Ergebnis (detailliert)'!A281))</f>
        <v/>
      </c>
      <c r="J281" s="113" t="str">
        <f>IF(ISBLANK('Beladung des Speichers'!A281),"",'Beladung des Speichers'!E281)</f>
        <v/>
      </c>
      <c r="K281" s="154" t="str">
        <f>IF(ISBLANK('Beladung des Speichers'!A281),"",SUMIFS('Entladung des Speichers'!$C$17:$C$1001,'Entladung des Speichers'!$A$17:$A$1001,'Ergebnis (detailliert)'!A281))</f>
        <v/>
      </c>
      <c r="L281" s="155" t="str">
        <f t="shared" si="18"/>
        <v/>
      </c>
      <c r="M281" s="155" t="str">
        <f>IF(ISBLANK('Entladung des Speichers'!A281),"",'Entladung des Speichers'!C281)</f>
        <v/>
      </c>
      <c r="N281" s="154" t="str">
        <f>IF(ISBLANK('Beladung des Speichers'!A281),"",SUMIFS('Entladung des Speichers'!$E$17:$E$1001,'Entladung des Speichers'!$A$17:$A$1001,'Ergebnis (detailliert)'!$A$17:$A$300))</f>
        <v/>
      </c>
      <c r="O281" s="113" t="str">
        <f t="shared" si="19"/>
        <v/>
      </c>
      <c r="P281" s="17" t="str">
        <f>IFERROR(IF(A281="","",N281*'Ergebnis (detailliert)'!J281/'Ergebnis (detailliert)'!I281),0)</f>
        <v/>
      </c>
      <c r="Q281" s="95" t="str">
        <f t="shared" si="20"/>
        <v/>
      </c>
      <c r="R281" s="96" t="str">
        <f t="shared" si="21"/>
        <v/>
      </c>
      <c r="S281" s="97" t="str">
        <f>IF(A281="","",IF(LOOKUP(A281,Stammdaten!$A$17:$A$1001,Stammdaten!$G$17:$G$1001)="Nein",0,IF(ISBLANK('Beladung des Speichers'!A281),"",ROUND(MIN(J281,Q281)*-1,2))))</f>
        <v/>
      </c>
    </row>
    <row r="282" spans="1:19" x14ac:dyDescent="0.2">
      <c r="A282" s="98" t="str">
        <f>IF('Beladung des Speichers'!A282="","",'Beladung des Speichers'!A282)</f>
        <v/>
      </c>
      <c r="B282" s="98" t="str">
        <f>IF('Beladung des Speichers'!B282="","",'Beladung des Speichers'!B282)</f>
        <v/>
      </c>
      <c r="C282" s="149" t="str">
        <f>IF(ISBLANK('Beladung des Speichers'!A282),"",SUMIFS('Beladung des Speichers'!$C$17:$C$300,'Beladung des Speichers'!$A$17:$A$300,A282)-SUMIFS('Entladung des Speichers'!$C$17:$C$300,'Entladung des Speichers'!$A$17:$A$300,A282)+SUMIFS(Füllstände!$B$17:$B$299,Füllstände!$A$17:$A$299,A282)-SUMIFS(Füllstände!$C$17:$C$299,Füllstände!$A$17:$A$299,A282))</f>
        <v/>
      </c>
      <c r="D282" s="150" t="str">
        <f>IF(ISBLANK('Beladung des Speichers'!A282),"",C282*'Beladung des Speichers'!C282/SUMIFS('Beladung des Speichers'!$C$17:$C$300,'Beladung des Speichers'!$A$17:$A$300,A282))</f>
        <v/>
      </c>
      <c r="E282" s="151" t="str">
        <f>IF(ISBLANK('Beladung des Speichers'!A282),"",1/SUMIFS('Beladung des Speichers'!$C$17:$C$300,'Beladung des Speichers'!$A$17:$A$300,A282)*C282*SUMIF($A$17:$A$300,A282,'Beladung des Speichers'!$E$17:$E$300))</f>
        <v/>
      </c>
      <c r="F282" s="152" t="str">
        <f>IF(ISBLANK('Beladung des Speichers'!A282),"",IF(C282=0,"0,00",D282/C282*E282))</f>
        <v/>
      </c>
      <c r="G282" s="153" t="str">
        <f>IF(ISBLANK('Beladung des Speichers'!A282),"",SUMIFS('Beladung des Speichers'!$C$17:$C$300,'Beladung des Speichers'!$A$17:$A$300,A282))</f>
        <v/>
      </c>
      <c r="H282" s="112" t="str">
        <f>IF(ISBLANK('Beladung des Speichers'!A282),"",'Beladung des Speichers'!C282)</f>
        <v/>
      </c>
      <c r="I282" s="154" t="str">
        <f>IF(ISBLANK('Beladung des Speichers'!A282),"",SUMIFS('Beladung des Speichers'!$E$17:$E$1001,'Beladung des Speichers'!$A$17:$A$1001,'Ergebnis (detailliert)'!A282))</f>
        <v/>
      </c>
      <c r="J282" s="113" t="str">
        <f>IF(ISBLANK('Beladung des Speichers'!A282),"",'Beladung des Speichers'!E282)</f>
        <v/>
      </c>
      <c r="K282" s="154" t="str">
        <f>IF(ISBLANK('Beladung des Speichers'!A282),"",SUMIFS('Entladung des Speichers'!$C$17:$C$1001,'Entladung des Speichers'!$A$17:$A$1001,'Ergebnis (detailliert)'!A282))</f>
        <v/>
      </c>
      <c r="L282" s="155" t="str">
        <f t="shared" si="18"/>
        <v/>
      </c>
      <c r="M282" s="155" t="str">
        <f>IF(ISBLANK('Entladung des Speichers'!A282),"",'Entladung des Speichers'!C282)</f>
        <v/>
      </c>
      <c r="N282" s="154" t="str">
        <f>IF(ISBLANK('Beladung des Speichers'!A282),"",SUMIFS('Entladung des Speichers'!$E$17:$E$1001,'Entladung des Speichers'!$A$17:$A$1001,'Ergebnis (detailliert)'!$A$17:$A$300))</f>
        <v/>
      </c>
      <c r="O282" s="113" t="str">
        <f t="shared" si="19"/>
        <v/>
      </c>
      <c r="P282" s="17" t="str">
        <f>IFERROR(IF(A282="","",N282*'Ergebnis (detailliert)'!J282/'Ergebnis (detailliert)'!I282),0)</f>
        <v/>
      </c>
      <c r="Q282" s="95" t="str">
        <f t="shared" si="20"/>
        <v/>
      </c>
      <c r="R282" s="96" t="str">
        <f t="shared" si="21"/>
        <v/>
      </c>
      <c r="S282" s="97" t="str">
        <f>IF(A282="","",IF(LOOKUP(A282,Stammdaten!$A$17:$A$1001,Stammdaten!$G$17:$G$1001)="Nein",0,IF(ISBLANK('Beladung des Speichers'!A282),"",ROUND(MIN(J282,Q282)*-1,2))))</f>
        <v/>
      </c>
    </row>
    <row r="283" spans="1:19" x14ac:dyDescent="0.2">
      <c r="A283" s="98" t="str">
        <f>IF('Beladung des Speichers'!A283="","",'Beladung des Speichers'!A283)</f>
        <v/>
      </c>
      <c r="B283" s="98" t="str">
        <f>IF('Beladung des Speichers'!B283="","",'Beladung des Speichers'!B283)</f>
        <v/>
      </c>
      <c r="C283" s="149" t="str">
        <f>IF(ISBLANK('Beladung des Speichers'!A283),"",SUMIFS('Beladung des Speichers'!$C$17:$C$300,'Beladung des Speichers'!$A$17:$A$300,A283)-SUMIFS('Entladung des Speichers'!$C$17:$C$300,'Entladung des Speichers'!$A$17:$A$300,A283)+SUMIFS(Füllstände!$B$17:$B$299,Füllstände!$A$17:$A$299,A283)-SUMIFS(Füllstände!$C$17:$C$299,Füllstände!$A$17:$A$299,A283))</f>
        <v/>
      </c>
      <c r="D283" s="150" t="str">
        <f>IF(ISBLANK('Beladung des Speichers'!A283),"",C283*'Beladung des Speichers'!C283/SUMIFS('Beladung des Speichers'!$C$17:$C$300,'Beladung des Speichers'!$A$17:$A$300,A283))</f>
        <v/>
      </c>
      <c r="E283" s="151" t="str">
        <f>IF(ISBLANK('Beladung des Speichers'!A283),"",1/SUMIFS('Beladung des Speichers'!$C$17:$C$300,'Beladung des Speichers'!$A$17:$A$300,A283)*C283*SUMIF($A$17:$A$300,A283,'Beladung des Speichers'!$E$17:$E$300))</f>
        <v/>
      </c>
      <c r="F283" s="152" t="str">
        <f>IF(ISBLANK('Beladung des Speichers'!A283),"",IF(C283=0,"0,00",D283/C283*E283))</f>
        <v/>
      </c>
      <c r="G283" s="153" t="str">
        <f>IF(ISBLANK('Beladung des Speichers'!A283),"",SUMIFS('Beladung des Speichers'!$C$17:$C$300,'Beladung des Speichers'!$A$17:$A$300,A283))</f>
        <v/>
      </c>
      <c r="H283" s="112" t="str">
        <f>IF(ISBLANK('Beladung des Speichers'!A283),"",'Beladung des Speichers'!C283)</f>
        <v/>
      </c>
      <c r="I283" s="154" t="str">
        <f>IF(ISBLANK('Beladung des Speichers'!A283),"",SUMIFS('Beladung des Speichers'!$E$17:$E$1001,'Beladung des Speichers'!$A$17:$A$1001,'Ergebnis (detailliert)'!A283))</f>
        <v/>
      </c>
      <c r="J283" s="113" t="str">
        <f>IF(ISBLANK('Beladung des Speichers'!A283),"",'Beladung des Speichers'!E283)</f>
        <v/>
      </c>
      <c r="K283" s="154" t="str">
        <f>IF(ISBLANK('Beladung des Speichers'!A283),"",SUMIFS('Entladung des Speichers'!$C$17:$C$1001,'Entladung des Speichers'!$A$17:$A$1001,'Ergebnis (detailliert)'!A283))</f>
        <v/>
      </c>
      <c r="L283" s="155" t="str">
        <f t="shared" si="18"/>
        <v/>
      </c>
      <c r="M283" s="155" t="str">
        <f>IF(ISBLANK('Entladung des Speichers'!A283),"",'Entladung des Speichers'!C283)</f>
        <v/>
      </c>
      <c r="N283" s="154" t="str">
        <f>IF(ISBLANK('Beladung des Speichers'!A283),"",SUMIFS('Entladung des Speichers'!$E$17:$E$1001,'Entladung des Speichers'!$A$17:$A$1001,'Ergebnis (detailliert)'!$A$17:$A$300))</f>
        <v/>
      </c>
      <c r="O283" s="113" t="str">
        <f t="shared" si="19"/>
        <v/>
      </c>
      <c r="P283" s="17" t="str">
        <f>IFERROR(IF(A283="","",N283*'Ergebnis (detailliert)'!J283/'Ergebnis (detailliert)'!I283),0)</f>
        <v/>
      </c>
      <c r="Q283" s="95" t="str">
        <f t="shared" si="20"/>
        <v/>
      </c>
      <c r="R283" s="96" t="str">
        <f t="shared" si="21"/>
        <v/>
      </c>
      <c r="S283" s="97" t="str">
        <f>IF(A283="","",IF(LOOKUP(A283,Stammdaten!$A$17:$A$1001,Stammdaten!$G$17:$G$1001)="Nein",0,IF(ISBLANK('Beladung des Speichers'!A283),"",ROUND(MIN(J283,Q283)*-1,2))))</f>
        <v/>
      </c>
    </row>
    <row r="284" spans="1:19" x14ac:dyDescent="0.2">
      <c r="A284" s="98" t="str">
        <f>IF('Beladung des Speichers'!A284="","",'Beladung des Speichers'!A284)</f>
        <v/>
      </c>
      <c r="B284" s="98" t="str">
        <f>IF('Beladung des Speichers'!B284="","",'Beladung des Speichers'!B284)</f>
        <v/>
      </c>
      <c r="C284" s="149" t="str">
        <f>IF(ISBLANK('Beladung des Speichers'!A284),"",SUMIFS('Beladung des Speichers'!$C$17:$C$300,'Beladung des Speichers'!$A$17:$A$300,A284)-SUMIFS('Entladung des Speichers'!$C$17:$C$300,'Entladung des Speichers'!$A$17:$A$300,A284)+SUMIFS(Füllstände!$B$17:$B$299,Füllstände!$A$17:$A$299,A284)-SUMIFS(Füllstände!$C$17:$C$299,Füllstände!$A$17:$A$299,A284))</f>
        <v/>
      </c>
      <c r="D284" s="150" t="str">
        <f>IF(ISBLANK('Beladung des Speichers'!A284),"",C284*'Beladung des Speichers'!C284/SUMIFS('Beladung des Speichers'!$C$17:$C$300,'Beladung des Speichers'!$A$17:$A$300,A284))</f>
        <v/>
      </c>
      <c r="E284" s="151" t="str">
        <f>IF(ISBLANK('Beladung des Speichers'!A284),"",1/SUMIFS('Beladung des Speichers'!$C$17:$C$300,'Beladung des Speichers'!$A$17:$A$300,A284)*C284*SUMIF($A$17:$A$300,A284,'Beladung des Speichers'!$E$17:$E$300))</f>
        <v/>
      </c>
      <c r="F284" s="152" t="str">
        <f>IF(ISBLANK('Beladung des Speichers'!A284),"",IF(C284=0,"0,00",D284/C284*E284))</f>
        <v/>
      </c>
      <c r="G284" s="153" t="str">
        <f>IF(ISBLANK('Beladung des Speichers'!A284),"",SUMIFS('Beladung des Speichers'!$C$17:$C$300,'Beladung des Speichers'!$A$17:$A$300,A284))</f>
        <v/>
      </c>
      <c r="H284" s="112" t="str">
        <f>IF(ISBLANK('Beladung des Speichers'!A284),"",'Beladung des Speichers'!C284)</f>
        <v/>
      </c>
      <c r="I284" s="154" t="str">
        <f>IF(ISBLANK('Beladung des Speichers'!A284),"",SUMIFS('Beladung des Speichers'!$E$17:$E$1001,'Beladung des Speichers'!$A$17:$A$1001,'Ergebnis (detailliert)'!A284))</f>
        <v/>
      </c>
      <c r="J284" s="113" t="str">
        <f>IF(ISBLANK('Beladung des Speichers'!A284),"",'Beladung des Speichers'!E284)</f>
        <v/>
      </c>
      <c r="K284" s="154" t="str">
        <f>IF(ISBLANK('Beladung des Speichers'!A284),"",SUMIFS('Entladung des Speichers'!$C$17:$C$1001,'Entladung des Speichers'!$A$17:$A$1001,'Ergebnis (detailliert)'!A284))</f>
        <v/>
      </c>
      <c r="L284" s="155" t="str">
        <f t="shared" si="18"/>
        <v/>
      </c>
      <c r="M284" s="155" t="str">
        <f>IF(ISBLANK('Entladung des Speichers'!A284),"",'Entladung des Speichers'!C284)</f>
        <v/>
      </c>
      <c r="N284" s="154" t="str">
        <f>IF(ISBLANK('Beladung des Speichers'!A284),"",SUMIFS('Entladung des Speichers'!$E$17:$E$1001,'Entladung des Speichers'!$A$17:$A$1001,'Ergebnis (detailliert)'!$A$17:$A$300))</f>
        <v/>
      </c>
      <c r="O284" s="113" t="str">
        <f t="shared" si="19"/>
        <v/>
      </c>
      <c r="P284" s="17" t="str">
        <f>IFERROR(IF(A284="","",N284*'Ergebnis (detailliert)'!J284/'Ergebnis (detailliert)'!I284),0)</f>
        <v/>
      </c>
      <c r="Q284" s="95" t="str">
        <f t="shared" si="20"/>
        <v/>
      </c>
      <c r="R284" s="96" t="str">
        <f t="shared" si="21"/>
        <v/>
      </c>
      <c r="S284" s="97" t="str">
        <f>IF(A284="","",IF(LOOKUP(A284,Stammdaten!$A$17:$A$1001,Stammdaten!$G$17:$G$1001)="Nein",0,IF(ISBLANK('Beladung des Speichers'!A284),"",ROUND(MIN(J284,Q284)*-1,2))))</f>
        <v/>
      </c>
    </row>
    <row r="285" spans="1:19" x14ac:dyDescent="0.2">
      <c r="A285" s="98" t="str">
        <f>IF('Beladung des Speichers'!A285="","",'Beladung des Speichers'!A285)</f>
        <v/>
      </c>
      <c r="B285" s="98" t="str">
        <f>IF('Beladung des Speichers'!B285="","",'Beladung des Speichers'!B285)</f>
        <v/>
      </c>
      <c r="C285" s="149" t="str">
        <f>IF(ISBLANK('Beladung des Speichers'!A285),"",SUMIFS('Beladung des Speichers'!$C$17:$C$300,'Beladung des Speichers'!$A$17:$A$300,A285)-SUMIFS('Entladung des Speichers'!$C$17:$C$300,'Entladung des Speichers'!$A$17:$A$300,A285)+SUMIFS(Füllstände!$B$17:$B$299,Füllstände!$A$17:$A$299,A285)-SUMIFS(Füllstände!$C$17:$C$299,Füllstände!$A$17:$A$299,A285))</f>
        <v/>
      </c>
      <c r="D285" s="150" t="str">
        <f>IF(ISBLANK('Beladung des Speichers'!A285),"",C285*'Beladung des Speichers'!C285/SUMIFS('Beladung des Speichers'!$C$17:$C$300,'Beladung des Speichers'!$A$17:$A$300,A285))</f>
        <v/>
      </c>
      <c r="E285" s="151" t="str">
        <f>IF(ISBLANK('Beladung des Speichers'!A285),"",1/SUMIFS('Beladung des Speichers'!$C$17:$C$300,'Beladung des Speichers'!$A$17:$A$300,A285)*C285*SUMIF($A$17:$A$300,A285,'Beladung des Speichers'!$E$17:$E$300))</f>
        <v/>
      </c>
      <c r="F285" s="152" t="str">
        <f>IF(ISBLANK('Beladung des Speichers'!A285),"",IF(C285=0,"0,00",D285/C285*E285))</f>
        <v/>
      </c>
      <c r="G285" s="153" t="str">
        <f>IF(ISBLANK('Beladung des Speichers'!A285),"",SUMIFS('Beladung des Speichers'!$C$17:$C$300,'Beladung des Speichers'!$A$17:$A$300,A285))</f>
        <v/>
      </c>
      <c r="H285" s="112" t="str">
        <f>IF(ISBLANK('Beladung des Speichers'!A285),"",'Beladung des Speichers'!C285)</f>
        <v/>
      </c>
      <c r="I285" s="154" t="str">
        <f>IF(ISBLANK('Beladung des Speichers'!A285),"",SUMIFS('Beladung des Speichers'!$E$17:$E$1001,'Beladung des Speichers'!$A$17:$A$1001,'Ergebnis (detailliert)'!A285))</f>
        <v/>
      </c>
      <c r="J285" s="113" t="str">
        <f>IF(ISBLANK('Beladung des Speichers'!A285),"",'Beladung des Speichers'!E285)</f>
        <v/>
      </c>
      <c r="K285" s="154" t="str">
        <f>IF(ISBLANK('Beladung des Speichers'!A285),"",SUMIFS('Entladung des Speichers'!$C$17:$C$1001,'Entladung des Speichers'!$A$17:$A$1001,'Ergebnis (detailliert)'!A285))</f>
        <v/>
      </c>
      <c r="L285" s="155" t="str">
        <f t="shared" si="18"/>
        <v/>
      </c>
      <c r="M285" s="155" t="str">
        <f>IF(ISBLANK('Entladung des Speichers'!A285),"",'Entladung des Speichers'!C285)</f>
        <v/>
      </c>
      <c r="N285" s="154" t="str">
        <f>IF(ISBLANK('Beladung des Speichers'!A285),"",SUMIFS('Entladung des Speichers'!$E$17:$E$1001,'Entladung des Speichers'!$A$17:$A$1001,'Ergebnis (detailliert)'!$A$17:$A$300))</f>
        <v/>
      </c>
      <c r="O285" s="113" t="str">
        <f t="shared" si="19"/>
        <v/>
      </c>
      <c r="P285" s="17" t="str">
        <f>IFERROR(IF(A285="","",N285*'Ergebnis (detailliert)'!J285/'Ergebnis (detailliert)'!I285),0)</f>
        <v/>
      </c>
      <c r="Q285" s="95" t="str">
        <f t="shared" si="20"/>
        <v/>
      </c>
      <c r="R285" s="96" t="str">
        <f t="shared" si="21"/>
        <v/>
      </c>
      <c r="S285" s="97" t="str">
        <f>IF(A285="","",IF(LOOKUP(A285,Stammdaten!$A$17:$A$1001,Stammdaten!$G$17:$G$1001)="Nein",0,IF(ISBLANK('Beladung des Speichers'!A285),"",ROUND(MIN(J285,Q285)*-1,2))))</f>
        <v/>
      </c>
    </row>
    <row r="286" spans="1:19" x14ac:dyDescent="0.2">
      <c r="A286" s="98" t="str">
        <f>IF('Beladung des Speichers'!A286="","",'Beladung des Speichers'!A286)</f>
        <v/>
      </c>
      <c r="B286" s="98" t="str">
        <f>IF('Beladung des Speichers'!B286="","",'Beladung des Speichers'!B286)</f>
        <v/>
      </c>
      <c r="C286" s="149" t="str">
        <f>IF(ISBLANK('Beladung des Speichers'!A286),"",SUMIFS('Beladung des Speichers'!$C$17:$C$300,'Beladung des Speichers'!$A$17:$A$300,A286)-SUMIFS('Entladung des Speichers'!$C$17:$C$300,'Entladung des Speichers'!$A$17:$A$300,A286)+SUMIFS(Füllstände!$B$17:$B$299,Füllstände!$A$17:$A$299,A286)-SUMIFS(Füllstände!$C$17:$C$299,Füllstände!$A$17:$A$299,A286))</f>
        <v/>
      </c>
      <c r="D286" s="150" t="str">
        <f>IF(ISBLANK('Beladung des Speichers'!A286),"",C286*'Beladung des Speichers'!C286/SUMIFS('Beladung des Speichers'!$C$17:$C$300,'Beladung des Speichers'!$A$17:$A$300,A286))</f>
        <v/>
      </c>
      <c r="E286" s="151" t="str">
        <f>IF(ISBLANK('Beladung des Speichers'!A286),"",1/SUMIFS('Beladung des Speichers'!$C$17:$C$300,'Beladung des Speichers'!$A$17:$A$300,A286)*C286*SUMIF($A$17:$A$300,A286,'Beladung des Speichers'!$E$17:$E$300))</f>
        <v/>
      </c>
      <c r="F286" s="152" t="str">
        <f>IF(ISBLANK('Beladung des Speichers'!A286),"",IF(C286=0,"0,00",D286/C286*E286))</f>
        <v/>
      </c>
      <c r="G286" s="153" t="str">
        <f>IF(ISBLANK('Beladung des Speichers'!A286),"",SUMIFS('Beladung des Speichers'!$C$17:$C$300,'Beladung des Speichers'!$A$17:$A$300,A286))</f>
        <v/>
      </c>
      <c r="H286" s="112" t="str">
        <f>IF(ISBLANK('Beladung des Speichers'!A286),"",'Beladung des Speichers'!C286)</f>
        <v/>
      </c>
      <c r="I286" s="154" t="str">
        <f>IF(ISBLANK('Beladung des Speichers'!A286),"",SUMIFS('Beladung des Speichers'!$E$17:$E$1001,'Beladung des Speichers'!$A$17:$A$1001,'Ergebnis (detailliert)'!A286))</f>
        <v/>
      </c>
      <c r="J286" s="113" t="str">
        <f>IF(ISBLANK('Beladung des Speichers'!A286),"",'Beladung des Speichers'!E286)</f>
        <v/>
      </c>
      <c r="K286" s="154" t="str">
        <f>IF(ISBLANK('Beladung des Speichers'!A286),"",SUMIFS('Entladung des Speichers'!$C$17:$C$1001,'Entladung des Speichers'!$A$17:$A$1001,'Ergebnis (detailliert)'!A286))</f>
        <v/>
      </c>
      <c r="L286" s="155" t="str">
        <f t="shared" si="18"/>
        <v/>
      </c>
      <c r="M286" s="155" t="str">
        <f>IF(ISBLANK('Entladung des Speichers'!A286),"",'Entladung des Speichers'!C286)</f>
        <v/>
      </c>
      <c r="N286" s="154" t="str">
        <f>IF(ISBLANK('Beladung des Speichers'!A286),"",SUMIFS('Entladung des Speichers'!$E$17:$E$1001,'Entladung des Speichers'!$A$17:$A$1001,'Ergebnis (detailliert)'!$A$17:$A$300))</f>
        <v/>
      </c>
      <c r="O286" s="113" t="str">
        <f t="shared" si="19"/>
        <v/>
      </c>
      <c r="P286" s="17" t="str">
        <f>IFERROR(IF(A286="","",N286*'Ergebnis (detailliert)'!J286/'Ergebnis (detailliert)'!I286),0)</f>
        <v/>
      </c>
      <c r="Q286" s="95" t="str">
        <f t="shared" si="20"/>
        <v/>
      </c>
      <c r="R286" s="96" t="str">
        <f t="shared" si="21"/>
        <v/>
      </c>
      <c r="S286" s="97" t="str">
        <f>IF(A286="","",IF(LOOKUP(A286,Stammdaten!$A$17:$A$1001,Stammdaten!$G$17:$G$1001)="Nein",0,IF(ISBLANK('Beladung des Speichers'!A286),"",ROUND(MIN(J286,Q286)*-1,2))))</f>
        <v/>
      </c>
    </row>
    <row r="287" spans="1:19" x14ac:dyDescent="0.2">
      <c r="A287" s="98" t="str">
        <f>IF('Beladung des Speichers'!A287="","",'Beladung des Speichers'!A287)</f>
        <v/>
      </c>
      <c r="B287" s="98" t="str">
        <f>IF('Beladung des Speichers'!B287="","",'Beladung des Speichers'!B287)</f>
        <v/>
      </c>
      <c r="C287" s="149" t="str">
        <f>IF(ISBLANK('Beladung des Speichers'!A287),"",SUMIFS('Beladung des Speichers'!$C$17:$C$300,'Beladung des Speichers'!$A$17:$A$300,A287)-SUMIFS('Entladung des Speichers'!$C$17:$C$300,'Entladung des Speichers'!$A$17:$A$300,A287)+SUMIFS(Füllstände!$B$17:$B$299,Füllstände!$A$17:$A$299,A287)-SUMIFS(Füllstände!$C$17:$C$299,Füllstände!$A$17:$A$299,A287))</f>
        <v/>
      </c>
      <c r="D287" s="150" t="str">
        <f>IF(ISBLANK('Beladung des Speichers'!A287),"",C287*'Beladung des Speichers'!C287/SUMIFS('Beladung des Speichers'!$C$17:$C$300,'Beladung des Speichers'!$A$17:$A$300,A287))</f>
        <v/>
      </c>
      <c r="E287" s="151" t="str">
        <f>IF(ISBLANK('Beladung des Speichers'!A287),"",1/SUMIFS('Beladung des Speichers'!$C$17:$C$300,'Beladung des Speichers'!$A$17:$A$300,A287)*C287*SUMIF($A$17:$A$300,A287,'Beladung des Speichers'!$E$17:$E$300))</f>
        <v/>
      </c>
      <c r="F287" s="152" t="str">
        <f>IF(ISBLANK('Beladung des Speichers'!A287),"",IF(C287=0,"0,00",D287/C287*E287))</f>
        <v/>
      </c>
      <c r="G287" s="153" t="str">
        <f>IF(ISBLANK('Beladung des Speichers'!A287),"",SUMIFS('Beladung des Speichers'!$C$17:$C$300,'Beladung des Speichers'!$A$17:$A$300,A287))</f>
        <v/>
      </c>
      <c r="H287" s="112" t="str">
        <f>IF(ISBLANK('Beladung des Speichers'!A287),"",'Beladung des Speichers'!C287)</f>
        <v/>
      </c>
      <c r="I287" s="154" t="str">
        <f>IF(ISBLANK('Beladung des Speichers'!A287),"",SUMIFS('Beladung des Speichers'!$E$17:$E$1001,'Beladung des Speichers'!$A$17:$A$1001,'Ergebnis (detailliert)'!A287))</f>
        <v/>
      </c>
      <c r="J287" s="113" t="str">
        <f>IF(ISBLANK('Beladung des Speichers'!A287),"",'Beladung des Speichers'!E287)</f>
        <v/>
      </c>
      <c r="K287" s="154" t="str">
        <f>IF(ISBLANK('Beladung des Speichers'!A287),"",SUMIFS('Entladung des Speichers'!$C$17:$C$1001,'Entladung des Speichers'!$A$17:$A$1001,'Ergebnis (detailliert)'!A287))</f>
        <v/>
      </c>
      <c r="L287" s="155" t="str">
        <f t="shared" si="18"/>
        <v/>
      </c>
      <c r="M287" s="155" t="str">
        <f>IF(ISBLANK('Entladung des Speichers'!A287),"",'Entladung des Speichers'!C287)</f>
        <v/>
      </c>
      <c r="N287" s="154" t="str">
        <f>IF(ISBLANK('Beladung des Speichers'!A287),"",SUMIFS('Entladung des Speichers'!$E$17:$E$1001,'Entladung des Speichers'!$A$17:$A$1001,'Ergebnis (detailliert)'!$A$17:$A$300))</f>
        <v/>
      </c>
      <c r="O287" s="113" t="str">
        <f t="shared" si="19"/>
        <v/>
      </c>
      <c r="P287" s="17" t="str">
        <f>IFERROR(IF(A287="","",N287*'Ergebnis (detailliert)'!J287/'Ergebnis (detailliert)'!I287),0)</f>
        <v/>
      </c>
      <c r="Q287" s="95" t="str">
        <f t="shared" si="20"/>
        <v/>
      </c>
      <c r="R287" s="96" t="str">
        <f t="shared" si="21"/>
        <v/>
      </c>
      <c r="S287" s="97" t="str">
        <f>IF(A287="","",IF(LOOKUP(A287,Stammdaten!$A$17:$A$1001,Stammdaten!$G$17:$G$1001)="Nein",0,IF(ISBLANK('Beladung des Speichers'!A287),"",ROUND(MIN(J287,Q287)*-1,2))))</f>
        <v/>
      </c>
    </row>
    <row r="288" spans="1:19" x14ac:dyDescent="0.2">
      <c r="A288" s="98" t="str">
        <f>IF('Beladung des Speichers'!A288="","",'Beladung des Speichers'!A288)</f>
        <v/>
      </c>
      <c r="B288" s="98" t="str">
        <f>IF('Beladung des Speichers'!B288="","",'Beladung des Speichers'!B288)</f>
        <v/>
      </c>
      <c r="C288" s="149" t="str">
        <f>IF(ISBLANK('Beladung des Speichers'!A288),"",SUMIFS('Beladung des Speichers'!$C$17:$C$300,'Beladung des Speichers'!$A$17:$A$300,A288)-SUMIFS('Entladung des Speichers'!$C$17:$C$300,'Entladung des Speichers'!$A$17:$A$300,A288)+SUMIFS(Füllstände!$B$17:$B$299,Füllstände!$A$17:$A$299,A288)-SUMIFS(Füllstände!$C$17:$C$299,Füllstände!$A$17:$A$299,A288))</f>
        <v/>
      </c>
      <c r="D288" s="150" t="str">
        <f>IF(ISBLANK('Beladung des Speichers'!A288),"",C288*'Beladung des Speichers'!C288/SUMIFS('Beladung des Speichers'!$C$17:$C$300,'Beladung des Speichers'!$A$17:$A$300,A288))</f>
        <v/>
      </c>
      <c r="E288" s="151" t="str">
        <f>IF(ISBLANK('Beladung des Speichers'!A288),"",1/SUMIFS('Beladung des Speichers'!$C$17:$C$300,'Beladung des Speichers'!$A$17:$A$300,A288)*C288*SUMIF($A$17:$A$300,A288,'Beladung des Speichers'!$E$17:$E$300))</f>
        <v/>
      </c>
      <c r="F288" s="152" t="str">
        <f>IF(ISBLANK('Beladung des Speichers'!A288),"",IF(C288=0,"0,00",D288/C288*E288))</f>
        <v/>
      </c>
      <c r="G288" s="153" t="str">
        <f>IF(ISBLANK('Beladung des Speichers'!A288),"",SUMIFS('Beladung des Speichers'!$C$17:$C$300,'Beladung des Speichers'!$A$17:$A$300,A288))</f>
        <v/>
      </c>
      <c r="H288" s="112" t="str">
        <f>IF(ISBLANK('Beladung des Speichers'!A288),"",'Beladung des Speichers'!C288)</f>
        <v/>
      </c>
      <c r="I288" s="154" t="str">
        <f>IF(ISBLANK('Beladung des Speichers'!A288),"",SUMIFS('Beladung des Speichers'!$E$17:$E$1001,'Beladung des Speichers'!$A$17:$A$1001,'Ergebnis (detailliert)'!A288))</f>
        <v/>
      </c>
      <c r="J288" s="113" t="str">
        <f>IF(ISBLANK('Beladung des Speichers'!A288),"",'Beladung des Speichers'!E288)</f>
        <v/>
      </c>
      <c r="K288" s="154" t="str">
        <f>IF(ISBLANK('Beladung des Speichers'!A288),"",SUMIFS('Entladung des Speichers'!$C$17:$C$1001,'Entladung des Speichers'!$A$17:$A$1001,'Ergebnis (detailliert)'!A288))</f>
        <v/>
      </c>
      <c r="L288" s="155" t="str">
        <f t="shared" si="18"/>
        <v/>
      </c>
      <c r="M288" s="155" t="str">
        <f>IF(ISBLANK('Entladung des Speichers'!A288),"",'Entladung des Speichers'!C288)</f>
        <v/>
      </c>
      <c r="N288" s="154" t="str">
        <f>IF(ISBLANK('Beladung des Speichers'!A288),"",SUMIFS('Entladung des Speichers'!$E$17:$E$1001,'Entladung des Speichers'!$A$17:$A$1001,'Ergebnis (detailliert)'!$A$17:$A$300))</f>
        <v/>
      </c>
      <c r="O288" s="113" t="str">
        <f t="shared" si="19"/>
        <v/>
      </c>
      <c r="P288" s="17" t="str">
        <f>IFERROR(IF(A288="","",N288*'Ergebnis (detailliert)'!J288/'Ergebnis (detailliert)'!I288),0)</f>
        <v/>
      </c>
      <c r="Q288" s="95" t="str">
        <f t="shared" si="20"/>
        <v/>
      </c>
      <c r="R288" s="96" t="str">
        <f t="shared" si="21"/>
        <v/>
      </c>
      <c r="S288" s="97" t="str">
        <f>IF(A288="","",IF(LOOKUP(A288,Stammdaten!$A$17:$A$1001,Stammdaten!$G$17:$G$1001)="Nein",0,IF(ISBLANK('Beladung des Speichers'!A288),"",ROUND(MIN(J288,Q288)*-1,2))))</f>
        <v/>
      </c>
    </row>
    <row r="289" spans="1:19" x14ac:dyDescent="0.2">
      <c r="A289" s="98" t="str">
        <f>IF('Beladung des Speichers'!A289="","",'Beladung des Speichers'!A289)</f>
        <v/>
      </c>
      <c r="B289" s="98" t="str">
        <f>IF('Beladung des Speichers'!B289="","",'Beladung des Speichers'!B289)</f>
        <v/>
      </c>
      <c r="C289" s="149" t="str">
        <f>IF(ISBLANK('Beladung des Speichers'!A289),"",SUMIFS('Beladung des Speichers'!$C$17:$C$300,'Beladung des Speichers'!$A$17:$A$300,A289)-SUMIFS('Entladung des Speichers'!$C$17:$C$300,'Entladung des Speichers'!$A$17:$A$300,A289)+SUMIFS(Füllstände!$B$17:$B$299,Füllstände!$A$17:$A$299,A289)-SUMIFS(Füllstände!$C$17:$C$299,Füllstände!$A$17:$A$299,A289))</f>
        <v/>
      </c>
      <c r="D289" s="150" t="str">
        <f>IF(ISBLANK('Beladung des Speichers'!A289),"",C289*'Beladung des Speichers'!C289/SUMIFS('Beladung des Speichers'!$C$17:$C$300,'Beladung des Speichers'!$A$17:$A$300,A289))</f>
        <v/>
      </c>
      <c r="E289" s="151" t="str">
        <f>IF(ISBLANK('Beladung des Speichers'!A289),"",1/SUMIFS('Beladung des Speichers'!$C$17:$C$300,'Beladung des Speichers'!$A$17:$A$300,A289)*C289*SUMIF($A$17:$A$300,A289,'Beladung des Speichers'!$E$17:$E$300))</f>
        <v/>
      </c>
      <c r="F289" s="152" t="str">
        <f>IF(ISBLANK('Beladung des Speichers'!A289),"",IF(C289=0,"0,00",D289/C289*E289))</f>
        <v/>
      </c>
      <c r="G289" s="153" t="str">
        <f>IF(ISBLANK('Beladung des Speichers'!A289),"",SUMIFS('Beladung des Speichers'!$C$17:$C$300,'Beladung des Speichers'!$A$17:$A$300,A289))</f>
        <v/>
      </c>
      <c r="H289" s="112" t="str">
        <f>IF(ISBLANK('Beladung des Speichers'!A289),"",'Beladung des Speichers'!C289)</f>
        <v/>
      </c>
      <c r="I289" s="154" t="str">
        <f>IF(ISBLANK('Beladung des Speichers'!A289),"",SUMIFS('Beladung des Speichers'!$E$17:$E$1001,'Beladung des Speichers'!$A$17:$A$1001,'Ergebnis (detailliert)'!A289))</f>
        <v/>
      </c>
      <c r="J289" s="113" t="str">
        <f>IF(ISBLANK('Beladung des Speichers'!A289),"",'Beladung des Speichers'!E289)</f>
        <v/>
      </c>
      <c r="K289" s="154" t="str">
        <f>IF(ISBLANK('Beladung des Speichers'!A289),"",SUMIFS('Entladung des Speichers'!$C$17:$C$1001,'Entladung des Speichers'!$A$17:$A$1001,'Ergebnis (detailliert)'!A289))</f>
        <v/>
      </c>
      <c r="L289" s="155" t="str">
        <f t="shared" si="18"/>
        <v/>
      </c>
      <c r="M289" s="155" t="str">
        <f>IF(ISBLANK('Entladung des Speichers'!A289),"",'Entladung des Speichers'!C289)</f>
        <v/>
      </c>
      <c r="N289" s="154" t="str">
        <f>IF(ISBLANK('Beladung des Speichers'!A289),"",SUMIFS('Entladung des Speichers'!$E$17:$E$1001,'Entladung des Speichers'!$A$17:$A$1001,'Ergebnis (detailliert)'!$A$17:$A$300))</f>
        <v/>
      </c>
      <c r="O289" s="113" t="str">
        <f t="shared" si="19"/>
        <v/>
      </c>
      <c r="P289" s="17" t="str">
        <f>IFERROR(IF(A289="","",N289*'Ergebnis (detailliert)'!J289/'Ergebnis (detailliert)'!I289),0)</f>
        <v/>
      </c>
      <c r="Q289" s="95" t="str">
        <f t="shared" si="20"/>
        <v/>
      </c>
      <c r="R289" s="96" t="str">
        <f t="shared" si="21"/>
        <v/>
      </c>
      <c r="S289" s="97" t="str">
        <f>IF(A289="","",IF(LOOKUP(A289,Stammdaten!$A$17:$A$1001,Stammdaten!$G$17:$G$1001)="Nein",0,IF(ISBLANK('Beladung des Speichers'!A289),"",ROUND(MIN(J289,Q289)*-1,2))))</f>
        <v/>
      </c>
    </row>
    <row r="290" spans="1:19" x14ac:dyDescent="0.2">
      <c r="A290" s="98" t="str">
        <f>IF('Beladung des Speichers'!A290="","",'Beladung des Speichers'!A290)</f>
        <v/>
      </c>
      <c r="B290" s="98" t="str">
        <f>IF('Beladung des Speichers'!B290="","",'Beladung des Speichers'!B290)</f>
        <v/>
      </c>
      <c r="C290" s="149" t="str">
        <f>IF(ISBLANK('Beladung des Speichers'!A290),"",SUMIFS('Beladung des Speichers'!$C$17:$C$300,'Beladung des Speichers'!$A$17:$A$300,A290)-SUMIFS('Entladung des Speichers'!$C$17:$C$300,'Entladung des Speichers'!$A$17:$A$300,A290)+SUMIFS(Füllstände!$B$17:$B$299,Füllstände!$A$17:$A$299,A290)-SUMIFS(Füllstände!$C$17:$C$299,Füllstände!$A$17:$A$299,A290))</f>
        <v/>
      </c>
      <c r="D290" s="150" t="str">
        <f>IF(ISBLANK('Beladung des Speichers'!A290),"",C290*'Beladung des Speichers'!C290/SUMIFS('Beladung des Speichers'!$C$17:$C$300,'Beladung des Speichers'!$A$17:$A$300,A290))</f>
        <v/>
      </c>
      <c r="E290" s="151" t="str">
        <f>IF(ISBLANK('Beladung des Speichers'!A290),"",1/SUMIFS('Beladung des Speichers'!$C$17:$C$300,'Beladung des Speichers'!$A$17:$A$300,A290)*C290*SUMIF($A$17:$A$300,A290,'Beladung des Speichers'!$E$17:$E$300))</f>
        <v/>
      </c>
      <c r="F290" s="152" t="str">
        <f>IF(ISBLANK('Beladung des Speichers'!A290),"",IF(C290=0,"0,00",D290/C290*E290))</f>
        <v/>
      </c>
      <c r="G290" s="153" t="str">
        <f>IF(ISBLANK('Beladung des Speichers'!A290),"",SUMIFS('Beladung des Speichers'!$C$17:$C$300,'Beladung des Speichers'!$A$17:$A$300,A290))</f>
        <v/>
      </c>
      <c r="H290" s="112" t="str">
        <f>IF(ISBLANK('Beladung des Speichers'!A290),"",'Beladung des Speichers'!C290)</f>
        <v/>
      </c>
      <c r="I290" s="154" t="str">
        <f>IF(ISBLANK('Beladung des Speichers'!A290),"",SUMIFS('Beladung des Speichers'!$E$17:$E$1001,'Beladung des Speichers'!$A$17:$A$1001,'Ergebnis (detailliert)'!A290))</f>
        <v/>
      </c>
      <c r="J290" s="113" t="str">
        <f>IF(ISBLANK('Beladung des Speichers'!A290),"",'Beladung des Speichers'!E290)</f>
        <v/>
      </c>
      <c r="K290" s="154" t="str">
        <f>IF(ISBLANK('Beladung des Speichers'!A290),"",SUMIFS('Entladung des Speichers'!$C$17:$C$1001,'Entladung des Speichers'!$A$17:$A$1001,'Ergebnis (detailliert)'!A290))</f>
        <v/>
      </c>
      <c r="L290" s="155" t="str">
        <f t="shared" si="18"/>
        <v/>
      </c>
      <c r="M290" s="155" t="str">
        <f>IF(ISBLANK('Entladung des Speichers'!A290),"",'Entladung des Speichers'!C290)</f>
        <v/>
      </c>
      <c r="N290" s="154" t="str">
        <f>IF(ISBLANK('Beladung des Speichers'!A290),"",SUMIFS('Entladung des Speichers'!$E$17:$E$1001,'Entladung des Speichers'!$A$17:$A$1001,'Ergebnis (detailliert)'!$A$17:$A$300))</f>
        <v/>
      </c>
      <c r="O290" s="113" t="str">
        <f t="shared" si="19"/>
        <v/>
      </c>
      <c r="P290" s="17" t="str">
        <f>IFERROR(IF(A290="","",N290*'Ergebnis (detailliert)'!J290/'Ergebnis (detailliert)'!I290),0)</f>
        <v/>
      </c>
      <c r="Q290" s="95" t="str">
        <f t="shared" si="20"/>
        <v/>
      </c>
      <c r="R290" s="96" t="str">
        <f t="shared" si="21"/>
        <v/>
      </c>
      <c r="S290" s="97" t="str">
        <f>IF(A290="","",IF(LOOKUP(A290,Stammdaten!$A$17:$A$1001,Stammdaten!$G$17:$G$1001)="Nein",0,IF(ISBLANK('Beladung des Speichers'!A290),"",ROUND(MIN(J290,Q290)*-1,2))))</f>
        <v/>
      </c>
    </row>
    <row r="291" spans="1:19" x14ac:dyDescent="0.2">
      <c r="A291" s="98" t="str">
        <f>IF('Beladung des Speichers'!A291="","",'Beladung des Speichers'!A291)</f>
        <v/>
      </c>
      <c r="B291" s="98" t="str">
        <f>IF('Beladung des Speichers'!B291="","",'Beladung des Speichers'!B291)</f>
        <v/>
      </c>
      <c r="C291" s="149" t="str">
        <f>IF(ISBLANK('Beladung des Speichers'!A291),"",SUMIFS('Beladung des Speichers'!$C$17:$C$300,'Beladung des Speichers'!$A$17:$A$300,A291)-SUMIFS('Entladung des Speichers'!$C$17:$C$300,'Entladung des Speichers'!$A$17:$A$300,A291)+SUMIFS(Füllstände!$B$17:$B$299,Füllstände!$A$17:$A$299,A291)-SUMIFS(Füllstände!$C$17:$C$299,Füllstände!$A$17:$A$299,A291))</f>
        <v/>
      </c>
      <c r="D291" s="150" t="str">
        <f>IF(ISBLANK('Beladung des Speichers'!A291),"",C291*'Beladung des Speichers'!C291/SUMIFS('Beladung des Speichers'!$C$17:$C$300,'Beladung des Speichers'!$A$17:$A$300,A291))</f>
        <v/>
      </c>
      <c r="E291" s="151" t="str">
        <f>IF(ISBLANK('Beladung des Speichers'!A291),"",1/SUMIFS('Beladung des Speichers'!$C$17:$C$300,'Beladung des Speichers'!$A$17:$A$300,A291)*C291*SUMIF($A$17:$A$300,A291,'Beladung des Speichers'!$E$17:$E$300))</f>
        <v/>
      </c>
      <c r="F291" s="152" t="str">
        <f>IF(ISBLANK('Beladung des Speichers'!A291),"",IF(C291=0,"0,00",D291/C291*E291))</f>
        <v/>
      </c>
      <c r="G291" s="153" t="str">
        <f>IF(ISBLANK('Beladung des Speichers'!A291),"",SUMIFS('Beladung des Speichers'!$C$17:$C$300,'Beladung des Speichers'!$A$17:$A$300,A291))</f>
        <v/>
      </c>
      <c r="H291" s="112" t="str">
        <f>IF(ISBLANK('Beladung des Speichers'!A291),"",'Beladung des Speichers'!C291)</f>
        <v/>
      </c>
      <c r="I291" s="154" t="str">
        <f>IF(ISBLANK('Beladung des Speichers'!A291),"",SUMIFS('Beladung des Speichers'!$E$17:$E$1001,'Beladung des Speichers'!$A$17:$A$1001,'Ergebnis (detailliert)'!A291))</f>
        <v/>
      </c>
      <c r="J291" s="113" t="str">
        <f>IF(ISBLANK('Beladung des Speichers'!A291),"",'Beladung des Speichers'!E291)</f>
        <v/>
      </c>
      <c r="K291" s="154" t="str">
        <f>IF(ISBLANK('Beladung des Speichers'!A291),"",SUMIFS('Entladung des Speichers'!$C$17:$C$1001,'Entladung des Speichers'!$A$17:$A$1001,'Ergebnis (detailliert)'!A291))</f>
        <v/>
      </c>
      <c r="L291" s="155" t="str">
        <f t="shared" si="18"/>
        <v/>
      </c>
      <c r="M291" s="155" t="str">
        <f>IF(ISBLANK('Entladung des Speichers'!A291),"",'Entladung des Speichers'!C291)</f>
        <v/>
      </c>
      <c r="N291" s="154" t="str">
        <f>IF(ISBLANK('Beladung des Speichers'!A291),"",SUMIFS('Entladung des Speichers'!$E$17:$E$1001,'Entladung des Speichers'!$A$17:$A$1001,'Ergebnis (detailliert)'!$A$17:$A$300))</f>
        <v/>
      </c>
      <c r="O291" s="113" t="str">
        <f t="shared" si="19"/>
        <v/>
      </c>
      <c r="P291" s="17" t="str">
        <f>IFERROR(IF(A291="","",N291*'Ergebnis (detailliert)'!J291/'Ergebnis (detailliert)'!I291),0)</f>
        <v/>
      </c>
      <c r="Q291" s="95" t="str">
        <f t="shared" si="20"/>
        <v/>
      </c>
      <c r="R291" s="96" t="str">
        <f t="shared" si="21"/>
        <v/>
      </c>
      <c r="S291" s="97" t="str">
        <f>IF(A291="","",IF(LOOKUP(A291,Stammdaten!$A$17:$A$1001,Stammdaten!$G$17:$G$1001)="Nein",0,IF(ISBLANK('Beladung des Speichers'!A291),"",ROUND(MIN(J291,Q291)*-1,2))))</f>
        <v/>
      </c>
    </row>
    <row r="292" spans="1:19" x14ac:dyDescent="0.2">
      <c r="A292" s="98" t="str">
        <f>IF('Beladung des Speichers'!A292="","",'Beladung des Speichers'!A292)</f>
        <v/>
      </c>
      <c r="B292" s="98" t="str">
        <f>IF('Beladung des Speichers'!B292="","",'Beladung des Speichers'!B292)</f>
        <v/>
      </c>
      <c r="C292" s="149" t="str">
        <f>IF(ISBLANK('Beladung des Speichers'!A292),"",SUMIFS('Beladung des Speichers'!$C$17:$C$300,'Beladung des Speichers'!$A$17:$A$300,A292)-SUMIFS('Entladung des Speichers'!$C$17:$C$300,'Entladung des Speichers'!$A$17:$A$300,A292)+SUMIFS(Füllstände!$B$17:$B$299,Füllstände!$A$17:$A$299,A292)-SUMIFS(Füllstände!$C$17:$C$299,Füllstände!$A$17:$A$299,A292))</f>
        <v/>
      </c>
      <c r="D292" s="150" t="str">
        <f>IF(ISBLANK('Beladung des Speichers'!A292),"",C292*'Beladung des Speichers'!C292/SUMIFS('Beladung des Speichers'!$C$17:$C$300,'Beladung des Speichers'!$A$17:$A$300,A292))</f>
        <v/>
      </c>
      <c r="E292" s="151" t="str">
        <f>IF(ISBLANK('Beladung des Speichers'!A292),"",1/SUMIFS('Beladung des Speichers'!$C$17:$C$300,'Beladung des Speichers'!$A$17:$A$300,A292)*C292*SUMIF($A$17:$A$300,A292,'Beladung des Speichers'!$E$17:$E$300))</f>
        <v/>
      </c>
      <c r="F292" s="152" t="str">
        <f>IF(ISBLANK('Beladung des Speichers'!A292),"",IF(C292=0,"0,00",D292/C292*E292))</f>
        <v/>
      </c>
      <c r="G292" s="153" t="str">
        <f>IF(ISBLANK('Beladung des Speichers'!A292),"",SUMIFS('Beladung des Speichers'!$C$17:$C$300,'Beladung des Speichers'!$A$17:$A$300,A292))</f>
        <v/>
      </c>
      <c r="H292" s="112" t="str">
        <f>IF(ISBLANK('Beladung des Speichers'!A292),"",'Beladung des Speichers'!C292)</f>
        <v/>
      </c>
      <c r="I292" s="154" t="str">
        <f>IF(ISBLANK('Beladung des Speichers'!A292),"",SUMIFS('Beladung des Speichers'!$E$17:$E$1001,'Beladung des Speichers'!$A$17:$A$1001,'Ergebnis (detailliert)'!A292))</f>
        <v/>
      </c>
      <c r="J292" s="113" t="str">
        <f>IF(ISBLANK('Beladung des Speichers'!A292),"",'Beladung des Speichers'!E292)</f>
        <v/>
      </c>
      <c r="K292" s="154" t="str">
        <f>IF(ISBLANK('Beladung des Speichers'!A292),"",SUMIFS('Entladung des Speichers'!$C$17:$C$1001,'Entladung des Speichers'!$A$17:$A$1001,'Ergebnis (detailliert)'!A292))</f>
        <v/>
      </c>
      <c r="L292" s="155" t="str">
        <f t="shared" si="18"/>
        <v/>
      </c>
      <c r="M292" s="155" t="str">
        <f>IF(ISBLANK('Entladung des Speichers'!A292),"",'Entladung des Speichers'!C292)</f>
        <v/>
      </c>
      <c r="N292" s="154" t="str">
        <f>IF(ISBLANK('Beladung des Speichers'!A292),"",SUMIFS('Entladung des Speichers'!$E$17:$E$1001,'Entladung des Speichers'!$A$17:$A$1001,'Ergebnis (detailliert)'!$A$17:$A$300))</f>
        <v/>
      </c>
      <c r="O292" s="113" t="str">
        <f t="shared" si="19"/>
        <v/>
      </c>
      <c r="P292" s="17" t="str">
        <f>IFERROR(IF(A292="","",N292*'Ergebnis (detailliert)'!J292/'Ergebnis (detailliert)'!I292),0)</f>
        <v/>
      </c>
      <c r="Q292" s="95" t="str">
        <f t="shared" si="20"/>
        <v/>
      </c>
      <c r="R292" s="96" t="str">
        <f t="shared" si="21"/>
        <v/>
      </c>
      <c r="S292" s="97" t="str">
        <f>IF(A292="","",IF(LOOKUP(A292,Stammdaten!$A$17:$A$1001,Stammdaten!$G$17:$G$1001)="Nein",0,IF(ISBLANK('Beladung des Speichers'!A292),"",ROUND(MIN(J292,Q292)*-1,2))))</f>
        <v/>
      </c>
    </row>
    <row r="293" spans="1:19" x14ac:dyDescent="0.2">
      <c r="A293" s="98" t="str">
        <f>IF('Beladung des Speichers'!A293="","",'Beladung des Speichers'!A293)</f>
        <v/>
      </c>
      <c r="B293" s="98" t="str">
        <f>IF('Beladung des Speichers'!B293="","",'Beladung des Speichers'!B293)</f>
        <v/>
      </c>
      <c r="C293" s="149" t="str">
        <f>IF(ISBLANK('Beladung des Speichers'!A293),"",SUMIFS('Beladung des Speichers'!$C$17:$C$300,'Beladung des Speichers'!$A$17:$A$300,A293)-SUMIFS('Entladung des Speichers'!$C$17:$C$300,'Entladung des Speichers'!$A$17:$A$300,A293)+SUMIFS(Füllstände!$B$17:$B$299,Füllstände!$A$17:$A$299,A293)-SUMIFS(Füllstände!$C$17:$C$299,Füllstände!$A$17:$A$299,A293))</f>
        <v/>
      </c>
      <c r="D293" s="150" t="str">
        <f>IF(ISBLANK('Beladung des Speichers'!A293),"",C293*'Beladung des Speichers'!C293/SUMIFS('Beladung des Speichers'!$C$17:$C$300,'Beladung des Speichers'!$A$17:$A$300,A293))</f>
        <v/>
      </c>
      <c r="E293" s="151" t="str">
        <f>IF(ISBLANK('Beladung des Speichers'!A293),"",1/SUMIFS('Beladung des Speichers'!$C$17:$C$300,'Beladung des Speichers'!$A$17:$A$300,A293)*C293*SUMIF($A$17:$A$300,A293,'Beladung des Speichers'!$E$17:$E$300))</f>
        <v/>
      </c>
      <c r="F293" s="152" t="str">
        <f>IF(ISBLANK('Beladung des Speichers'!A293),"",IF(C293=0,"0,00",D293/C293*E293))</f>
        <v/>
      </c>
      <c r="G293" s="153" t="str">
        <f>IF(ISBLANK('Beladung des Speichers'!A293),"",SUMIFS('Beladung des Speichers'!$C$17:$C$300,'Beladung des Speichers'!$A$17:$A$300,A293))</f>
        <v/>
      </c>
      <c r="H293" s="112" t="str">
        <f>IF(ISBLANK('Beladung des Speichers'!A293),"",'Beladung des Speichers'!C293)</f>
        <v/>
      </c>
      <c r="I293" s="154" t="str">
        <f>IF(ISBLANK('Beladung des Speichers'!A293),"",SUMIFS('Beladung des Speichers'!$E$17:$E$1001,'Beladung des Speichers'!$A$17:$A$1001,'Ergebnis (detailliert)'!A293))</f>
        <v/>
      </c>
      <c r="J293" s="113" t="str">
        <f>IF(ISBLANK('Beladung des Speichers'!A293),"",'Beladung des Speichers'!E293)</f>
        <v/>
      </c>
      <c r="K293" s="154" t="str">
        <f>IF(ISBLANK('Beladung des Speichers'!A293),"",SUMIFS('Entladung des Speichers'!$C$17:$C$1001,'Entladung des Speichers'!$A$17:$A$1001,'Ergebnis (detailliert)'!A293))</f>
        <v/>
      </c>
      <c r="L293" s="155" t="str">
        <f t="shared" si="18"/>
        <v/>
      </c>
      <c r="M293" s="155" t="str">
        <f>IF(ISBLANK('Entladung des Speichers'!A293),"",'Entladung des Speichers'!C293)</f>
        <v/>
      </c>
      <c r="N293" s="154" t="str">
        <f>IF(ISBLANK('Beladung des Speichers'!A293),"",SUMIFS('Entladung des Speichers'!$E$17:$E$1001,'Entladung des Speichers'!$A$17:$A$1001,'Ergebnis (detailliert)'!$A$17:$A$300))</f>
        <v/>
      </c>
      <c r="O293" s="113" t="str">
        <f t="shared" si="19"/>
        <v/>
      </c>
      <c r="P293" s="17" t="str">
        <f>IFERROR(IF(A293="","",N293*'Ergebnis (detailliert)'!J293/'Ergebnis (detailliert)'!I293),0)</f>
        <v/>
      </c>
      <c r="Q293" s="95" t="str">
        <f t="shared" si="20"/>
        <v/>
      </c>
      <c r="R293" s="96" t="str">
        <f t="shared" si="21"/>
        <v/>
      </c>
      <c r="S293" s="97" t="str">
        <f>IF(A293="","",IF(LOOKUP(A293,Stammdaten!$A$17:$A$1001,Stammdaten!$G$17:$G$1001)="Nein",0,IF(ISBLANK('Beladung des Speichers'!A293),"",ROUND(MIN(J293,Q293)*-1,2))))</f>
        <v/>
      </c>
    </row>
    <row r="294" spans="1:19" x14ac:dyDescent="0.2">
      <c r="A294" s="98" t="str">
        <f>IF('Beladung des Speichers'!A294="","",'Beladung des Speichers'!A294)</f>
        <v/>
      </c>
      <c r="B294" s="98" t="str">
        <f>IF('Beladung des Speichers'!B294="","",'Beladung des Speichers'!B294)</f>
        <v/>
      </c>
      <c r="C294" s="149" t="str">
        <f>IF(ISBLANK('Beladung des Speichers'!A294),"",SUMIFS('Beladung des Speichers'!$C$17:$C$300,'Beladung des Speichers'!$A$17:$A$300,A294)-SUMIFS('Entladung des Speichers'!$C$17:$C$300,'Entladung des Speichers'!$A$17:$A$300,A294)+SUMIFS(Füllstände!$B$17:$B$299,Füllstände!$A$17:$A$299,A294)-SUMIFS(Füllstände!$C$17:$C$299,Füllstände!$A$17:$A$299,A294))</f>
        <v/>
      </c>
      <c r="D294" s="150" t="str">
        <f>IF(ISBLANK('Beladung des Speichers'!A294),"",C294*'Beladung des Speichers'!C294/SUMIFS('Beladung des Speichers'!$C$17:$C$300,'Beladung des Speichers'!$A$17:$A$300,A294))</f>
        <v/>
      </c>
      <c r="E294" s="151" t="str">
        <f>IF(ISBLANK('Beladung des Speichers'!A294),"",1/SUMIFS('Beladung des Speichers'!$C$17:$C$300,'Beladung des Speichers'!$A$17:$A$300,A294)*C294*SUMIF($A$17:$A$300,A294,'Beladung des Speichers'!$E$17:$E$300))</f>
        <v/>
      </c>
      <c r="F294" s="152" t="str">
        <f>IF(ISBLANK('Beladung des Speichers'!A294),"",IF(C294=0,"0,00",D294/C294*E294))</f>
        <v/>
      </c>
      <c r="G294" s="153" t="str">
        <f>IF(ISBLANK('Beladung des Speichers'!A294),"",SUMIFS('Beladung des Speichers'!$C$17:$C$300,'Beladung des Speichers'!$A$17:$A$300,A294))</f>
        <v/>
      </c>
      <c r="H294" s="112" t="str">
        <f>IF(ISBLANK('Beladung des Speichers'!A294),"",'Beladung des Speichers'!C294)</f>
        <v/>
      </c>
      <c r="I294" s="154" t="str">
        <f>IF(ISBLANK('Beladung des Speichers'!A294),"",SUMIFS('Beladung des Speichers'!$E$17:$E$1001,'Beladung des Speichers'!$A$17:$A$1001,'Ergebnis (detailliert)'!A294))</f>
        <v/>
      </c>
      <c r="J294" s="113" t="str">
        <f>IF(ISBLANK('Beladung des Speichers'!A294),"",'Beladung des Speichers'!E294)</f>
        <v/>
      </c>
      <c r="K294" s="154" t="str">
        <f>IF(ISBLANK('Beladung des Speichers'!A294),"",SUMIFS('Entladung des Speichers'!$C$17:$C$1001,'Entladung des Speichers'!$A$17:$A$1001,'Ergebnis (detailliert)'!A294))</f>
        <v/>
      </c>
      <c r="L294" s="155" t="str">
        <f t="shared" si="18"/>
        <v/>
      </c>
      <c r="M294" s="155" t="str">
        <f>IF(ISBLANK('Entladung des Speichers'!A294),"",'Entladung des Speichers'!C294)</f>
        <v/>
      </c>
      <c r="N294" s="154" t="str">
        <f>IF(ISBLANK('Beladung des Speichers'!A294),"",SUMIFS('Entladung des Speichers'!$E$17:$E$1001,'Entladung des Speichers'!$A$17:$A$1001,'Ergebnis (detailliert)'!$A$17:$A$300))</f>
        <v/>
      </c>
      <c r="O294" s="113" t="str">
        <f t="shared" si="19"/>
        <v/>
      </c>
      <c r="P294" s="17" t="str">
        <f>IFERROR(IF(A294="","",N294*'Ergebnis (detailliert)'!J294/'Ergebnis (detailliert)'!I294),0)</f>
        <v/>
      </c>
      <c r="Q294" s="95" t="str">
        <f t="shared" si="20"/>
        <v/>
      </c>
      <c r="R294" s="96" t="str">
        <f t="shared" si="21"/>
        <v/>
      </c>
      <c r="S294" s="97" t="str">
        <f>IF(A294="","",IF(LOOKUP(A294,Stammdaten!$A$17:$A$1001,Stammdaten!$G$17:$G$1001)="Nein",0,IF(ISBLANK('Beladung des Speichers'!A294),"",ROUND(MIN(J294,Q294)*-1,2))))</f>
        <v/>
      </c>
    </row>
    <row r="295" spans="1:19" x14ac:dyDescent="0.2">
      <c r="A295" s="98" t="str">
        <f>IF('Beladung des Speichers'!A295="","",'Beladung des Speichers'!A295)</f>
        <v/>
      </c>
      <c r="B295" s="98" t="str">
        <f>IF('Beladung des Speichers'!B295="","",'Beladung des Speichers'!B295)</f>
        <v/>
      </c>
      <c r="C295" s="149" t="str">
        <f>IF(ISBLANK('Beladung des Speichers'!A295),"",SUMIFS('Beladung des Speichers'!$C$17:$C$300,'Beladung des Speichers'!$A$17:$A$300,A295)-SUMIFS('Entladung des Speichers'!$C$17:$C$300,'Entladung des Speichers'!$A$17:$A$300,A295)+SUMIFS(Füllstände!$B$17:$B$299,Füllstände!$A$17:$A$299,A295)-SUMIFS(Füllstände!$C$17:$C$299,Füllstände!$A$17:$A$299,A295))</f>
        <v/>
      </c>
      <c r="D295" s="150" t="str">
        <f>IF(ISBLANK('Beladung des Speichers'!A295),"",C295*'Beladung des Speichers'!C295/SUMIFS('Beladung des Speichers'!$C$17:$C$300,'Beladung des Speichers'!$A$17:$A$300,A295))</f>
        <v/>
      </c>
      <c r="E295" s="151" t="str">
        <f>IF(ISBLANK('Beladung des Speichers'!A295),"",1/SUMIFS('Beladung des Speichers'!$C$17:$C$300,'Beladung des Speichers'!$A$17:$A$300,A295)*C295*SUMIF($A$17:$A$300,A295,'Beladung des Speichers'!$E$17:$E$300))</f>
        <v/>
      </c>
      <c r="F295" s="152" t="str">
        <f>IF(ISBLANK('Beladung des Speichers'!A295),"",IF(C295=0,"0,00",D295/C295*E295))</f>
        <v/>
      </c>
      <c r="G295" s="153" t="str">
        <f>IF(ISBLANK('Beladung des Speichers'!A295),"",SUMIFS('Beladung des Speichers'!$C$17:$C$300,'Beladung des Speichers'!$A$17:$A$300,A295))</f>
        <v/>
      </c>
      <c r="H295" s="112" t="str">
        <f>IF(ISBLANK('Beladung des Speichers'!A295),"",'Beladung des Speichers'!C295)</f>
        <v/>
      </c>
      <c r="I295" s="154" t="str">
        <f>IF(ISBLANK('Beladung des Speichers'!A295),"",SUMIFS('Beladung des Speichers'!$E$17:$E$1001,'Beladung des Speichers'!$A$17:$A$1001,'Ergebnis (detailliert)'!A295))</f>
        <v/>
      </c>
      <c r="J295" s="113" t="str">
        <f>IF(ISBLANK('Beladung des Speichers'!A295),"",'Beladung des Speichers'!E295)</f>
        <v/>
      </c>
      <c r="K295" s="154" t="str">
        <f>IF(ISBLANK('Beladung des Speichers'!A295),"",SUMIFS('Entladung des Speichers'!$C$17:$C$1001,'Entladung des Speichers'!$A$17:$A$1001,'Ergebnis (detailliert)'!A295))</f>
        <v/>
      </c>
      <c r="L295" s="155" t="str">
        <f t="shared" si="18"/>
        <v/>
      </c>
      <c r="M295" s="155" t="str">
        <f>IF(ISBLANK('Entladung des Speichers'!A295),"",'Entladung des Speichers'!C295)</f>
        <v/>
      </c>
      <c r="N295" s="154" t="str">
        <f>IF(ISBLANK('Beladung des Speichers'!A295),"",SUMIFS('Entladung des Speichers'!$E$17:$E$1001,'Entladung des Speichers'!$A$17:$A$1001,'Ergebnis (detailliert)'!$A$17:$A$300))</f>
        <v/>
      </c>
      <c r="O295" s="113" t="str">
        <f t="shared" si="19"/>
        <v/>
      </c>
      <c r="P295" s="17" t="str">
        <f>IFERROR(IF(A295="","",N295*'Ergebnis (detailliert)'!J295/'Ergebnis (detailliert)'!I295),0)</f>
        <v/>
      </c>
      <c r="Q295" s="95" t="str">
        <f t="shared" si="20"/>
        <v/>
      </c>
      <c r="R295" s="96" t="str">
        <f t="shared" si="21"/>
        <v/>
      </c>
      <c r="S295" s="97" t="str">
        <f>IF(A295="","",IF(LOOKUP(A295,Stammdaten!$A$17:$A$1001,Stammdaten!$G$17:$G$1001)="Nein",0,IF(ISBLANK('Beladung des Speichers'!A295),"",ROUND(MIN(J295,Q295)*-1,2))))</f>
        <v/>
      </c>
    </row>
    <row r="296" spans="1:19" x14ac:dyDescent="0.2">
      <c r="A296" s="98" t="str">
        <f>IF('Beladung des Speichers'!A296="","",'Beladung des Speichers'!A296)</f>
        <v/>
      </c>
      <c r="B296" s="98" t="str">
        <f>IF('Beladung des Speichers'!B296="","",'Beladung des Speichers'!B296)</f>
        <v/>
      </c>
      <c r="C296" s="149" t="str">
        <f>IF(ISBLANK('Beladung des Speichers'!A296),"",SUMIFS('Beladung des Speichers'!$C$17:$C$300,'Beladung des Speichers'!$A$17:$A$300,A296)-SUMIFS('Entladung des Speichers'!$C$17:$C$300,'Entladung des Speichers'!$A$17:$A$300,A296)+SUMIFS(Füllstände!$B$17:$B$299,Füllstände!$A$17:$A$299,A296)-SUMIFS(Füllstände!$C$17:$C$299,Füllstände!$A$17:$A$299,A296))</f>
        <v/>
      </c>
      <c r="D296" s="150" t="str">
        <f>IF(ISBLANK('Beladung des Speichers'!A296),"",C296*'Beladung des Speichers'!C296/SUMIFS('Beladung des Speichers'!$C$17:$C$300,'Beladung des Speichers'!$A$17:$A$300,A296))</f>
        <v/>
      </c>
      <c r="E296" s="151" t="str">
        <f>IF(ISBLANK('Beladung des Speichers'!A296),"",1/SUMIFS('Beladung des Speichers'!$C$17:$C$300,'Beladung des Speichers'!$A$17:$A$300,A296)*C296*SUMIF($A$17:$A$300,A296,'Beladung des Speichers'!$E$17:$E$300))</f>
        <v/>
      </c>
      <c r="F296" s="152" t="str">
        <f>IF(ISBLANK('Beladung des Speichers'!A296),"",IF(C296=0,"0,00",D296/C296*E296))</f>
        <v/>
      </c>
      <c r="G296" s="153" t="str">
        <f>IF(ISBLANK('Beladung des Speichers'!A296),"",SUMIFS('Beladung des Speichers'!$C$17:$C$300,'Beladung des Speichers'!$A$17:$A$300,A296))</f>
        <v/>
      </c>
      <c r="H296" s="112" t="str">
        <f>IF(ISBLANK('Beladung des Speichers'!A296),"",'Beladung des Speichers'!C296)</f>
        <v/>
      </c>
      <c r="I296" s="154" t="str">
        <f>IF(ISBLANK('Beladung des Speichers'!A296),"",SUMIFS('Beladung des Speichers'!$E$17:$E$1001,'Beladung des Speichers'!$A$17:$A$1001,'Ergebnis (detailliert)'!A296))</f>
        <v/>
      </c>
      <c r="J296" s="113" t="str">
        <f>IF(ISBLANK('Beladung des Speichers'!A296),"",'Beladung des Speichers'!E296)</f>
        <v/>
      </c>
      <c r="K296" s="154" t="str">
        <f>IF(ISBLANK('Beladung des Speichers'!A296),"",SUMIFS('Entladung des Speichers'!$C$17:$C$1001,'Entladung des Speichers'!$A$17:$A$1001,'Ergebnis (detailliert)'!A296))</f>
        <v/>
      </c>
      <c r="L296" s="155" t="str">
        <f t="shared" si="18"/>
        <v/>
      </c>
      <c r="M296" s="155" t="str">
        <f>IF(ISBLANK('Entladung des Speichers'!A296),"",'Entladung des Speichers'!C296)</f>
        <v/>
      </c>
      <c r="N296" s="154" t="str">
        <f>IF(ISBLANK('Beladung des Speichers'!A296),"",SUMIFS('Entladung des Speichers'!$E$17:$E$1001,'Entladung des Speichers'!$A$17:$A$1001,'Ergebnis (detailliert)'!$A$17:$A$300))</f>
        <v/>
      </c>
      <c r="O296" s="113" t="str">
        <f t="shared" si="19"/>
        <v/>
      </c>
      <c r="P296" s="17" t="str">
        <f>IFERROR(IF(A296="","",N296*'Ergebnis (detailliert)'!J296/'Ergebnis (detailliert)'!I296),0)</f>
        <v/>
      </c>
      <c r="Q296" s="95" t="str">
        <f t="shared" si="20"/>
        <v/>
      </c>
      <c r="R296" s="96" t="str">
        <f t="shared" si="21"/>
        <v/>
      </c>
      <c r="S296" s="97" t="str">
        <f>IF(A296="","",IF(LOOKUP(A296,Stammdaten!$A$17:$A$1001,Stammdaten!$G$17:$G$1001)="Nein",0,IF(ISBLANK('Beladung des Speichers'!A296),"",ROUND(MIN(J296,Q296)*-1,2))))</f>
        <v/>
      </c>
    </row>
    <row r="297" spans="1:19" x14ac:dyDescent="0.2">
      <c r="A297" s="98" t="str">
        <f>IF('Beladung des Speichers'!A297="","",'Beladung des Speichers'!A297)</f>
        <v/>
      </c>
      <c r="B297" s="98" t="str">
        <f>IF('Beladung des Speichers'!B297="","",'Beladung des Speichers'!B297)</f>
        <v/>
      </c>
      <c r="C297" s="149" t="str">
        <f>IF(ISBLANK('Beladung des Speichers'!A297),"",SUMIFS('Beladung des Speichers'!$C$17:$C$300,'Beladung des Speichers'!$A$17:$A$300,A297)-SUMIFS('Entladung des Speichers'!$C$17:$C$300,'Entladung des Speichers'!$A$17:$A$300,A297)+SUMIFS(Füllstände!$B$17:$B$299,Füllstände!$A$17:$A$299,A297)-SUMIFS(Füllstände!$C$17:$C$299,Füllstände!$A$17:$A$299,A297))</f>
        <v/>
      </c>
      <c r="D297" s="150" t="str">
        <f>IF(ISBLANK('Beladung des Speichers'!A297),"",C297*'Beladung des Speichers'!C297/SUMIFS('Beladung des Speichers'!$C$17:$C$300,'Beladung des Speichers'!$A$17:$A$300,A297))</f>
        <v/>
      </c>
      <c r="E297" s="151" t="str">
        <f>IF(ISBLANK('Beladung des Speichers'!A297),"",1/SUMIFS('Beladung des Speichers'!$C$17:$C$300,'Beladung des Speichers'!$A$17:$A$300,A297)*C297*SUMIF($A$17:$A$300,A297,'Beladung des Speichers'!$E$17:$E$300))</f>
        <v/>
      </c>
      <c r="F297" s="152" t="str">
        <f>IF(ISBLANK('Beladung des Speichers'!A297),"",IF(C297=0,"0,00",D297/C297*E297))</f>
        <v/>
      </c>
      <c r="G297" s="153" t="str">
        <f>IF(ISBLANK('Beladung des Speichers'!A297),"",SUMIFS('Beladung des Speichers'!$C$17:$C$300,'Beladung des Speichers'!$A$17:$A$300,A297))</f>
        <v/>
      </c>
      <c r="H297" s="112" t="str">
        <f>IF(ISBLANK('Beladung des Speichers'!A297),"",'Beladung des Speichers'!C297)</f>
        <v/>
      </c>
      <c r="I297" s="154" t="str">
        <f>IF(ISBLANK('Beladung des Speichers'!A297),"",SUMIFS('Beladung des Speichers'!$E$17:$E$1001,'Beladung des Speichers'!$A$17:$A$1001,'Ergebnis (detailliert)'!A297))</f>
        <v/>
      </c>
      <c r="J297" s="113" t="str">
        <f>IF(ISBLANK('Beladung des Speichers'!A297),"",'Beladung des Speichers'!E297)</f>
        <v/>
      </c>
      <c r="K297" s="154" t="str">
        <f>IF(ISBLANK('Beladung des Speichers'!A297),"",SUMIFS('Entladung des Speichers'!$C$17:$C$1001,'Entladung des Speichers'!$A$17:$A$1001,'Ergebnis (detailliert)'!A297))</f>
        <v/>
      </c>
      <c r="L297" s="155" t="str">
        <f t="shared" si="18"/>
        <v/>
      </c>
      <c r="M297" s="155" t="str">
        <f>IF(ISBLANK('Entladung des Speichers'!A297),"",'Entladung des Speichers'!C297)</f>
        <v/>
      </c>
      <c r="N297" s="154" t="str">
        <f>IF(ISBLANK('Beladung des Speichers'!A297),"",SUMIFS('Entladung des Speichers'!$E$17:$E$1001,'Entladung des Speichers'!$A$17:$A$1001,'Ergebnis (detailliert)'!$A$17:$A$300))</f>
        <v/>
      </c>
      <c r="O297" s="113" t="str">
        <f t="shared" si="19"/>
        <v/>
      </c>
      <c r="P297" s="17" t="str">
        <f>IFERROR(IF(A297="","",N297*'Ergebnis (detailliert)'!J297/'Ergebnis (detailliert)'!I297),0)</f>
        <v/>
      </c>
      <c r="Q297" s="95" t="str">
        <f t="shared" si="20"/>
        <v/>
      </c>
      <c r="R297" s="96" t="str">
        <f t="shared" si="21"/>
        <v/>
      </c>
      <c r="S297" s="97" t="str">
        <f>IF(A297="","",IF(LOOKUP(A297,Stammdaten!$A$17:$A$1001,Stammdaten!$G$17:$G$1001)="Nein",0,IF(ISBLANK('Beladung des Speichers'!A297),"",ROUND(MIN(J297,Q297)*-1,2))))</f>
        <v/>
      </c>
    </row>
    <row r="298" spans="1:19" x14ac:dyDescent="0.2">
      <c r="A298" s="98" t="str">
        <f>IF('Beladung des Speichers'!A298="","",'Beladung des Speichers'!A298)</f>
        <v/>
      </c>
      <c r="B298" s="98" t="str">
        <f>IF('Beladung des Speichers'!B298="","",'Beladung des Speichers'!B298)</f>
        <v/>
      </c>
      <c r="C298" s="149" t="str">
        <f>IF(ISBLANK('Beladung des Speichers'!A298),"",SUMIFS('Beladung des Speichers'!$C$17:$C$300,'Beladung des Speichers'!$A$17:$A$300,A298)-SUMIFS('Entladung des Speichers'!$C$17:$C$300,'Entladung des Speichers'!$A$17:$A$300,A298)+SUMIFS(Füllstände!$B$17:$B$299,Füllstände!$A$17:$A$299,A298)-SUMIFS(Füllstände!$C$17:$C$299,Füllstände!$A$17:$A$299,A298))</f>
        <v/>
      </c>
      <c r="D298" s="150" t="str">
        <f>IF(ISBLANK('Beladung des Speichers'!A298),"",C298*'Beladung des Speichers'!C298/SUMIFS('Beladung des Speichers'!$C$17:$C$300,'Beladung des Speichers'!$A$17:$A$300,A298))</f>
        <v/>
      </c>
      <c r="E298" s="151" t="str">
        <f>IF(ISBLANK('Beladung des Speichers'!A298),"",1/SUMIFS('Beladung des Speichers'!$C$17:$C$300,'Beladung des Speichers'!$A$17:$A$300,A298)*C298*SUMIF($A$17:$A$300,A298,'Beladung des Speichers'!$E$17:$E$300))</f>
        <v/>
      </c>
      <c r="F298" s="152" t="str">
        <f>IF(ISBLANK('Beladung des Speichers'!A298),"",IF(C298=0,"0,00",D298/C298*E298))</f>
        <v/>
      </c>
      <c r="G298" s="153" t="str">
        <f>IF(ISBLANK('Beladung des Speichers'!A298),"",SUMIFS('Beladung des Speichers'!$C$17:$C$300,'Beladung des Speichers'!$A$17:$A$300,A298))</f>
        <v/>
      </c>
      <c r="H298" s="112" t="str">
        <f>IF(ISBLANK('Beladung des Speichers'!A298),"",'Beladung des Speichers'!C298)</f>
        <v/>
      </c>
      <c r="I298" s="154" t="str">
        <f>IF(ISBLANK('Beladung des Speichers'!A298),"",SUMIFS('Beladung des Speichers'!$E$17:$E$1001,'Beladung des Speichers'!$A$17:$A$1001,'Ergebnis (detailliert)'!A298))</f>
        <v/>
      </c>
      <c r="J298" s="113" t="str">
        <f>IF(ISBLANK('Beladung des Speichers'!A298),"",'Beladung des Speichers'!E298)</f>
        <v/>
      </c>
      <c r="K298" s="154" t="str">
        <f>IF(ISBLANK('Beladung des Speichers'!A298),"",SUMIFS('Entladung des Speichers'!$C$17:$C$1001,'Entladung des Speichers'!$A$17:$A$1001,'Ergebnis (detailliert)'!A298))</f>
        <v/>
      </c>
      <c r="L298" s="155" t="str">
        <f t="shared" si="18"/>
        <v/>
      </c>
      <c r="M298" s="155" t="str">
        <f>IF(ISBLANK('Entladung des Speichers'!A298),"",'Entladung des Speichers'!C298)</f>
        <v/>
      </c>
      <c r="N298" s="154" t="str">
        <f>IF(ISBLANK('Beladung des Speichers'!A298),"",SUMIFS('Entladung des Speichers'!$E$17:$E$1001,'Entladung des Speichers'!$A$17:$A$1001,'Ergebnis (detailliert)'!$A$17:$A$300))</f>
        <v/>
      </c>
      <c r="O298" s="113" t="str">
        <f t="shared" si="19"/>
        <v/>
      </c>
      <c r="P298" s="17" t="str">
        <f>IFERROR(IF(A298="","",N298*'Ergebnis (detailliert)'!J298/'Ergebnis (detailliert)'!I298),0)</f>
        <v/>
      </c>
      <c r="Q298" s="95" t="str">
        <f t="shared" si="20"/>
        <v/>
      </c>
      <c r="R298" s="96" t="str">
        <f t="shared" si="21"/>
        <v/>
      </c>
      <c r="S298" s="97" t="str">
        <f>IF(A298="","",IF(LOOKUP(A298,Stammdaten!$A$17:$A$1001,Stammdaten!$G$17:$G$1001)="Nein",0,IF(ISBLANK('Beladung des Speichers'!A298),"",ROUND(MIN(J298,Q298)*-1,2))))</f>
        <v/>
      </c>
    </row>
    <row r="299" spans="1:19" x14ac:dyDescent="0.2">
      <c r="A299" s="98" t="str">
        <f>IF('Beladung des Speichers'!A299="","",'Beladung des Speichers'!A299)</f>
        <v/>
      </c>
      <c r="B299" s="98" t="str">
        <f>IF('Beladung des Speichers'!B299="","",'Beladung des Speichers'!B299)</f>
        <v/>
      </c>
      <c r="C299" s="149" t="str">
        <f>IF(ISBLANK('Beladung des Speichers'!A299),"",SUMIFS('Beladung des Speichers'!$C$17:$C$300,'Beladung des Speichers'!$A$17:$A$300,A299)-SUMIFS('Entladung des Speichers'!$C$17:$C$300,'Entladung des Speichers'!$A$17:$A$300,A299)+SUMIFS(Füllstände!$B$17:$B$299,Füllstände!$A$17:$A$299,A299)-SUMIFS(Füllstände!$C$17:$C$299,Füllstände!$A$17:$A$299,A299))</f>
        <v/>
      </c>
      <c r="D299" s="150" t="str">
        <f>IF(ISBLANK('Beladung des Speichers'!A299),"",C299*'Beladung des Speichers'!C299/SUMIFS('Beladung des Speichers'!$C$17:$C$300,'Beladung des Speichers'!$A$17:$A$300,A299))</f>
        <v/>
      </c>
      <c r="E299" s="151" t="str">
        <f>IF(ISBLANK('Beladung des Speichers'!A299),"",1/SUMIFS('Beladung des Speichers'!$C$17:$C$300,'Beladung des Speichers'!$A$17:$A$300,A299)*C299*SUMIF($A$17:$A$300,A299,'Beladung des Speichers'!$E$17:$E$300))</f>
        <v/>
      </c>
      <c r="F299" s="152" t="str">
        <f>IF(ISBLANK('Beladung des Speichers'!A299),"",IF(C299=0,"0,00",D299/C299*E299))</f>
        <v/>
      </c>
      <c r="G299" s="153" t="str">
        <f>IF(ISBLANK('Beladung des Speichers'!A299),"",SUMIFS('Beladung des Speichers'!$C$17:$C$300,'Beladung des Speichers'!$A$17:$A$300,A299))</f>
        <v/>
      </c>
      <c r="H299" s="112" t="str">
        <f>IF(ISBLANK('Beladung des Speichers'!A299),"",'Beladung des Speichers'!C299)</f>
        <v/>
      </c>
      <c r="I299" s="154" t="str">
        <f>IF(ISBLANK('Beladung des Speichers'!A299),"",SUMIFS('Beladung des Speichers'!$E$17:$E$1001,'Beladung des Speichers'!$A$17:$A$1001,'Ergebnis (detailliert)'!A299))</f>
        <v/>
      </c>
      <c r="J299" s="113" t="str">
        <f>IF(ISBLANK('Beladung des Speichers'!A299),"",'Beladung des Speichers'!E299)</f>
        <v/>
      </c>
      <c r="K299" s="154" t="str">
        <f>IF(ISBLANK('Beladung des Speichers'!A299),"",SUMIFS('Entladung des Speichers'!$C$17:$C$1001,'Entladung des Speichers'!$A$17:$A$1001,'Ergebnis (detailliert)'!A299))</f>
        <v/>
      </c>
      <c r="L299" s="155" t="str">
        <f t="shared" si="18"/>
        <v/>
      </c>
      <c r="M299" s="155" t="str">
        <f>IF(ISBLANK('Entladung des Speichers'!A299),"",'Entladung des Speichers'!C299)</f>
        <v/>
      </c>
      <c r="N299" s="154" t="str">
        <f>IF(ISBLANK('Beladung des Speichers'!A299),"",SUMIFS('Entladung des Speichers'!$E$17:$E$1001,'Entladung des Speichers'!$A$17:$A$1001,'Ergebnis (detailliert)'!$A$17:$A$300))</f>
        <v/>
      </c>
      <c r="O299" s="113" t="str">
        <f t="shared" si="19"/>
        <v/>
      </c>
      <c r="P299" s="17" t="str">
        <f>IFERROR(IF(A299="","",N299*'Ergebnis (detailliert)'!J299/'Ergebnis (detailliert)'!I299),0)</f>
        <v/>
      </c>
      <c r="Q299" s="95" t="str">
        <f t="shared" si="20"/>
        <v/>
      </c>
      <c r="R299" s="96" t="str">
        <f t="shared" si="21"/>
        <v/>
      </c>
      <c r="S299" s="97" t="str">
        <f>IF(A299="","",IF(LOOKUP(A299,Stammdaten!$A$17:$A$1001,Stammdaten!$G$17:$G$1001)="Nein",0,IF(ISBLANK('Beladung des Speichers'!A299),"",ROUND(MIN(J299,Q299)*-1,2))))</f>
        <v/>
      </c>
    </row>
    <row r="300" spans="1:19" x14ac:dyDescent="0.2">
      <c r="A300" s="98" t="str">
        <f>IF('Beladung des Speichers'!A300="","",'Beladung des Speichers'!A300)</f>
        <v/>
      </c>
      <c r="B300" s="98" t="str">
        <f>IF('Beladung des Speichers'!B300="","",'Beladung des Speichers'!B300)</f>
        <v/>
      </c>
      <c r="C300" s="149" t="str">
        <f>IF(ISBLANK('Beladung des Speichers'!A300),"",SUMIFS('Beladung des Speichers'!$C$17:$C$300,'Beladung des Speichers'!$A$17:$A$300,A300)-SUMIFS('Entladung des Speichers'!$C$17:$C$300,'Entladung des Speichers'!$A$17:$A$300,A300)+SUMIFS(Füllstände!$B$17:$B$299,Füllstände!$A$17:$A$299,A300)-SUMIFS(Füllstände!$C$17:$C$299,Füllstände!$A$17:$A$299,A300))</f>
        <v/>
      </c>
      <c r="D300" s="150" t="str">
        <f>IF(ISBLANK('Beladung des Speichers'!A300),"",C300*'Beladung des Speichers'!C300/SUMIFS('Beladung des Speichers'!$C$17:$C$300,'Beladung des Speichers'!$A$17:$A$300,A300))</f>
        <v/>
      </c>
      <c r="E300" s="151" t="str">
        <f>IF(ISBLANK('Beladung des Speichers'!A300),"",1/SUMIFS('Beladung des Speichers'!$C$17:$C$300,'Beladung des Speichers'!$A$17:$A$300,A300)*C300*SUMIF($A$17:$A$300,A300,'Beladung des Speichers'!$E$17:$E$300))</f>
        <v/>
      </c>
      <c r="F300" s="152" t="str">
        <f>IF(ISBLANK('Beladung des Speichers'!A300),"",IF(C300=0,"0,00",D300/C300*E300))</f>
        <v/>
      </c>
      <c r="G300" s="153" t="str">
        <f>IF(ISBLANK('Beladung des Speichers'!A300),"",SUMIFS('Beladung des Speichers'!$C$17:$C$300,'Beladung des Speichers'!$A$17:$A$300,A300))</f>
        <v/>
      </c>
      <c r="H300" s="112" t="str">
        <f>IF(ISBLANK('Beladung des Speichers'!A300),"",'Beladung des Speichers'!C300)</f>
        <v/>
      </c>
      <c r="I300" s="154" t="str">
        <f>IF(ISBLANK('Beladung des Speichers'!A300),"",SUMIFS('Beladung des Speichers'!$E$17:$E$1001,'Beladung des Speichers'!$A$17:$A$1001,'Ergebnis (detailliert)'!A300))</f>
        <v/>
      </c>
      <c r="J300" s="113" t="str">
        <f>IF(ISBLANK('Beladung des Speichers'!A300),"",'Beladung des Speichers'!E300)</f>
        <v/>
      </c>
      <c r="K300" s="154" t="str">
        <f>IF(ISBLANK('Beladung des Speichers'!A300),"",SUMIFS('Entladung des Speichers'!$C$17:$C$1001,'Entladung des Speichers'!$A$17:$A$1001,'Ergebnis (detailliert)'!A300))</f>
        <v/>
      </c>
      <c r="L300" s="155" t="str">
        <f t="shared" si="18"/>
        <v/>
      </c>
      <c r="M300" s="155" t="str">
        <f>IF(ISBLANK('Entladung des Speichers'!A300),"",'Entladung des Speichers'!C300)</f>
        <v/>
      </c>
      <c r="N300" s="154" t="str">
        <f>IF(ISBLANK('Beladung des Speichers'!A300),"",SUMIFS('Entladung des Speichers'!$E$17:$E$1001,'Entladung des Speichers'!$A$17:$A$1001,'Ergebnis (detailliert)'!$A$17:$A$300))</f>
        <v/>
      </c>
      <c r="O300" s="113" t="str">
        <f t="shared" si="19"/>
        <v/>
      </c>
      <c r="P300" s="17" t="str">
        <f>IFERROR(IF(A300="","",N300*'Ergebnis (detailliert)'!J300/'Ergebnis (detailliert)'!I300),0)</f>
        <v/>
      </c>
      <c r="Q300" s="95" t="str">
        <f t="shared" si="20"/>
        <v/>
      </c>
      <c r="R300" s="96" t="str">
        <f t="shared" si="21"/>
        <v/>
      </c>
      <c r="S300" s="97" t="str">
        <f>IF(A300="","",IF(LOOKUP(A300,Stammdaten!$A$17:$A$1001,Stammdaten!$G$17:$G$1001)="Nein",0,IF(ISBLANK('Beladung des Speichers'!A300),"",ROUND(MIN(J300,Q300)*-1,2))))</f>
        <v/>
      </c>
    </row>
    <row r="301" spans="1:19" x14ac:dyDescent="0.2">
      <c r="A301" s="98" t="str">
        <f>IF('Beladung des Speichers'!A301="","",'Beladung des Speichers'!A301)</f>
        <v/>
      </c>
      <c r="B301" s="98" t="str">
        <f>IF('Beladung des Speichers'!B301="","",'Beladung des Speichers'!B301)</f>
        <v/>
      </c>
      <c r="C301" s="149" t="str">
        <f>IF(ISBLANK('Beladung des Speichers'!A301),"",SUMIFS('Beladung des Speichers'!$C$17:$C$300,'Beladung des Speichers'!$A$17:$A$300,A301)-SUMIFS('Entladung des Speichers'!$C$17:$C$300,'Entladung des Speichers'!$A$17:$A$300,A301)+SUMIFS(Füllstände!$B$17:$B$299,Füllstände!$A$17:$A$299,A301)-SUMIFS(Füllstände!$C$17:$C$299,Füllstände!$A$17:$A$299,A301))</f>
        <v/>
      </c>
      <c r="D301" s="150" t="str">
        <f>IF(ISBLANK('Beladung des Speichers'!A301),"",C301*'Beladung des Speichers'!C301/SUMIFS('Beladung des Speichers'!$C$17:$C$300,'Beladung des Speichers'!$A$17:$A$300,A301))</f>
        <v/>
      </c>
      <c r="E301" s="151" t="str">
        <f>IF(ISBLANK('Beladung des Speichers'!A301),"",1/SUMIFS('Beladung des Speichers'!$C$17:$C$300,'Beladung des Speichers'!$A$17:$A$300,A301)*C301*SUMIF($A$17:$A$300,A301,'Beladung des Speichers'!$E$17:$E$300))</f>
        <v/>
      </c>
      <c r="F301" s="152" t="str">
        <f>IF(ISBLANK('Beladung des Speichers'!A301),"",IF(C301=0,"0,00",D301/C301*E301))</f>
        <v/>
      </c>
      <c r="G301" s="153" t="str">
        <f>IF(ISBLANK('Beladung des Speichers'!A301),"",SUMIFS('Beladung des Speichers'!$C$17:$C$300,'Beladung des Speichers'!$A$17:$A$300,A301))</f>
        <v/>
      </c>
      <c r="H301" s="112" t="str">
        <f>IF(ISBLANK('Beladung des Speichers'!A301),"",'Beladung des Speichers'!C301)</f>
        <v/>
      </c>
      <c r="I301" s="154" t="str">
        <f>IF(ISBLANK('Beladung des Speichers'!A301),"",SUMIFS('Beladung des Speichers'!$E$17:$E$1001,'Beladung des Speichers'!$A$17:$A$1001,'Ergebnis (detailliert)'!A301))</f>
        <v/>
      </c>
      <c r="J301" s="113" t="str">
        <f>IF(ISBLANK('Beladung des Speichers'!A301),"",'Beladung des Speichers'!E301)</f>
        <v/>
      </c>
      <c r="K301" s="154" t="str">
        <f>IF(ISBLANK('Beladung des Speichers'!A301),"",SUMIFS('Entladung des Speichers'!$C$17:$C$1001,'Entladung des Speichers'!$A$17:$A$1001,'Ergebnis (detailliert)'!A301))</f>
        <v/>
      </c>
      <c r="L301" s="155" t="str">
        <f t="shared" si="18"/>
        <v/>
      </c>
      <c r="M301" s="155" t="str">
        <f>IF(ISBLANK('Entladung des Speichers'!A301),"",'Entladung des Speichers'!C301)</f>
        <v/>
      </c>
      <c r="N301" s="154" t="str">
        <f>IF(ISBLANK('Beladung des Speichers'!A301),"",SUMIFS('Entladung des Speichers'!$E$17:$E$1001,'Entladung des Speichers'!$A$17:$A$1001,'Ergebnis (detailliert)'!$A$17:$A$300))</f>
        <v/>
      </c>
      <c r="O301" s="113" t="str">
        <f t="shared" si="19"/>
        <v/>
      </c>
      <c r="P301" s="17" t="str">
        <f>IFERROR(IF(A301="","",N301*'Ergebnis (detailliert)'!J301/'Ergebnis (detailliert)'!I301),0)</f>
        <v/>
      </c>
      <c r="Q301" s="95" t="str">
        <f t="shared" si="20"/>
        <v/>
      </c>
      <c r="R301" s="96" t="str">
        <f t="shared" si="21"/>
        <v/>
      </c>
      <c r="S301" s="97" t="str">
        <f>IF(A301="","",IF(LOOKUP(A301,Stammdaten!$A$17:$A$1001,Stammdaten!$G$17:$G$1001)="Nein",0,IF(ISBLANK('Beladung des Speichers'!A301),"",ROUND(MIN(J301,Q301)*-1,2))))</f>
        <v/>
      </c>
    </row>
    <row r="302" spans="1:19" x14ac:dyDescent="0.2">
      <c r="A302" s="98" t="str">
        <f>IF('Beladung des Speichers'!A302="","",'Beladung des Speichers'!A302)</f>
        <v/>
      </c>
      <c r="B302" s="98" t="str">
        <f>IF('Beladung des Speichers'!B302="","",'Beladung des Speichers'!B302)</f>
        <v/>
      </c>
      <c r="C302" s="149" t="str">
        <f>IF(ISBLANK('Beladung des Speichers'!A302),"",SUMIFS('Beladung des Speichers'!$C$17:$C$300,'Beladung des Speichers'!$A$17:$A$300,A302)-SUMIFS('Entladung des Speichers'!$C$17:$C$300,'Entladung des Speichers'!$A$17:$A$300,A302)+SUMIFS(Füllstände!$B$17:$B$299,Füllstände!$A$17:$A$299,A302)-SUMIFS(Füllstände!$C$17:$C$299,Füllstände!$A$17:$A$299,A302))</f>
        <v/>
      </c>
      <c r="D302" s="150" t="str">
        <f>IF(ISBLANK('Beladung des Speichers'!A302),"",C302*'Beladung des Speichers'!C302/SUMIFS('Beladung des Speichers'!$C$17:$C$300,'Beladung des Speichers'!$A$17:$A$300,A302))</f>
        <v/>
      </c>
      <c r="E302" s="151" t="str">
        <f>IF(ISBLANK('Beladung des Speichers'!A302),"",1/SUMIFS('Beladung des Speichers'!$C$17:$C$300,'Beladung des Speichers'!$A$17:$A$300,A302)*C302*SUMIF($A$17:$A$300,A302,'Beladung des Speichers'!$E$17:$E$300))</f>
        <v/>
      </c>
      <c r="F302" s="152" t="str">
        <f>IF(ISBLANK('Beladung des Speichers'!A302),"",IF(C302=0,"0,00",D302/C302*E302))</f>
        <v/>
      </c>
      <c r="G302" s="153" t="str">
        <f>IF(ISBLANK('Beladung des Speichers'!A302),"",SUMIFS('Beladung des Speichers'!$C$17:$C$300,'Beladung des Speichers'!$A$17:$A$300,A302))</f>
        <v/>
      </c>
      <c r="H302" s="112" t="str">
        <f>IF(ISBLANK('Beladung des Speichers'!A302),"",'Beladung des Speichers'!C302)</f>
        <v/>
      </c>
      <c r="I302" s="154" t="str">
        <f>IF(ISBLANK('Beladung des Speichers'!A302),"",SUMIFS('Beladung des Speichers'!$E$17:$E$1001,'Beladung des Speichers'!$A$17:$A$1001,'Ergebnis (detailliert)'!A302))</f>
        <v/>
      </c>
      <c r="J302" s="113" t="str">
        <f>IF(ISBLANK('Beladung des Speichers'!A302),"",'Beladung des Speichers'!E302)</f>
        <v/>
      </c>
      <c r="K302" s="154" t="str">
        <f>IF(ISBLANK('Beladung des Speichers'!A302),"",SUMIFS('Entladung des Speichers'!$C$17:$C$1001,'Entladung des Speichers'!$A$17:$A$1001,'Ergebnis (detailliert)'!A302))</f>
        <v/>
      </c>
      <c r="L302" s="155" t="str">
        <f t="shared" si="18"/>
        <v/>
      </c>
      <c r="M302" s="155" t="str">
        <f>IF(ISBLANK('Entladung des Speichers'!A302),"",'Entladung des Speichers'!C302)</f>
        <v/>
      </c>
      <c r="N302" s="154" t="str">
        <f>IF(ISBLANK('Beladung des Speichers'!A302),"",SUMIFS('Entladung des Speichers'!$E$17:$E$1001,'Entladung des Speichers'!$A$17:$A$1001,'Ergebnis (detailliert)'!$A$17:$A$300))</f>
        <v/>
      </c>
      <c r="O302" s="113" t="str">
        <f t="shared" si="19"/>
        <v/>
      </c>
      <c r="P302" s="17" t="str">
        <f>IFERROR(IF(A302="","",N302*'Ergebnis (detailliert)'!J302/'Ergebnis (detailliert)'!I302),0)</f>
        <v/>
      </c>
      <c r="Q302" s="95" t="str">
        <f t="shared" si="20"/>
        <v/>
      </c>
      <c r="R302" s="96" t="str">
        <f t="shared" si="21"/>
        <v/>
      </c>
      <c r="S302" s="97" t="str">
        <f>IF(A302="","",IF(LOOKUP(A302,Stammdaten!$A$17:$A$1001,Stammdaten!$G$17:$G$1001)="Nein",0,IF(ISBLANK('Beladung des Speichers'!A302),"",ROUND(MIN(J302,Q302)*-1,2))))</f>
        <v/>
      </c>
    </row>
    <row r="303" spans="1:19" x14ac:dyDescent="0.2">
      <c r="A303" s="98" t="str">
        <f>IF('Beladung des Speichers'!A303="","",'Beladung des Speichers'!A303)</f>
        <v/>
      </c>
      <c r="B303" s="98" t="str">
        <f>IF('Beladung des Speichers'!B303="","",'Beladung des Speichers'!B303)</f>
        <v/>
      </c>
      <c r="C303" s="149" t="str">
        <f>IF(ISBLANK('Beladung des Speichers'!A303),"",SUMIFS('Beladung des Speichers'!$C$17:$C$300,'Beladung des Speichers'!$A$17:$A$300,A303)-SUMIFS('Entladung des Speichers'!$C$17:$C$300,'Entladung des Speichers'!$A$17:$A$300,A303)+SUMIFS(Füllstände!$B$17:$B$299,Füllstände!$A$17:$A$299,A303)-SUMIFS(Füllstände!$C$17:$C$299,Füllstände!$A$17:$A$299,A303))</f>
        <v/>
      </c>
      <c r="D303" s="150" t="str">
        <f>IF(ISBLANK('Beladung des Speichers'!A303),"",C303*'Beladung des Speichers'!C303/SUMIFS('Beladung des Speichers'!$C$17:$C$300,'Beladung des Speichers'!$A$17:$A$300,A303))</f>
        <v/>
      </c>
      <c r="E303" s="151" t="str">
        <f>IF(ISBLANK('Beladung des Speichers'!A303),"",1/SUMIFS('Beladung des Speichers'!$C$17:$C$300,'Beladung des Speichers'!$A$17:$A$300,A303)*C303*SUMIF($A$17:$A$300,A303,'Beladung des Speichers'!$E$17:$E$300))</f>
        <v/>
      </c>
      <c r="F303" s="152" t="str">
        <f>IF(ISBLANK('Beladung des Speichers'!A303),"",IF(C303=0,"0,00",D303/C303*E303))</f>
        <v/>
      </c>
      <c r="G303" s="153" t="str">
        <f>IF(ISBLANK('Beladung des Speichers'!A303),"",SUMIFS('Beladung des Speichers'!$C$17:$C$300,'Beladung des Speichers'!$A$17:$A$300,A303))</f>
        <v/>
      </c>
      <c r="H303" s="112" t="str">
        <f>IF(ISBLANK('Beladung des Speichers'!A303),"",'Beladung des Speichers'!C303)</f>
        <v/>
      </c>
      <c r="I303" s="154" t="str">
        <f>IF(ISBLANK('Beladung des Speichers'!A303),"",SUMIFS('Beladung des Speichers'!$E$17:$E$1001,'Beladung des Speichers'!$A$17:$A$1001,'Ergebnis (detailliert)'!A303))</f>
        <v/>
      </c>
      <c r="J303" s="113" t="str">
        <f>IF(ISBLANK('Beladung des Speichers'!A303),"",'Beladung des Speichers'!E303)</f>
        <v/>
      </c>
      <c r="K303" s="154" t="str">
        <f>IF(ISBLANK('Beladung des Speichers'!A303),"",SUMIFS('Entladung des Speichers'!$C$17:$C$1001,'Entladung des Speichers'!$A$17:$A$1001,'Ergebnis (detailliert)'!A303))</f>
        <v/>
      </c>
      <c r="L303" s="155" t="str">
        <f t="shared" si="18"/>
        <v/>
      </c>
      <c r="M303" s="155" t="str">
        <f>IF(ISBLANK('Entladung des Speichers'!A303),"",'Entladung des Speichers'!C303)</f>
        <v/>
      </c>
      <c r="N303" s="154" t="str">
        <f>IF(ISBLANK('Beladung des Speichers'!A303),"",SUMIFS('Entladung des Speichers'!$E$17:$E$1001,'Entladung des Speichers'!$A$17:$A$1001,'Ergebnis (detailliert)'!$A$17:$A$300))</f>
        <v/>
      </c>
      <c r="O303" s="113" t="str">
        <f t="shared" si="19"/>
        <v/>
      </c>
      <c r="P303" s="17" t="str">
        <f>IFERROR(IF(A303="","",N303*'Ergebnis (detailliert)'!J303/'Ergebnis (detailliert)'!I303),0)</f>
        <v/>
      </c>
      <c r="Q303" s="95" t="str">
        <f t="shared" si="20"/>
        <v/>
      </c>
      <c r="R303" s="96" t="str">
        <f t="shared" si="21"/>
        <v/>
      </c>
      <c r="S303" s="97" t="str">
        <f>IF(A303="","",IF(LOOKUP(A303,Stammdaten!$A$17:$A$1001,Stammdaten!$G$17:$G$1001)="Nein",0,IF(ISBLANK('Beladung des Speichers'!A303),"",ROUND(MIN(J303,Q303)*-1,2))))</f>
        <v/>
      </c>
    </row>
    <row r="304" spans="1:19" x14ac:dyDescent="0.2">
      <c r="A304" s="98" t="str">
        <f>IF('Beladung des Speichers'!A304="","",'Beladung des Speichers'!A304)</f>
        <v/>
      </c>
      <c r="B304" s="98" t="str">
        <f>IF('Beladung des Speichers'!B304="","",'Beladung des Speichers'!B304)</f>
        <v/>
      </c>
      <c r="C304" s="149" t="str">
        <f>IF(ISBLANK('Beladung des Speichers'!A304),"",SUMIFS('Beladung des Speichers'!$C$17:$C$300,'Beladung des Speichers'!$A$17:$A$300,A304)-SUMIFS('Entladung des Speichers'!$C$17:$C$300,'Entladung des Speichers'!$A$17:$A$300,A304)+SUMIFS(Füllstände!$B$17:$B$299,Füllstände!$A$17:$A$299,A304)-SUMIFS(Füllstände!$C$17:$C$299,Füllstände!$A$17:$A$299,A304))</f>
        <v/>
      </c>
      <c r="D304" s="150" t="str">
        <f>IF(ISBLANK('Beladung des Speichers'!A304),"",C304*'Beladung des Speichers'!C304/SUMIFS('Beladung des Speichers'!$C$17:$C$300,'Beladung des Speichers'!$A$17:$A$300,A304))</f>
        <v/>
      </c>
      <c r="E304" s="151" t="str">
        <f>IF(ISBLANK('Beladung des Speichers'!A304),"",1/SUMIFS('Beladung des Speichers'!$C$17:$C$300,'Beladung des Speichers'!$A$17:$A$300,A304)*C304*SUMIF($A$17:$A$300,A304,'Beladung des Speichers'!$E$17:$E$300))</f>
        <v/>
      </c>
      <c r="F304" s="152" t="str">
        <f>IF(ISBLANK('Beladung des Speichers'!A304),"",IF(C304=0,"0,00",D304/C304*E304))</f>
        <v/>
      </c>
      <c r="G304" s="153" t="str">
        <f>IF(ISBLANK('Beladung des Speichers'!A304),"",SUMIFS('Beladung des Speichers'!$C$17:$C$300,'Beladung des Speichers'!$A$17:$A$300,A304))</f>
        <v/>
      </c>
      <c r="H304" s="112" t="str">
        <f>IF(ISBLANK('Beladung des Speichers'!A304),"",'Beladung des Speichers'!C304)</f>
        <v/>
      </c>
      <c r="I304" s="154" t="str">
        <f>IF(ISBLANK('Beladung des Speichers'!A304),"",SUMIFS('Beladung des Speichers'!$E$17:$E$1001,'Beladung des Speichers'!$A$17:$A$1001,'Ergebnis (detailliert)'!A304))</f>
        <v/>
      </c>
      <c r="J304" s="113" t="str">
        <f>IF(ISBLANK('Beladung des Speichers'!A304),"",'Beladung des Speichers'!E304)</f>
        <v/>
      </c>
      <c r="K304" s="154" t="str">
        <f>IF(ISBLANK('Beladung des Speichers'!A304),"",SUMIFS('Entladung des Speichers'!$C$17:$C$1001,'Entladung des Speichers'!$A$17:$A$1001,'Ergebnis (detailliert)'!A304))</f>
        <v/>
      </c>
      <c r="L304" s="155" t="str">
        <f t="shared" si="18"/>
        <v/>
      </c>
      <c r="M304" s="155" t="str">
        <f>IF(ISBLANK('Entladung des Speichers'!A304),"",'Entladung des Speichers'!C304)</f>
        <v/>
      </c>
      <c r="N304" s="154" t="str">
        <f>IF(ISBLANK('Beladung des Speichers'!A304),"",SUMIFS('Entladung des Speichers'!$E$17:$E$1001,'Entladung des Speichers'!$A$17:$A$1001,'Ergebnis (detailliert)'!$A$17:$A$300))</f>
        <v/>
      </c>
      <c r="O304" s="113" t="str">
        <f t="shared" si="19"/>
        <v/>
      </c>
      <c r="P304" s="17" t="str">
        <f>IFERROR(IF(A304="","",N304*'Ergebnis (detailliert)'!J304/'Ergebnis (detailliert)'!I304),0)</f>
        <v/>
      </c>
      <c r="Q304" s="95" t="str">
        <f t="shared" si="20"/>
        <v/>
      </c>
      <c r="R304" s="96" t="str">
        <f t="shared" si="21"/>
        <v/>
      </c>
      <c r="S304" s="97" t="str">
        <f>IF(A304="","",IF(LOOKUP(A304,Stammdaten!$A$17:$A$1001,Stammdaten!$G$17:$G$1001)="Nein",0,IF(ISBLANK('Beladung des Speichers'!A304),"",ROUND(MIN(J304,Q304)*-1,2))))</f>
        <v/>
      </c>
    </row>
    <row r="305" spans="1:19" x14ac:dyDescent="0.2">
      <c r="A305" s="98" t="str">
        <f>IF('Beladung des Speichers'!A305="","",'Beladung des Speichers'!A305)</f>
        <v/>
      </c>
      <c r="B305" s="98" t="str">
        <f>IF('Beladung des Speichers'!B305="","",'Beladung des Speichers'!B305)</f>
        <v/>
      </c>
      <c r="C305" s="149" t="str">
        <f>IF(ISBLANK('Beladung des Speichers'!A305),"",SUMIFS('Beladung des Speichers'!$C$17:$C$300,'Beladung des Speichers'!$A$17:$A$300,A305)-SUMIFS('Entladung des Speichers'!$C$17:$C$300,'Entladung des Speichers'!$A$17:$A$300,A305)+SUMIFS(Füllstände!$B$17:$B$299,Füllstände!$A$17:$A$299,A305)-SUMIFS(Füllstände!$C$17:$C$299,Füllstände!$A$17:$A$299,A305))</f>
        <v/>
      </c>
      <c r="D305" s="150" t="str">
        <f>IF(ISBLANK('Beladung des Speichers'!A305),"",C305*'Beladung des Speichers'!C305/SUMIFS('Beladung des Speichers'!$C$17:$C$300,'Beladung des Speichers'!$A$17:$A$300,A305))</f>
        <v/>
      </c>
      <c r="E305" s="151" t="str">
        <f>IF(ISBLANK('Beladung des Speichers'!A305),"",1/SUMIFS('Beladung des Speichers'!$C$17:$C$300,'Beladung des Speichers'!$A$17:$A$300,A305)*C305*SUMIF($A$17:$A$300,A305,'Beladung des Speichers'!$E$17:$E$300))</f>
        <v/>
      </c>
      <c r="F305" s="152" t="str">
        <f>IF(ISBLANK('Beladung des Speichers'!A305),"",IF(C305=0,"0,00",D305/C305*E305))</f>
        <v/>
      </c>
      <c r="G305" s="153" t="str">
        <f>IF(ISBLANK('Beladung des Speichers'!A305),"",SUMIFS('Beladung des Speichers'!$C$17:$C$300,'Beladung des Speichers'!$A$17:$A$300,A305))</f>
        <v/>
      </c>
      <c r="H305" s="112" t="str">
        <f>IF(ISBLANK('Beladung des Speichers'!A305),"",'Beladung des Speichers'!C305)</f>
        <v/>
      </c>
      <c r="I305" s="154" t="str">
        <f>IF(ISBLANK('Beladung des Speichers'!A305),"",SUMIFS('Beladung des Speichers'!$E$17:$E$1001,'Beladung des Speichers'!$A$17:$A$1001,'Ergebnis (detailliert)'!A305))</f>
        <v/>
      </c>
      <c r="J305" s="113" t="str">
        <f>IF(ISBLANK('Beladung des Speichers'!A305),"",'Beladung des Speichers'!E305)</f>
        <v/>
      </c>
      <c r="K305" s="154" t="str">
        <f>IF(ISBLANK('Beladung des Speichers'!A305),"",SUMIFS('Entladung des Speichers'!$C$17:$C$1001,'Entladung des Speichers'!$A$17:$A$1001,'Ergebnis (detailliert)'!A305))</f>
        <v/>
      </c>
      <c r="L305" s="155" t="str">
        <f t="shared" si="18"/>
        <v/>
      </c>
      <c r="M305" s="155" t="str">
        <f>IF(ISBLANK('Entladung des Speichers'!A305),"",'Entladung des Speichers'!C305)</f>
        <v/>
      </c>
      <c r="N305" s="154" t="str">
        <f>IF(ISBLANK('Beladung des Speichers'!A305),"",SUMIFS('Entladung des Speichers'!$E$17:$E$1001,'Entladung des Speichers'!$A$17:$A$1001,'Ergebnis (detailliert)'!$A$17:$A$300))</f>
        <v/>
      </c>
      <c r="O305" s="113" t="str">
        <f t="shared" si="19"/>
        <v/>
      </c>
      <c r="P305" s="17" t="str">
        <f>IFERROR(IF(A305="","",N305*'Ergebnis (detailliert)'!J305/'Ergebnis (detailliert)'!I305),0)</f>
        <v/>
      </c>
      <c r="Q305" s="95" t="str">
        <f t="shared" si="20"/>
        <v/>
      </c>
      <c r="R305" s="96" t="str">
        <f t="shared" si="21"/>
        <v/>
      </c>
      <c r="S305" s="97" t="str">
        <f>IF(A305="","",IF(LOOKUP(A305,Stammdaten!$A$17:$A$1001,Stammdaten!$G$17:$G$1001)="Nein",0,IF(ISBLANK('Beladung des Speichers'!A305),"",ROUND(MIN(J305,Q305)*-1,2))))</f>
        <v/>
      </c>
    </row>
    <row r="306" spans="1:19" x14ac:dyDescent="0.2">
      <c r="A306" s="98" t="str">
        <f>IF('Beladung des Speichers'!A306="","",'Beladung des Speichers'!A306)</f>
        <v/>
      </c>
      <c r="B306" s="98" t="str">
        <f>IF('Beladung des Speichers'!B306="","",'Beladung des Speichers'!B306)</f>
        <v/>
      </c>
      <c r="C306" s="149" t="str">
        <f>IF(ISBLANK('Beladung des Speichers'!A306),"",SUMIFS('Beladung des Speichers'!$C$17:$C$300,'Beladung des Speichers'!$A$17:$A$300,A306)-SUMIFS('Entladung des Speichers'!$C$17:$C$300,'Entladung des Speichers'!$A$17:$A$300,A306)+SUMIFS(Füllstände!$B$17:$B$299,Füllstände!$A$17:$A$299,A306)-SUMIFS(Füllstände!$C$17:$C$299,Füllstände!$A$17:$A$299,A306))</f>
        <v/>
      </c>
      <c r="D306" s="150" t="str">
        <f>IF(ISBLANK('Beladung des Speichers'!A306),"",C306*'Beladung des Speichers'!C306/SUMIFS('Beladung des Speichers'!$C$17:$C$300,'Beladung des Speichers'!$A$17:$A$300,A306))</f>
        <v/>
      </c>
      <c r="E306" s="151" t="str">
        <f>IF(ISBLANK('Beladung des Speichers'!A306),"",1/SUMIFS('Beladung des Speichers'!$C$17:$C$300,'Beladung des Speichers'!$A$17:$A$300,A306)*C306*SUMIF($A$17:$A$300,A306,'Beladung des Speichers'!$E$17:$E$300))</f>
        <v/>
      </c>
      <c r="F306" s="152" t="str">
        <f>IF(ISBLANK('Beladung des Speichers'!A306),"",IF(C306=0,"0,00",D306/C306*E306))</f>
        <v/>
      </c>
      <c r="G306" s="153" t="str">
        <f>IF(ISBLANK('Beladung des Speichers'!A306),"",SUMIFS('Beladung des Speichers'!$C$17:$C$300,'Beladung des Speichers'!$A$17:$A$300,A306))</f>
        <v/>
      </c>
      <c r="H306" s="112" t="str">
        <f>IF(ISBLANK('Beladung des Speichers'!A306),"",'Beladung des Speichers'!C306)</f>
        <v/>
      </c>
      <c r="I306" s="154" t="str">
        <f>IF(ISBLANK('Beladung des Speichers'!A306),"",SUMIFS('Beladung des Speichers'!$E$17:$E$1001,'Beladung des Speichers'!$A$17:$A$1001,'Ergebnis (detailliert)'!A306))</f>
        <v/>
      </c>
      <c r="J306" s="113" t="str">
        <f>IF(ISBLANK('Beladung des Speichers'!A306),"",'Beladung des Speichers'!E306)</f>
        <v/>
      </c>
      <c r="K306" s="154" t="str">
        <f>IF(ISBLANK('Beladung des Speichers'!A306),"",SUMIFS('Entladung des Speichers'!$C$17:$C$1001,'Entladung des Speichers'!$A$17:$A$1001,'Ergebnis (detailliert)'!A306))</f>
        <v/>
      </c>
      <c r="L306" s="155" t="str">
        <f t="shared" si="18"/>
        <v/>
      </c>
      <c r="M306" s="155" t="str">
        <f>IF(ISBLANK('Entladung des Speichers'!A306),"",'Entladung des Speichers'!C306)</f>
        <v/>
      </c>
      <c r="N306" s="154" t="str">
        <f>IF(ISBLANK('Beladung des Speichers'!A306),"",SUMIFS('Entladung des Speichers'!$E$17:$E$1001,'Entladung des Speichers'!$A$17:$A$1001,'Ergebnis (detailliert)'!$A$17:$A$300))</f>
        <v/>
      </c>
      <c r="O306" s="113" t="str">
        <f t="shared" si="19"/>
        <v/>
      </c>
      <c r="P306" s="17" t="str">
        <f>IFERROR(IF(A306="","",N306*'Ergebnis (detailliert)'!J306/'Ergebnis (detailliert)'!I306),0)</f>
        <v/>
      </c>
      <c r="Q306" s="95" t="str">
        <f t="shared" si="20"/>
        <v/>
      </c>
      <c r="R306" s="96" t="str">
        <f t="shared" si="21"/>
        <v/>
      </c>
      <c r="S306" s="97" t="str">
        <f>IF(A306="","",IF(LOOKUP(A306,Stammdaten!$A$17:$A$1001,Stammdaten!$G$17:$G$1001)="Nein",0,IF(ISBLANK('Beladung des Speichers'!A306),"",ROUND(MIN(J306,Q306)*-1,2))))</f>
        <v/>
      </c>
    </row>
    <row r="307" spans="1:19" x14ac:dyDescent="0.2">
      <c r="A307" s="98" t="str">
        <f>IF('Beladung des Speichers'!A307="","",'Beladung des Speichers'!A307)</f>
        <v/>
      </c>
      <c r="B307" s="98" t="str">
        <f>IF('Beladung des Speichers'!B307="","",'Beladung des Speichers'!B307)</f>
        <v/>
      </c>
      <c r="C307" s="149" t="str">
        <f>IF(ISBLANK('Beladung des Speichers'!A307),"",SUMIFS('Beladung des Speichers'!$C$17:$C$300,'Beladung des Speichers'!$A$17:$A$300,A307)-SUMIFS('Entladung des Speichers'!$C$17:$C$300,'Entladung des Speichers'!$A$17:$A$300,A307)+SUMIFS(Füllstände!$B$17:$B$299,Füllstände!$A$17:$A$299,A307)-SUMIFS(Füllstände!$C$17:$C$299,Füllstände!$A$17:$A$299,A307))</f>
        <v/>
      </c>
      <c r="D307" s="150" t="str">
        <f>IF(ISBLANK('Beladung des Speichers'!A307),"",C307*'Beladung des Speichers'!C307/SUMIFS('Beladung des Speichers'!$C$17:$C$300,'Beladung des Speichers'!$A$17:$A$300,A307))</f>
        <v/>
      </c>
      <c r="E307" s="151" t="str">
        <f>IF(ISBLANK('Beladung des Speichers'!A307),"",1/SUMIFS('Beladung des Speichers'!$C$17:$C$300,'Beladung des Speichers'!$A$17:$A$300,A307)*C307*SUMIF($A$17:$A$300,A307,'Beladung des Speichers'!$E$17:$E$300))</f>
        <v/>
      </c>
      <c r="F307" s="152" t="str">
        <f>IF(ISBLANK('Beladung des Speichers'!A307),"",IF(C307=0,"0,00",D307/C307*E307))</f>
        <v/>
      </c>
      <c r="G307" s="153" t="str">
        <f>IF(ISBLANK('Beladung des Speichers'!A307),"",SUMIFS('Beladung des Speichers'!$C$17:$C$300,'Beladung des Speichers'!$A$17:$A$300,A307))</f>
        <v/>
      </c>
      <c r="H307" s="112" t="str">
        <f>IF(ISBLANK('Beladung des Speichers'!A307),"",'Beladung des Speichers'!C307)</f>
        <v/>
      </c>
      <c r="I307" s="154" t="str">
        <f>IF(ISBLANK('Beladung des Speichers'!A307),"",SUMIFS('Beladung des Speichers'!$E$17:$E$1001,'Beladung des Speichers'!$A$17:$A$1001,'Ergebnis (detailliert)'!A307))</f>
        <v/>
      </c>
      <c r="J307" s="113" t="str">
        <f>IF(ISBLANK('Beladung des Speichers'!A307),"",'Beladung des Speichers'!E307)</f>
        <v/>
      </c>
      <c r="K307" s="154" t="str">
        <f>IF(ISBLANK('Beladung des Speichers'!A307),"",SUMIFS('Entladung des Speichers'!$C$17:$C$1001,'Entladung des Speichers'!$A$17:$A$1001,'Ergebnis (detailliert)'!A307))</f>
        <v/>
      </c>
      <c r="L307" s="155" t="str">
        <f t="shared" si="18"/>
        <v/>
      </c>
      <c r="M307" s="155" t="str">
        <f>IF(ISBLANK('Entladung des Speichers'!A307),"",'Entladung des Speichers'!C307)</f>
        <v/>
      </c>
      <c r="N307" s="154" t="str">
        <f>IF(ISBLANK('Beladung des Speichers'!A307),"",SUMIFS('Entladung des Speichers'!$E$17:$E$1001,'Entladung des Speichers'!$A$17:$A$1001,'Ergebnis (detailliert)'!$A$17:$A$300))</f>
        <v/>
      </c>
      <c r="O307" s="113" t="str">
        <f t="shared" si="19"/>
        <v/>
      </c>
      <c r="P307" s="17" t="str">
        <f>IFERROR(IF(A307="","",N307*'Ergebnis (detailliert)'!J307/'Ergebnis (detailliert)'!I307),0)</f>
        <v/>
      </c>
      <c r="Q307" s="95" t="str">
        <f t="shared" si="20"/>
        <v/>
      </c>
      <c r="R307" s="96" t="str">
        <f t="shared" si="21"/>
        <v/>
      </c>
      <c r="S307" s="97" t="str">
        <f>IF(A307="","",IF(LOOKUP(A307,Stammdaten!$A$17:$A$1001,Stammdaten!$G$17:$G$1001)="Nein",0,IF(ISBLANK('Beladung des Speichers'!A307),"",ROUND(MIN(J307,Q307)*-1,2))))</f>
        <v/>
      </c>
    </row>
    <row r="308" spans="1:19" x14ac:dyDescent="0.2">
      <c r="A308" s="98" t="str">
        <f>IF('Beladung des Speichers'!A308="","",'Beladung des Speichers'!A308)</f>
        <v/>
      </c>
      <c r="B308" s="98" t="str">
        <f>IF('Beladung des Speichers'!B308="","",'Beladung des Speichers'!B308)</f>
        <v/>
      </c>
      <c r="C308" s="149" t="str">
        <f>IF(ISBLANK('Beladung des Speichers'!A308),"",SUMIFS('Beladung des Speichers'!$C$17:$C$300,'Beladung des Speichers'!$A$17:$A$300,A308)-SUMIFS('Entladung des Speichers'!$C$17:$C$300,'Entladung des Speichers'!$A$17:$A$300,A308)+SUMIFS(Füllstände!$B$17:$B$299,Füllstände!$A$17:$A$299,A308)-SUMIFS(Füllstände!$C$17:$C$299,Füllstände!$A$17:$A$299,A308))</f>
        <v/>
      </c>
      <c r="D308" s="150" t="str">
        <f>IF(ISBLANK('Beladung des Speichers'!A308),"",C308*'Beladung des Speichers'!C308/SUMIFS('Beladung des Speichers'!$C$17:$C$300,'Beladung des Speichers'!$A$17:$A$300,A308))</f>
        <v/>
      </c>
      <c r="E308" s="151" t="str">
        <f>IF(ISBLANK('Beladung des Speichers'!A308),"",1/SUMIFS('Beladung des Speichers'!$C$17:$C$300,'Beladung des Speichers'!$A$17:$A$300,A308)*C308*SUMIF($A$17:$A$300,A308,'Beladung des Speichers'!$E$17:$E$300))</f>
        <v/>
      </c>
      <c r="F308" s="152" t="str">
        <f>IF(ISBLANK('Beladung des Speichers'!A308),"",IF(C308=0,"0,00",D308/C308*E308))</f>
        <v/>
      </c>
      <c r="G308" s="153" t="str">
        <f>IF(ISBLANK('Beladung des Speichers'!A308),"",SUMIFS('Beladung des Speichers'!$C$17:$C$300,'Beladung des Speichers'!$A$17:$A$300,A308))</f>
        <v/>
      </c>
      <c r="H308" s="112" t="str">
        <f>IF(ISBLANK('Beladung des Speichers'!A308),"",'Beladung des Speichers'!C308)</f>
        <v/>
      </c>
      <c r="I308" s="154" t="str">
        <f>IF(ISBLANK('Beladung des Speichers'!A308),"",SUMIFS('Beladung des Speichers'!$E$17:$E$1001,'Beladung des Speichers'!$A$17:$A$1001,'Ergebnis (detailliert)'!A308))</f>
        <v/>
      </c>
      <c r="J308" s="113" t="str">
        <f>IF(ISBLANK('Beladung des Speichers'!A308),"",'Beladung des Speichers'!E308)</f>
        <v/>
      </c>
      <c r="K308" s="154" t="str">
        <f>IF(ISBLANK('Beladung des Speichers'!A308),"",SUMIFS('Entladung des Speichers'!$C$17:$C$1001,'Entladung des Speichers'!$A$17:$A$1001,'Ergebnis (detailliert)'!A308))</f>
        <v/>
      </c>
      <c r="L308" s="155" t="str">
        <f t="shared" si="18"/>
        <v/>
      </c>
      <c r="M308" s="155" t="str">
        <f>IF(ISBLANK('Entladung des Speichers'!A308),"",'Entladung des Speichers'!C308)</f>
        <v/>
      </c>
      <c r="N308" s="154" t="str">
        <f>IF(ISBLANK('Beladung des Speichers'!A308),"",SUMIFS('Entladung des Speichers'!$E$17:$E$1001,'Entladung des Speichers'!$A$17:$A$1001,'Ergebnis (detailliert)'!$A$17:$A$300))</f>
        <v/>
      </c>
      <c r="O308" s="113" t="str">
        <f t="shared" si="19"/>
        <v/>
      </c>
      <c r="P308" s="17" t="str">
        <f>IFERROR(IF(A308="","",N308*'Ergebnis (detailliert)'!J308/'Ergebnis (detailliert)'!I308),0)</f>
        <v/>
      </c>
      <c r="Q308" s="95" t="str">
        <f t="shared" si="20"/>
        <v/>
      </c>
      <c r="R308" s="96" t="str">
        <f t="shared" si="21"/>
        <v/>
      </c>
      <c r="S308" s="97" t="str">
        <f>IF(A308="","",IF(LOOKUP(A308,Stammdaten!$A$17:$A$1001,Stammdaten!$G$17:$G$1001)="Nein",0,IF(ISBLANK('Beladung des Speichers'!A308),"",ROUND(MIN(J308,Q308)*-1,2))))</f>
        <v/>
      </c>
    </row>
    <row r="309" spans="1:19" x14ac:dyDescent="0.2">
      <c r="A309" s="98" t="str">
        <f>IF('Beladung des Speichers'!A309="","",'Beladung des Speichers'!A309)</f>
        <v/>
      </c>
      <c r="B309" s="98" t="str">
        <f>IF('Beladung des Speichers'!B309="","",'Beladung des Speichers'!B309)</f>
        <v/>
      </c>
      <c r="C309" s="149" t="str">
        <f>IF(ISBLANK('Beladung des Speichers'!A309),"",SUMIFS('Beladung des Speichers'!$C$17:$C$300,'Beladung des Speichers'!$A$17:$A$300,A309)-SUMIFS('Entladung des Speichers'!$C$17:$C$300,'Entladung des Speichers'!$A$17:$A$300,A309)+SUMIFS(Füllstände!$B$17:$B$299,Füllstände!$A$17:$A$299,A309)-SUMIFS(Füllstände!$C$17:$C$299,Füllstände!$A$17:$A$299,A309))</f>
        <v/>
      </c>
      <c r="D309" s="150" t="str">
        <f>IF(ISBLANK('Beladung des Speichers'!A309),"",C309*'Beladung des Speichers'!C309/SUMIFS('Beladung des Speichers'!$C$17:$C$300,'Beladung des Speichers'!$A$17:$A$300,A309))</f>
        <v/>
      </c>
      <c r="E309" s="151" t="str">
        <f>IF(ISBLANK('Beladung des Speichers'!A309),"",1/SUMIFS('Beladung des Speichers'!$C$17:$C$300,'Beladung des Speichers'!$A$17:$A$300,A309)*C309*SUMIF($A$17:$A$300,A309,'Beladung des Speichers'!$E$17:$E$300))</f>
        <v/>
      </c>
      <c r="F309" s="152" t="str">
        <f>IF(ISBLANK('Beladung des Speichers'!A309),"",IF(C309=0,"0,00",D309/C309*E309))</f>
        <v/>
      </c>
      <c r="G309" s="153" t="str">
        <f>IF(ISBLANK('Beladung des Speichers'!A309),"",SUMIFS('Beladung des Speichers'!$C$17:$C$300,'Beladung des Speichers'!$A$17:$A$300,A309))</f>
        <v/>
      </c>
      <c r="H309" s="112" t="str">
        <f>IF(ISBLANK('Beladung des Speichers'!A309),"",'Beladung des Speichers'!C309)</f>
        <v/>
      </c>
      <c r="I309" s="154" t="str">
        <f>IF(ISBLANK('Beladung des Speichers'!A309),"",SUMIFS('Beladung des Speichers'!$E$17:$E$1001,'Beladung des Speichers'!$A$17:$A$1001,'Ergebnis (detailliert)'!A309))</f>
        <v/>
      </c>
      <c r="J309" s="113" t="str">
        <f>IF(ISBLANK('Beladung des Speichers'!A309),"",'Beladung des Speichers'!E309)</f>
        <v/>
      </c>
      <c r="K309" s="154" t="str">
        <f>IF(ISBLANK('Beladung des Speichers'!A309),"",SUMIFS('Entladung des Speichers'!$C$17:$C$1001,'Entladung des Speichers'!$A$17:$A$1001,'Ergebnis (detailliert)'!A309))</f>
        <v/>
      </c>
      <c r="L309" s="155" t="str">
        <f t="shared" si="18"/>
        <v/>
      </c>
      <c r="M309" s="155" t="str">
        <f>IF(ISBLANK('Entladung des Speichers'!A309),"",'Entladung des Speichers'!C309)</f>
        <v/>
      </c>
      <c r="N309" s="154" t="str">
        <f>IF(ISBLANK('Beladung des Speichers'!A309),"",SUMIFS('Entladung des Speichers'!$E$17:$E$1001,'Entladung des Speichers'!$A$17:$A$1001,'Ergebnis (detailliert)'!$A$17:$A$300))</f>
        <v/>
      </c>
      <c r="O309" s="113" t="str">
        <f t="shared" si="19"/>
        <v/>
      </c>
      <c r="P309" s="17" t="str">
        <f>IFERROR(IF(A309="","",N309*'Ergebnis (detailliert)'!J309/'Ergebnis (detailliert)'!I309),0)</f>
        <v/>
      </c>
      <c r="Q309" s="95" t="str">
        <f t="shared" si="20"/>
        <v/>
      </c>
      <c r="R309" s="96" t="str">
        <f t="shared" si="21"/>
        <v/>
      </c>
      <c r="S309" s="97" t="str">
        <f>IF(A309="","",IF(LOOKUP(A309,Stammdaten!$A$17:$A$1001,Stammdaten!$G$17:$G$1001)="Nein",0,IF(ISBLANK('Beladung des Speichers'!A309),"",ROUND(MIN(J309,Q309)*-1,2))))</f>
        <v/>
      </c>
    </row>
    <row r="310" spans="1:19" x14ac:dyDescent="0.2">
      <c r="A310" s="98" t="str">
        <f>IF('Beladung des Speichers'!A310="","",'Beladung des Speichers'!A310)</f>
        <v/>
      </c>
      <c r="B310" s="98" t="str">
        <f>IF('Beladung des Speichers'!B310="","",'Beladung des Speichers'!B310)</f>
        <v/>
      </c>
      <c r="C310" s="149" t="str">
        <f>IF(ISBLANK('Beladung des Speichers'!A310),"",SUMIFS('Beladung des Speichers'!$C$17:$C$300,'Beladung des Speichers'!$A$17:$A$300,A310)-SUMIFS('Entladung des Speichers'!$C$17:$C$300,'Entladung des Speichers'!$A$17:$A$300,A310)+SUMIFS(Füllstände!$B$17:$B$299,Füllstände!$A$17:$A$299,A310)-SUMIFS(Füllstände!$C$17:$C$299,Füllstände!$A$17:$A$299,A310))</f>
        <v/>
      </c>
      <c r="D310" s="150" t="str">
        <f>IF(ISBLANK('Beladung des Speichers'!A310),"",C310*'Beladung des Speichers'!C310/SUMIFS('Beladung des Speichers'!$C$17:$C$300,'Beladung des Speichers'!$A$17:$A$300,A310))</f>
        <v/>
      </c>
      <c r="E310" s="151" t="str">
        <f>IF(ISBLANK('Beladung des Speichers'!A310),"",1/SUMIFS('Beladung des Speichers'!$C$17:$C$300,'Beladung des Speichers'!$A$17:$A$300,A310)*C310*SUMIF($A$17:$A$300,A310,'Beladung des Speichers'!$E$17:$E$300))</f>
        <v/>
      </c>
      <c r="F310" s="152" t="str">
        <f>IF(ISBLANK('Beladung des Speichers'!A310),"",IF(C310=0,"0,00",D310/C310*E310))</f>
        <v/>
      </c>
      <c r="G310" s="153" t="str">
        <f>IF(ISBLANK('Beladung des Speichers'!A310),"",SUMIFS('Beladung des Speichers'!$C$17:$C$300,'Beladung des Speichers'!$A$17:$A$300,A310))</f>
        <v/>
      </c>
      <c r="H310" s="112" t="str">
        <f>IF(ISBLANK('Beladung des Speichers'!A310),"",'Beladung des Speichers'!C310)</f>
        <v/>
      </c>
      <c r="I310" s="154" t="str">
        <f>IF(ISBLANK('Beladung des Speichers'!A310),"",SUMIFS('Beladung des Speichers'!$E$17:$E$1001,'Beladung des Speichers'!$A$17:$A$1001,'Ergebnis (detailliert)'!A310))</f>
        <v/>
      </c>
      <c r="J310" s="113" t="str">
        <f>IF(ISBLANK('Beladung des Speichers'!A310),"",'Beladung des Speichers'!E310)</f>
        <v/>
      </c>
      <c r="K310" s="154" t="str">
        <f>IF(ISBLANK('Beladung des Speichers'!A310),"",SUMIFS('Entladung des Speichers'!$C$17:$C$1001,'Entladung des Speichers'!$A$17:$A$1001,'Ergebnis (detailliert)'!A310))</f>
        <v/>
      </c>
      <c r="L310" s="155" t="str">
        <f t="shared" si="18"/>
        <v/>
      </c>
      <c r="M310" s="155" t="str">
        <f>IF(ISBLANK('Entladung des Speichers'!A310),"",'Entladung des Speichers'!C310)</f>
        <v/>
      </c>
      <c r="N310" s="154" t="str">
        <f>IF(ISBLANK('Beladung des Speichers'!A310),"",SUMIFS('Entladung des Speichers'!$E$17:$E$1001,'Entladung des Speichers'!$A$17:$A$1001,'Ergebnis (detailliert)'!$A$17:$A$300))</f>
        <v/>
      </c>
      <c r="O310" s="113" t="str">
        <f t="shared" si="19"/>
        <v/>
      </c>
      <c r="P310" s="17" t="str">
        <f>IFERROR(IF(A310="","",N310*'Ergebnis (detailliert)'!J310/'Ergebnis (detailliert)'!I310),0)</f>
        <v/>
      </c>
      <c r="Q310" s="95" t="str">
        <f t="shared" si="20"/>
        <v/>
      </c>
      <c r="R310" s="96" t="str">
        <f t="shared" si="21"/>
        <v/>
      </c>
      <c r="S310" s="97" t="str">
        <f>IF(A310="","",IF(LOOKUP(A310,Stammdaten!$A$17:$A$1001,Stammdaten!$G$17:$G$1001)="Nein",0,IF(ISBLANK('Beladung des Speichers'!A310),"",ROUND(MIN(J310,Q310)*-1,2))))</f>
        <v/>
      </c>
    </row>
    <row r="311" spans="1:19" x14ac:dyDescent="0.2">
      <c r="A311" s="98" t="str">
        <f>IF('Beladung des Speichers'!A311="","",'Beladung des Speichers'!A311)</f>
        <v/>
      </c>
      <c r="B311" s="98" t="str">
        <f>IF('Beladung des Speichers'!B311="","",'Beladung des Speichers'!B311)</f>
        <v/>
      </c>
      <c r="C311" s="149" t="str">
        <f>IF(ISBLANK('Beladung des Speichers'!A311),"",SUMIFS('Beladung des Speichers'!$C$17:$C$300,'Beladung des Speichers'!$A$17:$A$300,A311)-SUMIFS('Entladung des Speichers'!$C$17:$C$300,'Entladung des Speichers'!$A$17:$A$300,A311)+SUMIFS(Füllstände!$B$17:$B$299,Füllstände!$A$17:$A$299,A311)-SUMIFS(Füllstände!$C$17:$C$299,Füllstände!$A$17:$A$299,A311))</f>
        <v/>
      </c>
      <c r="D311" s="150" t="str">
        <f>IF(ISBLANK('Beladung des Speichers'!A311),"",C311*'Beladung des Speichers'!C311/SUMIFS('Beladung des Speichers'!$C$17:$C$300,'Beladung des Speichers'!$A$17:$A$300,A311))</f>
        <v/>
      </c>
      <c r="E311" s="151" t="str">
        <f>IF(ISBLANK('Beladung des Speichers'!A311),"",1/SUMIFS('Beladung des Speichers'!$C$17:$C$300,'Beladung des Speichers'!$A$17:$A$300,A311)*C311*SUMIF($A$17:$A$300,A311,'Beladung des Speichers'!$E$17:$E$300))</f>
        <v/>
      </c>
      <c r="F311" s="152" t="str">
        <f>IF(ISBLANK('Beladung des Speichers'!A311),"",IF(C311=0,"0,00",D311/C311*E311))</f>
        <v/>
      </c>
      <c r="G311" s="153" t="str">
        <f>IF(ISBLANK('Beladung des Speichers'!A311),"",SUMIFS('Beladung des Speichers'!$C$17:$C$300,'Beladung des Speichers'!$A$17:$A$300,A311))</f>
        <v/>
      </c>
      <c r="H311" s="112" t="str">
        <f>IF(ISBLANK('Beladung des Speichers'!A311),"",'Beladung des Speichers'!C311)</f>
        <v/>
      </c>
      <c r="I311" s="154" t="str">
        <f>IF(ISBLANK('Beladung des Speichers'!A311),"",SUMIFS('Beladung des Speichers'!$E$17:$E$1001,'Beladung des Speichers'!$A$17:$A$1001,'Ergebnis (detailliert)'!A311))</f>
        <v/>
      </c>
      <c r="J311" s="113" t="str">
        <f>IF(ISBLANK('Beladung des Speichers'!A311),"",'Beladung des Speichers'!E311)</f>
        <v/>
      </c>
      <c r="K311" s="154" t="str">
        <f>IF(ISBLANK('Beladung des Speichers'!A311),"",SUMIFS('Entladung des Speichers'!$C$17:$C$1001,'Entladung des Speichers'!$A$17:$A$1001,'Ergebnis (detailliert)'!A311))</f>
        <v/>
      </c>
      <c r="L311" s="155" t="str">
        <f t="shared" si="18"/>
        <v/>
      </c>
      <c r="M311" s="155" t="str">
        <f>IF(ISBLANK('Entladung des Speichers'!A311),"",'Entladung des Speichers'!C311)</f>
        <v/>
      </c>
      <c r="N311" s="154" t="str">
        <f>IF(ISBLANK('Beladung des Speichers'!A311),"",SUMIFS('Entladung des Speichers'!$E$17:$E$1001,'Entladung des Speichers'!$A$17:$A$1001,'Ergebnis (detailliert)'!$A$17:$A$300))</f>
        <v/>
      </c>
      <c r="O311" s="113" t="str">
        <f t="shared" si="19"/>
        <v/>
      </c>
      <c r="P311" s="17" t="str">
        <f>IFERROR(IF(A311="","",N311*'Ergebnis (detailliert)'!J311/'Ergebnis (detailliert)'!I311),0)</f>
        <v/>
      </c>
      <c r="Q311" s="95" t="str">
        <f t="shared" si="20"/>
        <v/>
      </c>
      <c r="R311" s="96" t="str">
        <f t="shared" si="21"/>
        <v/>
      </c>
      <c r="S311" s="97" t="str">
        <f>IF(A311="","",IF(LOOKUP(A311,Stammdaten!$A$17:$A$1001,Stammdaten!$G$17:$G$1001)="Nein",0,IF(ISBLANK('Beladung des Speichers'!A311),"",ROUND(MIN(J311,Q311)*-1,2))))</f>
        <v/>
      </c>
    </row>
    <row r="312" spans="1:19" x14ac:dyDescent="0.2">
      <c r="A312" s="98" t="str">
        <f>IF('Beladung des Speichers'!A312="","",'Beladung des Speichers'!A312)</f>
        <v/>
      </c>
      <c r="B312" s="98" t="str">
        <f>IF('Beladung des Speichers'!B312="","",'Beladung des Speichers'!B312)</f>
        <v/>
      </c>
      <c r="C312" s="149" t="str">
        <f>IF(ISBLANK('Beladung des Speichers'!A312),"",SUMIFS('Beladung des Speichers'!$C$17:$C$300,'Beladung des Speichers'!$A$17:$A$300,A312)-SUMIFS('Entladung des Speichers'!$C$17:$C$300,'Entladung des Speichers'!$A$17:$A$300,A312)+SUMIFS(Füllstände!$B$17:$B$299,Füllstände!$A$17:$A$299,A312)-SUMIFS(Füllstände!$C$17:$C$299,Füllstände!$A$17:$A$299,A312))</f>
        <v/>
      </c>
      <c r="D312" s="150" t="str">
        <f>IF(ISBLANK('Beladung des Speichers'!A312),"",C312*'Beladung des Speichers'!C312/SUMIFS('Beladung des Speichers'!$C$17:$C$300,'Beladung des Speichers'!$A$17:$A$300,A312))</f>
        <v/>
      </c>
      <c r="E312" s="151" t="str">
        <f>IF(ISBLANK('Beladung des Speichers'!A312),"",1/SUMIFS('Beladung des Speichers'!$C$17:$C$300,'Beladung des Speichers'!$A$17:$A$300,A312)*C312*SUMIF($A$17:$A$300,A312,'Beladung des Speichers'!$E$17:$E$300))</f>
        <v/>
      </c>
      <c r="F312" s="152" t="str">
        <f>IF(ISBLANK('Beladung des Speichers'!A312),"",IF(C312=0,"0,00",D312/C312*E312))</f>
        <v/>
      </c>
      <c r="G312" s="153" t="str">
        <f>IF(ISBLANK('Beladung des Speichers'!A312),"",SUMIFS('Beladung des Speichers'!$C$17:$C$300,'Beladung des Speichers'!$A$17:$A$300,A312))</f>
        <v/>
      </c>
      <c r="H312" s="112" t="str">
        <f>IF(ISBLANK('Beladung des Speichers'!A312),"",'Beladung des Speichers'!C312)</f>
        <v/>
      </c>
      <c r="I312" s="154" t="str">
        <f>IF(ISBLANK('Beladung des Speichers'!A312),"",SUMIFS('Beladung des Speichers'!$E$17:$E$1001,'Beladung des Speichers'!$A$17:$A$1001,'Ergebnis (detailliert)'!A312))</f>
        <v/>
      </c>
      <c r="J312" s="113" t="str">
        <f>IF(ISBLANK('Beladung des Speichers'!A312),"",'Beladung des Speichers'!E312)</f>
        <v/>
      </c>
      <c r="K312" s="154" t="str">
        <f>IF(ISBLANK('Beladung des Speichers'!A312),"",SUMIFS('Entladung des Speichers'!$C$17:$C$1001,'Entladung des Speichers'!$A$17:$A$1001,'Ergebnis (detailliert)'!A312))</f>
        <v/>
      </c>
      <c r="L312" s="155" t="str">
        <f t="shared" si="18"/>
        <v/>
      </c>
      <c r="M312" s="155" t="str">
        <f>IF(ISBLANK('Entladung des Speichers'!A312),"",'Entladung des Speichers'!C312)</f>
        <v/>
      </c>
      <c r="N312" s="154" t="str">
        <f>IF(ISBLANK('Beladung des Speichers'!A312),"",SUMIFS('Entladung des Speichers'!$E$17:$E$1001,'Entladung des Speichers'!$A$17:$A$1001,'Ergebnis (detailliert)'!$A$17:$A$300))</f>
        <v/>
      </c>
      <c r="O312" s="113" t="str">
        <f t="shared" si="19"/>
        <v/>
      </c>
      <c r="P312" s="17" t="str">
        <f>IFERROR(IF(A312="","",N312*'Ergebnis (detailliert)'!J312/'Ergebnis (detailliert)'!I312),0)</f>
        <v/>
      </c>
      <c r="Q312" s="95" t="str">
        <f t="shared" si="20"/>
        <v/>
      </c>
      <c r="R312" s="96" t="str">
        <f t="shared" si="21"/>
        <v/>
      </c>
      <c r="S312" s="97" t="str">
        <f>IF(A312="","",IF(LOOKUP(A312,Stammdaten!$A$17:$A$1001,Stammdaten!$G$17:$G$1001)="Nein",0,IF(ISBLANK('Beladung des Speichers'!A312),"",ROUND(MIN(J312,Q312)*-1,2))))</f>
        <v/>
      </c>
    </row>
    <row r="313" spans="1:19" x14ac:dyDescent="0.2">
      <c r="A313" s="98" t="str">
        <f>IF('Beladung des Speichers'!A313="","",'Beladung des Speichers'!A313)</f>
        <v/>
      </c>
      <c r="B313" s="98" t="str">
        <f>IF('Beladung des Speichers'!B313="","",'Beladung des Speichers'!B313)</f>
        <v/>
      </c>
      <c r="C313" s="149" t="str">
        <f>IF(ISBLANK('Beladung des Speichers'!A313),"",SUMIFS('Beladung des Speichers'!$C$17:$C$300,'Beladung des Speichers'!$A$17:$A$300,A313)-SUMIFS('Entladung des Speichers'!$C$17:$C$300,'Entladung des Speichers'!$A$17:$A$300,A313)+SUMIFS(Füllstände!$B$17:$B$299,Füllstände!$A$17:$A$299,A313)-SUMIFS(Füllstände!$C$17:$C$299,Füllstände!$A$17:$A$299,A313))</f>
        <v/>
      </c>
      <c r="D313" s="150" t="str">
        <f>IF(ISBLANK('Beladung des Speichers'!A313),"",C313*'Beladung des Speichers'!C313/SUMIFS('Beladung des Speichers'!$C$17:$C$300,'Beladung des Speichers'!$A$17:$A$300,A313))</f>
        <v/>
      </c>
      <c r="E313" s="151" t="str">
        <f>IF(ISBLANK('Beladung des Speichers'!A313),"",1/SUMIFS('Beladung des Speichers'!$C$17:$C$300,'Beladung des Speichers'!$A$17:$A$300,A313)*C313*SUMIF($A$17:$A$300,A313,'Beladung des Speichers'!$E$17:$E$300))</f>
        <v/>
      </c>
      <c r="F313" s="152" t="str">
        <f>IF(ISBLANK('Beladung des Speichers'!A313),"",IF(C313=0,"0,00",D313/C313*E313))</f>
        <v/>
      </c>
      <c r="G313" s="153" t="str">
        <f>IF(ISBLANK('Beladung des Speichers'!A313),"",SUMIFS('Beladung des Speichers'!$C$17:$C$300,'Beladung des Speichers'!$A$17:$A$300,A313))</f>
        <v/>
      </c>
      <c r="H313" s="112" t="str">
        <f>IF(ISBLANK('Beladung des Speichers'!A313),"",'Beladung des Speichers'!C313)</f>
        <v/>
      </c>
      <c r="I313" s="154" t="str">
        <f>IF(ISBLANK('Beladung des Speichers'!A313),"",SUMIFS('Beladung des Speichers'!$E$17:$E$1001,'Beladung des Speichers'!$A$17:$A$1001,'Ergebnis (detailliert)'!A313))</f>
        <v/>
      </c>
      <c r="J313" s="113" t="str">
        <f>IF(ISBLANK('Beladung des Speichers'!A313),"",'Beladung des Speichers'!E313)</f>
        <v/>
      </c>
      <c r="K313" s="154" t="str">
        <f>IF(ISBLANK('Beladung des Speichers'!A313),"",SUMIFS('Entladung des Speichers'!$C$17:$C$1001,'Entladung des Speichers'!$A$17:$A$1001,'Ergebnis (detailliert)'!A313))</f>
        <v/>
      </c>
      <c r="L313" s="155" t="str">
        <f t="shared" si="18"/>
        <v/>
      </c>
      <c r="M313" s="155" t="str">
        <f>IF(ISBLANK('Entladung des Speichers'!A313),"",'Entladung des Speichers'!C313)</f>
        <v/>
      </c>
      <c r="N313" s="154" t="str">
        <f>IF(ISBLANK('Beladung des Speichers'!A313),"",SUMIFS('Entladung des Speichers'!$E$17:$E$1001,'Entladung des Speichers'!$A$17:$A$1001,'Ergebnis (detailliert)'!$A$17:$A$300))</f>
        <v/>
      </c>
      <c r="O313" s="113" t="str">
        <f t="shared" si="19"/>
        <v/>
      </c>
      <c r="P313" s="17" t="str">
        <f>IFERROR(IF(A313="","",N313*'Ergebnis (detailliert)'!J313/'Ergebnis (detailliert)'!I313),0)</f>
        <v/>
      </c>
      <c r="Q313" s="95" t="str">
        <f t="shared" si="20"/>
        <v/>
      </c>
      <c r="R313" s="96" t="str">
        <f t="shared" si="21"/>
        <v/>
      </c>
      <c r="S313" s="97" t="str">
        <f>IF(A313="","",IF(LOOKUP(A313,Stammdaten!$A$17:$A$1001,Stammdaten!$G$17:$G$1001)="Nein",0,IF(ISBLANK('Beladung des Speichers'!A313),"",ROUND(MIN(J313,Q313)*-1,2))))</f>
        <v/>
      </c>
    </row>
    <row r="314" spans="1:19" x14ac:dyDescent="0.2">
      <c r="A314" s="98" t="str">
        <f>IF('Beladung des Speichers'!A314="","",'Beladung des Speichers'!A314)</f>
        <v/>
      </c>
      <c r="B314" s="98" t="str">
        <f>IF('Beladung des Speichers'!B314="","",'Beladung des Speichers'!B314)</f>
        <v/>
      </c>
      <c r="C314" s="149" t="str">
        <f>IF(ISBLANK('Beladung des Speichers'!A314),"",SUMIFS('Beladung des Speichers'!$C$17:$C$300,'Beladung des Speichers'!$A$17:$A$300,A314)-SUMIFS('Entladung des Speichers'!$C$17:$C$300,'Entladung des Speichers'!$A$17:$A$300,A314)+SUMIFS(Füllstände!$B$17:$B$299,Füllstände!$A$17:$A$299,A314)-SUMIFS(Füllstände!$C$17:$C$299,Füllstände!$A$17:$A$299,A314))</f>
        <v/>
      </c>
      <c r="D314" s="150" t="str">
        <f>IF(ISBLANK('Beladung des Speichers'!A314),"",C314*'Beladung des Speichers'!C314/SUMIFS('Beladung des Speichers'!$C$17:$C$300,'Beladung des Speichers'!$A$17:$A$300,A314))</f>
        <v/>
      </c>
      <c r="E314" s="151" t="str">
        <f>IF(ISBLANK('Beladung des Speichers'!A314),"",1/SUMIFS('Beladung des Speichers'!$C$17:$C$300,'Beladung des Speichers'!$A$17:$A$300,A314)*C314*SUMIF($A$17:$A$300,A314,'Beladung des Speichers'!$E$17:$E$300))</f>
        <v/>
      </c>
      <c r="F314" s="152" t="str">
        <f>IF(ISBLANK('Beladung des Speichers'!A314),"",IF(C314=0,"0,00",D314/C314*E314))</f>
        <v/>
      </c>
      <c r="G314" s="153" t="str">
        <f>IF(ISBLANK('Beladung des Speichers'!A314),"",SUMIFS('Beladung des Speichers'!$C$17:$C$300,'Beladung des Speichers'!$A$17:$A$300,A314))</f>
        <v/>
      </c>
      <c r="H314" s="112" t="str">
        <f>IF(ISBLANK('Beladung des Speichers'!A314),"",'Beladung des Speichers'!C314)</f>
        <v/>
      </c>
      <c r="I314" s="154" t="str">
        <f>IF(ISBLANK('Beladung des Speichers'!A314),"",SUMIFS('Beladung des Speichers'!$E$17:$E$1001,'Beladung des Speichers'!$A$17:$A$1001,'Ergebnis (detailliert)'!A314))</f>
        <v/>
      </c>
      <c r="J314" s="113" t="str">
        <f>IF(ISBLANK('Beladung des Speichers'!A314),"",'Beladung des Speichers'!E314)</f>
        <v/>
      </c>
      <c r="K314" s="154" t="str">
        <f>IF(ISBLANK('Beladung des Speichers'!A314),"",SUMIFS('Entladung des Speichers'!$C$17:$C$1001,'Entladung des Speichers'!$A$17:$A$1001,'Ergebnis (detailliert)'!A314))</f>
        <v/>
      </c>
      <c r="L314" s="155" t="str">
        <f t="shared" si="18"/>
        <v/>
      </c>
      <c r="M314" s="155" t="str">
        <f>IF(ISBLANK('Entladung des Speichers'!A314),"",'Entladung des Speichers'!C314)</f>
        <v/>
      </c>
      <c r="N314" s="154" t="str">
        <f>IF(ISBLANK('Beladung des Speichers'!A314),"",SUMIFS('Entladung des Speichers'!$E$17:$E$1001,'Entladung des Speichers'!$A$17:$A$1001,'Ergebnis (detailliert)'!$A$17:$A$300))</f>
        <v/>
      </c>
      <c r="O314" s="113" t="str">
        <f t="shared" si="19"/>
        <v/>
      </c>
      <c r="P314" s="17" t="str">
        <f>IFERROR(IF(A314="","",N314*'Ergebnis (detailliert)'!J314/'Ergebnis (detailliert)'!I314),0)</f>
        <v/>
      </c>
      <c r="Q314" s="95" t="str">
        <f t="shared" si="20"/>
        <v/>
      </c>
      <c r="R314" s="96" t="str">
        <f t="shared" si="21"/>
        <v/>
      </c>
      <c r="S314" s="97" t="str">
        <f>IF(A314="","",IF(LOOKUP(A314,Stammdaten!$A$17:$A$1001,Stammdaten!$G$17:$G$1001)="Nein",0,IF(ISBLANK('Beladung des Speichers'!A314),"",ROUND(MIN(J314,Q314)*-1,2))))</f>
        <v/>
      </c>
    </row>
    <row r="315" spans="1:19" x14ac:dyDescent="0.2">
      <c r="A315" s="98" t="str">
        <f>IF('Beladung des Speichers'!A315="","",'Beladung des Speichers'!A315)</f>
        <v/>
      </c>
      <c r="B315" s="98" t="str">
        <f>IF('Beladung des Speichers'!B315="","",'Beladung des Speichers'!B315)</f>
        <v/>
      </c>
      <c r="C315" s="149" t="str">
        <f>IF(ISBLANK('Beladung des Speichers'!A315),"",SUMIFS('Beladung des Speichers'!$C$17:$C$300,'Beladung des Speichers'!$A$17:$A$300,A315)-SUMIFS('Entladung des Speichers'!$C$17:$C$300,'Entladung des Speichers'!$A$17:$A$300,A315)+SUMIFS(Füllstände!$B$17:$B$299,Füllstände!$A$17:$A$299,A315)-SUMIFS(Füllstände!$C$17:$C$299,Füllstände!$A$17:$A$299,A315))</f>
        <v/>
      </c>
      <c r="D315" s="150" t="str">
        <f>IF(ISBLANK('Beladung des Speichers'!A315),"",C315*'Beladung des Speichers'!C315/SUMIFS('Beladung des Speichers'!$C$17:$C$300,'Beladung des Speichers'!$A$17:$A$300,A315))</f>
        <v/>
      </c>
      <c r="E315" s="151" t="str">
        <f>IF(ISBLANK('Beladung des Speichers'!A315),"",1/SUMIFS('Beladung des Speichers'!$C$17:$C$300,'Beladung des Speichers'!$A$17:$A$300,A315)*C315*SUMIF($A$17:$A$300,A315,'Beladung des Speichers'!$E$17:$E$300))</f>
        <v/>
      </c>
      <c r="F315" s="152" t="str">
        <f>IF(ISBLANK('Beladung des Speichers'!A315),"",IF(C315=0,"0,00",D315/C315*E315))</f>
        <v/>
      </c>
      <c r="G315" s="153" t="str">
        <f>IF(ISBLANK('Beladung des Speichers'!A315),"",SUMIFS('Beladung des Speichers'!$C$17:$C$300,'Beladung des Speichers'!$A$17:$A$300,A315))</f>
        <v/>
      </c>
      <c r="H315" s="112" t="str">
        <f>IF(ISBLANK('Beladung des Speichers'!A315),"",'Beladung des Speichers'!C315)</f>
        <v/>
      </c>
      <c r="I315" s="154" t="str">
        <f>IF(ISBLANK('Beladung des Speichers'!A315),"",SUMIFS('Beladung des Speichers'!$E$17:$E$1001,'Beladung des Speichers'!$A$17:$A$1001,'Ergebnis (detailliert)'!A315))</f>
        <v/>
      </c>
      <c r="J315" s="113" t="str">
        <f>IF(ISBLANK('Beladung des Speichers'!A315),"",'Beladung des Speichers'!E315)</f>
        <v/>
      </c>
      <c r="K315" s="154" t="str">
        <f>IF(ISBLANK('Beladung des Speichers'!A315),"",SUMIFS('Entladung des Speichers'!$C$17:$C$1001,'Entladung des Speichers'!$A$17:$A$1001,'Ergebnis (detailliert)'!A315))</f>
        <v/>
      </c>
      <c r="L315" s="155" t="str">
        <f t="shared" si="18"/>
        <v/>
      </c>
      <c r="M315" s="155" t="str">
        <f>IF(ISBLANK('Entladung des Speichers'!A315),"",'Entladung des Speichers'!C315)</f>
        <v/>
      </c>
      <c r="N315" s="154" t="str">
        <f>IF(ISBLANK('Beladung des Speichers'!A315),"",SUMIFS('Entladung des Speichers'!$E$17:$E$1001,'Entladung des Speichers'!$A$17:$A$1001,'Ergebnis (detailliert)'!$A$17:$A$300))</f>
        <v/>
      </c>
      <c r="O315" s="113" t="str">
        <f t="shared" si="19"/>
        <v/>
      </c>
      <c r="P315" s="17" t="str">
        <f>IFERROR(IF(A315="","",N315*'Ergebnis (detailliert)'!J315/'Ergebnis (detailliert)'!I315),0)</f>
        <v/>
      </c>
      <c r="Q315" s="95" t="str">
        <f t="shared" si="20"/>
        <v/>
      </c>
      <c r="R315" s="96" t="str">
        <f t="shared" si="21"/>
        <v/>
      </c>
      <c r="S315" s="97" t="str">
        <f>IF(A315="","",IF(LOOKUP(A315,Stammdaten!$A$17:$A$1001,Stammdaten!$G$17:$G$1001)="Nein",0,IF(ISBLANK('Beladung des Speichers'!A315),"",ROUND(MIN(J315,Q315)*-1,2))))</f>
        <v/>
      </c>
    </row>
    <row r="316" spans="1:19" x14ac:dyDescent="0.2">
      <c r="A316" s="98" t="str">
        <f>IF('Beladung des Speichers'!A316="","",'Beladung des Speichers'!A316)</f>
        <v/>
      </c>
      <c r="B316" s="98" t="str">
        <f>IF('Beladung des Speichers'!B316="","",'Beladung des Speichers'!B316)</f>
        <v/>
      </c>
      <c r="C316" s="149" t="str">
        <f>IF(ISBLANK('Beladung des Speichers'!A316),"",SUMIFS('Beladung des Speichers'!$C$17:$C$300,'Beladung des Speichers'!$A$17:$A$300,A316)-SUMIFS('Entladung des Speichers'!$C$17:$C$300,'Entladung des Speichers'!$A$17:$A$300,A316)+SUMIFS(Füllstände!$B$17:$B$299,Füllstände!$A$17:$A$299,A316)-SUMIFS(Füllstände!$C$17:$C$299,Füllstände!$A$17:$A$299,A316))</f>
        <v/>
      </c>
      <c r="D316" s="150" t="str">
        <f>IF(ISBLANK('Beladung des Speichers'!A316),"",C316*'Beladung des Speichers'!C316/SUMIFS('Beladung des Speichers'!$C$17:$C$300,'Beladung des Speichers'!$A$17:$A$300,A316))</f>
        <v/>
      </c>
      <c r="E316" s="151" t="str">
        <f>IF(ISBLANK('Beladung des Speichers'!A316),"",1/SUMIFS('Beladung des Speichers'!$C$17:$C$300,'Beladung des Speichers'!$A$17:$A$300,A316)*C316*SUMIF($A$17:$A$300,A316,'Beladung des Speichers'!$E$17:$E$300))</f>
        <v/>
      </c>
      <c r="F316" s="152" t="str">
        <f>IF(ISBLANK('Beladung des Speichers'!A316),"",IF(C316=0,"0,00",D316/C316*E316))</f>
        <v/>
      </c>
      <c r="G316" s="153" t="str">
        <f>IF(ISBLANK('Beladung des Speichers'!A316),"",SUMIFS('Beladung des Speichers'!$C$17:$C$300,'Beladung des Speichers'!$A$17:$A$300,A316))</f>
        <v/>
      </c>
      <c r="H316" s="112" t="str">
        <f>IF(ISBLANK('Beladung des Speichers'!A316),"",'Beladung des Speichers'!C316)</f>
        <v/>
      </c>
      <c r="I316" s="154" t="str">
        <f>IF(ISBLANK('Beladung des Speichers'!A316),"",SUMIFS('Beladung des Speichers'!$E$17:$E$1001,'Beladung des Speichers'!$A$17:$A$1001,'Ergebnis (detailliert)'!A316))</f>
        <v/>
      </c>
      <c r="J316" s="113" t="str">
        <f>IF(ISBLANK('Beladung des Speichers'!A316),"",'Beladung des Speichers'!E316)</f>
        <v/>
      </c>
      <c r="K316" s="154" t="str">
        <f>IF(ISBLANK('Beladung des Speichers'!A316),"",SUMIFS('Entladung des Speichers'!$C$17:$C$1001,'Entladung des Speichers'!$A$17:$A$1001,'Ergebnis (detailliert)'!A316))</f>
        <v/>
      </c>
      <c r="L316" s="155" t="str">
        <f t="shared" si="18"/>
        <v/>
      </c>
      <c r="M316" s="155" t="str">
        <f>IF(ISBLANK('Entladung des Speichers'!A316),"",'Entladung des Speichers'!C316)</f>
        <v/>
      </c>
      <c r="N316" s="154" t="str">
        <f>IF(ISBLANK('Beladung des Speichers'!A316),"",SUMIFS('Entladung des Speichers'!$E$17:$E$1001,'Entladung des Speichers'!$A$17:$A$1001,'Ergebnis (detailliert)'!$A$17:$A$300))</f>
        <v/>
      </c>
      <c r="O316" s="113" t="str">
        <f t="shared" si="19"/>
        <v/>
      </c>
      <c r="P316" s="17" t="str">
        <f>IFERROR(IF(A316="","",N316*'Ergebnis (detailliert)'!J316/'Ergebnis (detailliert)'!I316),0)</f>
        <v/>
      </c>
      <c r="Q316" s="95" t="str">
        <f t="shared" si="20"/>
        <v/>
      </c>
      <c r="R316" s="96" t="str">
        <f t="shared" si="21"/>
        <v/>
      </c>
      <c r="S316" s="97" t="str">
        <f>IF(A316="","",IF(LOOKUP(A316,Stammdaten!$A$17:$A$1001,Stammdaten!$G$17:$G$1001)="Nein",0,IF(ISBLANK('Beladung des Speichers'!A316),"",ROUND(MIN(J316,Q316)*-1,2))))</f>
        <v/>
      </c>
    </row>
    <row r="317" spans="1:19" x14ac:dyDescent="0.2">
      <c r="A317" s="98" t="str">
        <f>IF('Beladung des Speichers'!A317="","",'Beladung des Speichers'!A317)</f>
        <v/>
      </c>
      <c r="B317" s="98" t="str">
        <f>IF('Beladung des Speichers'!B317="","",'Beladung des Speichers'!B317)</f>
        <v/>
      </c>
      <c r="C317" s="149" t="str">
        <f>IF(ISBLANK('Beladung des Speichers'!A317),"",SUMIFS('Beladung des Speichers'!$C$17:$C$300,'Beladung des Speichers'!$A$17:$A$300,A317)-SUMIFS('Entladung des Speichers'!$C$17:$C$300,'Entladung des Speichers'!$A$17:$A$300,A317)+SUMIFS(Füllstände!$B$17:$B$299,Füllstände!$A$17:$A$299,A317)-SUMIFS(Füllstände!$C$17:$C$299,Füllstände!$A$17:$A$299,A317))</f>
        <v/>
      </c>
      <c r="D317" s="150" t="str">
        <f>IF(ISBLANK('Beladung des Speichers'!A317),"",C317*'Beladung des Speichers'!C317/SUMIFS('Beladung des Speichers'!$C$17:$C$300,'Beladung des Speichers'!$A$17:$A$300,A317))</f>
        <v/>
      </c>
      <c r="E317" s="151" t="str">
        <f>IF(ISBLANK('Beladung des Speichers'!A317),"",1/SUMIFS('Beladung des Speichers'!$C$17:$C$300,'Beladung des Speichers'!$A$17:$A$300,A317)*C317*SUMIF($A$17:$A$300,A317,'Beladung des Speichers'!$E$17:$E$300))</f>
        <v/>
      </c>
      <c r="F317" s="152" t="str">
        <f>IF(ISBLANK('Beladung des Speichers'!A317),"",IF(C317=0,"0,00",D317/C317*E317))</f>
        <v/>
      </c>
      <c r="G317" s="153" t="str">
        <f>IF(ISBLANK('Beladung des Speichers'!A317),"",SUMIFS('Beladung des Speichers'!$C$17:$C$300,'Beladung des Speichers'!$A$17:$A$300,A317))</f>
        <v/>
      </c>
      <c r="H317" s="112" t="str">
        <f>IF(ISBLANK('Beladung des Speichers'!A317),"",'Beladung des Speichers'!C317)</f>
        <v/>
      </c>
      <c r="I317" s="154" t="str">
        <f>IF(ISBLANK('Beladung des Speichers'!A317),"",SUMIFS('Beladung des Speichers'!$E$17:$E$1001,'Beladung des Speichers'!$A$17:$A$1001,'Ergebnis (detailliert)'!A317))</f>
        <v/>
      </c>
      <c r="J317" s="113" t="str">
        <f>IF(ISBLANK('Beladung des Speichers'!A317),"",'Beladung des Speichers'!E317)</f>
        <v/>
      </c>
      <c r="K317" s="154" t="str">
        <f>IF(ISBLANK('Beladung des Speichers'!A317),"",SUMIFS('Entladung des Speichers'!$C$17:$C$1001,'Entladung des Speichers'!$A$17:$A$1001,'Ergebnis (detailliert)'!A317))</f>
        <v/>
      </c>
      <c r="L317" s="155" t="str">
        <f t="shared" si="18"/>
        <v/>
      </c>
      <c r="M317" s="155" t="str">
        <f>IF(ISBLANK('Entladung des Speichers'!A317),"",'Entladung des Speichers'!C317)</f>
        <v/>
      </c>
      <c r="N317" s="154" t="str">
        <f>IF(ISBLANK('Beladung des Speichers'!A317),"",SUMIFS('Entladung des Speichers'!$E$17:$E$1001,'Entladung des Speichers'!$A$17:$A$1001,'Ergebnis (detailliert)'!$A$17:$A$300))</f>
        <v/>
      </c>
      <c r="O317" s="113" t="str">
        <f t="shared" si="19"/>
        <v/>
      </c>
      <c r="P317" s="17" t="str">
        <f>IFERROR(IF(A317="","",N317*'Ergebnis (detailliert)'!J317/'Ergebnis (detailliert)'!I317),0)</f>
        <v/>
      </c>
      <c r="Q317" s="95" t="str">
        <f t="shared" si="20"/>
        <v/>
      </c>
      <c r="R317" s="96" t="str">
        <f t="shared" si="21"/>
        <v/>
      </c>
      <c r="S317" s="97" t="str">
        <f>IF(A317="","",IF(LOOKUP(A317,Stammdaten!$A$17:$A$1001,Stammdaten!$G$17:$G$1001)="Nein",0,IF(ISBLANK('Beladung des Speichers'!A317),"",ROUND(MIN(J317,Q317)*-1,2))))</f>
        <v/>
      </c>
    </row>
    <row r="318" spans="1:19" x14ac:dyDescent="0.2">
      <c r="A318" s="98" t="str">
        <f>IF('Beladung des Speichers'!A318="","",'Beladung des Speichers'!A318)</f>
        <v/>
      </c>
      <c r="B318" s="98" t="str">
        <f>IF('Beladung des Speichers'!B318="","",'Beladung des Speichers'!B318)</f>
        <v/>
      </c>
      <c r="C318" s="149" t="str">
        <f>IF(ISBLANK('Beladung des Speichers'!A318),"",SUMIFS('Beladung des Speichers'!$C$17:$C$300,'Beladung des Speichers'!$A$17:$A$300,A318)-SUMIFS('Entladung des Speichers'!$C$17:$C$300,'Entladung des Speichers'!$A$17:$A$300,A318)+SUMIFS(Füllstände!$B$17:$B$299,Füllstände!$A$17:$A$299,A318)-SUMIFS(Füllstände!$C$17:$C$299,Füllstände!$A$17:$A$299,A318))</f>
        <v/>
      </c>
      <c r="D318" s="150" t="str">
        <f>IF(ISBLANK('Beladung des Speichers'!A318),"",C318*'Beladung des Speichers'!C318/SUMIFS('Beladung des Speichers'!$C$17:$C$300,'Beladung des Speichers'!$A$17:$A$300,A318))</f>
        <v/>
      </c>
      <c r="E318" s="151" t="str">
        <f>IF(ISBLANK('Beladung des Speichers'!A318),"",1/SUMIFS('Beladung des Speichers'!$C$17:$C$300,'Beladung des Speichers'!$A$17:$A$300,A318)*C318*SUMIF($A$17:$A$300,A318,'Beladung des Speichers'!$E$17:$E$300))</f>
        <v/>
      </c>
      <c r="F318" s="152" t="str">
        <f>IF(ISBLANK('Beladung des Speichers'!A318),"",IF(C318=0,"0,00",D318/C318*E318))</f>
        <v/>
      </c>
      <c r="G318" s="153" t="str">
        <f>IF(ISBLANK('Beladung des Speichers'!A318),"",SUMIFS('Beladung des Speichers'!$C$17:$C$300,'Beladung des Speichers'!$A$17:$A$300,A318))</f>
        <v/>
      </c>
      <c r="H318" s="112" t="str">
        <f>IF(ISBLANK('Beladung des Speichers'!A318),"",'Beladung des Speichers'!C318)</f>
        <v/>
      </c>
      <c r="I318" s="154" t="str">
        <f>IF(ISBLANK('Beladung des Speichers'!A318),"",SUMIFS('Beladung des Speichers'!$E$17:$E$1001,'Beladung des Speichers'!$A$17:$A$1001,'Ergebnis (detailliert)'!A318))</f>
        <v/>
      </c>
      <c r="J318" s="113" t="str">
        <f>IF(ISBLANK('Beladung des Speichers'!A318),"",'Beladung des Speichers'!E318)</f>
        <v/>
      </c>
      <c r="K318" s="154" t="str">
        <f>IF(ISBLANK('Beladung des Speichers'!A318),"",SUMIFS('Entladung des Speichers'!$C$17:$C$1001,'Entladung des Speichers'!$A$17:$A$1001,'Ergebnis (detailliert)'!A318))</f>
        <v/>
      </c>
      <c r="L318" s="155" t="str">
        <f t="shared" si="18"/>
        <v/>
      </c>
      <c r="M318" s="155" t="str">
        <f>IF(ISBLANK('Entladung des Speichers'!A318),"",'Entladung des Speichers'!C318)</f>
        <v/>
      </c>
      <c r="N318" s="154" t="str">
        <f>IF(ISBLANK('Beladung des Speichers'!A318),"",SUMIFS('Entladung des Speichers'!$E$17:$E$1001,'Entladung des Speichers'!$A$17:$A$1001,'Ergebnis (detailliert)'!$A$17:$A$300))</f>
        <v/>
      </c>
      <c r="O318" s="113" t="str">
        <f t="shared" si="19"/>
        <v/>
      </c>
      <c r="P318" s="17" t="str">
        <f>IFERROR(IF(A318="","",N318*'Ergebnis (detailliert)'!J318/'Ergebnis (detailliert)'!I318),0)</f>
        <v/>
      </c>
      <c r="Q318" s="95" t="str">
        <f t="shared" si="20"/>
        <v/>
      </c>
      <c r="R318" s="96" t="str">
        <f t="shared" si="21"/>
        <v/>
      </c>
      <c r="S318" s="97" t="str">
        <f>IF(A318="","",IF(LOOKUP(A318,Stammdaten!$A$17:$A$1001,Stammdaten!$G$17:$G$1001)="Nein",0,IF(ISBLANK('Beladung des Speichers'!A318),"",ROUND(MIN(J318,Q318)*-1,2))))</f>
        <v/>
      </c>
    </row>
    <row r="319" spans="1:19" x14ac:dyDescent="0.2">
      <c r="A319" s="98" t="str">
        <f>IF('Beladung des Speichers'!A319="","",'Beladung des Speichers'!A319)</f>
        <v/>
      </c>
      <c r="B319" s="98" t="str">
        <f>IF('Beladung des Speichers'!B319="","",'Beladung des Speichers'!B319)</f>
        <v/>
      </c>
      <c r="C319" s="149" t="str">
        <f>IF(ISBLANK('Beladung des Speichers'!A319),"",SUMIFS('Beladung des Speichers'!$C$17:$C$300,'Beladung des Speichers'!$A$17:$A$300,A319)-SUMIFS('Entladung des Speichers'!$C$17:$C$300,'Entladung des Speichers'!$A$17:$A$300,A319)+SUMIFS(Füllstände!$B$17:$B$299,Füllstände!$A$17:$A$299,A319)-SUMIFS(Füllstände!$C$17:$C$299,Füllstände!$A$17:$A$299,A319))</f>
        <v/>
      </c>
      <c r="D319" s="150" t="str">
        <f>IF(ISBLANK('Beladung des Speichers'!A319),"",C319*'Beladung des Speichers'!C319/SUMIFS('Beladung des Speichers'!$C$17:$C$300,'Beladung des Speichers'!$A$17:$A$300,A319))</f>
        <v/>
      </c>
      <c r="E319" s="151" t="str">
        <f>IF(ISBLANK('Beladung des Speichers'!A319),"",1/SUMIFS('Beladung des Speichers'!$C$17:$C$300,'Beladung des Speichers'!$A$17:$A$300,A319)*C319*SUMIF($A$17:$A$300,A319,'Beladung des Speichers'!$E$17:$E$300))</f>
        <v/>
      </c>
      <c r="F319" s="152" t="str">
        <f>IF(ISBLANK('Beladung des Speichers'!A319),"",IF(C319=0,"0,00",D319/C319*E319))</f>
        <v/>
      </c>
      <c r="G319" s="153" t="str">
        <f>IF(ISBLANK('Beladung des Speichers'!A319),"",SUMIFS('Beladung des Speichers'!$C$17:$C$300,'Beladung des Speichers'!$A$17:$A$300,A319))</f>
        <v/>
      </c>
      <c r="H319" s="112" t="str">
        <f>IF(ISBLANK('Beladung des Speichers'!A319),"",'Beladung des Speichers'!C319)</f>
        <v/>
      </c>
      <c r="I319" s="154" t="str">
        <f>IF(ISBLANK('Beladung des Speichers'!A319),"",SUMIFS('Beladung des Speichers'!$E$17:$E$1001,'Beladung des Speichers'!$A$17:$A$1001,'Ergebnis (detailliert)'!A319))</f>
        <v/>
      </c>
      <c r="J319" s="113" t="str">
        <f>IF(ISBLANK('Beladung des Speichers'!A319),"",'Beladung des Speichers'!E319)</f>
        <v/>
      </c>
      <c r="K319" s="154" t="str">
        <f>IF(ISBLANK('Beladung des Speichers'!A319),"",SUMIFS('Entladung des Speichers'!$C$17:$C$1001,'Entladung des Speichers'!$A$17:$A$1001,'Ergebnis (detailliert)'!A319))</f>
        <v/>
      </c>
      <c r="L319" s="155" t="str">
        <f t="shared" si="18"/>
        <v/>
      </c>
      <c r="M319" s="155" t="str">
        <f>IF(ISBLANK('Entladung des Speichers'!A319),"",'Entladung des Speichers'!C319)</f>
        <v/>
      </c>
      <c r="N319" s="154" t="str">
        <f>IF(ISBLANK('Beladung des Speichers'!A319),"",SUMIFS('Entladung des Speichers'!$E$17:$E$1001,'Entladung des Speichers'!$A$17:$A$1001,'Ergebnis (detailliert)'!$A$17:$A$300))</f>
        <v/>
      </c>
      <c r="O319" s="113" t="str">
        <f t="shared" si="19"/>
        <v/>
      </c>
      <c r="P319" s="17" t="str">
        <f>IFERROR(IF(A319="","",N319*'Ergebnis (detailliert)'!J319/'Ergebnis (detailliert)'!I319),0)</f>
        <v/>
      </c>
      <c r="Q319" s="95" t="str">
        <f t="shared" si="20"/>
        <v/>
      </c>
      <c r="R319" s="96" t="str">
        <f t="shared" si="21"/>
        <v/>
      </c>
      <c r="S319" s="97" t="str">
        <f>IF(A319="","",IF(LOOKUP(A319,Stammdaten!$A$17:$A$1001,Stammdaten!$G$17:$G$1001)="Nein",0,IF(ISBLANK('Beladung des Speichers'!A319),"",ROUND(MIN(J319,Q319)*-1,2))))</f>
        <v/>
      </c>
    </row>
    <row r="320" spans="1:19" x14ac:dyDescent="0.2">
      <c r="A320" s="98" t="str">
        <f>IF('Beladung des Speichers'!A320="","",'Beladung des Speichers'!A320)</f>
        <v/>
      </c>
      <c r="B320" s="98" t="str">
        <f>IF('Beladung des Speichers'!B320="","",'Beladung des Speichers'!B320)</f>
        <v/>
      </c>
      <c r="C320" s="149" t="str">
        <f>IF(ISBLANK('Beladung des Speichers'!A320),"",SUMIFS('Beladung des Speichers'!$C$17:$C$300,'Beladung des Speichers'!$A$17:$A$300,A320)-SUMIFS('Entladung des Speichers'!$C$17:$C$300,'Entladung des Speichers'!$A$17:$A$300,A320)+SUMIFS(Füllstände!$B$17:$B$299,Füllstände!$A$17:$A$299,A320)-SUMIFS(Füllstände!$C$17:$C$299,Füllstände!$A$17:$A$299,A320))</f>
        <v/>
      </c>
      <c r="D320" s="150" t="str">
        <f>IF(ISBLANK('Beladung des Speichers'!A320),"",C320*'Beladung des Speichers'!C320/SUMIFS('Beladung des Speichers'!$C$17:$C$300,'Beladung des Speichers'!$A$17:$A$300,A320))</f>
        <v/>
      </c>
      <c r="E320" s="151" t="str">
        <f>IF(ISBLANK('Beladung des Speichers'!A320),"",1/SUMIFS('Beladung des Speichers'!$C$17:$C$300,'Beladung des Speichers'!$A$17:$A$300,A320)*C320*SUMIF($A$17:$A$300,A320,'Beladung des Speichers'!$E$17:$E$300))</f>
        <v/>
      </c>
      <c r="F320" s="152" t="str">
        <f>IF(ISBLANK('Beladung des Speichers'!A320),"",IF(C320=0,"0,00",D320/C320*E320))</f>
        <v/>
      </c>
      <c r="G320" s="153" t="str">
        <f>IF(ISBLANK('Beladung des Speichers'!A320),"",SUMIFS('Beladung des Speichers'!$C$17:$C$300,'Beladung des Speichers'!$A$17:$A$300,A320))</f>
        <v/>
      </c>
      <c r="H320" s="112" t="str">
        <f>IF(ISBLANK('Beladung des Speichers'!A320),"",'Beladung des Speichers'!C320)</f>
        <v/>
      </c>
      <c r="I320" s="154" t="str">
        <f>IF(ISBLANK('Beladung des Speichers'!A320),"",SUMIFS('Beladung des Speichers'!$E$17:$E$1001,'Beladung des Speichers'!$A$17:$A$1001,'Ergebnis (detailliert)'!A320))</f>
        <v/>
      </c>
      <c r="J320" s="113" t="str">
        <f>IF(ISBLANK('Beladung des Speichers'!A320),"",'Beladung des Speichers'!E320)</f>
        <v/>
      </c>
      <c r="K320" s="154" t="str">
        <f>IF(ISBLANK('Beladung des Speichers'!A320),"",SUMIFS('Entladung des Speichers'!$C$17:$C$1001,'Entladung des Speichers'!$A$17:$A$1001,'Ergebnis (detailliert)'!A320))</f>
        <v/>
      </c>
      <c r="L320" s="155" t="str">
        <f t="shared" si="18"/>
        <v/>
      </c>
      <c r="M320" s="155" t="str">
        <f>IF(ISBLANK('Entladung des Speichers'!A320),"",'Entladung des Speichers'!C320)</f>
        <v/>
      </c>
      <c r="N320" s="154" t="str">
        <f>IF(ISBLANK('Beladung des Speichers'!A320),"",SUMIFS('Entladung des Speichers'!$E$17:$E$1001,'Entladung des Speichers'!$A$17:$A$1001,'Ergebnis (detailliert)'!$A$17:$A$300))</f>
        <v/>
      </c>
      <c r="O320" s="113" t="str">
        <f t="shared" si="19"/>
        <v/>
      </c>
      <c r="P320" s="17" t="str">
        <f>IFERROR(IF(A320="","",N320*'Ergebnis (detailliert)'!J320/'Ergebnis (detailliert)'!I320),0)</f>
        <v/>
      </c>
      <c r="Q320" s="95" t="str">
        <f t="shared" si="20"/>
        <v/>
      </c>
      <c r="R320" s="96" t="str">
        <f t="shared" si="21"/>
        <v/>
      </c>
      <c r="S320" s="97" t="str">
        <f>IF(A320="","",IF(LOOKUP(A320,Stammdaten!$A$17:$A$1001,Stammdaten!$G$17:$G$1001)="Nein",0,IF(ISBLANK('Beladung des Speichers'!A320),"",ROUND(MIN(J320,Q320)*-1,2))))</f>
        <v/>
      </c>
    </row>
    <row r="321" spans="1:19" x14ac:dyDescent="0.2">
      <c r="A321" s="98" t="str">
        <f>IF('Beladung des Speichers'!A321="","",'Beladung des Speichers'!A321)</f>
        <v/>
      </c>
      <c r="B321" s="98" t="str">
        <f>IF('Beladung des Speichers'!B321="","",'Beladung des Speichers'!B321)</f>
        <v/>
      </c>
      <c r="C321" s="149" t="str">
        <f>IF(ISBLANK('Beladung des Speichers'!A321),"",SUMIFS('Beladung des Speichers'!$C$17:$C$300,'Beladung des Speichers'!$A$17:$A$300,A321)-SUMIFS('Entladung des Speichers'!$C$17:$C$300,'Entladung des Speichers'!$A$17:$A$300,A321)+SUMIFS(Füllstände!$B$17:$B$299,Füllstände!$A$17:$A$299,A321)-SUMIFS(Füllstände!$C$17:$C$299,Füllstände!$A$17:$A$299,A321))</f>
        <v/>
      </c>
      <c r="D321" s="150" t="str">
        <f>IF(ISBLANK('Beladung des Speichers'!A321),"",C321*'Beladung des Speichers'!C321/SUMIFS('Beladung des Speichers'!$C$17:$C$300,'Beladung des Speichers'!$A$17:$A$300,A321))</f>
        <v/>
      </c>
      <c r="E321" s="151" t="str">
        <f>IF(ISBLANK('Beladung des Speichers'!A321),"",1/SUMIFS('Beladung des Speichers'!$C$17:$C$300,'Beladung des Speichers'!$A$17:$A$300,A321)*C321*SUMIF($A$17:$A$300,A321,'Beladung des Speichers'!$E$17:$E$300))</f>
        <v/>
      </c>
      <c r="F321" s="152" t="str">
        <f>IF(ISBLANK('Beladung des Speichers'!A321),"",IF(C321=0,"0,00",D321/C321*E321))</f>
        <v/>
      </c>
      <c r="G321" s="153" t="str">
        <f>IF(ISBLANK('Beladung des Speichers'!A321),"",SUMIFS('Beladung des Speichers'!$C$17:$C$300,'Beladung des Speichers'!$A$17:$A$300,A321))</f>
        <v/>
      </c>
      <c r="H321" s="112" t="str">
        <f>IF(ISBLANK('Beladung des Speichers'!A321),"",'Beladung des Speichers'!C321)</f>
        <v/>
      </c>
      <c r="I321" s="154" t="str">
        <f>IF(ISBLANK('Beladung des Speichers'!A321),"",SUMIFS('Beladung des Speichers'!$E$17:$E$1001,'Beladung des Speichers'!$A$17:$A$1001,'Ergebnis (detailliert)'!A321))</f>
        <v/>
      </c>
      <c r="J321" s="113" t="str">
        <f>IF(ISBLANK('Beladung des Speichers'!A321),"",'Beladung des Speichers'!E321)</f>
        <v/>
      </c>
      <c r="K321" s="154" t="str">
        <f>IF(ISBLANK('Beladung des Speichers'!A321),"",SUMIFS('Entladung des Speichers'!$C$17:$C$1001,'Entladung des Speichers'!$A$17:$A$1001,'Ergebnis (detailliert)'!A321))</f>
        <v/>
      </c>
      <c r="L321" s="155" t="str">
        <f t="shared" si="18"/>
        <v/>
      </c>
      <c r="M321" s="155" t="str">
        <f>IF(ISBLANK('Entladung des Speichers'!A321),"",'Entladung des Speichers'!C321)</f>
        <v/>
      </c>
      <c r="N321" s="154" t="str">
        <f>IF(ISBLANK('Beladung des Speichers'!A321),"",SUMIFS('Entladung des Speichers'!$E$17:$E$1001,'Entladung des Speichers'!$A$17:$A$1001,'Ergebnis (detailliert)'!$A$17:$A$300))</f>
        <v/>
      </c>
      <c r="O321" s="113" t="str">
        <f t="shared" si="19"/>
        <v/>
      </c>
      <c r="P321" s="17" t="str">
        <f>IFERROR(IF(A321="","",N321*'Ergebnis (detailliert)'!J321/'Ergebnis (detailliert)'!I321),0)</f>
        <v/>
      </c>
      <c r="Q321" s="95" t="str">
        <f t="shared" si="20"/>
        <v/>
      </c>
      <c r="R321" s="96" t="str">
        <f t="shared" si="21"/>
        <v/>
      </c>
      <c r="S321" s="97" t="str">
        <f>IF(A321="","",IF(LOOKUP(A321,Stammdaten!$A$17:$A$1001,Stammdaten!$G$17:$G$1001)="Nein",0,IF(ISBLANK('Beladung des Speichers'!A321),"",ROUND(MIN(J321,Q321)*-1,2))))</f>
        <v/>
      </c>
    </row>
    <row r="322" spans="1:19" x14ac:dyDescent="0.2">
      <c r="A322" s="98" t="str">
        <f>IF('Beladung des Speichers'!A322="","",'Beladung des Speichers'!A322)</f>
        <v/>
      </c>
      <c r="B322" s="98" t="str">
        <f>IF('Beladung des Speichers'!B322="","",'Beladung des Speichers'!B322)</f>
        <v/>
      </c>
      <c r="C322" s="149" t="str">
        <f>IF(ISBLANK('Beladung des Speichers'!A322),"",SUMIFS('Beladung des Speichers'!$C$17:$C$300,'Beladung des Speichers'!$A$17:$A$300,A322)-SUMIFS('Entladung des Speichers'!$C$17:$C$300,'Entladung des Speichers'!$A$17:$A$300,A322)+SUMIFS(Füllstände!$B$17:$B$299,Füllstände!$A$17:$A$299,A322)-SUMIFS(Füllstände!$C$17:$C$299,Füllstände!$A$17:$A$299,A322))</f>
        <v/>
      </c>
      <c r="D322" s="150" t="str">
        <f>IF(ISBLANK('Beladung des Speichers'!A322),"",C322*'Beladung des Speichers'!C322/SUMIFS('Beladung des Speichers'!$C$17:$C$300,'Beladung des Speichers'!$A$17:$A$300,A322))</f>
        <v/>
      </c>
      <c r="E322" s="151" t="str">
        <f>IF(ISBLANK('Beladung des Speichers'!A322),"",1/SUMIFS('Beladung des Speichers'!$C$17:$C$300,'Beladung des Speichers'!$A$17:$A$300,A322)*C322*SUMIF($A$17:$A$300,A322,'Beladung des Speichers'!$E$17:$E$300))</f>
        <v/>
      </c>
      <c r="F322" s="152" t="str">
        <f>IF(ISBLANK('Beladung des Speichers'!A322),"",IF(C322=0,"0,00",D322/C322*E322))</f>
        <v/>
      </c>
      <c r="G322" s="153" t="str">
        <f>IF(ISBLANK('Beladung des Speichers'!A322),"",SUMIFS('Beladung des Speichers'!$C$17:$C$300,'Beladung des Speichers'!$A$17:$A$300,A322))</f>
        <v/>
      </c>
      <c r="H322" s="112" t="str">
        <f>IF(ISBLANK('Beladung des Speichers'!A322),"",'Beladung des Speichers'!C322)</f>
        <v/>
      </c>
      <c r="I322" s="154" t="str">
        <f>IF(ISBLANK('Beladung des Speichers'!A322),"",SUMIFS('Beladung des Speichers'!$E$17:$E$1001,'Beladung des Speichers'!$A$17:$A$1001,'Ergebnis (detailliert)'!A322))</f>
        <v/>
      </c>
      <c r="J322" s="113" t="str">
        <f>IF(ISBLANK('Beladung des Speichers'!A322),"",'Beladung des Speichers'!E322)</f>
        <v/>
      </c>
      <c r="K322" s="154" t="str">
        <f>IF(ISBLANK('Beladung des Speichers'!A322),"",SUMIFS('Entladung des Speichers'!$C$17:$C$1001,'Entladung des Speichers'!$A$17:$A$1001,'Ergebnis (detailliert)'!A322))</f>
        <v/>
      </c>
      <c r="L322" s="155" t="str">
        <f t="shared" si="18"/>
        <v/>
      </c>
      <c r="M322" s="155" t="str">
        <f>IF(ISBLANK('Entladung des Speichers'!A322),"",'Entladung des Speichers'!C322)</f>
        <v/>
      </c>
      <c r="N322" s="154" t="str">
        <f>IF(ISBLANK('Beladung des Speichers'!A322),"",SUMIFS('Entladung des Speichers'!$E$17:$E$1001,'Entladung des Speichers'!$A$17:$A$1001,'Ergebnis (detailliert)'!$A$17:$A$300))</f>
        <v/>
      </c>
      <c r="O322" s="113" t="str">
        <f t="shared" si="19"/>
        <v/>
      </c>
      <c r="P322" s="17" t="str">
        <f>IFERROR(IF(A322="","",N322*'Ergebnis (detailliert)'!J322/'Ergebnis (detailliert)'!I322),0)</f>
        <v/>
      </c>
      <c r="Q322" s="95" t="str">
        <f t="shared" si="20"/>
        <v/>
      </c>
      <c r="R322" s="96" t="str">
        <f t="shared" si="21"/>
        <v/>
      </c>
      <c r="S322" s="97" t="str">
        <f>IF(A322="","",IF(LOOKUP(A322,Stammdaten!$A$17:$A$1001,Stammdaten!$G$17:$G$1001)="Nein",0,IF(ISBLANK('Beladung des Speichers'!A322),"",ROUND(MIN(J322,Q322)*-1,2))))</f>
        <v/>
      </c>
    </row>
    <row r="323" spans="1:19" x14ac:dyDescent="0.2">
      <c r="A323" s="98" t="str">
        <f>IF('Beladung des Speichers'!A323="","",'Beladung des Speichers'!A323)</f>
        <v/>
      </c>
      <c r="B323" s="98" t="str">
        <f>IF('Beladung des Speichers'!B323="","",'Beladung des Speichers'!B323)</f>
        <v/>
      </c>
      <c r="C323" s="149" t="str">
        <f>IF(ISBLANK('Beladung des Speichers'!A323),"",SUMIFS('Beladung des Speichers'!$C$17:$C$300,'Beladung des Speichers'!$A$17:$A$300,A323)-SUMIFS('Entladung des Speichers'!$C$17:$C$300,'Entladung des Speichers'!$A$17:$A$300,A323)+SUMIFS(Füllstände!$B$17:$B$299,Füllstände!$A$17:$A$299,A323)-SUMIFS(Füllstände!$C$17:$C$299,Füllstände!$A$17:$A$299,A323))</f>
        <v/>
      </c>
      <c r="D323" s="150" t="str">
        <f>IF(ISBLANK('Beladung des Speichers'!A323),"",C323*'Beladung des Speichers'!C323/SUMIFS('Beladung des Speichers'!$C$17:$C$300,'Beladung des Speichers'!$A$17:$A$300,A323))</f>
        <v/>
      </c>
      <c r="E323" s="151" t="str">
        <f>IF(ISBLANK('Beladung des Speichers'!A323),"",1/SUMIFS('Beladung des Speichers'!$C$17:$C$300,'Beladung des Speichers'!$A$17:$A$300,A323)*C323*SUMIF($A$17:$A$300,A323,'Beladung des Speichers'!$E$17:$E$300))</f>
        <v/>
      </c>
      <c r="F323" s="152" t="str">
        <f>IF(ISBLANK('Beladung des Speichers'!A323),"",IF(C323=0,"0,00",D323/C323*E323))</f>
        <v/>
      </c>
      <c r="G323" s="153" t="str">
        <f>IF(ISBLANK('Beladung des Speichers'!A323),"",SUMIFS('Beladung des Speichers'!$C$17:$C$300,'Beladung des Speichers'!$A$17:$A$300,A323))</f>
        <v/>
      </c>
      <c r="H323" s="112" t="str">
        <f>IF(ISBLANK('Beladung des Speichers'!A323),"",'Beladung des Speichers'!C323)</f>
        <v/>
      </c>
      <c r="I323" s="154" t="str">
        <f>IF(ISBLANK('Beladung des Speichers'!A323),"",SUMIFS('Beladung des Speichers'!$E$17:$E$1001,'Beladung des Speichers'!$A$17:$A$1001,'Ergebnis (detailliert)'!A323))</f>
        <v/>
      </c>
      <c r="J323" s="113" t="str">
        <f>IF(ISBLANK('Beladung des Speichers'!A323),"",'Beladung des Speichers'!E323)</f>
        <v/>
      </c>
      <c r="K323" s="154" t="str">
        <f>IF(ISBLANK('Beladung des Speichers'!A323),"",SUMIFS('Entladung des Speichers'!$C$17:$C$1001,'Entladung des Speichers'!$A$17:$A$1001,'Ergebnis (detailliert)'!A323))</f>
        <v/>
      </c>
      <c r="L323" s="155" t="str">
        <f t="shared" si="18"/>
        <v/>
      </c>
      <c r="M323" s="155" t="str">
        <f>IF(ISBLANK('Entladung des Speichers'!A323),"",'Entladung des Speichers'!C323)</f>
        <v/>
      </c>
      <c r="N323" s="154" t="str">
        <f>IF(ISBLANK('Beladung des Speichers'!A323),"",SUMIFS('Entladung des Speichers'!$E$17:$E$1001,'Entladung des Speichers'!$A$17:$A$1001,'Ergebnis (detailliert)'!$A$17:$A$300))</f>
        <v/>
      </c>
      <c r="O323" s="113" t="str">
        <f t="shared" si="19"/>
        <v/>
      </c>
      <c r="P323" s="17" t="str">
        <f>IFERROR(IF(A323="","",N323*'Ergebnis (detailliert)'!J323/'Ergebnis (detailliert)'!I323),0)</f>
        <v/>
      </c>
      <c r="Q323" s="95" t="str">
        <f t="shared" si="20"/>
        <v/>
      </c>
      <c r="R323" s="96" t="str">
        <f t="shared" si="21"/>
        <v/>
      </c>
      <c r="S323" s="97" t="str">
        <f>IF(A323="","",IF(LOOKUP(A323,Stammdaten!$A$17:$A$1001,Stammdaten!$G$17:$G$1001)="Nein",0,IF(ISBLANK('Beladung des Speichers'!A323),"",ROUND(MIN(J323,Q323)*-1,2))))</f>
        <v/>
      </c>
    </row>
    <row r="324" spans="1:19" x14ac:dyDescent="0.2">
      <c r="A324" s="98" t="str">
        <f>IF('Beladung des Speichers'!A324="","",'Beladung des Speichers'!A324)</f>
        <v/>
      </c>
      <c r="B324" s="98" t="str">
        <f>IF('Beladung des Speichers'!B324="","",'Beladung des Speichers'!B324)</f>
        <v/>
      </c>
      <c r="C324" s="149" t="str">
        <f>IF(ISBLANK('Beladung des Speichers'!A324),"",SUMIFS('Beladung des Speichers'!$C$17:$C$300,'Beladung des Speichers'!$A$17:$A$300,A324)-SUMIFS('Entladung des Speichers'!$C$17:$C$300,'Entladung des Speichers'!$A$17:$A$300,A324)+SUMIFS(Füllstände!$B$17:$B$299,Füllstände!$A$17:$A$299,A324)-SUMIFS(Füllstände!$C$17:$C$299,Füllstände!$A$17:$A$299,A324))</f>
        <v/>
      </c>
      <c r="D324" s="150" t="str">
        <f>IF(ISBLANK('Beladung des Speichers'!A324),"",C324*'Beladung des Speichers'!C324/SUMIFS('Beladung des Speichers'!$C$17:$C$300,'Beladung des Speichers'!$A$17:$A$300,A324))</f>
        <v/>
      </c>
      <c r="E324" s="151" t="str">
        <f>IF(ISBLANK('Beladung des Speichers'!A324),"",1/SUMIFS('Beladung des Speichers'!$C$17:$C$300,'Beladung des Speichers'!$A$17:$A$300,A324)*C324*SUMIF($A$17:$A$300,A324,'Beladung des Speichers'!$E$17:$E$300))</f>
        <v/>
      </c>
      <c r="F324" s="152" t="str">
        <f>IF(ISBLANK('Beladung des Speichers'!A324),"",IF(C324=0,"0,00",D324/C324*E324))</f>
        <v/>
      </c>
      <c r="G324" s="153" t="str">
        <f>IF(ISBLANK('Beladung des Speichers'!A324),"",SUMIFS('Beladung des Speichers'!$C$17:$C$300,'Beladung des Speichers'!$A$17:$A$300,A324))</f>
        <v/>
      </c>
      <c r="H324" s="112" t="str">
        <f>IF(ISBLANK('Beladung des Speichers'!A324),"",'Beladung des Speichers'!C324)</f>
        <v/>
      </c>
      <c r="I324" s="154" t="str">
        <f>IF(ISBLANK('Beladung des Speichers'!A324),"",SUMIFS('Beladung des Speichers'!$E$17:$E$1001,'Beladung des Speichers'!$A$17:$A$1001,'Ergebnis (detailliert)'!A324))</f>
        <v/>
      </c>
      <c r="J324" s="113" t="str">
        <f>IF(ISBLANK('Beladung des Speichers'!A324),"",'Beladung des Speichers'!E324)</f>
        <v/>
      </c>
      <c r="K324" s="154" t="str">
        <f>IF(ISBLANK('Beladung des Speichers'!A324),"",SUMIFS('Entladung des Speichers'!$C$17:$C$1001,'Entladung des Speichers'!$A$17:$A$1001,'Ergebnis (detailliert)'!A324))</f>
        <v/>
      </c>
      <c r="L324" s="155" t="str">
        <f t="shared" si="18"/>
        <v/>
      </c>
      <c r="M324" s="155" t="str">
        <f>IF(ISBLANK('Entladung des Speichers'!A324),"",'Entladung des Speichers'!C324)</f>
        <v/>
      </c>
      <c r="N324" s="154" t="str">
        <f>IF(ISBLANK('Beladung des Speichers'!A324),"",SUMIFS('Entladung des Speichers'!$E$17:$E$1001,'Entladung des Speichers'!$A$17:$A$1001,'Ergebnis (detailliert)'!$A$17:$A$300))</f>
        <v/>
      </c>
      <c r="O324" s="113" t="str">
        <f t="shared" si="19"/>
        <v/>
      </c>
      <c r="P324" s="17" t="str">
        <f>IFERROR(IF(A324="","",N324*'Ergebnis (detailliert)'!J324/'Ergebnis (detailliert)'!I324),0)</f>
        <v/>
      </c>
      <c r="Q324" s="95" t="str">
        <f t="shared" si="20"/>
        <v/>
      </c>
      <c r="R324" s="96" t="str">
        <f t="shared" si="21"/>
        <v/>
      </c>
      <c r="S324" s="97" t="str">
        <f>IF(A324="","",IF(LOOKUP(A324,Stammdaten!$A$17:$A$1001,Stammdaten!$G$17:$G$1001)="Nein",0,IF(ISBLANK('Beladung des Speichers'!A324),"",ROUND(MIN(J324,Q324)*-1,2))))</f>
        <v/>
      </c>
    </row>
    <row r="325" spans="1:19" x14ac:dyDescent="0.2">
      <c r="A325" s="98" t="str">
        <f>IF('Beladung des Speichers'!A325="","",'Beladung des Speichers'!A325)</f>
        <v/>
      </c>
      <c r="B325" s="98" t="str">
        <f>IF('Beladung des Speichers'!B325="","",'Beladung des Speichers'!B325)</f>
        <v/>
      </c>
      <c r="C325" s="149" t="str">
        <f>IF(ISBLANK('Beladung des Speichers'!A325),"",SUMIFS('Beladung des Speichers'!$C$17:$C$300,'Beladung des Speichers'!$A$17:$A$300,A325)-SUMIFS('Entladung des Speichers'!$C$17:$C$300,'Entladung des Speichers'!$A$17:$A$300,A325)+SUMIFS(Füllstände!$B$17:$B$299,Füllstände!$A$17:$A$299,A325)-SUMIFS(Füllstände!$C$17:$C$299,Füllstände!$A$17:$A$299,A325))</f>
        <v/>
      </c>
      <c r="D325" s="150" t="str">
        <f>IF(ISBLANK('Beladung des Speichers'!A325),"",C325*'Beladung des Speichers'!C325/SUMIFS('Beladung des Speichers'!$C$17:$C$300,'Beladung des Speichers'!$A$17:$A$300,A325))</f>
        <v/>
      </c>
      <c r="E325" s="151" t="str">
        <f>IF(ISBLANK('Beladung des Speichers'!A325),"",1/SUMIFS('Beladung des Speichers'!$C$17:$C$300,'Beladung des Speichers'!$A$17:$A$300,A325)*C325*SUMIF($A$17:$A$300,A325,'Beladung des Speichers'!$E$17:$E$300))</f>
        <v/>
      </c>
      <c r="F325" s="152" t="str">
        <f>IF(ISBLANK('Beladung des Speichers'!A325),"",IF(C325=0,"0,00",D325/C325*E325))</f>
        <v/>
      </c>
      <c r="G325" s="153" t="str">
        <f>IF(ISBLANK('Beladung des Speichers'!A325),"",SUMIFS('Beladung des Speichers'!$C$17:$C$300,'Beladung des Speichers'!$A$17:$A$300,A325))</f>
        <v/>
      </c>
      <c r="H325" s="112" t="str">
        <f>IF(ISBLANK('Beladung des Speichers'!A325),"",'Beladung des Speichers'!C325)</f>
        <v/>
      </c>
      <c r="I325" s="154" t="str">
        <f>IF(ISBLANK('Beladung des Speichers'!A325),"",SUMIFS('Beladung des Speichers'!$E$17:$E$1001,'Beladung des Speichers'!$A$17:$A$1001,'Ergebnis (detailliert)'!A325))</f>
        <v/>
      </c>
      <c r="J325" s="113" t="str">
        <f>IF(ISBLANK('Beladung des Speichers'!A325),"",'Beladung des Speichers'!E325)</f>
        <v/>
      </c>
      <c r="K325" s="154" t="str">
        <f>IF(ISBLANK('Beladung des Speichers'!A325),"",SUMIFS('Entladung des Speichers'!$C$17:$C$1001,'Entladung des Speichers'!$A$17:$A$1001,'Ergebnis (detailliert)'!A325))</f>
        <v/>
      </c>
      <c r="L325" s="155" t="str">
        <f t="shared" si="18"/>
        <v/>
      </c>
      <c r="M325" s="155" t="str">
        <f>IF(ISBLANK('Entladung des Speichers'!A325),"",'Entladung des Speichers'!C325)</f>
        <v/>
      </c>
      <c r="N325" s="154" t="str">
        <f>IF(ISBLANK('Beladung des Speichers'!A325),"",SUMIFS('Entladung des Speichers'!$E$17:$E$1001,'Entladung des Speichers'!$A$17:$A$1001,'Ergebnis (detailliert)'!$A$17:$A$300))</f>
        <v/>
      </c>
      <c r="O325" s="113" t="str">
        <f t="shared" si="19"/>
        <v/>
      </c>
      <c r="P325" s="17" t="str">
        <f>IFERROR(IF(A325="","",N325*'Ergebnis (detailliert)'!J325/'Ergebnis (detailliert)'!I325),0)</f>
        <v/>
      </c>
      <c r="Q325" s="95" t="str">
        <f t="shared" si="20"/>
        <v/>
      </c>
      <c r="R325" s="96" t="str">
        <f t="shared" si="21"/>
        <v/>
      </c>
      <c r="S325" s="97" t="str">
        <f>IF(A325="","",IF(LOOKUP(A325,Stammdaten!$A$17:$A$1001,Stammdaten!$G$17:$G$1001)="Nein",0,IF(ISBLANK('Beladung des Speichers'!A325),"",ROUND(MIN(J325,Q325)*-1,2))))</f>
        <v/>
      </c>
    </row>
    <row r="326" spans="1:19" x14ac:dyDescent="0.2">
      <c r="A326" s="98" t="str">
        <f>IF('Beladung des Speichers'!A326="","",'Beladung des Speichers'!A326)</f>
        <v/>
      </c>
      <c r="B326" s="98" t="str">
        <f>IF('Beladung des Speichers'!B326="","",'Beladung des Speichers'!B326)</f>
        <v/>
      </c>
      <c r="C326" s="149" t="str">
        <f>IF(ISBLANK('Beladung des Speichers'!A326),"",SUMIFS('Beladung des Speichers'!$C$17:$C$300,'Beladung des Speichers'!$A$17:$A$300,A326)-SUMIFS('Entladung des Speichers'!$C$17:$C$300,'Entladung des Speichers'!$A$17:$A$300,A326)+SUMIFS(Füllstände!$B$17:$B$299,Füllstände!$A$17:$A$299,A326)-SUMIFS(Füllstände!$C$17:$C$299,Füllstände!$A$17:$A$299,A326))</f>
        <v/>
      </c>
      <c r="D326" s="150" t="str">
        <f>IF(ISBLANK('Beladung des Speichers'!A326),"",C326*'Beladung des Speichers'!C326/SUMIFS('Beladung des Speichers'!$C$17:$C$300,'Beladung des Speichers'!$A$17:$A$300,A326))</f>
        <v/>
      </c>
      <c r="E326" s="151" t="str">
        <f>IF(ISBLANK('Beladung des Speichers'!A326),"",1/SUMIFS('Beladung des Speichers'!$C$17:$C$300,'Beladung des Speichers'!$A$17:$A$300,A326)*C326*SUMIF($A$17:$A$300,A326,'Beladung des Speichers'!$E$17:$E$300))</f>
        <v/>
      </c>
      <c r="F326" s="152" t="str">
        <f>IF(ISBLANK('Beladung des Speichers'!A326),"",IF(C326=0,"0,00",D326/C326*E326))</f>
        <v/>
      </c>
      <c r="G326" s="153" t="str">
        <f>IF(ISBLANK('Beladung des Speichers'!A326),"",SUMIFS('Beladung des Speichers'!$C$17:$C$300,'Beladung des Speichers'!$A$17:$A$300,A326))</f>
        <v/>
      </c>
      <c r="H326" s="112" t="str">
        <f>IF(ISBLANK('Beladung des Speichers'!A326),"",'Beladung des Speichers'!C326)</f>
        <v/>
      </c>
      <c r="I326" s="154" t="str">
        <f>IF(ISBLANK('Beladung des Speichers'!A326),"",SUMIFS('Beladung des Speichers'!$E$17:$E$1001,'Beladung des Speichers'!$A$17:$A$1001,'Ergebnis (detailliert)'!A326))</f>
        <v/>
      </c>
      <c r="J326" s="113" t="str">
        <f>IF(ISBLANK('Beladung des Speichers'!A326),"",'Beladung des Speichers'!E326)</f>
        <v/>
      </c>
      <c r="K326" s="154" t="str">
        <f>IF(ISBLANK('Beladung des Speichers'!A326),"",SUMIFS('Entladung des Speichers'!$C$17:$C$1001,'Entladung des Speichers'!$A$17:$A$1001,'Ergebnis (detailliert)'!A326))</f>
        <v/>
      </c>
      <c r="L326" s="155" t="str">
        <f t="shared" si="18"/>
        <v/>
      </c>
      <c r="M326" s="155" t="str">
        <f>IF(ISBLANK('Entladung des Speichers'!A326),"",'Entladung des Speichers'!C326)</f>
        <v/>
      </c>
      <c r="N326" s="154" t="str">
        <f>IF(ISBLANK('Beladung des Speichers'!A326),"",SUMIFS('Entladung des Speichers'!$E$17:$E$1001,'Entladung des Speichers'!$A$17:$A$1001,'Ergebnis (detailliert)'!$A$17:$A$300))</f>
        <v/>
      </c>
      <c r="O326" s="113" t="str">
        <f t="shared" si="19"/>
        <v/>
      </c>
      <c r="P326" s="17" t="str">
        <f>IFERROR(IF(A326="","",N326*'Ergebnis (detailliert)'!J326/'Ergebnis (detailliert)'!I326),0)</f>
        <v/>
      </c>
      <c r="Q326" s="95" t="str">
        <f t="shared" si="20"/>
        <v/>
      </c>
      <c r="R326" s="96" t="str">
        <f t="shared" si="21"/>
        <v/>
      </c>
      <c r="S326" s="97" t="str">
        <f>IF(A326="","",IF(LOOKUP(A326,Stammdaten!$A$17:$A$1001,Stammdaten!$G$17:$G$1001)="Nein",0,IF(ISBLANK('Beladung des Speichers'!A326),"",ROUND(MIN(J326,Q326)*-1,2))))</f>
        <v/>
      </c>
    </row>
    <row r="327" spans="1:19" x14ac:dyDescent="0.2">
      <c r="A327" s="98" t="str">
        <f>IF('Beladung des Speichers'!A327="","",'Beladung des Speichers'!A327)</f>
        <v/>
      </c>
      <c r="B327" s="98" t="str">
        <f>IF('Beladung des Speichers'!B327="","",'Beladung des Speichers'!B327)</f>
        <v/>
      </c>
      <c r="C327" s="149" t="str">
        <f>IF(ISBLANK('Beladung des Speichers'!A327),"",SUMIFS('Beladung des Speichers'!$C$17:$C$300,'Beladung des Speichers'!$A$17:$A$300,A327)-SUMIFS('Entladung des Speichers'!$C$17:$C$300,'Entladung des Speichers'!$A$17:$A$300,A327)+SUMIFS(Füllstände!$B$17:$B$299,Füllstände!$A$17:$A$299,A327)-SUMIFS(Füllstände!$C$17:$C$299,Füllstände!$A$17:$A$299,A327))</f>
        <v/>
      </c>
      <c r="D327" s="150" t="str">
        <f>IF(ISBLANK('Beladung des Speichers'!A327),"",C327*'Beladung des Speichers'!C327/SUMIFS('Beladung des Speichers'!$C$17:$C$300,'Beladung des Speichers'!$A$17:$A$300,A327))</f>
        <v/>
      </c>
      <c r="E327" s="151" t="str">
        <f>IF(ISBLANK('Beladung des Speichers'!A327),"",1/SUMIFS('Beladung des Speichers'!$C$17:$C$300,'Beladung des Speichers'!$A$17:$A$300,A327)*C327*SUMIF($A$17:$A$300,A327,'Beladung des Speichers'!$E$17:$E$300))</f>
        <v/>
      </c>
      <c r="F327" s="152" t="str">
        <f>IF(ISBLANK('Beladung des Speichers'!A327),"",IF(C327=0,"0,00",D327/C327*E327))</f>
        <v/>
      </c>
      <c r="G327" s="153" t="str">
        <f>IF(ISBLANK('Beladung des Speichers'!A327),"",SUMIFS('Beladung des Speichers'!$C$17:$C$300,'Beladung des Speichers'!$A$17:$A$300,A327))</f>
        <v/>
      </c>
      <c r="H327" s="112" t="str">
        <f>IF(ISBLANK('Beladung des Speichers'!A327),"",'Beladung des Speichers'!C327)</f>
        <v/>
      </c>
      <c r="I327" s="154" t="str">
        <f>IF(ISBLANK('Beladung des Speichers'!A327),"",SUMIFS('Beladung des Speichers'!$E$17:$E$1001,'Beladung des Speichers'!$A$17:$A$1001,'Ergebnis (detailliert)'!A327))</f>
        <v/>
      </c>
      <c r="J327" s="113" t="str">
        <f>IF(ISBLANK('Beladung des Speichers'!A327),"",'Beladung des Speichers'!E327)</f>
        <v/>
      </c>
      <c r="K327" s="154" t="str">
        <f>IF(ISBLANK('Beladung des Speichers'!A327),"",SUMIFS('Entladung des Speichers'!$C$17:$C$1001,'Entladung des Speichers'!$A$17:$A$1001,'Ergebnis (detailliert)'!A327))</f>
        <v/>
      </c>
      <c r="L327" s="155" t="str">
        <f t="shared" si="18"/>
        <v/>
      </c>
      <c r="M327" s="155" t="str">
        <f>IF(ISBLANK('Entladung des Speichers'!A327),"",'Entladung des Speichers'!C327)</f>
        <v/>
      </c>
      <c r="N327" s="154" t="str">
        <f>IF(ISBLANK('Beladung des Speichers'!A327),"",SUMIFS('Entladung des Speichers'!$E$17:$E$1001,'Entladung des Speichers'!$A$17:$A$1001,'Ergebnis (detailliert)'!$A$17:$A$300))</f>
        <v/>
      </c>
      <c r="O327" s="113" t="str">
        <f t="shared" si="19"/>
        <v/>
      </c>
      <c r="P327" s="17" t="str">
        <f>IFERROR(IF(A327="","",N327*'Ergebnis (detailliert)'!J327/'Ergebnis (detailliert)'!I327),0)</f>
        <v/>
      </c>
      <c r="Q327" s="95" t="str">
        <f t="shared" si="20"/>
        <v/>
      </c>
      <c r="R327" s="96" t="str">
        <f t="shared" si="21"/>
        <v/>
      </c>
      <c r="S327" s="97" t="str">
        <f>IF(A327="","",IF(LOOKUP(A327,Stammdaten!$A$17:$A$1001,Stammdaten!$G$17:$G$1001)="Nein",0,IF(ISBLANK('Beladung des Speichers'!A327),"",ROUND(MIN(J327,Q327)*-1,2))))</f>
        <v/>
      </c>
    </row>
    <row r="328" spans="1:19" x14ac:dyDescent="0.2">
      <c r="A328" s="98" t="str">
        <f>IF('Beladung des Speichers'!A328="","",'Beladung des Speichers'!A328)</f>
        <v/>
      </c>
      <c r="B328" s="98" t="str">
        <f>IF('Beladung des Speichers'!B328="","",'Beladung des Speichers'!B328)</f>
        <v/>
      </c>
      <c r="C328" s="149" t="str">
        <f>IF(ISBLANK('Beladung des Speichers'!A328),"",SUMIFS('Beladung des Speichers'!$C$17:$C$300,'Beladung des Speichers'!$A$17:$A$300,A328)-SUMIFS('Entladung des Speichers'!$C$17:$C$300,'Entladung des Speichers'!$A$17:$A$300,A328)+SUMIFS(Füllstände!$B$17:$B$299,Füllstände!$A$17:$A$299,A328)-SUMIFS(Füllstände!$C$17:$C$299,Füllstände!$A$17:$A$299,A328))</f>
        <v/>
      </c>
      <c r="D328" s="150" t="str">
        <f>IF(ISBLANK('Beladung des Speichers'!A328),"",C328*'Beladung des Speichers'!C328/SUMIFS('Beladung des Speichers'!$C$17:$C$300,'Beladung des Speichers'!$A$17:$A$300,A328))</f>
        <v/>
      </c>
      <c r="E328" s="151" t="str">
        <f>IF(ISBLANK('Beladung des Speichers'!A328),"",1/SUMIFS('Beladung des Speichers'!$C$17:$C$300,'Beladung des Speichers'!$A$17:$A$300,A328)*C328*SUMIF($A$17:$A$300,A328,'Beladung des Speichers'!$E$17:$E$300))</f>
        <v/>
      </c>
      <c r="F328" s="152" t="str">
        <f>IF(ISBLANK('Beladung des Speichers'!A328),"",IF(C328=0,"0,00",D328/C328*E328))</f>
        <v/>
      </c>
      <c r="G328" s="153" t="str">
        <f>IF(ISBLANK('Beladung des Speichers'!A328),"",SUMIFS('Beladung des Speichers'!$C$17:$C$300,'Beladung des Speichers'!$A$17:$A$300,A328))</f>
        <v/>
      </c>
      <c r="H328" s="112" t="str">
        <f>IF(ISBLANK('Beladung des Speichers'!A328),"",'Beladung des Speichers'!C328)</f>
        <v/>
      </c>
      <c r="I328" s="154" t="str">
        <f>IF(ISBLANK('Beladung des Speichers'!A328),"",SUMIFS('Beladung des Speichers'!$E$17:$E$1001,'Beladung des Speichers'!$A$17:$A$1001,'Ergebnis (detailliert)'!A328))</f>
        <v/>
      </c>
      <c r="J328" s="113" t="str">
        <f>IF(ISBLANK('Beladung des Speichers'!A328),"",'Beladung des Speichers'!E328)</f>
        <v/>
      </c>
      <c r="K328" s="154" t="str">
        <f>IF(ISBLANK('Beladung des Speichers'!A328),"",SUMIFS('Entladung des Speichers'!$C$17:$C$1001,'Entladung des Speichers'!$A$17:$A$1001,'Ergebnis (detailliert)'!A328))</f>
        <v/>
      </c>
      <c r="L328" s="155" t="str">
        <f t="shared" si="18"/>
        <v/>
      </c>
      <c r="M328" s="155" t="str">
        <f>IF(ISBLANK('Entladung des Speichers'!A328),"",'Entladung des Speichers'!C328)</f>
        <v/>
      </c>
      <c r="N328" s="154" t="str">
        <f>IF(ISBLANK('Beladung des Speichers'!A328),"",SUMIFS('Entladung des Speichers'!$E$17:$E$1001,'Entladung des Speichers'!$A$17:$A$1001,'Ergebnis (detailliert)'!$A$17:$A$300))</f>
        <v/>
      </c>
      <c r="O328" s="113" t="str">
        <f t="shared" si="19"/>
        <v/>
      </c>
      <c r="P328" s="17" t="str">
        <f>IFERROR(IF(A328="","",N328*'Ergebnis (detailliert)'!J328/'Ergebnis (detailliert)'!I328),0)</f>
        <v/>
      </c>
      <c r="Q328" s="95" t="str">
        <f t="shared" si="20"/>
        <v/>
      </c>
      <c r="R328" s="96" t="str">
        <f t="shared" si="21"/>
        <v/>
      </c>
      <c r="S328" s="97" t="str">
        <f>IF(A328="","",IF(LOOKUP(A328,Stammdaten!$A$17:$A$1001,Stammdaten!$G$17:$G$1001)="Nein",0,IF(ISBLANK('Beladung des Speichers'!A328),"",ROUND(MIN(J328,Q328)*-1,2))))</f>
        <v/>
      </c>
    </row>
    <row r="329" spans="1:19" x14ac:dyDescent="0.2">
      <c r="A329" s="98" t="str">
        <f>IF('Beladung des Speichers'!A329="","",'Beladung des Speichers'!A329)</f>
        <v/>
      </c>
      <c r="B329" s="98" t="str">
        <f>IF('Beladung des Speichers'!B329="","",'Beladung des Speichers'!B329)</f>
        <v/>
      </c>
      <c r="C329" s="149" t="str">
        <f>IF(ISBLANK('Beladung des Speichers'!A329),"",SUMIFS('Beladung des Speichers'!$C$17:$C$300,'Beladung des Speichers'!$A$17:$A$300,A329)-SUMIFS('Entladung des Speichers'!$C$17:$C$300,'Entladung des Speichers'!$A$17:$A$300,A329)+SUMIFS(Füllstände!$B$17:$B$299,Füllstände!$A$17:$A$299,A329)-SUMIFS(Füllstände!$C$17:$C$299,Füllstände!$A$17:$A$299,A329))</f>
        <v/>
      </c>
      <c r="D329" s="150" t="str">
        <f>IF(ISBLANK('Beladung des Speichers'!A329),"",C329*'Beladung des Speichers'!C329/SUMIFS('Beladung des Speichers'!$C$17:$C$300,'Beladung des Speichers'!$A$17:$A$300,A329))</f>
        <v/>
      </c>
      <c r="E329" s="151" t="str">
        <f>IF(ISBLANK('Beladung des Speichers'!A329),"",1/SUMIFS('Beladung des Speichers'!$C$17:$C$300,'Beladung des Speichers'!$A$17:$A$300,A329)*C329*SUMIF($A$17:$A$300,A329,'Beladung des Speichers'!$E$17:$E$300))</f>
        <v/>
      </c>
      <c r="F329" s="152" t="str">
        <f>IF(ISBLANK('Beladung des Speichers'!A329),"",IF(C329=0,"0,00",D329/C329*E329))</f>
        <v/>
      </c>
      <c r="G329" s="153" t="str">
        <f>IF(ISBLANK('Beladung des Speichers'!A329),"",SUMIFS('Beladung des Speichers'!$C$17:$C$300,'Beladung des Speichers'!$A$17:$A$300,A329))</f>
        <v/>
      </c>
      <c r="H329" s="112" t="str">
        <f>IF(ISBLANK('Beladung des Speichers'!A329),"",'Beladung des Speichers'!C329)</f>
        <v/>
      </c>
      <c r="I329" s="154" t="str">
        <f>IF(ISBLANK('Beladung des Speichers'!A329),"",SUMIFS('Beladung des Speichers'!$E$17:$E$1001,'Beladung des Speichers'!$A$17:$A$1001,'Ergebnis (detailliert)'!A329))</f>
        <v/>
      </c>
      <c r="J329" s="113" t="str">
        <f>IF(ISBLANK('Beladung des Speichers'!A329),"",'Beladung des Speichers'!E329)</f>
        <v/>
      </c>
      <c r="K329" s="154" t="str">
        <f>IF(ISBLANK('Beladung des Speichers'!A329),"",SUMIFS('Entladung des Speichers'!$C$17:$C$1001,'Entladung des Speichers'!$A$17:$A$1001,'Ergebnis (detailliert)'!A329))</f>
        <v/>
      </c>
      <c r="L329" s="155" t="str">
        <f t="shared" si="18"/>
        <v/>
      </c>
      <c r="M329" s="155" t="str">
        <f>IF(ISBLANK('Entladung des Speichers'!A329),"",'Entladung des Speichers'!C329)</f>
        <v/>
      </c>
      <c r="N329" s="154" t="str">
        <f>IF(ISBLANK('Beladung des Speichers'!A329),"",SUMIFS('Entladung des Speichers'!$E$17:$E$1001,'Entladung des Speichers'!$A$17:$A$1001,'Ergebnis (detailliert)'!$A$17:$A$300))</f>
        <v/>
      </c>
      <c r="O329" s="113" t="str">
        <f t="shared" si="19"/>
        <v/>
      </c>
      <c r="P329" s="17" t="str">
        <f>IFERROR(IF(A329="","",N329*'Ergebnis (detailliert)'!J329/'Ergebnis (detailliert)'!I329),0)</f>
        <v/>
      </c>
      <c r="Q329" s="95" t="str">
        <f t="shared" si="20"/>
        <v/>
      </c>
      <c r="R329" s="96" t="str">
        <f t="shared" si="21"/>
        <v/>
      </c>
      <c r="S329" s="97" t="str">
        <f>IF(A329="","",IF(LOOKUP(A329,Stammdaten!$A$17:$A$1001,Stammdaten!$G$17:$G$1001)="Nein",0,IF(ISBLANK('Beladung des Speichers'!A329),"",ROUND(MIN(J329,Q329)*-1,2))))</f>
        <v/>
      </c>
    </row>
    <row r="330" spans="1:19" x14ac:dyDescent="0.2">
      <c r="A330" s="98" t="str">
        <f>IF('Beladung des Speichers'!A330="","",'Beladung des Speichers'!A330)</f>
        <v/>
      </c>
      <c r="B330" s="98" t="str">
        <f>IF('Beladung des Speichers'!B330="","",'Beladung des Speichers'!B330)</f>
        <v/>
      </c>
      <c r="C330" s="149" t="str">
        <f>IF(ISBLANK('Beladung des Speichers'!A330),"",SUMIFS('Beladung des Speichers'!$C$17:$C$300,'Beladung des Speichers'!$A$17:$A$300,A330)-SUMIFS('Entladung des Speichers'!$C$17:$C$300,'Entladung des Speichers'!$A$17:$A$300,A330)+SUMIFS(Füllstände!$B$17:$B$299,Füllstände!$A$17:$A$299,A330)-SUMIFS(Füllstände!$C$17:$C$299,Füllstände!$A$17:$A$299,A330))</f>
        <v/>
      </c>
      <c r="D330" s="150" t="str">
        <f>IF(ISBLANK('Beladung des Speichers'!A330),"",C330*'Beladung des Speichers'!C330/SUMIFS('Beladung des Speichers'!$C$17:$C$300,'Beladung des Speichers'!$A$17:$A$300,A330))</f>
        <v/>
      </c>
      <c r="E330" s="151" t="str">
        <f>IF(ISBLANK('Beladung des Speichers'!A330),"",1/SUMIFS('Beladung des Speichers'!$C$17:$C$300,'Beladung des Speichers'!$A$17:$A$300,A330)*C330*SUMIF($A$17:$A$300,A330,'Beladung des Speichers'!$E$17:$E$300))</f>
        <v/>
      </c>
      <c r="F330" s="152" t="str">
        <f>IF(ISBLANK('Beladung des Speichers'!A330),"",IF(C330=0,"0,00",D330/C330*E330))</f>
        <v/>
      </c>
      <c r="G330" s="153" t="str">
        <f>IF(ISBLANK('Beladung des Speichers'!A330),"",SUMIFS('Beladung des Speichers'!$C$17:$C$300,'Beladung des Speichers'!$A$17:$A$300,A330))</f>
        <v/>
      </c>
      <c r="H330" s="112" t="str">
        <f>IF(ISBLANK('Beladung des Speichers'!A330),"",'Beladung des Speichers'!C330)</f>
        <v/>
      </c>
      <c r="I330" s="154" t="str">
        <f>IF(ISBLANK('Beladung des Speichers'!A330),"",SUMIFS('Beladung des Speichers'!$E$17:$E$1001,'Beladung des Speichers'!$A$17:$A$1001,'Ergebnis (detailliert)'!A330))</f>
        <v/>
      </c>
      <c r="J330" s="113" t="str">
        <f>IF(ISBLANK('Beladung des Speichers'!A330),"",'Beladung des Speichers'!E330)</f>
        <v/>
      </c>
      <c r="K330" s="154" t="str">
        <f>IF(ISBLANK('Beladung des Speichers'!A330),"",SUMIFS('Entladung des Speichers'!$C$17:$C$1001,'Entladung des Speichers'!$A$17:$A$1001,'Ergebnis (detailliert)'!A330))</f>
        <v/>
      </c>
      <c r="L330" s="155" t="str">
        <f t="shared" si="18"/>
        <v/>
      </c>
      <c r="M330" s="155" t="str">
        <f>IF(ISBLANK('Entladung des Speichers'!A330),"",'Entladung des Speichers'!C330)</f>
        <v/>
      </c>
      <c r="N330" s="154" t="str">
        <f>IF(ISBLANK('Beladung des Speichers'!A330),"",SUMIFS('Entladung des Speichers'!$E$17:$E$1001,'Entladung des Speichers'!$A$17:$A$1001,'Ergebnis (detailliert)'!$A$17:$A$300))</f>
        <v/>
      </c>
      <c r="O330" s="113" t="str">
        <f t="shared" si="19"/>
        <v/>
      </c>
      <c r="P330" s="17" t="str">
        <f>IFERROR(IF(A330="","",N330*'Ergebnis (detailliert)'!J330/'Ergebnis (detailliert)'!I330),0)</f>
        <v/>
      </c>
      <c r="Q330" s="95" t="str">
        <f t="shared" si="20"/>
        <v/>
      </c>
      <c r="R330" s="96" t="str">
        <f t="shared" si="21"/>
        <v/>
      </c>
      <c r="S330" s="97" t="str">
        <f>IF(A330="","",IF(LOOKUP(A330,Stammdaten!$A$17:$A$1001,Stammdaten!$G$17:$G$1001)="Nein",0,IF(ISBLANK('Beladung des Speichers'!A330),"",ROUND(MIN(J330,Q330)*-1,2))))</f>
        <v/>
      </c>
    </row>
    <row r="331" spans="1:19" x14ac:dyDescent="0.2">
      <c r="A331" s="98" t="str">
        <f>IF('Beladung des Speichers'!A331="","",'Beladung des Speichers'!A331)</f>
        <v/>
      </c>
      <c r="B331" s="98" t="str">
        <f>IF('Beladung des Speichers'!B331="","",'Beladung des Speichers'!B331)</f>
        <v/>
      </c>
      <c r="C331" s="149" t="str">
        <f>IF(ISBLANK('Beladung des Speichers'!A331),"",SUMIFS('Beladung des Speichers'!$C$17:$C$300,'Beladung des Speichers'!$A$17:$A$300,A331)-SUMIFS('Entladung des Speichers'!$C$17:$C$300,'Entladung des Speichers'!$A$17:$A$300,A331)+SUMIFS(Füllstände!$B$17:$B$299,Füllstände!$A$17:$A$299,A331)-SUMIFS(Füllstände!$C$17:$C$299,Füllstände!$A$17:$A$299,A331))</f>
        <v/>
      </c>
      <c r="D331" s="150" t="str">
        <f>IF(ISBLANK('Beladung des Speichers'!A331),"",C331*'Beladung des Speichers'!C331/SUMIFS('Beladung des Speichers'!$C$17:$C$300,'Beladung des Speichers'!$A$17:$A$300,A331))</f>
        <v/>
      </c>
      <c r="E331" s="151" t="str">
        <f>IF(ISBLANK('Beladung des Speichers'!A331),"",1/SUMIFS('Beladung des Speichers'!$C$17:$C$300,'Beladung des Speichers'!$A$17:$A$300,A331)*C331*SUMIF($A$17:$A$300,A331,'Beladung des Speichers'!$E$17:$E$300))</f>
        <v/>
      </c>
      <c r="F331" s="152" t="str">
        <f>IF(ISBLANK('Beladung des Speichers'!A331),"",IF(C331=0,"0,00",D331/C331*E331))</f>
        <v/>
      </c>
      <c r="G331" s="153" t="str">
        <f>IF(ISBLANK('Beladung des Speichers'!A331),"",SUMIFS('Beladung des Speichers'!$C$17:$C$300,'Beladung des Speichers'!$A$17:$A$300,A331))</f>
        <v/>
      </c>
      <c r="H331" s="112" t="str">
        <f>IF(ISBLANK('Beladung des Speichers'!A331),"",'Beladung des Speichers'!C331)</f>
        <v/>
      </c>
      <c r="I331" s="154" t="str">
        <f>IF(ISBLANK('Beladung des Speichers'!A331),"",SUMIFS('Beladung des Speichers'!$E$17:$E$1001,'Beladung des Speichers'!$A$17:$A$1001,'Ergebnis (detailliert)'!A331))</f>
        <v/>
      </c>
      <c r="J331" s="113" t="str">
        <f>IF(ISBLANK('Beladung des Speichers'!A331),"",'Beladung des Speichers'!E331)</f>
        <v/>
      </c>
      <c r="K331" s="154" t="str">
        <f>IF(ISBLANK('Beladung des Speichers'!A331),"",SUMIFS('Entladung des Speichers'!$C$17:$C$1001,'Entladung des Speichers'!$A$17:$A$1001,'Ergebnis (detailliert)'!A331))</f>
        <v/>
      </c>
      <c r="L331" s="155" t="str">
        <f t="shared" si="18"/>
        <v/>
      </c>
      <c r="M331" s="155" t="str">
        <f>IF(ISBLANK('Entladung des Speichers'!A331),"",'Entladung des Speichers'!C331)</f>
        <v/>
      </c>
      <c r="N331" s="154" t="str">
        <f>IF(ISBLANK('Beladung des Speichers'!A331),"",SUMIFS('Entladung des Speichers'!$E$17:$E$1001,'Entladung des Speichers'!$A$17:$A$1001,'Ergebnis (detailliert)'!$A$17:$A$300))</f>
        <v/>
      </c>
      <c r="O331" s="113" t="str">
        <f t="shared" si="19"/>
        <v/>
      </c>
      <c r="P331" s="17" t="str">
        <f>IFERROR(IF(A331="","",N331*'Ergebnis (detailliert)'!J331/'Ergebnis (detailliert)'!I331),0)</f>
        <v/>
      </c>
      <c r="Q331" s="95" t="str">
        <f t="shared" si="20"/>
        <v/>
      </c>
      <c r="R331" s="96" t="str">
        <f t="shared" si="21"/>
        <v/>
      </c>
      <c r="S331" s="97" t="str">
        <f>IF(A331="","",IF(LOOKUP(A331,Stammdaten!$A$17:$A$1001,Stammdaten!$G$17:$G$1001)="Nein",0,IF(ISBLANK('Beladung des Speichers'!A331),"",ROUND(MIN(J331,Q331)*-1,2))))</f>
        <v/>
      </c>
    </row>
    <row r="332" spans="1:19" x14ac:dyDescent="0.2">
      <c r="A332" s="98" t="str">
        <f>IF('Beladung des Speichers'!A332="","",'Beladung des Speichers'!A332)</f>
        <v/>
      </c>
      <c r="B332" s="98" t="str">
        <f>IF('Beladung des Speichers'!B332="","",'Beladung des Speichers'!B332)</f>
        <v/>
      </c>
      <c r="C332" s="149" t="str">
        <f>IF(ISBLANK('Beladung des Speichers'!A332),"",SUMIFS('Beladung des Speichers'!$C$17:$C$300,'Beladung des Speichers'!$A$17:$A$300,A332)-SUMIFS('Entladung des Speichers'!$C$17:$C$300,'Entladung des Speichers'!$A$17:$A$300,A332)+SUMIFS(Füllstände!$B$17:$B$299,Füllstände!$A$17:$A$299,A332)-SUMIFS(Füllstände!$C$17:$C$299,Füllstände!$A$17:$A$299,A332))</f>
        <v/>
      </c>
      <c r="D332" s="150" t="str">
        <f>IF(ISBLANK('Beladung des Speichers'!A332),"",C332*'Beladung des Speichers'!C332/SUMIFS('Beladung des Speichers'!$C$17:$C$300,'Beladung des Speichers'!$A$17:$A$300,A332))</f>
        <v/>
      </c>
      <c r="E332" s="151" t="str">
        <f>IF(ISBLANK('Beladung des Speichers'!A332),"",1/SUMIFS('Beladung des Speichers'!$C$17:$C$300,'Beladung des Speichers'!$A$17:$A$300,A332)*C332*SUMIF($A$17:$A$300,A332,'Beladung des Speichers'!$E$17:$E$300))</f>
        <v/>
      </c>
      <c r="F332" s="152" t="str">
        <f>IF(ISBLANK('Beladung des Speichers'!A332),"",IF(C332=0,"0,00",D332/C332*E332))</f>
        <v/>
      </c>
      <c r="G332" s="153" t="str">
        <f>IF(ISBLANK('Beladung des Speichers'!A332),"",SUMIFS('Beladung des Speichers'!$C$17:$C$300,'Beladung des Speichers'!$A$17:$A$300,A332))</f>
        <v/>
      </c>
      <c r="H332" s="112" t="str">
        <f>IF(ISBLANK('Beladung des Speichers'!A332),"",'Beladung des Speichers'!C332)</f>
        <v/>
      </c>
      <c r="I332" s="154" t="str">
        <f>IF(ISBLANK('Beladung des Speichers'!A332),"",SUMIFS('Beladung des Speichers'!$E$17:$E$1001,'Beladung des Speichers'!$A$17:$A$1001,'Ergebnis (detailliert)'!A332))</f>
        <v/>
      </c>
      <c r="J332" s="113" t="str">
        <f>IF(ISBLANK('Beladung des Speichers'!A332),"",'Beladung des Speichers'!E332)</f>
        <v/>
      </c>
      <c r="K332" s="154" t="str">
        <f>IF(ISBLANK('Beladung des Speichers'!A332),"",SUMIFS('Entladung des Speichers'!$C$17:$C$1001,'Entladung des Speichers'!$A$17:$A$1001,'Ergebnis (detailliert)'!A332))</f>
        <v/>
      </c>
      <c r="L332" s="155" t="str">
        <f t="shared" si="18"/>
        <v/>
      </c>
      <c r="M332" s="155" t="str">
        <f>IF(ISBLANK('Entladung des Speichers'!A332),"",'Entladung des Speichers'!C332)</f>
        <v/>
      </c>
      <c r="N332" s="154" t="str">
        <f>IF(ISBLANK('Beladung des Speichers'!A332),"",SUMIFS('Entladung des Speichers'!$E$17:$E$1001,'Entladung des Speichers'!$A$17:$A$1001,'Ergebnis (detailliert)'!$A$17:$A$300))</f>
        <v/>
      </c>
      <c r="O332" s="113" t="str">
        <f t="shared" si="19"/>
        <v/>
      </c>
      <c r="P332" s="17" t="str">
        <f>IFERROR(IF(A332="","",N332*'Ergebnis (detailliert)'!J332/'Ergebnis (detailliert)'!I332),0)</f>
        <v/>
      </c>
      <c r="Q332" s="95" t="str">
        <f t="shared" si="20"/>
        <v/>
      </c>
      <c r="R332" s="96" t="str">
        <f t="shared" si="21"/>
        <v/>
      </c>
      <c r="S332" s="97" t="str">
        <f>IF(A332="","",IF(LOOKUP(A332,Stammdaten!$A$17:$A$1001,Stammdaten!$G$17:$G$1001)="Nein",0,IF(ISBLANK('Beladung des Speichers'!A332),"",ROUND(MIN(J332,Q332)*-1,2))))</f>
        <v/>
      </c>
    </row>
    <row r="333" spans="1:19" x14ac:dyDescent="0.2">
      <c r="A333" s="98" t="str">
        <f>IF('Beladung des Speichers'!A333="","",'Beladung des Speichers'!A333)</f>
        <v/>
      </c>
      <c r="B333" s="98" t="str">
        <f>IF('Beladung des Speichers'!B333="","",'Beladung des Speichers'!B333)</f>
        <v/>
      </c>
      <c r="C333" s="149" t="str">
        <f>IF(ISBLANK('Beladung des Speichers'!A333),"",SUMIFS('Beladung des Speichers'!$C$17:$C$300,'Beladung des Speichers'!$A$17:$A$300,A333)-SUMIFS('Entladung des Speichers'!$C$17:$C$300,'Entladung des Speichers'!$A$17:$A$300,A333)+SUMIFS(Füllstände!$B$17:$B$299,Füllstände!$A$17:$A$299,A333)-SUMIFS(Füllstände!$C$17:$C$299,Füllstände!$A$17:$A$299,A333))</f>
        <v/>
      </c>
      <c r="D333" s="150" t="str">
        <f>IF(ISBLANK('Beladung des Speichers'!A333),"",C333*'Beladung des Speichers'!C333/SUMIFS('Beladung des Speichers'!$C$17:$C$300,'Beladung des Speichers'!$A$17:$A$300,A333))</f>
        <v/>
      </c>
      <c r="E333" s="151" t="str">
        <f>IF(ISBLANK('Beladung des Speichers'!A333),"",1/SUMIFS('Beladung des Speichers'!$C$17:$C$300,'Beladung des Speichers'!$A$17:$A$300,A333)*C333*SUMIF($A$17:$A$300,A333,'Beladung des Speichers'!$E$17:$E$300))</f>
        <v/>
      </c>
      <c r="F333" s="152" t="str">
        <f>IF(ISBLANK('Beladung des Speichers'!A333),"",IF(C333=0,"0,00",D333/C333*E333))</f>
        <v/>
      </c>
      <c r="G333" s="153" t="str">
        <f>IF(ISBLANK('Beladung des Speichers'!A333),"",SUMIFS('Beladung des Speichers'!$C$17:$C$300,'Beladung des Speichers'!$A$17:$A$300,A333))</f>
        <v/>
      </c>
      <c r="H333" s="112" t="str">
        <f>IF(ISBLANK('Beladung des Speichers'!A333),"",'Beladung des Speichers'!C333)</f>
        <v/>
      </c>
      <c r="I333" s="154" t="str">
        <f>IF(ISBLANK('Beladung des Speichers'!A333),"",SUMIFS('Beladung des Speichers'!$E$17:$E$1001,'Beladung des Speichers'!$A$17:$A$1001,'Ergebnis (detailliert)'!A333))</f>
        <v/>
      </c>
      <c r="J333" s="113" t="str">
        <f>IF(ISBLANK('Beladung des Speichers'!A333),"",'Beladung des Speichers'!E333)</f>
        <v/>
      </c>
      <c r="K333" s="154" t="str">
        <f>IF(ISBLANK('Beladung des Speichers'!A333),"",SUMIFS('Entladung des Speichers'!$C$17:$C$1001,'Entladung des Speichers'!$A$17:$A$1001,'Ergebnis (detailliert)'!A333))</f>
        <v/>
      </c>
      <c r="L333" s="155" t="str">
        <f t="shared" si="18"/>
        <v/>
      </c>
      <c r="M333" s="155" t="str">
        <f>IF(ISBLANK('Entladung des Speichers'!A333),"",'Entladung des Speichers'!C333)</f>
        <v/>
      </c>
      <c r="N333" s="154" t="str">
        <f>IF(ISBLANK('Beladung des Speichers'!A333),"",SUMIFS('Entladung des Speichers'!$E$17:$E$1001,'Entladung des Speichers'!$A$17:$A$1001,'Ergebnis (detailliert)'!$A$17:$A$300))</f>
        <v/>
      </c>
      <c r="O333" s="113" t="str">
        <f t="shared" si="19"/>
        <v/>
      </c>
      <c r="P333" s="17" t="str">
        <f>IFERROR(IF(A333="","",N333*'Ergebnis (detailliert)'!J333/'Ergebnis (detailliert)'!I333),0)</f>
        <v/>
      </c>
      <c r="Q333" s="95" t="str">
        <f t="shared" si="20"/>
        <v/>
      </c>
      <c r="R333" s="96" t="str">
        <f t="shared" si="21"/>
        <v/>
      </c>
      <c r="S333" s="97" t="str">
        <f>IF(A333="","",IF(LOOKUP(A333,Stammdaten!$A$17:$A$1001,Stammdaten!$G$17:$G$1001)="Nein",0,IF(ISBLANK('Beladung des Speichers'!A333),"",ROUND(MIN(J333,Q333)*-1,2))))</f>
        <v/>
      </c>
    </row>
    <row r="334" spans="1:19" x14ac:dyDescent="0.2">
      <c r="A334" s="98" t="str">
        <f>IF('Beladung des Speichers'!A334="","",'Beladung des Speichers'!A334)</f>
        <v/>
      </c>
      <c r="B334" s="98" t="str">
        <f>IF('Beladung des Speichers'!B334="","",'Beladung des Speichers'!B334)</f>
        <v/>
      </c>
      <c r="C334" s="149" t="str">
        <f>IF(ISBLANK('Beladung des Speichers'!A334),"",SUMIFS('Beladung des Speichers'!$C$17:$C$300,'Beladung des Speichers'!$A$17:$A$300,A334)-SUMIFS('Entladung des Speichers'!$C$17:$C$300,'Entladung des Speichers'!$A$17:$A$300,A334)+SUMIFS(Füllstände!$B$17:$B$299,Füllstände!$A$17:$A$299,A334)-SUMIFS(Füllstände!$C$17:$C$299,Füllstände!$A$17:$A$299,A334))</f>
        <v/>
      </c>
      <c r="D334" s="150" t="str">
        <f>IF(ISBLANK('Beladung des Speichers'!A334),"",C334*'Beladung des Speichers'!C334/SUMIFS('Beladung des Speichers'!$C$17:$C$300,'Beladung des Speichers'!$A$17:$A$300,A334))</f>
        <v/>
      </c>
      <c r="E334" s="151" t="str">
        <f>IF(ISBLANK('Beladung des Speichers'!A334),"",1/SUMIFS('Beladung des Speichers'!$C$17:$C$300,'Beladung des Speichers'!$A$17:$A$300,A334)*C334*SUMIF($A$17:$A$300,A334,'Beladung des Speichers'!$E$17:$E$300))</f>
        <v/>
      </c>
      <c r="F334" s="152" t="str">
        <f>IF(ISBLANK('Beladung des Speichers'!A334),"",IF(C334=0,"0,00",D334/C334*E334))</f>
        <v/>
      </c>
      <c r="G334" s="153" t="str">
        <f>IF(ISBLANK('Beladung des Speichers'!A334),"",SUMIFS('Beladung des Speichers'!$C$17:$C$300,'Beladung des Speichers'!$A$17:$A$300,A334))</f>
        <v/>
      </c>
      <c r="H334" s="112" t="str">
        <f>IF(ISBLANK('Beladung des Speichers'!A334),"",'Beladung des Speichers'!C334)</f>
        <v/>
      </c>
      <c r="I334" s="154" t="str">
        <f>IF(ISBLANK('Beladung des Speichers'!A334),"",SUMIFS('Beladung des Speichers'!$E$17:$E$1001,'Beladung des Speichers'!$A$17:$A$1001,'Ergebnis (detailliert)'!A334))</f>
        <v/>
      </c>
      <c r="J334" s="113" t="str">
        <f>IF(ISBLANK('Beladung des Speichers'!A334),"",'Beladung des Speichers'!E334)</f>
        <v/>
      </c>
      <c r="K334" s="154" t="str">
        <f>IF(ISBLANK('Beladung des Speichers'!A334),"",SUMIFS('Entladung des Speichers'!$C$17:$C$1001,'Entladung des Speichers'!$A$17:$A$1001,'Ergebnis (detailliert)'!A334))</f>
        <v/>
      </c>
      <c r="L334" s="155" t="str">
        <f t="shared" si="18"/>
        <v/>
      </c>
      <c r="M334" s="155" t="str">
        <f>IF(ISBLANK('Entladung des Speichers'!A334),"",'Entladung des Speichers'!C334)</f>
        <v/>
      </c>
      <c r="N334" s="154" t="str">
        <f>IF(ISBLANK('Beladung des Speichers'!A334),"",SUMIFS('Entladung des Speichers'!$E$17:$E$1001,'Entladung des Speichers'!$A$17:$A$1001,'Ergebnis (detailliert)'!$A$17:$A$300))</f>
        <v/>
      </c>
      <c r="O334" s="113" t="str">
        <f t="shared" si="19"/>
        <v/>
      </c>
      <c r="P334" s="17" t="str">
        <f>IFERROR(IF(A334="","",N334*'Ergebnis (detailliert)'!J334/'Ergebnis (detailliert)'!I334),0)</f>
        <v/>
      </c>
      <c r="Q334" s="95" t="str">
        <f t="shared" si="20"/>
        <v/>
      </c>
      <c r="R334" s="96" t="str">
        <f t="shared" si="21"/>
        <v/>
      </c>
      <c r="S334" s="97" t="str">
        <f>IF(A334="","",IF(LOOKUP(A334,Stammdaten!$A$17:$A$1001,Stammdaten!$G$17:$G$1001)="Nein",0,IF(ISBLANK('Beladung des Speichers'!A334),"",ROUND(MIN(J334,Q334)*-1,2))))</f>
        <v/>
      </c>
    </row>
    <row r="335" spans="1:19" x14ac:dyDescent="0.2">
      <c r="A335" s="98" t="str">
        <f>IF('Beladung des Speichers'!A335="","",'Beladung des Speichers'!A335)</f>
        <v/>
      </c>
      <c r="B335" s="98" t="str">
        <f>IF('Beladung des Speichers'!B335="","",'Beladung des Speichers'!B335)</f>
        <v/>
      </c>
      <c r="C335" s="149" t="str">
        <f>IF(ISBLANK('Beladung des Speichers'!A335),"",SUMIFS('Beladung des Speichers'!$C$17:$C$300,'Beladung des Speichers'!$A$17:$A$300,A335)-SUMIFS('Entladung des Speichers'!$C$17:$C$300,'Entladung des Speichers'!$A$17:$A$300,A335)+SUMIFS(Füllstände!$B$17:$B$299,Füllstände!$A$17:$A$299,A335)-SUMIFS(Füllstände!$C$17:$C$299,Füllstände!$A$17:$A$299,A335))</f>
        <v/>
      </c>
      <c r="D335" s="150" t="str">
        <f>IF(ISBLANK('Beladung des Speichers'!A335),"",C335*'Beladung des Speichers'!C335/SUMIFS('Beladung des Speichers'!$C$17:$C$300,'Beladung des Speichers'!$A$17:$A$300,A335))</f>
        <v/>
      </c>
      <c r="E335" s="151" t="str">
        <f>IF(ISBLANK('Beladung des Speichers'!A335),"",1/SUMIFS('Beladung des Speichers'!$C$17:$C$300,'Beladung des Speichers'!$A$17:$A$300,A335)*C335*SUMIF($A$17:$A$300,A335,'Beladung des Speichers'!$E$17:$E$300))</f>
        <v/>
      </c>
      <c r="F335" s="152" t="str">
        <f>IF(ISBLANK('Beladung des Speichers'!A335),"",IF(C335=0,"0,00",D335/C335*E335))</f>
        <v/>
      </c>
      <c r="G335" s="153" t="str">
        <f>IF(ISBLANK('Beladung des Speichers'!A335),"",SUMIFS('Beladung des Speichers'!$C$17:$C$300,'Beladung des Speichers'!$A$17:$A$300,A335))</f>
        <v/>
      </c>
      <c r="H335" s="112" t="str">
        <f>IF(ISBLANK('Beladung des Speichers'!A335),"",'Beladung des Speichers'!C335)</f>
        <v/>
      </c>
      <c r="I335" s="154" t="str">
        <f>IF(ISBLANK('Beladung des Speichers'!A335),"",SUMIFS('Beladung des Speichers'!$E$17:$E$1001,'Beladung des Speichers'!$A$17:$A$1001,'Ergebnis (detailliert)'!A335))</f>
        <v/>
      </c>
      <c r="J335" s="113" t="str">
        <f>IF(ISBLANK('Beladung des Speichers'!A335),"",'Beladung des Speichers'!E335)</f>
        <v/>
      </c>
      <c r="K335" s="154" t="str">
        <f>IF(ISBLANK('Beladung des Speichers'!A335),"",SUMIFS('Entladung des Speichers'!$C$17:$C$1001,'Entladung des Speichers'!$A$17:$A$1001,'Ergebnis (detailliert)'!A335))</f>
        <v/>
      </c>
      <c r="L335" s="155" t="str">
        <f t="shared" si="18"/>
        <v/>
      </c>
      <c r="M335" s="155" t="str">
        <f>IF(ISBLANK('Entladung des Speichers'!A335),"",'Entladung des Speichers'!C335)</f>
        <v/>
      </c>
      <c r="N335" s="154" t="str">
        <f>IF(ISBLANK('Beladung des Speichers'!A335),"",SUMIFS('Entladung des Speichers'!$E$17:$E$1001,'Entladung des Speichers'!$A$17:$A$1001,'Ergebnis (detailliert)'!$A$17:$A$300))</f>
        <v/>
      </c>
      <c r="O335" s="113" t="str">
        <f t="shared" si="19"/>
        <v/>
      </c>
      <c r="P335" s="17" t="str">
        <f>IFERROR(IF(A335="","",N335*'Ergebnis (detailliert)'!J335/'Ergebnis (detailliert)'!I335),0)</f>
        <v/>
      </c>
      <c r="Q335" s="95" t="str">
        <f t="shared" si="20"/>
        <v/>
      </c>
      <c r="R335" s="96" t="str">
        <f t="shared" si="21"/>
        <v/>
      </c>
      <c r="S335" s="97" t="str">
        <f>IF(A335="","",IF(LOOKUP(A335,Stammdaten!$A$17:$A$1001,Stammdaten!$G$17:$G$1001)="Nein",0,IF(ISBLANK('Beladung des Speichers'!A335),"",ROUND(MIN(J335,Q335)*-1,2))))</f>
        <v/>
      </c>
    </row>
    <row r="336" spans="1:19" x14ac:dyDescent="0.2">
      <c r="A336" s="98" t="str">
        <f>IF('Beladung des Speichers'!A336="","",'Beladung des Speichers'!A336)</f>
        <v/>
      </c>
      <c r="B336" s="98" t="str">
        <f>IF('Beladung des Speichers'!B336="","",'Beladung des Speichers'!B336)</f>
        <v/>
      </c>
      <c r="C336" s="149" t="str">
        <f>IF(ISBLANK('Beladung des Speichers'!A336),"",SUMIFS('Beladung des Speichers'!$C$17:$C$300,'Beladung des Speichers'!$A$17:$A$300,A336)-SUMIFS('Entladung des Speichers'!$C$17:$C$300,'Entladung des Speichers'!$A$17:$A$300,A336)+SUMIFS(Füllstände!$B$17:$B$299,Füllstände!$A$17:$A$299,A336)-SUMIFS(Füllstände!$C$17:$C$299,Füllstände!$A$17:$A$299,A336))</f>
        <v/>
      </c>
      <c r="D336" s="150" t="str">
        <f>IF(ISBLANK('Beladung des Speichers'!A336),"",C336*'Beladung des Speichers'!C336/SUMIFS('Beladung des Speichers'!$C$17:$C$300,'Beladung des Speichers'!$A$17:$A$300,A336))</f>
        <v/>
      </c>
      <c r="E336" s="151" t="str">
        <f>IF(ISBLANK('Beladung des Speichers'!A336),"",1/SUMIFS('Beladung des Speichers'!$C$17:$C$300,'Beladung des Speichers'!$A$17:$A$300,A336)*C336*SUMIF($A$17:$A$300,A336,'Beladung des Speichers'!$E$17:$E$300))</f>
        <v/>
      </c>
      <c r="F336" s="152" t="str">
        <f>IF(ISBLANK('Beladung des Speichers'!A336),"",IF(C336=0,"0,00",D336/C336*E336))</f>
        <v/>
      </c>
      <c r="G336" s="153" t="str">
        <f>IF(ISBLANK('Beladung des Speichers'!A336),"",SUMIFS('Beladung des Speichers'!$C$17:$C$300,'Beladung des Speichers'!$A$17:$A$300,A336))</f>
        <v/>
      </c>
      <c r="H336" s="112" t="str">
        <f>IF(ISBLANK('Beladung des Speichers'!A336),"",'Beladung des Speichers'!C336)</f>
        <v/>
      </c>
      <c r="I336" s="154" t="str">
        <f>IF(ISBLANK('Beladung des Speichers'!A336),"",SUMIFS('Beladung des Speichers'!$E$17:$E$1001,'Beladung des Speichers'!$A$17:$A$1001,'Ergebnis (detailliert)'!A336))</f>
        <v/>
      </c>
      <c r="J336" s="113" t="str">
        <f>IF(ISBLANK('Beladung des Speichers'!A336),"",'Beladung des Speichers'!E336)</f>
        <v/>
      </c>
      <c r="K336" s="154" t="str">
        <f>IF(ISBLANK('Beladung des Speichers'!A336),"",SUMIFS('Entladung des Speichers'!$C$17:$C$1001,'Entladung des Speichers'!$A$17:$A$1001,'Ergebnis (detailliert)'!A336))</f>
        <v/>
      </c>
      <c r="L336" s="155" t="str">
        <f t="shared" si="18"/>
        <v/>
      </c>
      <c r="M336" s="155" t="str">
        <f>IF(ISBLANK('Entladung des Speichers'!A336),"",'Entladung des Speichers'!C336)</f>
        <v/>
      </c>
      <c r="N336" s="154" t="str">
        <f>IF(ISBLANK('Beladung des Speichers'!A336),"",SUMIFS('Entladung des Speichers'!$E$17:$E$1001,'Entladung des Speichers'!$A$17:$A$1001,'Ergebnis (detailliert)'!$A$17:$A$300))</f>
        <v/>
      </c>
      <c r="O336" s="113" t="str">
        <f t="shared" si="19"/>
        <v/>
      </c>
      <c r="P336" s="17" t="str">
        <f>IFERROR(IF(A336="","",N336*'Ergebnis (detailliert)'!J336/'Ergebnis (detailliert)'!I336),0)</f>
        <v/>
      </c>
      <c r="Q336" s="95" t="str">
        <f t="shared" si="20"/>
        <v/>
      </c>
      <c r="R336" s="96" t="str">
        <f t="shared" si="21"/>
        <v/>
      </c>
      <c r="S336" s="97" t="str">
        <f>IF(A336="","",IF(LOOKUP(A336,Stammdaten!$A$17:$A$1001,Stammdaten!$G$17:$G$1001)="Nein",0,IF(ISBLANK('Beladung des Speichers'!A336),"",ROUND(MIN(J336,Q336)*-1,2))))</f>
        <v/>
      </c>
    </row>
    <row r="337" spans="1:19" x14ac:dyDescent="0.2">
      <c r="A337" s="98" t="str">
        <f>IF('Beladung des Speichers'!A337="","",'Beladung des Speichers'!A337)</f>
        <v/>
      </c>
      <c r="B337" s="98" t="str">
        <f>IF('Beladung des Speichers'!B337="","",'Beladung des Speichers'!B337)</f>
        <v/>
      </c>
      <c r="C337" s="149" t="str">
        <f>IF(ISBLANK('Beladung des Speichers'!A337),"",SUMIFS('Beladung des Speichers'!$C$17:$C$300,'Beladung des Speichers'!$A$17:$A$300,A337)-SUMIFS('Entladung des Speichers'!$C$17:$C$300,'Entladung des Speichers'!$A$17:$A$300,A337)+SUMIFS(Füllstände!$B$17:$B$299,Füllstände!$A$17:$A$299,A337)-SUMIFS(Füllstände!$C$17:$C$299,Füllstände!$A$17:$A$299,A337))</f>
        <v/>
      </c>
      <c r="D337" s="150" t="str">
        <f>IF(ISBLANK('Beladung des Speichers'!A337),"",C337*'Beladung des Speichers'!C337/SUMIFS('Beladung des Speichers'!$C$17:$C$300,'Beladung des Speichers'!$A$17:$A$300,A337))</f>
        <v/>
      </c>
      <c r="E337" s="151" t="str">
        <f>IF(ISBLANK('Beladung des Speichers'!A337),"",1/SUMIFS('Beladung des Speichers'!$C$17:$C$300,'Beladung des Speichers'!$A$17:$A$300,A337)*C337*SUMIF($A$17:$A$300,A337,'Beladung des Speichers'!$E$17:$E$300))</f>
        <v/>
      </c>
      <c r="F337" s="152" t="str">
        <f>IF(ISBLANK('Beladung des Speichers'!A337),"",IF(C337=0,"0,00",D337/C337*E337))</f>
        <v/>
      </c>
      <c r="G337" s="153" t="str">
        <f>IF(ISBLANK('Beladung des Speichers'!A337),"",SUMIFS('Beladung des Speichers'!$C$17:$C$300,'Beladung des Speichers'!$A$17:$A$300,A337))</f>
        <v/>
      </c>
      <c r="H337" s="112" t="str">
        <f>IF(ISBLANK('Beladung des Speichers'!A337),"",'Beladung des Speichers'!C337)</f>
        <v/>
      </c>
      <c r="I337" s="154" t="str">
        <f>IF(ISBLANK('Beladung des Speichers'!A337),"",SUMIFS('Beladung des Speichers'!$E$17:$E$1001,'Beladung des Speichers'!$A$17:$A$1001,'Ergebnis (detailliert)'!A337))</f>
        <v/>
      </c>
      <c r="J337" s="113" t="str">
        <f>IF(ISBLANK('Beladung des Speichers'!A337),"",'Beladung des Speichers'!E337)</f>
        <v/>
      </c>
      <c r="K337" s="154" t="str">
        <f>IF(ISBLANK('Beladung des Speichers'!A337),"",SUMIFS('Entladung des Speichers'!$C$17:$C$1001,'Entladung des Speichers'!$A$17:$A$1001,'Ergebnis (detailliert)'!A337))</f>
        <v/>
      </c>
      <c r="L337" s="155" t="str">
        <f t="shared" si="18"/>
        <v/>
      </c>
      <c r="M337" s="155" t="str">
        <f>IF(ISBLANK('Entladung des Speichers'!A337),"",'Entladung des Speichers'!C337)</f>
        <v/>
      </c>
      <c r="N337" s="154" t="str">
        <f>IF(ISBLANK('Beladung des Speichers'!A337),"",SUMIFS('Entladung des Speichers'!$E$17:$E$1001,'Entladung des Speichers'!$A$17:$A$1001,'Ergebnis (detailliert)'!$A$17:$A$300))</f>
        <v/>
      </c>
      <c r="O337" s="113" t="str">
        <f t="shared" si="19"/>
        <v/>
      </c>
      <c r="P337" s="17" t="str">
        <f>IFERROR(IF(A337="","",N337*'Ergebnis (detailliert)'!J337/'Ergebnis (detailliert)'!I337),0)</f>
        <v/>
      </c>
      <c r="Q337" s="95" t="str">
        <f t="shared" si="20"/>
        <v/>
      </c>
      <c r="R337" s="96" t="str">
        <f t="shared" si="21"/>
        <v/>
      </c>
      <c r="S337" s="97" t="str">
        <f>IF(A337="","",IF(LOOKUP(A337,Stammdaten!$A$17:$A$1001,Stammdaten!$G$17:$G$1001)="Nein",0,IF(ISBLANK('Beladung des Speichers'!A337),"",ROUND(MIN(J337,Q337)*-1,2))))</f>
        <v/>
      </c>
    </row>
    <row r="338" spans="1:19" x14ac:dyDescent="0.2">
      <c r="A338" s="98" t="str">
        <f>IF('Beladung des Speichers'!A338="","",'Beladung des Speichers'!A338)</f>
        <v/>
      </c>
      <c r="B338" s="98" t="str">
        <f>IF('Beladung des Speichers'!B338="","",'Beladung des Speichers'!B338)</f>
        <v/>
      </c>
      <c r="C338" s="149" t="str">
        <f>IF(ISBLANK('Beladung des Speichers'!A338),"",SUMIFS('Beladung des Speichers'!$C$17:$C$300,'Beladung des Speichers'!$A$17:$A$300,A338)-SUMIFS('Entladung des Speichers'!$C$17:$C$300,'Entladung des Speichers'!$A$17:$A$300,A338)+SUMIFS(Füllstände!$B$17:$B$299,Füllstände!$A$17:$A$299,A338)-SUMIFS(Füllstände!$C$17:$C$299,Füllstände!$A$17:$A$299,A338))</f>
        <v/>
      </c>
      <c r="D338" s="150" t="str">
        <f>IF(ISBLANK('Beladung des Speichers'!A338),"",C338*'Beladung des Speichers'!C338/SUMIFS('Beladung des Speichers'!$C$17:$C$300,'Beladung des Speichers'!$A$17:$A$300,A338))</f>
        <v/>
      </c>
      <c r="E338" s="151" t="str">
        <f>IF(ISBLANK('Beladung des Speichers'!A338),"",1/SUMIFS('Beladung des Speichers'!$C$17:$C$300,'Beladung des Speichers'!$A$17:$A$300,A338)*C338*SUMIF($A$17:$A$300,A338,'Beladung des Speichers'!$E$17:$E$300))</f>
        <v/>
      </c>
      <c r="F338" s="152" t="str">
        <f>IF(ISBLANK('Beladung des Speichers'!A338),"",IF(C338=0,"0,00",D338/C338*E338))</f>
        <v/>
      </c>
      <c r="G338" s="153" t="str">
        <f>IF(ISBLANK('Beladung des Speichers'!A338),"",SUMIFS('Beladung des Speichers'!$C$17:$C$300,'Beladung des Speichers'!$A$17:$A$300,A338))</f>
        <v/>
      </c>
      <c r="H338" s="112" t="str">
        <f>IF(ISBLANK('Beladung des Speichers'!A338),"",'Beladung des Speichers'!C338)</f>
        <v/>
      </c>
      <c r="I338" s="154" t="str">
        <f>IF(ISBLANK('Beladung des Speichers'!A338),"",SUMIFS('Beladung des Speichers'!$E$17:$E$1001,'Beladung des Speichers'!$A$17:$A$1001,'Ergebnis (detailliert)'!A338))</f>
        <v/>
      </c>
      <c r="J338" s="113" t="str">
        <f>IF(ISBLANK('Beladung des Speichers'!A338),"",'Beladung des Speichers'!E338)</f>
        <v/>
      </c>
      <c r="K338" s="154" t="str">
        <f>IF(ISBLANK('Beladung des Speichers'!A338),"",SUMIFS('Entladung des Speichers'!$C$17:$C$1001,'Entladung des Speichers'!$A$17:$A$1001,'Ergebnis (detailliert)'!A338))</f>
        <v/>
      </c>
      <c r="L338" s="155" t="str">
        <f t="shared" ref="L338:L401" si="22">IF(A338="","",K338+C338)</f>
        <v/>
      </c>
      <c r="M338" s="155" t="str">
        <f>IF(ISBLANK('Entladung des Speichers'!A338),"",'Entladung des Speichers'!C338)</f>
        <v/>
      </c>
      <c r="N338" s="154" t="str">
        <f>IF(ISBLANK('Beladung des Speichers'!A338),"",SUMIFS('Entladung des Speichers'!$E$17:$E$1001,'Entladung des Speichers'!$A$17:$A$1001,'Ergebnis (detailliert)'!$A$17:$A$300))</f>
        <v/>
      </c>
      <c r="O338" s="113" t="str">
        <f t="shared" ref="O338:O401" si="23">IF(A338="","",N338+E338)</f>
        <v/>
      </c>
      <c r="P338" s="17" t="str">
        <f>IFERROR(IF(A338="","",N338*'Ergebnis (detailliert)'!J338/'Ergebnis (detailliert)'!I338),0)</f>
        <v/>
      </c>
      <c r="Q338" s="95" t="str">
        <f t="shared" ref="Q338:Q401" si="24">IFERROR(IF(A338="","",P338+E338*H338/G338),0)</f>
        <v/>
      </c>
      <c r="R338" s="96" t="str">
        <f t="shared" ref="R338:R401" si="25">H338</f>
        <v/>
      </c>
      <c r="S338" s="97" t="str">
        <f>IF(A338="","",IF(LOOKUP(A338,Stammdaten!$A$17:$A$1001,Stammdaten!$G$17:$G$1001)="Nein",0,IF(ISBLANK('Beladung des Speichers'!A338),"",ROUND(MIN(J338,Q338)*-1,2))))</f>
        <v/>
      </c>
    </row>
    <row r="339" spans="1:19" x14ac:dyDescent="0.2">
      <c r="A339" s="98" t="str">
        <f>IF('Beladung des Speichers'!A339="","",'Beladung des Speichers'!A339)</f>
        <v/>
      </c>
      <c r="B339" s="98" t="str">
        <f>IF('Beladung des Speichers'!B339="","",'Beladung des Speichers'!B339)</f>
        <v/>
      </c>
      <c r="C339" s="149" t="str">
        <f>IF(ISBLANK('Beladung des Speichers'!A339),"",SUMIFS('Beladung des Speichers'!$C$17:$C$300,'Beladung des Speichers'!$A$17:$A$300,A339)-SUMIFS('Entladung des Speichers'!$C$17:$C$300,'Entladung des Speichers'!$A$17:$A$300,A339)+SUMIFS(Füllstände!$B$17:$B$299,Füllstände!$A$17:$A$299,A339)-SUMIFS(Füllstände!$C$17:$C$299,Füllstände!$A$17:$A$299,A339))</f>
        <v/>
      </c>
      <c r="D339" s="150" t="str">
        <f>IF(ISBLANK('Beladung des Speichers'!A339),"",C339*'Beladung des Speichers'!C339/SUMIFS('Beladung des Speichers'!$C$17:$C$300,'Beladung des Speichers'!$A$17:$A$300,A339))</f>
        <v/>
      </c>
      <c r="E339" s="151" t="str">
        <f>IF(ISBLANK('Beladung des Speichers'!A339),"",1/SUMIFS('Beladung des Speichers'!$C$17:$C$300,'Beladung des Speichers'!$A$17:$A$300,A339)*C339*SUMIF($A$17:$A$300,A339,'Beladung des Speichers'!$E$17:$E$300))</f>
        <v/>
      </c>
      <c r="F339" s="152" t="str">
        <f>IF(ISBLANK('Beladung des Speichers'!A339),"",IF(C339=0,"0,00",D339/C339*E339))</f>
        <v/>
      </c>
      <c r="G339" s="153" t="str">
        <f>IF(ISBLANK('Beladung des Speichers'!A339),"",SUMIFS('Beladung des Speichers'!$C$17:$C$300,'Beladung des Speichers'!$A$17:$A$300,A339))</f>
        <v/>
      </c>
      <c r="H339" s="112" t="str">
        <f>IF(ISBLANK('Beladung des Speichers'!A339),"",'Beladung des Speichers'!C339)</f>
        <v/>
      </c>
      <c r="I339" s="154" t="str">
        <f>IF(ISBLANK('Beladung des Speichers'!A339),"",SUMIFS('Beladung des Speichers'!$E$17:$E$1001,'Beladung des Speichers'!$A$17:$A$1001,'Ergebnis (detailliert)'!A339))</f>
        <v/>
      </c>
      <c r="J339" s="113" t="str">
        <f>IF(ISBLANK('Beladung des Speichers'!A339),"",'Beladung des Speichers'!E339)</f>
        <v/>
      </c>
      <c r="K339" s="154" t="str">
        <f>IF(ISBLANK('Beladung des Speichers'!A339),"",SUMIFS('Entladung des Speichers'!$C$17:$C$1001,'Entladung des Speichers'!$A$17:$A$1001,'Ergebnis (detailliert)'!A339))</f>
        <v/>
      </c>
      <c r="L339" s="155" t="str">
        <f t="shared" si="22"/>
        <v/>
      </c>
      <c r="M339" s="155" t="str">
        <f>IF(ISBLANK('Entladung des Speichers'!A339),"",'Entladung des Speichers'!C339)</f>
        <v/>
      </c>
      <c r="N339" s="154" t="str">
        <f>IF(ISBLANK('Beladung des Speichers'!A339),"",SUMIFS('Entladung des Speichers'!$E$17:$E$1001,'Entladung des Speichers'!$A$17:$A$1001,'Ergebnis (detailliert)'!$A$17:$A$300))</f>
        <v/>
      </c>
      <c r="O339" s="113" t="str">
        <f t="shared" si="23"/>
        <v/>
      </c>
      <c r="P339" s="17" t="str">
        <f>IFERROR(IF(A339="","",N339*'Ergebnis (detailliert)'!J339/'Ergebnis (detailliert)'!I339),0)</f>
        <v/>
      </c>
      <c r="Q339" s="95" t="str">
        <f t="shared" si="24"/>
        <v/>
      </c>
      <c r="R339" s="96" t="str">
        <f t="shared" si="25"/>
        <v/>
      </c>
      <c r="S339" s="97" t="str">
        <f>IF(A339="","",IF(LOOKUP(A339,Stammdaten!$A$17:$A$1001,Stammdaten!$G$17:$G$1001)="Nein",0,IF(ISBLANK('Beladung des Speichers'!A339),"",ROUND(MIN(J339,Q339)*-1,2))))</f>
        <v/>
      </c>
    </row>
    <row r="340" spans="1:19" x14ac:dyDescent="0.2">
      <c r="A340" s="98" t="str">
        <f>IF('Beladung des Speichers'!A340="","",'Beladung des Speichers'!A340)</f>
        <v/>
      </c>
      <c r="B340" s="98" t="str">
        <f>IF('Beladung des Speichers'!B340="","",'Beladung des Speichers'!B340)</f>
        <v/>
      </c>
      <c r="C340" s="149" t="str">
        <f>IF(ISBLANK('Beladung des Speichers'!A340),"",SUMIFS('Beladung des Speichers'!$C$17:$C$300,'Beladung des Speichers'!$A$17:$A$300,A340)-SUMIFS('Entladung des Speichers'!$C$17:$C$300,'Entladung des Speichers'!$A$17:$A$300,A340)+SUMIFS(Füllstände!$B$17:$B$299,Füllstände!$A$17:$A$299,A340)-SUMIFS(Füllstände!$C$17:$C$299,Füllstände!$A$17:$A$299,A340))</f>
        <v/>
      </c>
      <c r="D340" s="150" t="str">
        <f>IF(ISBLANK('Beladung des Speichers'!A340),"",C340*'Beladung des Speichers'!C340/SUMIFS('Beladung des Speichers'!$C$17:$C$300,'Beladung des Speichers'!$A$17:$A$300,A340))</f>
        <v/>
      </c>
      <c r="E340" s="151" t="str">
        <f>IF(ISBLANK('Beladung des Speichers'!A340),"",1/SUMIFS('Beladung des Speichers'!$C$17:$C$300,'Beladung des Speichers'!$A$17:$A$300,A340)*C340*SUMIF($A$17:$A$300,A340,'Beladung des Speichers'!$E$17:$E$300))</f>
        <v/>
      </c>
      <c r="F340" s="152" t="str">
        <f>IF(ISBLANK('Beladung des Speichers'!A340),"",IF(C340=0,"0,00",D340/C340*E340))</f>
        <v/>
      </c>
      <c r="G340" s="153" t="str">
        <f>IF(ISBLANK('Beladung des Speichers'!A340),"",SUMIFS('Beladung des Speichers'!$C$17:$C$300,'Beladung des Speichers'!$A$17:$A$300,A340))</f>
        <v/>
      </c>
      <c r="H340" s="112" t="str">
        <f>IF(ISBLANK('Beladung des Speichers'!A340),"",'Beladung des Speichers'!C340)</f>
        <v/>
      </c>
      <c r="I340" s="154" t="str">
        <f>IF(ISBLANK('Beladung des Speichers'!A340),"",SUMIFS('Beladung des Speichers'!$E$17:$E$1001,'Beladung des Speichers'!$A$17:$A$1001,'Ergebnis (detailliert)'!A340))</f>
        <v/>
      </c>
      <c r="J340" s="113" t="str">
        <f>IF(ISBLANK('Beladung des Speichers'!A340),"",'Beladung des Speichers'!E340)</f>
        <v/>
      </c>
      <c r="K340" s="154" t="str">
        <f>IF(ISBLANK('Beladung des Speichers'!A340),"",SUMIFS('Entladung des Speichers'!$C$17:$C$1001,'Entladung des Speichers'!$A$17:$A$1001,'Ergebnis (detailliert)'!A340))</f>
        <v/>
      </c>
      <c r="L340" s="155" t="str">
        <f t="shared" si="22"/>
        <v/>
      </c>
      <c r="M340" s="155" t="str">
        <f>IF(ISBLANK('Entladung des Speichers'!A340),"",'Entladung des Speichers'!C340)</f>
        <v/>
      </c>
      <c r="N340" s="154" t="str">
        <f>IF(ISBLANK('Beladung des Speichers'!A340),"",SUMIFS('Entladung des Speichers'!$E$17:$E$1001,'Entladung des Speichers'!$A$17:$A$1001,'Ergebnis (detailliert)'!$A$17:$A$300))</f>
        <v/>
      </c>
      <c r="O340" s="113" t="str">
        <f t="shared" si="23"/>
        <v/>
      </c>
      <c r="P340" s="17" t="str">
        <f>IFERROR(IF(A340="","",N340*'Ergebnis (detailliert)'!J340/'Ergebnis (detailliert)'!I340),0)</f>
        <v/>
      </c>
      <c r="Q340" s="95" t="str">
        <f t="shared" si="24"/>
        <v/>
      </c>
      <c r="R340" s="96" t="str">
        <f t="shared" si="25"/>
        <v/>
      </c>
      <c r="S340" s="97" t="str">
        <f>IF(A340="","",IF(LOOKUP(A340,Stammdaten!$A$17:$A$1001,Stammdaten!$G$17:$G$1001)="Nein",0,IF(ISBLANK('Beladung des Speichers'!A340),"",ROUND(MIN(J340,Q340)*-1,2))))</f>
        <v/>
      </c>
    </row>
    <row r="341" spans="1:19" x14ac:dyDescent="0.2">
      <c r="A341" s="98" t="str">
        <f>IF('Beladung des Speichers'!A341="","",'Beladung des Speichers'!A341)</f>
        <v/>
      </c>
      <c r="B341" s="98" t="str">
        <f>IF('Beladung des Speichers'!B341="","",'Beladung des Speichers'!B341)</f>
        <v/>
      </c>
      <c r="C341" s="149" t="str">
        <f>IF(ISBLANK('Beladung des Speichers'!A341),"",SUMIFS('Beladung des Speichers'!$C$17:$C$300,'Beladung des Speichers'!$A$17:$A$300,A341)-SUMIFS('Entladung des Speichers'!$C$17:$C$300,'Entladung des Speichers'!$A$17:$A$300,A341)+SUMIFS(Füllstände!$B$17:$B$299,Füllstände!$A$17:$A$299,A341)-SUMIFS(Füllstände!$C$17:$C$299,Füllstände!$A$17:$A$299,A341))</f>
        <v/>
      </c>
      <c r="D341" s="150" t="str">
        <f>IF(ISBLANK('Beladung des Speichers'!A341),"",C341*'Beladung des Speichers'!C341/SUMIFS('Beladung des Speichers'!$C$17:$C$300,'Beladung des Speichers'!$A$17:$A$300,A341))</f>
        <v/>
      </c>
      <c r="E341" s="151" t="str">
        <f>IF(ISBLANK('Beladung des Speichers'!A341),"",1/SUMIFS('Beladung des Speichers'!$C$17:$C$300,'Beladung des Speichers'!$A$17:$A$300,A341)*C341*SUMIF($A$17:$A$300,A341,'Beladung des Speichers'!$E$17:$E$300))</f>
        <v/>
      </c>
      <c r="F341" s="152" t="str">
        <f>IF(ISBLANK('Beladung des Speichers'!A341),"",IF(C341=0,"0,00",D341/C341*E341))</f>
        <v/>
      </c>
      <c r="G341" s="153" t="str">
        <f>IF(ISBLANK('Beladung des Speichers'!A341),"",SUMIFS('Beladung des Speichers'!$C$17:$C$300,'Beladung des Speichers'!$A$17:$A$300,A341))</f>
        <v/>
      </c>
      <c r="H341" s="112" t="str">
        <f>IF(ISBLANK('Beladung des Speichers'!A341),"",'Beladung des Speichers'!C341)</f>
        <v/>
      </c>
      <c r="I341" s="154" t="str">
        <f>IF(ISBLANK('Beladung des Speichers'!A341),"",SUMIFS('Beladung des Speichers'!$E$17:$E$1001,'Beladung des Speichers'!$A$17:$A$1001,'Ergebnis (detailliert)'!A341))</f>
        <v/>
      </c>
      <c r="J341" s="113" t="str">
        <f>IF(ISBLANK('Beladung des Speichers'!A341),"",'Beladung des Speichers'!E341)</f>
        <v/>
      </c>
      <c r="K341" s="154" t="str">
        <f>IF(ISBLANK('Beladung des Speichers'!A341),"",SUMIFS('Entladung des Speichers'!$C$17:$C$1001,'Entladung des Speichers'!$A$17:$A$1001,'Ergebnis (detailliert)'!A341))</f>
        <v/>
      </c>
      <c r="L341" s="155" t="str">
        <f t="shared" si="22"/>
        <v/>
      </c>
      <c r="M341" s="155" t="str">
        <f>IF(ISBLANK('Entladung des Speichers'!A341),"",'Entladung des Speichers'!C341)</f>
        <v/>
      </c>
      <c r="N341" s="154" t="str">
        <f>IF(ISBLANK('Beladung des Speichers'!A341),"",SUMIFS('Entladung des Speichers'!$E$17:$E$1001,'Entladung des Speichers'!$A$17:$A$1001,'Ergebnis (detailliert)'!$A$17:$A$300))</f>
        <v/>
      </c>
      <c r="O341" s="113" t="str">
        <f t="shared" si="23"/>
        <v/>
      </c>
      <c r="P341" s="17" t="str">
        <f>IFERROR(IF(A341="","",N341*'Ergebnis (detailliert)'!J341/'Ergebnis (detailliert)'!I341),0)</f>
        <v/>
      </c>
      <c r="Q341" s="95" t="str">
        <f t="shared" si="24"/>
        <v/>
      </c>
      <c r="R341" s="96" t="str">
        <f t="shared" si="25"/>
        <v/>
      </c>
      <c r="S341" s="97" t="str">
        <f>IF(A341="","",IF(LOOKUP(A341,Stammdaten!$A$17:$A$1001,Stammdaten!$G$17:$G$1001)="Nein",0,IF(ISBLANK('Beladung des Speichers'!A341),"",ROUND(MIN(J341,Q341)*-1,2))))</f>
        <v/>
      </c>
    </row>
    <row r="342" spans="1:19" x14ac:dyDescent="0.2">
      <c r="A342" s="98" t="str">
        <f>IF('Beladung des Speichers'!A342="","",'Beladung des Speichers'!A342)</f>
        <v/>
      </c>
      <c r="B342" s="98" t="str">
        <f>IF('Beladung des Speichers'!B342="","",'Beladung des Speichers'!B342)</f>
        <v/>
      </c>
      <c r="C342" s="149" t="str">
        <f>IF(ISBLANK('Beladung des Speichers'!A342),"",SUMIFS('Beladung des Speichers'!$C$17:$C$300,'Beladung des Speichers'!$A$17:$A$300,A342)-SUMIFS('Entladung des Speichers'!$C$17:$C$300,'Entladung des Speichers'!$A$17:$A$300,A342)+SUMIFS(Füllstände!$B$17:$B$299,Füllstände!$A$17:$A$299,A342)-SUMIFS(Füllstände!$C$17:$C$299,Füllstände!$A$17:$A$299,A342))</f>
        <v/>
      </c>
      <c r="D342" s="150" t="str">
        <f>IF(ISBLANK('Beladung des Speichers'!A342),"",C342*'Beladung des Speichers'!C342/SUMIFS('Beladung des Speichers'!$C$17:$C$300,'Beladung des Speichers'!$A$17:$A$300,A342))</f>
        <v/>
      </c>
      <c r="E342" s="151" t="str">
        <f>IF(ISBLANK('Beladung des Speichers'!A342),"",1/SUMIFS('Beladung des Speichers'!$C$17:$C$300,'Beladung des Speichers'!$A$17:$A$300,A342)*C342*SUMIF($A$17:$A$300,A342,'Beladung des Speichers'!$E$17:$E$300))</f>
        <v/>
      </c>
      <c r="F342" s="152" t="str">
        <f>IF(ISBLANK('Beladung des Speichers'!A342),"",IF(C342=0,"0,00",D342/C342*E342))</f>
        <v/>
      </c>
      <c r="G342" s="153" t="str">
        <f>IF(ISBLANK('Beladung des Speichers'!A342),"",SUMIFS('Beladung des Speichers'!$C$17:$C$300,'Beladung des Speichers'!$A$17:$A$300,A342))</f>
        <v/>
      </c>
      <c r="H342" s="112" t="str">
        <f>IF(ISBLANK('Beladung des Speichers'!A342),"",'Beladung des Speichers'!C342)</f>
        <v/>
      </c>
      <c r="I342" s="154" t="str">
        <f>IF(ISBLANK('Beladung des Speichers'!A342),"",SUMIFS('Beladung des Speichers'!$E$17:$E$1001,'Beladung des Speichers'!$A$17:$A$1001,'Ergebnis (detailliert)'!A342))</f>
        <v/>
      </c>
      <c r="J342" s="113" t="str">
        <f>IF(ISBLANK('Beladung des Speichers'!A342),"",'Beladung des Speichers'!E342)</f>
        <v/>
      </c>
      <c r="K342" s="154" t="str">
        <f>IF(ISBLANK('Beladung des Speichers'!A342),"",SUMIFS('Entladung des Speichers'!$C$17:$C$1001,'Entladung des Speichers'!$A$17:$A$1001,'Ergebnis (detailliert)'!A342))</f>
        <v/>
      </c>
      <c r="L342" s="155" t="str">
        <f t="shared" si="22"/>
        <v/>
      </c>
      <c r="M342" s="155" t="str">
        <f>IF(ISBLANK('Entladung des Speichers'!A342),"",'Entladung des Speichers'!C342)</f>
        <v/>
      </c>
      <c r="N342" s="154" t="str">
        <f>IF(ISBLANK('Beladung des Speichers'!A342),"",SUMIFS('Entladung des Speichers'!$E$17:$E$1001,'Entladung des Speichers'!$A$17:$A$1001,'Ergebnis (detailliert)'!$A$17:$A$300))</f>
        <v/>
      </c>
      <c r="O342" s="113" t="str">
        <f t="shared" si="23"/>
        <v/>
      </c>
      <c r="P342" s="17" t="str">
        <f>IFERROR(IF(A342="","",N342*'Ergebnis (detailliert)'!J342/'Ergebnis (detailliert)'!I342),0)</f>
        <v/>
      </c>
      <c r="Q342" s="95" t="str">
        <f t="shared" si="24"/>
        <v/>
      </c>
      <c r="R342" s="96" t="str">
        <f t="shared" si="25"/>
        <v/>
      </c>
      <c r="S342" s="97" t="str">
        <f>IF(A342="","",IF(LOOKUP(A342,Stammdaten!$A$17:$A$1001,Stammdaten!$G$17:$G$1001)="Nein",0,IF(ISBLANK('Beladung des Speichers'!A342),"",ROUND(MIN(J342,Q342)*-1,2))))</f>
        <v/>
      </c>
    </row>
    <row r="343" spans="1:19" x14ac:dyDescent="0.2">
      <c r="A343" s="98" t="str">
        <f>IF('Beladung des Speichers'!A343="","",'Beladung des Speichers'!A343)</f>
        <v/>
      </c>
      <c r="B343" s="98" t="str">
        <f>IF('Beladung des Speichers'!B343="","",'Beladung des Speichers'!B343)</f>
        <v/>
      </c>
      <c r="C343" s="149" t="str">
        <f>IF(ISBLANK('Beladung des Speichers'!A343),"",SUMIFS('Beladung des Speichers'!$C$17:$C$300,'Beladung des Speichers'!$A$17:$A$300,A343)-SUMIFS('Entladung des Speichers'!$C$17:$C$300,'Entladung des Speichers'!$A$17:$A$300,A343)+SUMIFS(Füllstände!$B$17:$B$299,Füllstände!$A$17:$A$299,A343)-SUMIFS(Füllstände!$C$17:$C$299,Füllstände!$A$17:$A$299,A343))</f>
        <v/>
      </c>
      <c r="D343" s="150" t="str">
        <f>IF(ISBLANK('Beladung des Speichers'!A343),"",C343*'Beladung des Speichers'!C343/SUMIFS('Beladung des Speichers'!$C$17:$C$300,'Beladung des Speichers'!$A$17:$A$300,A343))</f>
        <v/>
      </c>
      <c r="E343" s="151" t="str">
        <f>IF(ISBLANK('Beladung des Speichers'!A343),"",1/SUMIFS('Beladung des Speichers'!$C$17:$C$300,'Beladung des Speichers'!$A$17:$A$300,A343)*C343*SUMIF($A$17:$A$300,A343,'Beladung des Speichers'!$E$17:$E$300))</f>
        <v/>
      </c>
      <c r="F343" s="152" t="str">
        <f>IF(ISBLANK('Beladung des Speichers'!A343),"",IF(C343=0,"0,00",D343/C343*E343))</f>
        <v/>
      </c>
      <c r="G343" s="153" t="str">
        <f>IF(ISBLANK('Beladung des Speichers'!A343),"",SUMIFS('Beladung des Speichers'!$C$17:$C$300,'Beladung des Speichers'!$A$17:$A$300,A343))</f>
        <v/>
      </c>
      <c r="H343" s="112" t="str">
        <f>IF(ISBLANK('Beladung des Speichers'!A343),"",'Beladung des Speichers'!C343)</f>
        <v/>
      </c>
      <c r="I343" s="154" t="str">
        <f>IF(ISBLANK('Beladung des Speichers'!A343),"",SUMIFS('Beladung des Speichers'!$E$17:$E$1001,'Beladung des Speichers'!$A$17:$A$1001,'Ergebnis (detailliert)'!A343))</f>
        <v/>
      </c>
      <c r="J343" s="113" t="str">
        <f>IF(ISBLANK('Beladung des Speichers'!A343),"",'Beladung des Speichers'!E343)</f>
        <v/>
      </c>
      <c r="K343" s="154" t="str">
        <f>IF(ISBLANK('Beladung des Speichers'!A343),"",SUMIFS('Entladung des Speichers'!$C$17:$C$1001,'Entladung des Speichers'!$A$17:$A$1001,'Ergebnis (detailliert)'!A343))</f>
        <v/>
      </c>
      <c r="L343" s="155" t="str">
        <f t="shared" si="22"/>
        <v/>
      </c>
      <c r="M343" s="155" t="str">
        <f>IF(ISBLANK('Entladung des Speichers'!A343),"",'Entladung des Speichers'!C343)</f>
        <v/>
      </c>
      <c r="N343" s="154" t="str">
        <f>IF(ISBLANK('Beladung des Speichers'!A343),"",SUMIFS('Entladung des Speichers'!$E$17:$E$1001,'Entladung des Speichers'!$A$17:$A$1001,'Ergebnis (detailliert)'!$A$17:$A$300))</f>
        <v/>
      </c>
      <c r="O343" s="113" t="str">
        <f t="shared" si="23"/>
        <v/>
      </c>
      <c r="P343" s="17" t="str">
        <f>IFERROR(IF(A343="","",N343*'Ergebnis (detailliert)'!J343/'Ergebnis (detailliert)'!I343),0)</f>
        <v/>
      </c>
      <c r="Q343" s="95" t="str">
        <f t="shared" si="24"/>
        <v/>
      </c>
      <c r="R343" s="96" t="str">
        <f t="shared" si="25"/>
        <v/>
      </c>
      <c r="S343" s="97" t="str">
        <f>IF(A343="","",IF(LOOKUP(A343,Stammdaten!$A$17:$A$1001,Stammdaten!$G$17:$G$1001)="Nein",0,IF(ISBLANK('Beladung des Speichers'!A343),"",ROUND(MIN(J343,Q343)*-1,2))))</f>
        <v/>
      </c>
    </row>
    <row r="344" spans="1:19" x14ac:dyDescent="0.2">
      <c r="A344" s="98" t="str">
        <f>IF('Beladung des Speichers'!A344="","",'Beladung des Speichers'!A344)</f>
        <v/>
      </c>
      <c r="B344" s="98" t="str">
        <f>IF('Beladung des Speichers'!B344="","",'Beladung des Speichers'!B344)</f>
        <v/>
      </c>
      <c r="C344" s="149" t="str">
        <f>IF(ISBLANK('Beladung des Speichers'!A344),"",SUMIFS('Beladung des Speichers'!$C$17:$C$300,'Beladung des Speichers'!$A$17:$A$300,A344)-SUMIFS('Entladung des Speichers'!$C$17:$C$300,'Entladung des Speichers'!$A$17:$A$300,A344)+SUMIFS(Füllstände!$B$17:$B$299,Füllstände!$A$17:$A$299,A344)-SUMIFS(Füllstände!$C$17:$C$299,Füllstände!$A$17:$A$299,A344))</f>
        <v/>
      </c>
      <c r="D344" s="150" t="str">
        <f>IF(ISBLANK('Beladung des Speichers'!A344),"",C344*'Beladung des Speichers'!C344/SUMIFS('Beladung des Speichers'!$C$17:$C$300,'Beladung des Speichers'!$A$17:$A$300,A344))</f>
        <v/>
      </c>
      <c r="E344" s="151" t="str">
        <f>IF(ISBLANK('Beladung des Speichers'!A344),"",1/SUMIFS('Beladung des Speichers'!$C$17:$C$300,'Beladung des Speichers'!$A$17:$A$300,A344)*C344*SUMIF($A$17:$A$300,A344,'Beladung des Speichers'!$E$17:$E$300))</f>
        <v/>
      </c>
      <c r="F344" s="152" t="str">
        <f>IF(ISBLANK('Beladung des Speichers'!A344),"",IF(C344=0,"0,00",D344/C344*E344))</f>
        <v/>
      </c>
      <c r="G344" s="153" t="str">
        <f>IF(ISBLANK('Beladung des Speichers'!A344),"",SUMIFS('Beladung des Speichers'!$C$17:$C$300,'Beladung des Speichers'!$A$17:$A$300,A344))</f>
        <v/>
      </c>
      <c r="H344" s="112" t="str">
        <f>IF(ISBLANK('Beladung des Speichers'!A344),"",'Beladung des Speichers'!C344)</f>
        <v/>
      </c>
      <c r="I344" s="154" t="str">
        <f>IF(ISBLANK('Beladung des Speichers'!A344),"",SUMIFS('Beladung des Speichers'!$E$17:$E$1001,'Beladung des Speichers'!$A$17:$A$1001,'Ergebnis (detailliert)'!A344))</f>
        <v/>
      </c>
      <c r="J344" s="113" t="str">
        <f>IF(ISBLANK('Beladung des Speichers'!A344),"",'Beladung des Speichers'!E344)</f>
        <v/>
      </c>
      <c r="K344" s="154" t="str">
        <f>IF(ISBLANK('Beladung des Speichers'!A344),"",SUMIFS('Entladung des Speichers'!$C$17:$C$1001,'Entladung des Speichers'!$A$17:$A$1001,'Ergebnis (detailliert)'!A344))</f>
        <v/>
      </c>
      <c r="L344" s="155" t="str">
        <f t="shared" si="22"/>
        <v/>
      </c>
      <c r="M344" s="155" t="str">
        <f>IF(ISBLANK('Entladung des Speichers'!A344),"",'Entladung des Speichers'!C344)</f>
        <v/>
      </c>
      <c r="N344" s="154" t="str">
        <f>IF(ISBLANK('Beladung des Speichers'!A344),"",SUMIFS('Entladung des Speichers'!$E$17:$E$1001,'Entladung des Speichers'!$A$17:$A$1001,'Ergebnis (detailliert)'!$A$17:$A$300))</f>
        <v/>
      </c>
      <c r="O344" s="113" t="str">
        <f t="shared" si="23"/>
        <v/>
      </c>
      <c r="P344" s="17" t="str">
        <f>IFERROR(IF(A344="","",N344*'Ergebnis (detailliert)'!J344/'Ergebnis (detailliert)'!I344),0)</f>
        <v/>
      </c>
      <c r="Q344" s="95" t="str">
        <f t="shared" si="24"/>
        <v/>
      </c>
      <c r="R344" s="96" t="str">
        <f t="shared" si="25"/>
        <v/>
      </c>
      <c r="S344" s="97" t="str">
        <f>IF(A344="","",IF(LOOKUP(A344,Stammdaten!$A$17:$A$1001,Stammdaten!$G$17:$G$1001)="Nein",0,IF(ISBLANK('Beladung des Speichers'!A344),"",ROUND(MIN(J344,Q344)*-1,2))))</f>
        <v/>
      </c>
    </row>
    <row r="345" spans="1:19" x14ac:dyDescent="0.2">
      <c r="A345" s="98" t="str">
        <f>IF('Beladung des Speichers'!A345="","",'Beladung des Speichers'!A345)</f>
        <v/>
      </c>
      <c r="B345" s="98" t="str">
        <f>IF('Beladung des Speichers'!B345="","",'Beladung des Speichers'!B345)</f>
        <v/>
      </c>
      <c r="C345" s="149" t="str">
        <f>IF(ISBLANK('Beladung des Speichers'!A345),"",SUMIFS('Beladung des Speichers'!$C$17:$C$300,'Beladung des Speichers'!$A$17:$A$300,A345)-SUMIFS('Entladung des Speichers'!$C$17:$C$300,'Entladung des Speichers'!$A$17:$A$300,A345)+SUMIFS(Füllstände!$B$17:$B$299,Füllstände!$A$17:$A$299,A345)-SUMIFS(Füllstände!$C$17:$C$299,Füllstände!$A$17:$A$299,A345))</f>
        <v/>
      </c>
      <c r="D345" s="150" t="str">
        <f>IF(ISBLANK('Beladung des Speichers'!A345),"",C345*'Beladung des Speichers'!C345/SUMIFS('Beladung des Speichers'!$C$17:$C$300,'Beladung des Speichers'!$A$17:$A$300,A345))</f>
        <v/>
      </c>
      <c r="E345" s="151" t="str">
        <f>IF(ISBLANK('Beladung des Speichers'!A345),"",1/SUMIFS('Beladung des Speichers'!$C$17:$C$300,'Beladung des Speichers'!$A$17:$A$300,A345)*C345*SUMIF($A$17:$A$300,A345,'Beladung des Speichers'!$E$17:$E$300))</f>
        <v/>
      </c>
      <c r="F345" s="152" t="str">
        <f>IF(ISBLANK('Beladung des Speichers'!A345),"",IF(C345=0,"0,00",D345/C345*E345))</f>
        <v/>
      </c>
      <c r="G345" s="153" t="str">
        <f>IF(ISBLANK('Beladung des Speichers'!A345),"",SUMIFS('Beladung des Speichers'!$C$17:$C$300,'Beladung des Speichers'!$A$17:$A$300,A345))</f>
        <v/>
      </c>
      <c r="H345" s="112" t="str">
        <f>IF(ISBLANK('Beladung des Speichers'!A345),"",'Beladung des Speichers'!C345)</f>
        <v/>
      </c>
      <c r="I345" s="154" t="str">
        <f>IF(ISBLANK('Beladung des Speichers'!A345),"",SUMIFS('Beladung des Speichers'!$E$17:$E$1001,'Beladung des Speichers'!$A$17:$A$1001,'Ergebnis (detailliert)'!A345))</f>
        <v/>
      </c>
      <c r="J345" s="113" t="str">
        <f>IF(ISBLANK('Beladung des Speichers'!A345),"",'Beladung des Speichers'!E345)</f>
        <v/>
      </c>
      <c r="K345" s="154" t="str">
        <f>IF(ISBLANK('Beladung des Speichers'!A345),"",SUMIFS('Entladung des Speichers'!$C$17:$C$1001,'Entladung des Speichers'!$A$17:$A$1001,'Ergebnis (detailliert)'!A345))</f>
        <v/>
      </c>
      <c r="L345" s="155" t="str">
        <f t="shared" si="22"/>
        <v/>
      </c>
      <c r="M345" s="155" t="str">
        <f>IF(ISBLANK('Entladung des Speichers'!A345),"",'Entladung des Speichers'!C345)</f>
        <v/>
      </c>
      <c r="N345" s="154" t="str">
        <f>IF(ISBLANK('Beladung des Speichers'!A345),"",SUMIFS('Entladung des Speichers'!$E$17:$E$1001,'Entladung des Speichers'!$A$17:$A$1001,'Ergebnis (detailliert)'!$A$17:$A$300))</f>
        <v/>
      </c>
      <c r="O345" s="113" t="str">
        <f t="shared" si="23"/>
        <v/>
      </c>
      <c r="P345" s="17" t="str">
        <f>IFERROR(IF(A345="","",N345*'Ergebnis (detailliert)'!J345/'Ergebnis (detailliert)'!I345),0)</f>
        <v/>
      </c>
      <c r="Q345" s="95" t="str">
        <f t="shared" si="24"/>
        <v/>
      </c>
      <c r="R345" s="96" t="str">
        <f t="shared" si="25"/>
        <v/>
      </c>
      <c r="S345" s="97" t="str">
        <f>IF(A345="","",IF(LOOKUP(A345,Stammdaten!$A$17:$A$1001,Stammdaten!$G$17:$G$1001)="Nein",0,IF(ISBLANK('Beladung des Speichers'!A345),"",ROUND(MIN(J345,Q345)*-1,2))))</f>
        <v/>
      </c>
    </row>
    <row r="346" spans="1:19" x14ac:dyDescent="0.2">
      <c r="A346" s="98" t="str">
        <f>IF('Beladung des Speichers'!A346="","",'Beladung des Speichers'!A346)</f>
        <v/>
      </c>
      <c r="B346" s="98" t="str">
        <f>IF('Beladung des Speichers'!B346="","",'Beladung des Speichers'!B346)</f>
        <v/>
      </c>
      <c r="C346" s="149" t="str">
        <f>IF(ISBLANK('Beladung des Speichers'!A346),"",SUMIFS('Beladung des Speichers'!$C$17:$C$300,'Beladung des Speichers'!$A$17:$A$300,A346)-SUMIFS('Entladung des Speichers'!$C$17:$C$300,'Entladung des Speichers'!$A$17:$A$300,A346)+SUMIFS(Füllstände!$B$17:$B$299,Füllstände!$A$17:$A$299,A346)-SUMIFS(Füllstände!$C$17:$C$299,Füllstände!$A$17:$A$299,A346))</f>
        <v/>
      </c>
      <c r="D346" s="150" t="str">
        <f>IF(ISBLANK('Beladung des Speichers'!A346),"",C346*'Beladung des Speichers'!C346/SUMIFS('Beladung des Speichers'!$C$17:$C$300,'Beladung des Speichers'!$A$17:$A$300,A346))</f>
        <v/>
      </c>
      <c r="E346" s="151" t="str">
        <f>IF(ISBLANK('Beladung des Speichers'!A346),"",1/SUMIFS('Beladung des Speichers'!$C$17:$C$300,'Beladung des Speichers'!$A$17:$A$300,A346)*C346*SUMIF($A$17:$A$300,A346,'Beladung des Speichers'!$E$17:$E$300))</f>
        <v/>
      </c>
      <c r="F346" s="152" t="str">
        <f>IF(ISBLANK('Beladung des Speichers'!A346),"",IF(C346=0,"0,00",D346/C346*E346))</f>
        <v/>
      </c>
      <c r="G346" s="153" t="str">
        <f>IF(ISBLANK('Beladung des Speichers'!A346),"",SUMIFS('Beladung des Speichers'!$C$17:$C$300,'Beladung des Speichers'!$A$17:$A$300,A346))</f>
        <v/>
      </c>
      <c r="H346" s="112" t="str">
        <f>IF(ISBLANK('Beladung des Speichers'!A346),"",'Beladung des Speichers'!C346)</f>
        <v/>
      </c>
      <c r="I346" s="154" t="str">
        <f>IF(ISBLANK('Beladung des Speichers'!A346),"",SUMIFS('Beladung des Speichers'!$E$17:$E$1001,'Beladung des Speichers'!$A$17:$A$1001,'Ergebnis (detailliert)'!A346))</f>
        <v/>
      </c>
      <c r="J346" s="113" t="str">
        <f>IF(ISBLANK('Beladung des Speichers'!A346),"",'Beladung des Speichers'!E346)</f>
        <v/>
      </c>
      <c r="K346" s="154" t="str">
        <f>IF(ISBLANK('Beladung des Speichers'!A346),"",SUMIFS('Entladung des Speichers'!$C$17:$C$1001,'Entladung des Speichers'!$A$17:$A$1001,'Ergebnis (detailliert)'!A346))</f>
        <v/>
      </c>
      <c r="L346" s="155" t="str">
        <f t="shared" si="22"/>
        <v/>
      </c>
      <c r="M346" s="155" t="str">
        <f>IF(ISBLANK('Entladung des Speichers'!A346),"",'Entladung des Speichers'!C346)</f>
        <v/>
      </c>
      <c r="N346" s="154" t="str">
        <f>IF(ISBLANK('Beladung des Speichers'!A346),"",SUMIFS('Entladung des Speichers'!$E$17:$E$1001,'Entladung des Speichers'!$A$17:$A$1001,'Ergebnis (detailliert)'!$A$17:$A$300))</f>
        <v/>
      </c>
      <c r="O346" s="113" t="str">
        <f t="shared" si="23"/>
        <v/>
      </c>
      <c r="P346" s="17" t="str">
        <f>IFERROR(IF(A346="","",N346*'Ergebnis (detailliert)'!J346/'Ergebnis (detailliert)'!I346),0)</f>
        <v/>
      </c>
      <c r="Q346" s="95" t="str">
        <f t="shared" si="24"/>
        <v/>
      </c>
      <c r="R346" s="96" t="str">
        <f t="shared" si="25"/>
        <v/>
      </c>
      <c r="S346" s="97" t="str">
        <f>IF(A346="","",IF(LOOKUP(A346,Stammdaten!$A$17:$A$1001,Stammdaten!$G$17:$G$1001)="Nein",0,IF(ISBLANK('Beladung des Speichers'!A346),"",ROUND(MIN(J346,Q346)*-1,2))))</f>
        <v/>
      </c>
    </row>
    <row r="347" spans="1:19" x14ac:dyDescent="0.2">
      <c r="A347" s="98" t="str">
        <f>IF('Beladung des Speichers'!A347="","",'Beladung des Speichers'!A347)</f>
        <v/>
      </c>
      <c r="B347" s="98" t="str">
        <f>IF('Beladung des Speichers'!B347="","",'Beladung des Speichers'!B347)</f>
        <v/>
      </c>
      <c r="C347" s="149" t="str">
        <f>IF(ISBLANK('Beladung des Speichers'!A347),"",SUMIFS('Beladung des Speichers'!$C$17:$C$300,'Beladung des Speichers'!$A$17:$A$300,A347)-SUMIFS('Entladung des Speichers'!$C$17:$C$300,'Entladung des Speichers'!$A$17:$A$300,A347)+SUMIFS(Füllstände!$B$17:$B$299,Füllstände!$A$17:$A$299,A347)-SUMIFS(Füllstände!$C$17:$C$299,Füllstände!$A$17:$A$299,A347))</f>
        <v/>
      </c>
      <c r="D347" s="150" t="str">
        <f>IF(ISBLANK('Beladung des Speichers'!A347),"",C347*'Beladung des Speichers'!C347/SUMIFS('Beladung des Speichers'!$C$17:$C$300,'Beladung des Speichers'!$A$17:$A$300,A347))</f>
        <v/>
      </c>
      <c r="E347" s="151" t="str">
        <f>IF(ISBLANK('Beladung des Speichers'!A347),"",1/SUMIFS('Beladung des Speichers'!$C$17:$C$300,'Beladung des Speichers'!$A$17:$A$300,A347)*C347*SUMIF($A$17:$A$300,A347,'Beladung des Speichers'!$E$17:$E$300))</f>
        <v/>
      </c>
      <c r="F347" s="152" t="str">
        <f>IF(ISBLANK('Beladung des Speichers'!A347),"",IF(C347=0,"0,00",D347/C347*E347))</f>
        <v/>
      </c>
      <c r="G347" s="153" t="str">
        <f>IF(ISBLANK('Beladung des Speichers'!A347),"",SUMIFS('Beladung des Speichers'!$C$17:$C$300,'Beladung des Speichers'!$A$17:$A$300,A347))</f>
        <v/>
      </c>
      <c r="H347" s="112" t="str">
        <f>IF(ISBLANK('Beladung des Speichers'!A347),"",'Beladung des Speichers'!C347)</f>
        <v/>
      </c>
      <c r="I347" s="154" t="str">
        <f>IF(ISBLANK('Beladung des Speichers'!A347),"",SUMIFS('Beladung des Speichers'!$E$17:$E$1001,'Beladung des Speichers'!$A$17:$A$1001,'Ergebnis (detailliert)'!A347))</f>
        <v/>
      </c>
      <c r="J347" s="113" t="str">
        <f>IF(ISBLANK('Beladung des Speichers'!A347),"",'Beladung des Speichers'!E347)</f>
        <v/>
      </c>
      <c r="K347" s="154" t="str">
        <f>IF(ISBLANK('Beladung des Speichers'!A347),"",SUMIFS('Entladung des Speichers'!$C$17:$C$1001,'Entladung des Speichers'!$A$17:$A$1001,'Ergebnis (detailliert)'!A347))</f>
        <v/>
      </c>
      <c r="L347" s="155" t="str">
        <f t="shared" si="22"/>
        <v/>
      </c>
      <c r="M347" s="155" t="str">
        <f>IF(ISBLANK('Entladung des Speichers'!A347),"",'Entladung des Speichers'!C347)</f>
        <v/>
      </c>
      <c r="N347" s="154" t="str">
        <f>IF(ISBLANK('Beladung des Speichers'!A347),"",SUMIFS('Entladung des Speichers'!$E$17:$E$1001,'Entladung des Speichers'!$A$17:$A$1001,'Ergebnis (detailliert)'!$A$17:$A$300))</f>
        <v/>
      </c>
      <c r="O347" s="113" t="str">
        <f t="shared" si="23"/>
        <v/>
      </c>
      <c r="P347" s="17" t="str">
        <f>IFERROR(IF(A347="","",N347*'Ergebnis (detailliert)'!J347/'Ergebnis (detailliert)'!I347),0)</f>
        <v/>
      </c>
      <c r="Q347" s="95" t="str">
        <f t="shared" si="24"/>
        <v/>
      </c>
      <c r="R347" s="96" t="str">
        <f t="shared" si="25"/>
        <v/>
      </c>
      <c r="S347" s="97" t="str">
        <f>IF(A347="","",IF(LOOKUP(A347,Stammdaten!$A$17:$A$1001,Stammdaten!$G$17:$G$1001)="Nein",0,IF(ISBLANK('Beladung des Speichers'!A347),"",ROUND(MIN(J347,Q347)*-1,2))))</f>
        <v/>
      </c>
    </row>
    <row r="348" spans="1:19" x14ac:dyDescent="0.2">
      <c r="A348" s="98" t="str">
        <f>IF('Beladung des Speichers'!A348="","",'Beladung des Speichers'!A348)</f>
        <v/>
      </c>
      <c r="B348" s="98" t="str">
        <f>IF('Beladung des Speichers'!B348="","",'Beladung des Speichers'!B348)</f>
        <v/>
      </c>
      <c r="C348" s="149" t="str">
        <f>IF(ISBLANK('Beladung des Speichers'!A348),"",SUMIFS('Beladung des Speichers'!$C$17:$C$300,'Beladung des Speichers'!$A$17:$A$300,A348)-SUMIFS('Entladung des Speichers'!$C$17:$C$300,'Entladung des Speichers'!$A$17:$A$300,A348)+SUMIFS(Füllstände!$B$17:$B$299,Füllstände!$A$17:$A$299,A348)-SUMIFS(Füllstände!$C$17:$C$299,Füllstände!$A$17:$A$299,A348))</f>
        <v/>
      </c>
      <c r="D348" s="150" t="str">
        <f>IF(ISBLANK('Beladung des Speichers'!A348),"",C348*'Beladung des Speichers'!C348/SUMIFS('Beladung des Speichers'!$C$17:$C$300,'Beladung des Speichers'!$A$17:$A$300,A348))</f>
        <v/>
      </c>
      <c r="E348" s="151" t="str">
        <f>IF(ISBLANK('Beladung des Speichers'!A348),"",1/SUMIFS('Beladung des Speichers'!$C$17:$C$300,'Beladung des Speichers'!$A$17:$A$300,A348)*C348*SUMIF($A$17:$A$300,A348,'Beladung des Speichers'!$E$17:$E$300))</f>
        <v/>
      </c>
      <c r="F348" s="152" t="str">
        <f>IF(ISBLANK('Beladung des Speichers'!A348),"",IF(C348=0,"0,00",D348/C348*E348))</f>
        <v/>
      </c>
      <c r="G348" s="153" t="str">
        <f>IF(ISBLANK('Beladung des Speichers'!A348),"",SUMIFS('Beladung des Speichers'!$C$17:$C$300,'Beladung des Speichers'!$A$17:$A$300,A348))</f>
        <v/>
      </c>
      <c r="H348" s="112" t="str">
        <f>IF(ISBLANK('Beladung des Speichers'!A348),"",'Beladung des Speichers'!C348)</f>
        <v/>
      </c>
      <c r="I348" s="154" t="str">
        <f>IF(ISBLANK('Beladung des Speichers'!A348),"",SUMIFS('Beladung des Speichers'!$E$17:$E$1001,'Beladung des Speichers'!$A$17:$A$1001,'Ergebnis (detailliert)'!A348))</f>
        <v/>
      </c>
      <c r="J348" s="113" t="str">
        <f>IF(ISBLANK('Beladung des Speichers'!A348),"",'Beladung des Speichers'!E348)</f>
        <v/>
      </c>
      <c r="K348" s="154" t="str">
        <f>IF(ISBLANK('Beladung des Speichers'!A348),"",SUMIFS('Entladung des Speichers'!$C$17:$C$1001,'Entladung des Speichers'!$A$17:$A$1001,'Ergebnis (detailliert)'!A348))</f>
        <v/>
      </c>
      <c r="L348" s="155" t="str">
        <f t="shared" si="22"/>
        <v/>
      </c>
      <c r="M348" s="155" t="str">
        <f>IF(ISBLANK('Entladung des Speichers'!A348),"",'Entladung des Speichers'!C348)</f>
        <v/>
      </c>
      <c r="N348" s="154" t="str">
        <f>IF(ISBLANK('Beladung des Speichers'!A348),"",SUMIFS('Entladung des Speichers'!$E$17:$E$1001,'Entladung des Speichers'!$A$17:$A$1001,'Ergebnis (detailliert)'!$A$17:$A$300))</f>
        <v/>
      </c>
      <c r="O348" s="113" t="str">
        <f t="shared" si="23"/>
        <v/>
      </c>
      <c r="P348" s="17" t="str">
        <f>IFERROR(IF(A348="","",N348*'Ergebnis (detailliert)'!J348/'Ergebnis (detailliert)'!I348),0)</f>
        <v/>
      </c>
      <c r="Q348" s="95" t="str">
        <f t="shared" si="24"/>
        <v/>
      </c>
      <c r="R348" s="96" t="str">
        <f t="shared" si="25"/>
        <v/>
      </c>
      <c r="S348" s="97" t="str">
        <f>IF(A348="","",IF(LOOKUP(A348,Stammdaten!$A$17:$A$1001,Stammdaten!$G$17:$G$1001)="Nein",0,IF(ISBLANK('Beladung des Speichers'!A348),"",ROUND(MIN(J348,Q348)*-1,2))))</f>
        <v/>
      </c>
    </row>
    <row r="349" spans="1:19" x14ac:dyDescent="0.2">
      <c r="A349" s="98" t="str">
        <f>IF('Beladung des Speichers'!A349="","",'Beladung des Speichers'!A349)</f>
        <v/>
      </c>
      <c r="B349" s="98" t="str">
        <f>IF('Beladung des Speichers'!B349="","",'Beladung des Speichers'!B349)</f>
        <v/>
      </c>
      <c r="C349" s="149" t="str">
        <f>IF(ISBLANK('Beladung des Speichers'!A349),"",SUMIFS('Beladung des Speichers'!$C$17:$C$300,'Beladung des Speichers'!$A$17:$A$300,A349)-SUMIFS('Entladung des Speichers'!$C$17:$C$300,'Entladung des Speichers'!$A$17:$A$300,A349)+SUMIFS(Füllstände!$B$17:$B$299,Füllstände!$A$17:$A$299,A349)-SUMIFS(Füllstände!$C$17:$C$299,Füllstände!$A$17:$A$299,A349))</f>
        <v/>
      </c>
      <c r="D349" s="150" t="str">
        <f>IF(ISBLANK('Beladung des Speichers'!A349),"",C349*'Beladung des Speichers'!C349/SUMIFS('Beladung des Speichers'!$C$17:$C$300,'Beladung des Speichers'!$A$17:$A$300,A349))</f>
        <v/>
      </c>
      <c r="E349" s="151" t="str">
        <f>IF(ISBLANK('Beladung des Speichers'!A349),"",1/SUMIFS('Beladung des Speichers'!$C$17:$C$300,'Beladung des Speichers'!$A$17:$A$300,A349)*C349*SUMIF($A$17:$A$300,A349,'Beladung des Speichers'!$E$17:$E$300))</f>
        <v/>
      </c>
      <c r="F349" s="152" t="str">
        <f>IF(ISBLANK('Beladung des Speichers'!A349),"",IF(C349=0,"0,00",D349/C349*E349))</f>
        <v/>
      </c>
      <c r="G349" s="153" t="str">
        <f>IF(ISBLANK('Beladung des Speichers'!A349),"",SUMIFS('Beladung des Speichers'!$C$17:$C$300,'Beladung des Speichers'!$A$17:$A$300,A349))</f>
        <v/>
      </c>
      <c r="H349" s="112" t="str">
        <f>IF(ISBLANK('Beladung des Speichers'!A349),"",'Beladung des Speichers'!C349)</f>
        <v/>
      </c>
      <c r="I349" s="154" t="str">
        <f>IF(ISBLANK('Beladung des Speichers'!A349),"",SUMIFS('Beladung des Speichers'!$E$17:$E$1001,'Beladung des Speichers'!$A$17:$A$1001,'Ergebnis (detailliert)'!A349))</f>
        <v/>
      </c>
      <c r="J349" s="113" t="str">
        <f>IF(ISBLANK('Beladung des Speichers'!A349),"",'Beladung des Speichers'!E349)</f>
        <v/>
      </c>
      <c r="K349" s="154" t="str">
        <f>IF(ISBLANK('Beladung des Speichers'!A349),"",SUMIFS('Entladung des Speichers'!$C$17:$C$1001,'Entladung des Speichers'!$A$17:$A$1001,'Ergebnis (detailliert)'!A349))</f>
        <v/>
      </c>
      <c r="L349" s="155" t="str">
        <f t="shared" si="22"/>
        <v/>
      </c>
      <c r="M349" s="155" t="str">
        <f>IF(ISBLANK('Entladung des Speichers'!A349),"",'Entladung des Speichers'!C349)</f>
        <v/>
      </c>
      <c r="N349" s="154" t="str">
        <f>IF(ISBLANK('Beladung des Speichers'!A349),"",SUMIFS('Entladung des Speichers'!$E$17:$E$1001,'Entladung des Speichers'!$A$17:$A$1001,'Ergebnis (detailliert)'!$A$17:$A$300))</f>
        <v/>
      </c>
      <c r="O349" s="113" t="str">
        <f t="shared" si="23"/>
        <v/>
      </c>
      <c r="P349" s="17" t="str">
        <f>IFERROR(IF(A349="","",N349*'Ergebnis (detailliert)'!J349/'Ergebnis (detailliert)'!I349),0)</f>
        <v/>
      </c>
      <c r="Q349" s="95" t="str">
        <f t="shared" si="24"/>
        <v/>
      </c>
      <c r="R349" s="96" t="str">
        <f t="shared" si="25"/>
        <v/>
      </c>
      <c r="S349" s="97" t="str">
        <f>IF(A349="","",IF(LOOKUP(A349,Stammdaten!$A$17:$A$1001,Stammdaten!$G$17:$G$1001)="Nein",0,IF(ISBLANK('Beladung des Speichers'!A349),"",ROUND(MIN(J349,Q349)*-1,2))))</f>
        <v/>
      </c>
    </row>
    <row r="350" spans="1:19" x14ac:dyDescent="0.2">
      <c r="A350" s="98" t="str">
        <f>IF('Beladung des Speichers'!A350="","",'Beladung des Speichers'!A350)</f>
        <v/>
      </c>
      <c r="B350" s="98" t="str">
        <f>IF('Beladung des Speichers'!B350="","",'Beladung des Speichers'!B350)</f>
        <v/>
      </c>
      <c r="C350" s="149" t="str">
        <f>IF(ISBLANK('Beladung des Speichers'!A350),"",SUMIFS('Beladung des Speichers'!$C$17:$C$300,'Beladung des Speichers'!$A$17:$A$300,A350)-SUMIFS('Entladung des Speichers'!$C$17:$C$300,'Entladung des Speichers'!$A$17:$A$300,A350)+SUMIFS(Füllstände!$B$17:$B$299,Füllstände!$A$17:$A$299,A350)-SUMIFS(Füllstände!$C$17:$C$299,Füllstände!$A$17:$A$299,A350))</f>
        <v/>
      </c>
      <c r="D350" s="150" t="str">
        <f>IF(ISBLANK('Beladung des Speichers'!A350),"",C350*'Beladung des Speichers'!C350/SUMIFS('Beladung des Speichers'!$C$17:$C$300,'Beladung des Speichers'!$A$17:$A$300,A350))</f>
        <v/>
      </c>
      <c r="E350" s="151" t="str">
        <f>IF(ISBLANK('Beladung des Speichers'!A350),"",1/SUMIFS('Beladung des Speichers'!$C$17:$C$300,'Beladung des Speichers'!$A$17:$A$300,A350)*C350*SUMIF($A$17:$A$300,A350,'Beladung des Speichers'!$E$17:$E$300))</f>
        <v/>
      </c>
      <c r="F350" s="152" t="str">
        <f>IF(ISBLANK('Beladung des Speichers'!A350),"",IF(C350=0,"0,00",D350/C350*E350))</f>
        <v/>
      </c>
      <c r="G350" s="153" t="str">
        <f>IF(ISBLANK('Beladung des Speichers'!A350),"",SUMIFS('Beladung des Speichers'!$C$17:$C$300,'Beladung des Speichers'!$A$17:$A$300,A350))</f>
        <v/>
      </c>
      <c r="H350" s="112" t="str">
        <f>IF(ISBLANK('Beladung des Speichers'!A350),"",'Beladung des Speichers'!C350)</f>
        <v/>
      </c>
      <c r="I350" s="154" t="str">
        <f>IF(ISBLANK('Beladung des Speichers'!A350),"",SUMIFS('Beladung des Speichers'!$E$17:$E$1001,'Beladung des Speichers'!$A$17:$A$1001,'Ergebnis (detailliert)'!A350))</f>
        <v/>
      </c>
      <c r="J350" s="113" t="str">
        <f>IF(ISBLANK('Beladung des Speichers'!A350),"",'Beladung des Speichers'!E350)</f>
        <v/>
      </c>
      <c r="K350" s="154" t="str">
        <f>IF(ISBLANK('Beladung des Speichers'!A350),"",SUMIFS('Entladung des Speichers'!$C$17:$C$1001,'Entladung des Speichers'!$A$17:$A$1001,'Ergebnis (detailliert)'!A350))</f>
        <v/>
      </c>
      <c r="L350" s="155" t="str">
        <f t="shared" si="22"/>
        <v/>
      </c>
      <c r="M350" s="155" t="str">
        <f>IF(ISBLANK('Entladung des Speichers'!A350),"",'Entladung des Speichers'!C350)</f>
        <v/>
      </c>
      <c r="N350" s="154" t="str">
        <f>IF(ISBLANK('Beladung des Speichers'!A350),"",SUMIFS('Entladung des Speichers'!$E$17:$E$1001,'Entladung des Speichers'!$A$17:$A$1001,'Ergebnis (detailliert)'!$A$17:$A$300))</f>
        <v/>
      </c>
      <c r="O350" s="113" t="str">
        <f t="shared" si="23"/>
        <v/>
      </c>
      <c r="P350" s="17" t="str">
        <f>IFERROR(IF(A350="","",N350*'Ergebnis (detailliert)'!J350/'Ergebnis (detailliert)'!I350),0)</f>
        <v/>
      </c>
      <c r="Q350" s="95" t="str">
        <f t="shared" si="24"/>
        <v/>
      </c>
      <c r="R350" s="96" t="str">
        <f t="shared" si="25"/>
        <v/>
      </c>
      <c r="S350" s="97" t="str">
        <f>IF(A350="","",IF(LOOKUP(A350,Stammdaten!$A$17:$A$1001,Stammdaten!$G$17:$G$1001)="Nein",0,IF(ISBLANK('Beladung des Speichers'!A350),"",ROUND(MIN(J350,Q350)*-1,2))))</f>
        <v/>
      </c>
    </row>
    <row r="351" spans="1:19" x14ac:dyDescent="0.2">
      <c r="A351" s="98" t="str">
        <f>IF('Beladung des Speichers'!A351="","",'Beladung des Speichers'!A351)</f>
        <v/>
      </c>
      <c r="B351" s="98" t="str">
        <f>IF('Beladung des Speichers'!B351="","",'Beladung des Speichers'!B351)</f>
        <v/>
      </c>
      <c r="C351" s="149" t="str">
        <f>IF(ISBLANK('Beladung des Speichers'!A351),"",SUMIFS('Beladung des Speichers'!$C$17:$C$300,'Beladung des Speichers'!$A$17:$A$300,A351)-SUMIFS('Entladung des Speichers'!$C$17:$C$300,'Entladung des Speichers'!$A$17:$A$300,A351)+SUMIFS(Füllstände!$B$17:$B$299,Füllstände!$A$17:$A$299,A351)-SUMIFS(Füllstände!$C$17:$C$299,Füllstände!$A$17:$A$299,A351))</f>
        <v/>
      </c>
      <c r="D351" s="150" t="str">
        <f>IF(ISBLANK('Beladung des Speichers'!A351),"",C351*'Beladung des Speichers'!C351/SUMIFS('Beladung des Speichers'!$C$17:$C$300,'Beladung des Speichers'!$A$17:$A$300,A351))</f>
        <v/>
      </c>
      <c r="E351" s="151" t="str">
        <f>IF(ISBLANK('Beladung des Speichers'!A351),"",1/SUMIFS('Beladung des Speichers'!$C$17:$C$300,'Beladung des Speichers'!$A$17:$A$300,A351)*C351*SUMIF($A$17:$A$300,A351,'Beladung des Speichers'!$E$17:$E$300))</f>
        <v/>
      </c>
      <c r="F351" s="152" t="str">
        <f>IF(ISBLANK('Beladung des Speichers'!A351),"",IF(C351=0,"0,00",D351/C351*E351))</f>
        <v/>
      </c>
      <c r="G351" s="153" t="str">
        <f>IF(ISBLANK('Beladung des Speichers'!A351),"",SUMIFS('Beladung des Speichers'!$C$17:$C$300,'Beladung des Speichers'!$A$17:$A$300,A351))</f>
        <v/>
      </c>
      <c r="H351" s="112" t="str">
        <f>IF(ISBLANK('Beladung des Speichers'!A351),"",'Beladung des Speichers'!C351)</f>
        <v/>
      </c>
      <c r="I351" s="154" t="str">
        <f>IF(ISBLANK('Beladung des Speichers'!A351),"",SUMIFS('Beladung des Speichers'!$E$17:$E$1001,'Beladung des Speichers'!$A$17:$A$1001,'Ergebnis (detailliert)'!A351))</f>
        <v/>
      </c>
      <c r="J351" s="113" t="str">
        <f>IF(ISBLANK('Beladung des Speichers'!A351),"",'Beladung des Speichers'!E351)</f>
        <v/>
      </c>
      <c r="K351" s="154" t="str">
        <f>IF(ISBLANK('Beladung des Speichers'!A351),"",SUMIFS('Entladung des Speichers'!$C$17:$C$1001,'Entladung des Speichers'!$A$17:$A$1001,'Ergebnis (detailliert)'!A351))</f>
        <v/>
      </c>
      <c r="L351" s="155" t="str">
        <f t="shared" si="22"/>
        <v/>
      </c>
      <c r="M351" s="155" t="str">
        <f>IF(ISBLANK('Entladung des Speichers'!A351),"",'Entladung des Speichers'!C351)</f>
        <v/>
      </c>
      <c r="N351" s="154" t="str">
        <f>IF(ISBLANK('Beladung des Speichers'!A351),"",SUMIFS('Entladung des Speichers'!$E$17:$E$1001,'Entladung des Speichers'!$A$17:$A$1001,'Ergebnis (detailliert)'!$A$17:$A$300))</f>
        <v/>
      </c>
      <c r="O351" s="113" t="str">
        <f t="shared" si="23"/>
        <v/>
      </c>
      <c r="P351" s="17" t="str">
        <f>IFERROR(IF(A351="","",N351*'Ergebnis (detailliert)'!J351/'Ergebnis (detailliert)'!I351),0)</f>
        <v/>
      </c>
      <c r="Q351" s="95" t="str">
        <f t="shared" si="24"/>
        <v/>
      </c>
      <c r="R351" s="96" t="str">
        <f t="shared" si="25"/>
        <v/>
      </c>
      <c r="S351" s="97" t="str">
        <f>IF(A351="","",IF(LOOKUP(A351,Stammdaten!$A$17:$A$1001,Stammdaten!$G$17:$G$1001)="Nein",0,IF(ISBLANK('Beladung des Speichers'!A351),"",ROUND(MIN(J351,Q351)*-1,2))))</f>
        <v/>
      </c>
    </row>
    <row r="352" spans="1:19" x14ac:dyDescent="0.2">
      <c r="A352" s="98" t="str">
        <f>IF('Beladung des Speichers'!A352="","",'Beladung des Speichers'!A352)</f>
        <v/>
      </c>
      <c r="B352" s="98" t="str">
        <f>IF('Beladung des Speichers'!B352="","",'Beladung des Speichers'!B352)</f>
        <v/>
      </c>
      <c r="C352" s="149" t="str">
        <f>IF(ISBLANK('Beladung des Speichers'!A352),"",SUMIFS('Beladung des Speichers'!$C$17:$C$300,'Beladung des Speichers'!$A$17:$A$300,A352)-SUMIFS('Entladung des Speichers'!$C$17:$C$300,'Entladung des Speichers'!$A$17:$A$300,A352)+SUMIFS(Füllstände!$B$17:$B$299,Füllstände!$A$17:$A$299,A352)-SUMIFS(Füllstände!$C$17:$C$299,Füllstände!$A$17:$A$299,A352))</f>
        <v/>
      </c>
      <c r="D352" s="150" t="str">
        <f>IF(ISBLANK('Beladung des Speichers'!A352),"",C352*'Beladung des Speichers'!C352/SUMIFS('Beladung des Speichers'!$C$17:$C$300,'Beladung des Speichers'!$A$17:$A$300,A352))</f>
        <v/>
      </c>
      <c r="E352" s="151" t="str">
        <f>IF(ISBLANK('Beladung des Speichers'!A352),"",1/SUMIFS('Beladung des Speichers'!$C$17:$C$300,'Beladung des Speichers'!$A$17:$A$300,A352)*C352*SUMIF($A$17:$A$300,A352,'Beladung des Speichers'!$E$17:$E$300))</f>
        <v/>
      </c>
      <c r="F352" s="152" t="str">
        <f>IF(ISBLANK('Beladung des Speichers'!A352),"",IF(C352=0,"0,00",D352/C352*E352))</f>
        <v/>
      </c>
      <c r="G352" s="153" t="str">
        <f>IF(ISBLANK('Beladung des Speichers'!A352),"",SUMIFS('Beladung des Speichers'!$C$17:$C$300,'Beladung des Speichers'!$A$17:$A$300,A352))</f>
        <v/>
      </c>
      <c r="H352" s="112" t="str">
        <f>IF(ISBLANK('Beladung des Speichers'!A352),"",'Beladung des Speichers'!C352)</f>
        <v/>
      </c>
      <c r="I352" s="154" t="str">
        <f>IF(ISBLANK('Beladung des Speichers'!A352),"",SUMIFS('Beladung des Speichers'!$E$17:$E$1001,'Beladung des Speichers'!$A$17:$A$1001,'Ergebnis (detailliert)'!A352))</f>
        <v/>
      </c>
      <c r="J352" s="113" t="str">
        <f>IF(ISBLANK('Beladung des Speichers'!A352),"",'Beladung des Speichers'!E352)</f>
        <v/>
      </c>
      <c r="K352" s="154" t="str">
        <f>IF(ISBLANK('Beladung des Speichers'!A352),"",SUMIFS('Entladung des Speichers'!$C$17:$C$1001,'Entladung des Speichers'!$A$17:$A$1001,'Ergebnis (detailliert)'!A352))</f>
        <v/>
      </c>
      <c r="L352" s="155" t="str">
        <f t="shared" si="22"/>
        <v/>
      </c>
      <c r="M352" s="155" t="str">
        <f>IF(ISBLANK('Entladung des Speichers'!A352),"",'Entladung des Speichers'!C352)</f>
        <v/>
      </c>
      <c r="N352" s="154" t="str">
        <f>IF(ISBLANK('Beladung des Speichers'!A352),"",SUMIFS('Entladung des Speichers'!$E$17:$E$1001,'Entladung des Speichers'!$A$17:$A$1001,'Ergebnis (detailliert)'!$A$17:$A$300))</f>
        <v/>
      </c>
      <c r="O352" s="113" t="str">
        <f t="shared" si="23"/>
        <v/>
      </c>
      <c r="P352" s="17" t="str">
        <f>IFERROR(IF(A352="","",N352*'Ergebnis (detailliert)'!J352/'Ergebnis (detailliert)'!I352),0)</f>
        <v/>
      </c>
      <c r="Q352" s="95" t="str">
        <f t="shared" si="24"/>
        <v/>
      </c>
      <c r="R352" s="96" t="str">
        <f t="shared" si="25"/>
        <v/>
      </c>
      <c r="S352" s="97" t="str">
        <f>IF(A352="","",IF(LOOKUP(A352,Stammdaten!$A$17:$A$1001,Stammdaten!$G$17:$G$1001)="Nein",0,IF(ISBLANK('Beladung des Speichers'!A352),"",ROUND(MIN(J352,Q352)*-1,2))))</f>
        <v/>
      </c>
    </row>
    <row r="353" spans="1:19" x14ac:dyDescent="0.2">
      <c r="A353" s="98" t="str">
        <f>IF('Beladung des Speichers'!A353="","",'Beladung des Speichers'!A353)</f>
        <v/>
      </c>
      <c r="B353" s="98" t="str">
        <f>IF('Beladung des Speichers'!B353="","",'Beladung des Speichers'!B353)</f>
        <v/>
      </c>
      <c r="C353" s="149" t="str">
        <f>IF(ISBLANK('Beladung des Speichers'!A353),"",SUMIFS('Beladung des Speichers'!$C$17:$C$300,'Beladung des Speichers'!$A$17:$A$300,A353)-SUMIFS('Entladung des Speichers'!$C$17:$C$300,'Entladung des Speichers'!$A$17:$A$300,A353)+SUMIFS(Füllstände!$B$17:$B$299,Füllstände!$A$17:$A$299,A353)-SUMIFS(Füllstände!$C$17:$C$299,Füllstände!$A$17:$A$299,A353))</f>
        <v/>
      </c>
      <c r="D353" s="150" t="str">
        <f>IF(ISBLANK('Beladung des Speichers'!A353),"",C353*'Beladung des Speichers'!C353/SUMIFS('Beladung des Speichers'!$C$17:$C$300,'Beladung des Speichers'!$A$17:$A$300,A353))</f>
        <v/>
      </c>
      <c r="E353" s="151" t="str">
        <f>IF(ISBLANK('Beladung des Speichers'!A353),"",1/SUMIFS('Beladung des Speichers'!$C$17:$C$300,'Beladung des Speichers'!$A$17:$A$300,A353)*C353*SUMIF($A$17:$A$300,A353,'Beladung des Speichers'!$E$17:$E$300))</f>
        <v/>
      </c>
      <c r="F353" s="152" t="str">
        <f>IF(ISBLANK('Beladung des Speichers'!A353),"",IF(C353=0,"0,00",D353/C353*E353))</f>
        <v/>
      </c>
      <c r="G353" s="153" t="str">
        <f>IF(ISBLANK('Beladung des Speichers'!A353),"",SUMIFS('Beladung des Speichers'!$C$17:$C$300,'Beladung des Speichers'!$A$17:$A$300,A353))</f>
        <v/>
      </c>
      <c r="H353" s="112" t="str">
        <f>IF(ISBLANK('Beladung des Speichers'!A353),"",'Beladung des Speichers'!C353)</f>
        <v/>
      </c>
      <c r="I353" s="154" t="str">
        <f>IF(ISBLANK('Beladung des Speichers'!A353),"",SUMIFS('Beladung des Speichers'!$E$17:$E$1001,'Beladung des Speichers'!$A$17:$A$1001,'Ergebnis (detailliert)'!A353))</f>
        <v/>
      </c>
      <c r="J353" s="113" t="str">
        <f>IF(ISBLANK('Beladung des Speichers'!A353),"",'Beladung des Speichers'!E353)</f>
        <v/>
      </c>
      <c r="K353" s="154" t="str">
        <f>IF(ISBLANK('Beladung des Speichers'!A353),"",SUMIFS('Entladung des Speichers'!$C$17:$C$1001,'Entladung des Speichers'!$A$17:$A$1001,'Ergebnis (detailliert)'!A353))</f>
        <v/>
      </c>
      <c r="L353" s="155" t="str">
        <f t="shared" si="22"/>
        <v/>
      </c>
      <c r="M353" s="155" t="str">
        <f>IF(ISBLANK('Entladung des Speichers'!A353),"",'Entladung des Speichers'!C353)</f>
        <v/>
      </c>
      <c r="N353" s="154" t="str">
        <f>IF(ISBLANK('Beladung des Speichers'!A353),"",SUMIFS('Entladung des Speichers'!$E$17:$E$1001,'Entladung des Speichers'!$A$17:$A$1001,'Ergebnis (detailliert)'!$A$17:$A$300))</f>
        <v/>
      </c>
      <c r="O353" s="113" t="str">
        <f t="shared" si="23"/>
        <v/>
      </c>
      <c r="P353" s="17" t="str">
        <f>IFERROR(IF(A353="","",N353*'Ergebnis (detailliert)'!J353/'Ergebnis (detailliert)'!I353),0)</f>
        <v/>
      </c>
      <c r="Q353" s="95" t="str">
        <f t="shared" si="24"/>
        <v/>
      </c>
      <c r="R353" s="96" t="str">
        <f t="shared" si="25"/>
        <v/>
      </c>
      <c r="S353" s="97" t="str">
        <f>IF(A353="","",IF(LOOKUP(A353,Stammdaten!$A$17:$A$1001,Stammdaten!$G$17:$G$1001)="Nein",0,IF(ISBLANK('Beladung des Speichers'!A353),"",ROUND(MIN(J353,Q353)*-1,2))))</f>
        <v/>
      </c>
    </row>
    <row r="354" spans="1:19" x14ac:dyDescent="0.2">
      <c r="A354" s="98" t="str">
        <f>IF('Beladung des Speichers'!A354="","",'Beladung des Speichers'!A354)</f>
        <v/>
      </c>
      <c r="B354" s="98" t="str">
        <f>IF('Beladung des Speichers'!B354="","",'Beladung des Speichers'!B354)</f>
        <v/>
      </c>
      <c r="C354" s="149" t="str">
        <f>IF(ISBLANK('Beladung des Speichers'!A354),"",SUMIFS('Beladung des Speichers'!$C$17:$C$300,'Beladung des Speichers'!$A$17:$A$300,A354)-SUMIFS('Entladung des Speichers'!$C$17:$C$300,'Entladung des Speichers'!$A$17:$A$300,A354)+SUMIFS(Füllstände!$B$17:$B$299,Füllstände!$A$17:$A$299,A354)-SUMIFS(Füllstände!$C$17:$C$299,Füllstände!$A$17:$A$299,A354))</f>
        <v/>
      </c>
      <c r="D354" s="150" t="str">
        <f>IF(ISBLANK('Beladung des Speichers'!A354),"",C354*'Beladung des Speichers'!C354/SUMIFS('Beladung des Speichers'!$C$17:$C$300,'Beladung des Speichers'!$A$17:$A$300,A354))</f>
        <v/>
      </c>
      <c r="E354" s="151" t="str">
        <f>IF(ISBLANK('Beladung des Speichers'!A354),"",1/SUMIFS('Beladung des Speichers'!$C$17:$C$300,'Beladung des Speichers'!$A$17:$A$300,A354)*C354*SUMIF($A$17:$A$300,A354,'Beladung des Speichers'!$E$17:$E$300))</f>
        <v/>
      </c>
      <c r="F354" s="152" t="str">
        <f>IF(ISBLANK('Beladung des Speichers'!A354),"",IF(C354=0,"0,00",D354/C354*E354))</f>
        <v/>
      </c>
      <c r="G354" s="153" t="str">
        <f>IF(ISBLANK('Beladung des Speichers'!A354),"",SUMIFS('Beladung des Speichers'!$C$17:$C$300,'Beladung des Speichers'!$A$17:$A$300,A354))</f>
        <v/>
      </c>
      <c r="H354" s="112" t="str">
        <f>IF(ISBLANK('Beladung des Speichers'!A354),"",'Beladung des Speichers'!C354)</f>
        <v/>
      </c>
      <c r="I354" s="154" t="str">
        <f>IF(ISBLANK('Beladung des Speichers'!A354),"",SUMIFS('Beladung des Speichers'!$E$17:$E$1001,'Beladung des Speichers'!$A$17:$A$1001,'Ergebnis (detailliert)'!A354))</f>
        <v/>
      </c>
      <c r="J354" s="113" t="str">
        <f>IF(ISBLANK('Beladung des Speichers'!A354),"",'Beladung des Speichers'!E354)</f>
        <v/>
      </c>
      <c r="K354" s="154" t="str">
        <f>IF(ISBLANK('Beladung des Speichers'!A354),"",SUMIFS('Entladung des Speichers'!$C$17:$C$1001,'Entladung des Speichers'!$A$17:$A$1001,'Ergebnis (detailliert)'!A354))</f>
        <v/>
      </c>
      <c r="L354" s="155" t="str">
        <f t="shared" si="22"/>
        <v/>
      </c>
      <c r="M354" s="155" t="str">
        <f>IF(ISBLANK('Entladung des Speichers'!A354),"",'Entladung des Speichers'!C354)</f>
        <v/>
      </c>
      <c r="N354" s="154" t="str">
        <f>IF(ISBLANK('Beladung des Speichers'!A354),"",SUMIFS('Entladung des Speichers'!$E$17:$E$1001,'Entladung des Speichers'!$A$17:$A$1001,'Ergebnis (detailliert)'!$A$17:$A$300))</f>
        <v/>
      </c>
      <c r="O354" s="113" t="str">
        <f t="shared" si="23"/>
        <v/>
      </c>
      <c r="P354" s="17" t="str">
        <f>IFERROR(IF(A354="","",N354*'Ergebnis (detailliert)'!J354/'Ergebnis (detailliert)'!I354),0)</f>
        <v/>
      </c>
      <c r="Q354" s="95" t="str">
        <f t="shared" si="24"/>
        <v/>
      </c>
      <c r="R354" s="96" t="str">
        <f t="shared" si="25"/>
        <v/>
      </c>
      <c r="S354" s="97" t="str">
        <f>IF(A354="","",IF(LOOKUP(A354,Stammdaten!$A$17:$A$1001,Stammdaten!$G$17:$G$1001)="Nein",0,IF(ISBLANK('Beladung des Speichers'!A354),"",ROUND(MIN(J354,Q354)*-1,2))))</f>
        <v/>
      </c>
    </row>
    <row r="355" spans="1:19" x14ac:dyDescent="0.2">
      <c r="A355" s="98" t="str">
        <f>IF('Beladung des Speichers'!A355="","",'Beladung des Speichers'!A355)</f>
        <v/>
      </c>
      <c r="B355" s="98" t="str">
        <f>IF('Beladung des Speichers'!B355="","",'Beladung des Speichers'!B355)</f>
        <v/>
      </c>
      <c r="C355" s="149" t="str">
        <f>IF(ISBLANK('Beladung des Speichers'!A355),"",SUMIFS('Beladung des Speichers'!$C$17:$C$300,'Beladung des Speichers'!$A$17:$A$300,A355)-SUMIFS('Entladung des Speichers'!$C$17:$C$300,'Entladung des Speichers'!$A$17:$A$300,A355)+SUMIFS(Füllstände!$B$17:$B$299,Füllstände!$A$17:$A$299,A355)-SUMIFS(Füllstände!$C$17:$C$299,Füllstände!$A$17:$A$299,A355))</f>
        <v/>
      </c>
      <c r="D355" s="150" t="str">
        <f>IF(ISBLANK('Beladung des Speichers'!A355),"",C355*'Beladung des Speichers'!C355/SUMIFS('Beladung des Speichers'!$C$17:$C$300,'Beladung des Speichers'!$A$17:$A$300,A355))</f>
        <v/>
      </c>
      <c r="E355" s="151" t="str">
        <f>IF(ISBLANK('Beladung des Speichers'!A355),"",1/SUMIFS('Beladung des Speichers'!$C$17:$C$300,'Beladung des Speichers'!$A$17:$A$300,A355)*C355*SUMIF($A$17:$A$300,A355,'Beladung des Speichers'!$E$17:$E$300))</f>
        <v/>
      </c>
      <c r="F355" s="152" t="str">
        <f>IF(ISBLANK('Beladung des Speichers'!A355),"",IF(C355=0,"0,00",D355/C355*E355))</f>
        <v/>
      </c>
      <c r="G355" s="153" t="str">
        <f>IF(ISBLANK('Beladung des Speichers'!A355),"",SUMIFS('Beladung des Speichers'!$C$17:$C$300,'Beladung des Speichers'!$A$17:$A$300,A355))</f>
        <v/>
      </c>
      <c r="H355" s="112" t="str">
        <f>IF(ISBLANK('Beladung des Speichers'!A355),"",'Beladung des Speichers'!C355)</f>
        <v/>
      </c>
      <c r="I355" s="154" t="str">
        <f>IF(ISBLANK('Beladung des Speichers'!A355),"",SUMIFS('Beladung des Speichers'!$E$17:$E$1001,'Beladung des Speichers'!$A$17:$A$1001,'Ergebnis (detailliert)'!A355))</f>
        <v/>
      </c>
      <c r="J355" s="113" t="str">
        <f>IF(ISBLANK('Beladung des Speichers'!A355),"",'Beladung des Speichers'!E355)</f>
        <v/>
      </c>
      <c r="K355" s="154" t="str">
        <f>IF(ISBLANK('Beladung des Speichers'!A355),"",SUMIFS('Entladung des Speichers'!$C$17:$C$1001,'Entladung des Speichers'!$A$17:$A$1001,'Ergebnis (detailliert)'!A355))</f>
        <v/>
      </c>
      <c r="L355" s="155" t="str">
        <f t="shared" si="22"/>
        <v/>
      </c>
      <c r="M355" s="155" t="str">
        <f>IF(ISBLANK('Entladung des Speichers'!A355),"",'Entladung des Speichers'!C355)</f>
        <v/>
      </c>
      <c r="N355" s="154" t="str">
        <f>IF(ISBLANK('Beladung des Speichers'!A355),"",SUMIFS('Entladung des Speichers'!$E$17:$E$1001,'Entladung des Speichers'!$A$17:$A$1001,'Ergebnis (detailliert)'!$A$17:$A$300))</f>
        <v/>
      </c>
      <c r="O355" s="113" t="str">
        <f t="shared" si="23"/>
        <v/>
      </c>
      <c r="P355" s="17" t="str">
        <f>IFERROR(IF(A355="","",N355*'Ergebnis (detailliert)'!J355/'Ergebnis (detailliert)'!I355),0)</f>
        <v/>
      </c>
      <c r="Q355" s="95" t="str">
        <f t="shared" si="24"/>
        <v/>
      </c>
      <c r="R355" s="96" t="str">
        <f t="shared" si="25"/>
        <v/>
      </c>
      <c r="S355" s="97" t="str">
        <f>IF(A355="","",IF(LOOKUP(A355,Stammdaten!$A$17:$A$1001,Stammdaten!$G$17:$G$1001)="Nein",0,IF(ISBLANK('Beladung des Speichers'!A355),"",ROUND(MIN(J355,Q355)*-1,2))))</f>
        <v/>
      </c>
    </row>
    <row r="356" spans="1:19" x14ac:dyDescent="0.2">
      <c r="A356" s="98" t="str">
        <f>IF('Beladung des Speichers'!A356="","",'Beladung des Speichers'!A356)</f>
        <v/>
      </c>
      <c r="B356" s="98" t="str">
        <f>IF('Beladung des Speichers'!B356="","",'Beladung des Speichers'!B356)</f>
        <v/>
      </c>
      <c r="C356" s="149" t="str">
        <f>IF(ISBLANK('Beladung des Speichers'!A356),"",SUMIFS('Beladung des Speichers'!$C$17:$C$300,'Beladung des Speichers'!$A$17:$A$300,A356)-SUMIFS('Entladung des Speichers'!$C$17:$C$300,'Entladung des Speichers'!$A$17:$A$300,A356)+SUMIFS(Füllstände!$B$17:$B$299,Füllstände!$A$17:$A$299,A356)-SUMIFS(Füllstände!$C$17:$C$299,Füllstände!$A$17:$A$299,A356))</f>
        <v/>
      </c>
      <c r="D356" s="150" t="str">
        <f>IF(ISBLANK('Beladung des Speichers'!A356),"",C356*'Beladung des Speichers'!C356/SUMIFS('Beladung des Speichers'!$C$17:$C$300,'Beladung des Speichers'!$A$17:$A$300,A356))</f>
        <v/>
      </c>
      <c r="E356" s="151" t="str">
        <f>IF(ISBLANK('Beladung des Speichers'!A356),"",1/SUMIFS('Beladung des Speichers'!$C$17:$C$300,'Beladung des Speichers'!$A$17:$A$300,A356)*C356*SUMIF($A$17:$A$300,A356,'Beladung des Speichers'!$E$17:$E$300))</f>
        <v/>
      </c>
      <c r="F356" s="152" t="str">
        <f>IF(ISBLANK('Beladung des Speichers'!A356),"",IF(C356=0,"0,00",D356/C356*E356))</f>
        <v/>
      </c>
      <c r="G356" s="153" t="str">
        <f>IF(ISBLANK('Beladung des Speichers'!A356),"",SUMIFS('Beladung des Speichers'!$C$17:$C$300,'Beladung des Speichers'!$A$17:$A$300,A356))</f>
        <v/>
      </c>
      <c r="H356" s="112" t="str">
        <f>IF(ISBLANK('Beladung des Speichers'!A356),"",'Beladung des Speichers'!C356)</f>
        <v/>
      </c>
      <c r="I356" s="154" t="str">
        <f>IF(ISBLANK('Beladung des Speichers'!A356),"",SUMIFS('Beladung des Speichers'!$E$17:$E$1001,'Beladung des Speichers'!$A$17:$A$1001,'Ergebnis (detailliert)'!A356))</f>
        <v/>
      </c>
      <c r="J356" s="113" t="str">
        <f>IF(ISBLANK('Beladung des Speichers'!A356),"",'Beladung des Speichers'!E356)</f>
        <v/>
      </c>
      <c r="K356" s="154" t="str">
        <f>IF(ISBLANK('Beladung des Speichers'!A356),"",SUMIFS('Entladung des Speichers'!$C$17:$C$1001,'Entladung des Speichers'!$A$17:$A$1001,'Ergebnis (detailliert)'!A356))</f>
        <v/>
      </c>
      <c r="L356" s="155" t="str">
        <f t="shared" si="22"/>
        <v/>
      </c>
      <c r="M356" s="155" t="str">
        <f>IF(ISBLANK('Entladung des Speichers'!A356),"",'Entladung des Speichers'!C356)</f>
        <v/>
      </c>
      <c r="N356" s="154" t="str">
        <f>IF(ISBLANK('Beladung des Speichers'!A356),"",SUMIFS('Entladung des Speichers'!$E$17:$E$1001,'Entladung des Speichers'!$A$17:$A$1001,'Ergebnis (detailliert)'!$A$17:$A$300))</f>
        <v/>
      </c>
      <c r="O356" s="113" t="str">
        <f t="shared" si="23"/>
        <v/>
      </c>
      <c r="P356" s="17" t="str">
        <f>IFERROR(IF(A356="","",N356*'Ergebnis (detailliert)'!J356/'Ergebnis (detailliert)'!I356),0)</f>
        <v/>
      </c>
      <c r="Q356" s="95" t="str">
        <f t="shared" si="24"/>
        <v/>
      </c>
      <c r="R356" s="96" t="str">
        <f t="shared" si="25"/>
        <v/>
      </c>
      <c r="S356" s="97" t="str">
        <f>IF(A356="","",IF(LOOKUP(A356,Stammdaten!$A$17:$A$1001,Stammdaten!$G$17:$G$1001)="Nein",0,IF(ISBLANK('Beladung des Speichers'!A356),"",ROUND(MIN(J356,Q356)*-1,2))))</f>
        <v/>
      </c>
    </row>
    <row r="357" spans="1:19" x14ac:dyDescent="0.2">
      <c r="A357" s="98" t="str">
        <f>IF('Beladung des Speichers'!A357="","",'Beladung des Speichers'!A357)</f>
        <v/>
      </c>
      <c r="B357" s="98" t="str">
        <f>IF('Beladung des Speichers'!B357="","",'Beladung des Speichers'!B357)</f>
        <v/>
      </c>
      <c r="C357" s="149" t="str">
        <f>IF(ISBLANK('Beladung des Speichers'!A357),"",SUMIFS('Beladung des Speichers'!$C$17:$C$300,'Beladung des Speichers'!$A$17:$A$300,A357)-SUMIFS('Entladung des Speichers'!$C$17:$C$300,'Entladung des Speichers'!$A$17:$A$300,A357)+SUMIFS(Füllstände!$B$17:$B$299,Füllstände!$A$17:$A$299,A357)-SUMIFS(Füllstände!$C$17:$C$299,Füllstände!$A$17:$A$299,A357))</f>
        <v/>
      </c>
      <c r="D357" s="150" t="str">
        <f>IF(ISBLANK('Beladung des Speichers'!A357),"",C357*'Beladung des Speichers'!C357/SUMIFS('Beladung des Speichers'!$C$17:$C$300,'Beladung des Speichers'!$A$17:$A$300,A357))</f>
        <v/>
      </c>
      <c r="E357" s="151" t="str">
        <f>IF(ISBLANK('Beladung des Speichers'!A357),"",1/SUMIFS('Beladung des Speichers'!$C$17:$C$300,'Beladung des Speichers'!$A$17:$A$300,A357)*C357*SUMIF($A$17:$A$300,A357,'Beladung des Speichers'!$E$17:$E$300))</f>
        <v/>
      </c>
      <c r="F357" s="152" t="str">
        <f>IF(ISBLANK('Beladung des Speichers'!A357),"",IF(C357=0,"0,00",D357/C357*E357))</f>
        <v/>
      </c>
      <c r="G357" s="153" t="str">
        <f>IF(ISBLANK('Beladung des Speichers'!A357),"",SUMIFS('Beladung des Speichers'!$C$17:$C$300,'Beladung des Speichers'!$A$17:$A$300,A357))</f>
        <v/>
      </c>
      <c r="H357" s="112" t="str">
        <f>IF(ISBLANK('Beladung des Speichers'!A357),"",'Beladung des Speichers'!C357)</f>
        <v/>
      </c>
      <c r="I357" s="154" t="str">
        <f>IF(ISBLANK('Beladung des Speichers'!A357),"",SUMIFS('Beladung des Speichers'!$E$17:$E$1001,'Beladung des Speichers'!$A$17:$A$1001,'Ergebnis (detailliert)'!A357))</f>
        <v/>
      </c>
      <c r="J357" s="113" t="str">
        <f>IF(ISBLANK('Beladung des Speichers'!A357),"",'Beladung des Speichers'!E357)</f>
        <v/>
      </c>
      <c r="K357" s="154" t="str">
        <f>IF(ISBLANK('Beladung des Speichers'!A357),"",SUMIFS('Entladung des Speichers'!$C$17:$C$1001,'Entladung des Speichers'!$A$17:$A$1001,'Ergebnis (detailliert)'!A357))</f>
        <v/>
      </c>
      <c r="L357" s="155" t="str">
        <f t="shared" si="22"/>
        <v/>
      </c>
      <c r="M357" s="155" t="str">
        <f>IF(ISBLANK('Entladung des Speichers'!A357),"",'Entladung des Speichers'!C357)</f>
        <v/>
      </c>
      <c r="N357" s="154" t="str">
        <f>IF(ISBLANK('Beladung des Speichers'!A357),"",SUMIFS('Entladung des Speichers'!$E$17:$E$1001,'Entladung des Speichers'!$A$17:$A$1001,'Ergebnis (detailliert)'!$A$17:$A$300))</f>
        <v/>
      </c>
      <c r="O357" s="113" t="str">
        <f t="shared" si="23"/>
        <v/>
      </c>
      <c r="P357" s="17" t="str">
        <f>IFERROR(IF(A357="","",N357*'Ergebnis (detailliert)'!J357/'Ergebnis (detailliert)'!I357),0)</f>
        <v/>
      </c>
      <c r="Q357" s="95" t="str">
        <f t="shared" si="24"/>
        <v/>
      </c>
      <c r="R357" s="96" t="str">
        <f t="shared" si="25"/>
        <v/>
      </c>
      <c r="S357" s="97" t="str">
        <f>IF(A357="","",IF(LOOKUP(A357,Stammdaten!$A$17:$A$1001,Stammdaten!$G$17:$G$1001)="Nein",0,IF(ISBLANK('Beladung des Speichers'!A357),"",ROUND(MIN(J357,Q357)*-1,2))))</f>
        <v/>
      </c>
    </row>
    <row r="358" spans="1:19" x14ac:dyDescent="0.2">
      <c r="A358" s="98" t="str">
        <f>IF('Beladung des Speichers'!A358="","",'Beladung des Speichers'!A358)</f>
        <v/>
      </c>
      <c r="B358" s="98" t="str">
        <f>IF('Beladung des Speichers'!B358="","",'Beladung des Speichers'!B358)</f>
        <v/>
      </c>
      <c r="C358" s="149" t="str">
        <f>IF(ISBLANK('Beladung des Speichers'!A358),"",SUMIFS('Beladung des Speichers'!$C$17:$C$300,'Beladung des Speichers'!$A$17:$A$300,A358)-SUMIFS('Entladung des Speichers'!$C$17:$C$300,'Entladung des Speichers'!$A$17:$A$300,A358)+SUMIFS(Füllstände!$B$17:$B$299,Füllstände!$A$17:$A$299,A358)-SUMIFS(Füllstände!$C$17:$C$299,Füllstände!$A$17:$A$299,A358))</f>
        <v/>
      </c>
      <c r="D358" s="150" t="str">
        <f>IF(ISBLANK('Beladung des Speichers'!A358),"",C358*'Beladung des Speichers'!C358/SUMIFS('Beladung des Speichers'!$C$17:$C$300,'Beladung des Speichers'!$A$17:$A$300,A358))</f>
        <v/>
      </c>
      <c r="E358" s="151" t="str">
        <f>IF(ISBLANK('Beladung des Speichers'!A358),"",1/SUMIFS('Beladung des Speichers'!$C$17:$C$300,'Beladung des Speichers'!$A$17:$A$300,A358)*C358*SUMIF($A$17:$A$300,A358,'Beladung des Speichers'!$E$17:$E$300))</f>
        <v/>
      </c>
      <c r="F358" s="152" t="str">
        <f>IF(ISBLANK('Beladung des Speichers'!A358),"",IF(C358=0,"0,00",D358/C358*E358))</f>
        <v/>
      </c>
      <c r="G358" s="153" t="str">
        <f>IF(ISBLANK('Beladung des Speichers'!A358),"",SUMIFS('Beladung des Speichers'!$C$17:$C$300,'Beladung des Speichers'!$A$17:$A$300,A358))</f>
        <v/>
      </c>
      <c r="H358" s="112" t="str">
        <f>IF(ISBLANK('Beladung des Speichers'!A358),"",'Beladung des Speichers'!C358)</f>
        <v/>
      </c>
      <c r="I358" s="154" t="str">
        <f>IF(ISBLANK('Beladung des Speichers'!A358),"",SUMIFS('Beladung des Speichers'!$E$17:$E$1001,'Beladung des Speichers'!$A$17:$A$1001,'Ergebnis (detailliert)'!A358))</f>
        <v/>
      </c>
      <c r="J358" s="113" t="str">
        <f>IF(ISBLANK('Beladung des Speichers'!A358),"",'Beladung des Speichers'!E358)</f>
        <v/>
      </c>
      <c r="K358" s="154" t="str">
        <f>IF(ISBLANK('Beladung des Speichers'!A358),"",SUMIFS('Entladung des Speichers'!$C$17:$C$1001,'Entladung des Speichers'!$A$17:$A$1001,'Ergebnis (detailliert)'!A358))</f>
        <v/>
      </c>
      <c r="L358" s="155" t="str">
        <f t="shared" si="22"/>
        <v/>
      </c>
      <c r="M358" s="155" t="str">
        <f>IF(ISBLANK('Entladung des Speichers'!A358),"",'Entladung des Speichers'!C358)</f>
        <v/>
      </c>
      <c r="N358" s="154" t="str">
        <f>IF(ISBLANK('Beladung des Speichers'!A358),"",SUMIFS('Entladung des Speichers'!$E$17:$E$1001,'Entladung des Speichers'!$A$17:$A$1001,'Ergebnis (detailliert)'!$A$17:$A$300))</f>
        <v/>
      </c>
      <c r="O358" s="113" t="str">
        <f t="shared" si="23"/>
        <v/>
      </c>
      <c r="P358" s="17" t="str">
        <f>IFERROR(IF(A358="","",N358*'Ergebnis (detailliert)'!J358/'Ergebnis (detailliert)'!I358),0)</f>
        <v/>
      </c>
      <c r="Q358" s="95" t="str">
        <f t="shared" si="24"/>
        <v/>
      </c>
      <c r="R358" s="96" t="str">
        <f t="shared" si="25"/>
        <v/>
      </c>
      <c r="S358" s="97" t="str">
        <f>IF(A358="","",IF(LOOKUP(A358,Stammdaten!$A$17:$A$1001,Stammdaten!$G$17:$G$1001)="Nein",0,IF(ISBLANK('Beladung des Speichers'!A358),"",ROUND(MIN(J358,Q358)*-1,2))))</f>
        <v/>
      </c>
    </row>
    <row r="359" spans="1:19" x14ac:dyDescent="0.2">
      <c r="A359" s="98" t="str">
        <f>IF('Beladung des Speichers'!A359="","",'Beladung des Speichers'!A359)</f>
        <v/>
      </c>
      <c r="B359" s="98" t="str">
        <f>IF('Beladung des Speichers'!B359="","",'Beladung des Speichers'!B359)</f>
        <v/>
      </c>
      <c r="C359" s="149" t="str">
        <f>IF(ISBLANK('Beladung des Speichers'!A359),"",SUMIFS('Beladung des Speichers'!$C$17:$C$300,'Beladung des Speichers'!$A$17:$A$300,A359)-SUMIFS('Entladung des Speichers'!$C$17:$C$300,'Entladung des Speichers'!$A$17:$A$300,A359)+SUMIFS(Füllstände!$B$17:$B$299,Füllstände!$A$17:$A$299,A359)-SUMIFS(Füllstände!$C$17:$C$299,Füllstände!$A$17:$A$299,A359))</f>
        <v/>
      </c>
      <c r="D359" s="150" t="str">
        <f>IF(ISBLANK('Beladung des Speichers'!A359),"",C359*'Beladung des Speichers'!C359/SUMIFS('Beladung des Speichers'!$C$17:$C$300,'Beladung des Speichers'!$A$17:$A$300,A359))</f>
        <v/>
      </c>
      <c r="E359" s="151" t="str">
        <f>IF(ISBLANK('Beladung des Speichers'!A359),"",1/SUMIFS('Beladung des Speichers'!$C$17:$C$300,'Beladung des Speichers'!$A$17:$A$300,A359)*C359*SUMIF($A$17:$A$300,A359,'Beladung des Speichers'!$E$17:$E$300))</f>
        <v/>
      </c>
      <c r="F359" s="152" t="str">
        <f>IF(ISBLANK('Beladung des Speichers'!A359),"",IF(C359=0,"0,00",D359/C359*E359))</f>
        <v/>
      </c>
      <c r="G359" s="153" t="str">
        <f>IF(ISBLANK('Beladung des Speichers'!A359),"",SUMIFS('Beladung des Speichers'!$C$17:$C$300,'Beladung des Speichers'!$A$17:$A$300,A359))</f>
        <v/>
      </c>
      <c r="H359" s="112" t="str">
        <f>IF(ISBLANK('Beladung des Speichers'!A359),"",'Beladung des Speichers'!C359)</f>
        <v/>
      </c>
      <c r="I359" s="154" t="str">
        <f>IF(ISBLANK('Beladung des Speichers'!A359),"",SUMIFS('Beladung des Speichers'!$E$17:$E$1001,'Beladung des Speichers'!$A$17:$A$1001,'Ergebnis (detailliert)'!A359))</f>
        <v/>
      </c>
      <c r="J359" s="113" t="str">
        <f>IF(ISBLANK('Beladung des Speichers'!A359),"",'Beladung des Speichers'!E359)</f>
        <v/>
      </c>
      <c r="K359" s="154" t="str">
        <f>IF(ISBLANK('Beladung des Speichers'!A359),"",SUMIFS('Entladung des Speichers'!$C$17:$C$1001,'Entladung des Speichers'!$A$17:$A$1001,'Ergebnis (detailliert)'!A359))</f>
        <v/>
      </c>
      <c r="L359" s="155" t="str">
        <f t="shared" si="22"/>
        <v/>
      </c>
      <c r="M359" s="155" t="str">
        <f>IF(ISBLANK('Entladung des Speichers'!A359),"",'Entladung des Speichers'!C359)</f>
        <v/>
      </c>
      <c r="N359" s="154" t="str">
        <f>IF(ISBLANK('Beladung des Speichers'!A359),"",SUMIFS('Entladung des Speichers'!$E$17:$E$1001,'Entladung des Speichers'!$A$17:$A$1001,'Ergebnis (detailliert)'!$A$17:$A$300))</f>
        <v/>
      </c>
      <c r="O359" s="113" t="str">
        <f t="shared" si="23"/>
        <v/>
      </c>
      <c r="P359" s="17" t="str">
        <f>IFERROR(IF(A359="","",N359*'Ergebnis (detailliert)'!J359/'Ergebnis (detailliert)'!I359),0)</f>
        <v/>
      </c>
      <c r="Q359" s="95" t="str">
        <f t="shared" si="24"/>
        <v/>
      </c>
      <c r="R359" s="96" t="str">
        <f t="shared" si="25"/>
        <v/>
      </c>
      <c r="S359" s="97" t="str">
        <f>IF(A359="","",IF(LOOKUP(A359,Stammdaten!$A$17:$A$1001,Stammdaten!$G$17:$G$1001)="Nein",0,IF(ISBLANK('Beladung des Speichers'!A359),"",ROUND(MIN(J359,Q359)*-1,2))))</f>
        <v/>
      </c>
    </row>
    <row r="360" spans="1:19" x14ac:dyDescent="0.2">
      <c r="A360" s="98" t="str">
        <f>IF('Beladung des Speichers'!A360="","",'Beladung des Speichers'!A360)</f>
        <v/>
      </c>
      <c r="B360" s="98" t="str">
        <f>IF('Beladung des Speichers'!B360="","",'Beladung des Speichers'!B360)</f>
        <v/>
      </c>
      <c r="C360" s="149" t="str">
        <f>IF(ISBLANK('Beladung des Speichers'!A360),"",SUMIFS('Beladung des Speichers'!$C$17:$C$300,'Beladung des Speichers'!$A$17:$A$300,A360)-SUMIFS('Entladung des Speichers'!$C$17:$C$300,'Entladung des Speichers'!$A$17:$A$300,A360)+SUMIFS(Füllstände!$B$17:$B$299,Füllstände!$A$17:$A$299,A360)-SUMIFS(Füllstände!$C$17:$C$299,Füllstände!$A$17:$A$299,A360))</f>
        <v/>
      </c>
      <c r="D360" s="150" t="str">
        <f>IF(ISBLANK('Beladung des Speichers'!A360),"",C360*'Beladung des Speichers'!C360/SUMIFS('Beladung des Speichers'!$C$17:$C$300,'Beladung des Speichers'!$A$17:$A$300,A360))</f>
        <v/>
      </c>
      <c r="E360" s="151" t="str">
        <f>IF(ISBLANK('Beladung des Speichers'!A360),"",1/SUMIFS('Beladung des Speichers'!$C$17:$C$300,'Beladung des Speichers'!$A$17:$A$300,A360)*C360*SUMIF($A$17:$A$300,A360,'Beladung des Speichers'!$E$17:$E$300))</f>
        <v/>
      </c>
      <c r="F360" s="152" t="str">
        <f>IF(ISBLANK('Beladung des Speichers'!A360),"",IF(C360=0,"0,00",D360/C360*E360))</f>
        <v/>
      </c>
      <c r="G360" s="153" t="str">
        <f>IF(ISBLANK('Beladung des Speichers'!A360),"",SUMIFS('Beladung des Speichers'!$C$17:$C$300,'Beladung des Speichers'!$A$17:$A$300,A360))</f>
        <v/>
      </c>
      <c r="H360" s="112" t="str">
        <f>IF(ISBLANK('Beladung des Speichers'!A360),"",'Beladung des Speichers'!C360)</f>
        <v/>
      </c>
      <c r="I360" s="154" t="str">
        <f>IF(ISBLANK('Beladung des Speichers'!A360),"",SUMIFS('Beladung des Speichers'!$E$17:$E$1001,'Beladung des Speichers'!$A$17:$A$1001,'Ergebnis (detailliert)'!A360))</f>
        <v/>
      </c>
      <c r="J360" s="113" t="str">
        <f>IF(ISBLANK('Beladung des Speichers'!A360),"",'Beladung des Speichers'!E360)</f>
        <v/>
      </c>
      <c r="K360" s="154" t="str">
        <f>IF(ISBLANK('Beladung des Speichers'!A360),"",SUMIFS('Entladung des Speichers'!$C$17:$C$1001,'Entladung des Speichers'!$A$17:$A$1001,'Ergebnis (detailliert)'!A360))</f>
        <v/>
      </c>
      <c r="L360" s="155" t="str">
        <f t="shared" si="22"/>
        <v/>
      </c>
      <c r="M360" s="155" t="str">
        <f>IF(ISBLANK('Entladung des Speichers'!A360),"",'Entladung des Speichers'!C360)</f>
        <v/>
      </c>
      <c r="N360" s="154" t="str">
        <f>IF(ISBLANK('Beladung des Speichers'!A360),"",SUMIFS('Entladung des Speichers'!$E$17:$E$1001,'Entladung des Speichers'!$A$17:$A$1001,'Ergebnis (detailliert)'!$A$17:$A$300))</f>
        <v/>
      </c>
      <c r="O360" s="113" t="str">
        <f t="shared" si="23"/>
        <v/>
      </c>
      <c r="P360" s="17" t="str">
        <f>IFERROR(IF(A360="","",N360*'Ergebnis (detailliert)'!J360/'Ergebnis (detailliert)'!I360),0)</f>
        <v/>
      </c>
      <c r="Q360" s="95" t="str">
        <f t="shared" si="24"/>
        <v/>
      </c>
      <c r="R360" s="96" t="str">
        <f t="shared" si="25"/>
        <v/>
      </c>
      <c r="S360" s="97" t="str">
        <f>IF(A360="","",IF(LOOKUP(A360,Stammdaten!$A$17:$A$1001,Stammdaten!$G$17:$G$1001)="Nein",0,IF(ISBLANK('Beladung des Speichers'!A360),"",ROUND(MIN(J360,Q360)*-1,2))))</f>
        <v/>
      </c>
    </row>
    <row r="361" spans="1:19" x14ac:dyDescent="0.2">
      <c r="A361" s="98" t="str">
        <f>IF('Beladung des Speichers'!A361="","",'Beladung des Speichers'!A361)</f>
        <v/>
      </c>
      <c r="B361" s="98" t="str">
        <f>IF('Beladung des Speichers'!B361="","",'Beladung des Speichers'!B361)</f>
        <v/>
      </c>
      <c r="C361" s="149" t="str">
        <f>IF(ISBLANK('Beladung des Speichers'!A361),"",SUMIFS('Beladung des Speichers'!$C$17:$C$300,'Beladung des Speichers'!$A$17:$A$300,A361)-SUMIFS('Entladung des Speichers'!$C$17:$C$300,'Entladung des Speichers'!$A$17:$A$300,A361)+SUMIFS(Füllstände!$B$17:$B$299,Füllstände!$A$17:$A$299,A361)-SUMIFS(Füllstände!$C$17:$C$299,Füllstände!$A$17:$A$299,A361))</f>
        <v/>
      </c>
      <c r="D361" s="150" t="str">
        <f>IF(ISBLANK('Beladung des Speichers'!A361),"",C361*'Beladung des Speichers'!C361/SUMIFS('Beladung des Speichers'!$C$17:$C$300,'Beladung des Speichers'!$A$17:$A$300,A361))</f>
        <v/>
      </c>
      <c r="E361" s="151" t="str">
        <f>IF(ISBLANK('Beladung des Speichers'!A361),"",1/SUMIFS('Beladung des Speichers'!$C$17:$C$300,'Beladung des Speichers'!$A$17:$A$300,A361)*C361*SUMIF($A$17:$A$300,A361,'Beladung des Speichers'!$E$17:$E$300))</f>
        <v/>
      </c>
      <c r="F361" s="152" t="str">
        <f>IF(ISBLANK('Beladung des Speichers'!A361),"",IF(C361=0,"0,00",D361/C361*E361))</f>
        <v/>
      </c>
      <c r="G361" s="153" t="str">
        <f>IF(ISBLANK('Beladung des Speichers'!A361),"",SUMIFS('Beladung des Speichers'!$C$17:$C$300,'Beladung des Speichers'!$A$17:$A$300,A361))</f>
        <v/>
      </c>
      <c r="H361" s="112" t="str">
        <f>IF(ISBLANK('Beladung des Speichers'!A361),"",'Beladung des Speichers'!C361)</f>
        <v/>
      </c>
      <c r="I361" s="154" t="str">
        <f>IF(ISBLANK('Beladung des Speichers'!A361),"",SUMIFS('Beladung des Speichers'!$E$17:$E$1001,'Beladung des Speichers'!$A$17:$A$1001,'Ergebnis (detailliert)'!A361))</f>
        <v/>
      </c>
      <c r="J361" s="113" t="str">
        <f>IF(ISBLANK('Beladung des Speichers'!A361),"",'Beladung des Speichers'!E361)</f>
        <v/>
      </c>
      <c r="K361" s="154" t="str">
        <f>IF(ISBLANK('Beladung des Speichers'!A361),"",SUMIFS('Entladung des Speichers'!$C$17:$C$1001,'Entladung des Speichers'!$A$17:$A$1001,'Ergebnis (detailliert)'!A361))</f>
        <v/>
      </c>
      <c r="L361" s="155" t="str">
        <f t="shared" si="22"/>
        <v/>
      </c>
      <c r="M361" s="155" t="str">
        <f>IF(ISBLANK('Entladung des Speichers'!A361),"",'Entladung des Speichers'!C361)</f>
        <v/>
      </c>
      <c r="N361" s="154" t="str">
        <f>IF(ISBLANK('Beladung des Speichers'!A361),"",SUMIFS('Entladung des Speichers'!$E$17:$E$1001,'Entladung des Speichers'!$A$17:$A$1001,'Ergebnis (detailliert)'!$A$17:$A$300))</f>
        <v/>
      </c>
      <c r="O361" s="113" t="str">
        <f t="shared" si="23"/>
        <v/>
      </c>
      <c r="P361" s="17" t="str">
        <f>IFERROR(IF(A361="","",N361*'Ergebnis (detailliert)'!J361/'Ergebnis (detailliert)'!I361),0)</f>
        <v/>
      </c>
      <c r="Q361" s="95" t="str">
        <f t="shared" si="24"/>
        <v/>
      </c>
      <c r="R361" s="96" t="str">
        <f t="shared" si="25"/>
        <v/>
      </c>
      <c r="S361" s="97" t="str">
        <f>IF(A361="","",IF(LOOKUP(A361,Stammdaten!$A$17:$A$1001,Stammdaten!$G$17:$G$1001)="Nein",0,IF(ISBLANK('Beladung des Speichers'!A361),"",ROUND(MIN(J361,Q361)*-1,2))))</f>
        <v/>
      </c>
    </row>
    <row r="362" spans="1:19" x14ac:dyDescent="0.2">
      <c r="A362" s="98" t="str">
        <f>IF('Beladung des Speichers'!A362="","",'Beladung des Speichers'!A362)</f>
        <v/>
      </c>
      <c r="B362" s="98" t="str">
        <f>IF('Beladung des Speichers'!B362="","",'Beladung des Speichers'!B362)</f>
        <v/>
      </c>
      <c r="C362" s="149" t="str">
        <f>IF(ISBLANK('Beladung des Speichers'!A362),"",SUMIFS('Beladung des Speichers'!$C$17:$C$300,'Beladung des Speichers'!$A$17:$A$300,A362)-SUMIFS('Entladung des Speichers'!$C$17:$C$300,'Entladung des Speichers'!$A$17:$A$300,A362)+SUMIFS(Füllstände!$B$17:$B$299,Füllstände!$A$17:$A$299,A362)-SUMIFS(Füllstände!$C$17:$C$299,Füllstände!$A$17:$A$299,A362))</f>
        <v/>
      </c>
      <c r="D362" s="150" t="str">
        <f>IF(ISBLANK('Beladung des Speichers'!A362),"",C362*'Beladung des Speichers'!C362/SUMIFS('Beladung des Speichers'!$C$17:$C$300,'Beladung des Speichers'!$A$17:$A$300,A362))</f>
        <v/>
      </c>
      <c r="E362" s="151" t="str">
        <f>IF(ISBLANK('Beladung des Speichers'!A362),"",1/SUMIFS('Beladung des Speichers'!$C$17:$C$300,'Beladung des Speichers'!$A$17:$A$300,A362)*C362*SUMIF($A$17:$A$300,A362,'Beladung des Speichers'!$E$17:$E$300))</f>
        <v/>
      </c>
      <c r="F362" s="152" t="str">
        <f>IF(ISBLANK('Beladung des Speichers'!A362),"",IF(C362=0,"0,00",D362/C362*E362))</f>
        <v/>
      </c>
      <c r="G362" s="153" t="str">
        <f>IF(ISBLANK('Beladung des Speichers'!A362),"",SUMIFS('Beladung des Speichers'!$C$17:$C$300,'Beladung des Speichers'!$A$17:$A$300,A362))</f>
        <v/>
      </c>
      <c r="H362" s="112" t="str">
        <f>IF(ISBLANK('Beladung des Speichers'!A362),"",'Beladung des Speichers'!C362)</f>
        <v/>
      </c>
      <c r="I362" s="154" t="str">
        <f>IF(ISBLANK('Beladung des Speichers'!A362),"",SUMIFS('Beladung des Speichers'!$E$17:$E$1001,'Beladung des Speichers'!$A$17:$A$1001,'Ergebnis (detailliert)'!A362))</f>
        <v/>
      </c>
      <c r="J362" s="113" t="str">
        <f>IF(ISBLANK('Beladung des Speichers'!A362),"",'Beladung des Speichers'!E362)</f>
        <v/>
      </c>
      <c r="K362" s="154" t="str">
        <f>IF(ISBLANK('Beladung des Speichers'!A362),"",SUMIFS('Entladung des Speichers'!$C$17:$C$1001,'Entladung des Speichers'!$A$17:$A$1001,'Ergebnis (detailliert)'!A362))</f>
        <v/>
      </c>
      <c r="L362" s="155" t="str">
        <f t="shared" si="22"/>
        <v/>
      </c>
      <c r="M362" s="155" t="str">
        <f>IF(ISBLANK('Entladung des Speichers'!A362),"",'Entladung des Speichers'!C362)</f>
        <v/>
      </c>
      <c r="N362" s="154" t="str">
        <f>IF(ISBLANK('Beladung des Speichers'!A362),"",SUMIFS('Entladung des Speichers'!$E$17:$E$1001,'Entladung des Speichers'!$A$17:$A$1001,'Ergebnis (detailliert)'!$A$17:$A$300))</f>
        <v/>
      </c>
      <c r="O362" s="113" t="str">
        <f t="shared" si="23"/>
        <v/>
      </c>
      <c r="P362" s="17" t="str">
        <f>IFERROR(IF(A362="","",N362*'Ergebnis (detailliert)'!J362/'Ergebnis (detailliert)'!I362),0)</f>
        <v/>
      </c>
      <c r="Q362" s="95" t="str">
        <f t="shared" si="24"/>
        <v/>
      </c>
      <c r="R362" s="96" t="str">
        <f t="shared" si="25"/>
        <v/>
      </c>
      <c r="S362" s="97" t="str">
        <f>IF(A362="","",IF(LOOKUP(A362,Stammdaten!$A$17:$A$1001,Stammdaten!$G$17:$G$1001)="Nein",0,IF(ISBLANK('Beladung des Speichers'!A362),"",ROUND(MIN(J362,Q362)*-1,2))))</f>
        <v/>
      </c>
    </row>
    <row r="363" spans="1:19" x14ac:dyDescent="0.2">
      <c r="A363" s="98" t="str">
        <f>IF('Beladung des Speichers'!A363="","",'Beladung des Speichers'!A363)</f>
        <v/>
      </c>
      <c r="B363" s="98" t="str">
        <f>IF('Beladung des Speichers'!B363="","",'Beladung des Speichers'!B363)</f>
        <v/>
      </c>
      <c r="C363" s="149" t="str">
        <f>IF(ISBLANK('Beladung des Speichers'!A363),"",SUMIFS('Beladung des Speichers'!$C$17:$C$300,'Beladung des Speichers'!$A$17:$A$300,A363)-SUMIFS('Entladung des Speichers'!$C$17:$C$300,'Entladung des Speichers'!$A$17:$A$300,A363)+SUMIFS(Füllstände!$B$17:$B$299,Füllstände!$A$17:$A$299,A363)-SUMIFS(Füllstände!$C$17:$C$299,Füllstände!$A$17:$A$299,A363))</f>
        <v/>
      </c>
      <c r="D363" s="150" t="str">
        <f>IF(ISBLANK('Beladung des Speichers'!A363),"",C363*'Beladung des Speichers'!C363/SUMIFS('Beladung des Speichers'!$C$17:$C$300,'Beladung des Speichers'!$A$17:$A$300,A363))</f>
        <v/>
      </c>
      <c r="E363" s="151" t="str">
        <f>IF(ISBLANK('Beladung des Speichers'!A363),"",1/SUMIFS('Beladung des Speichers'!$C$17:$C$300,'Beladung des Speichers'!$A$17:$A$300,A363)*C363*SUMIF($A$17:$A$300,A363,'Beladung des Speichers'!$E$17:$E$300))</f>
        <v/>
      </c>
      <c r="F363" s="152" t="str">
        <f>IF(ISBLANK('Beladung des Speichers'!A363),"",IF(C363=0,"0,00",D363/C363*E363))</f>
        <v/>
      </c>
      <c r="G363" s="153" t="str">
        <f>IF(ISBLANK('Beladung des Speichers'!A363),"",SUMIFS('Beladung des Speichers'!$C$17:$C$300,'Beladung des Speichers'!$A$17:$A$300,A363))</f>
        <v/>
      </c>
      <c r="H363" s="112" t="str">
        <f>IF(ISBLANK('Beladung des Speichers'!A363),"",'Beladung des Speichers'!C363)</f>
        <v/>
      </c>
      <c r="I363" s="154" t="str">
        <f>IF(ISBLANK('Beladung des Speichers'!A363),"",SUMIFS('Beladung des Speichers'!$E$17:$E$1001,'Beladung des Speichers'!$A$17:$A$1001,'Ergebnis (detailliert)'!A363))</f>
        <v/>
      </c>
      <c r="J363" s="113" t="str">
        <f>IF(ISBLANK('Beladung des Speichers'!A363),"",'Beladung des Speichers'!E363)</f>
        <v/>
      </c>
      <c r="K363" s="154" t="str">
        <f>IF(ISBLANK('Beladung des Speichers'!A363),"",SUMIFS('Entladung des Speichers'!$C$17:$C$1001,'Entladung des Speichers'!$A$17:$A$1001,'Ergebnis (detailliert)'!A363))</f>
        <v/>
      </c>
      <c r="L363" s="155" t="str">
        <f t="shared" si="22"/>
        <v/>
      </c>
      <c r="M363" s="155" t="str">
        <f>IF(ISBLANK('Entladung des Speichers'!A363),"",'Entladung des Speichers'!C363)</f>
        <v/>
      </c>
      <c r="N363" s="154" t="str">
        <f>IF(ISBLANK('Beladung des Speichers'!A363),"",SUMIFS('Entladung des Speichers'!$E$17:$E$1001,'Entladung des Speichers'!$A$17:$A$1001,'Ergebnis (detailliert)'!$A$17:$A$300))</f>
        <v/>
      </c>
      <c r="O363" s="113" t="str">
        <f t="shared" si="23"/>
        <v/>
      </c>
      <c r="P363" s="17" t="str">
        <f>IFERROR(IF(A363="","",N363*'Ergebnis (detailliert)'!J363/'Ergebnis (detailliert)'!I363),0)</f>
        <v/>
      </c>
      <c r="Q363" s="95" t="str">
        <f t="shared" si="24"/>
        <v/>
      </c>
      <c r="R363" s="96" t="str">
        <f t="shared" si="25"/>
        <v/>
      </c>
      <c r="S363" s="97" t="str">
        <f>IF(A363="","",IF(LOOKUP(A363,Stammdaten!$A$17:$A$1001,Stammdaten!$G$17:$G$1001)="Nein",0,IF(ISBLANK('Beladung des Speichers'!A363),"",ROUND(MIN(J363,Q363)*-1,2))))</f>
        <v/>
      </c>
    </row>
    <row r="364" spans="1:19" x14ac:dyDescent="0.2">
      <c r="A364" s="98" t="str">
        <f>IF('Beladung des Speichers'!A364="","",'Beladung des Speichers'!A364)</f>
        <v/>
      </c>
      <c r="B364" s="98" t="str">
        <f>IF('Beladung des Speichers'!B364="","",'Beladung des Speichers'!B364)</f>
        <v/>
      </c>
      <c r="C364" s="149" t="str">
        <f>IF(ISBLANK('Beladung des Speichers'!A364),"",SUMIFS('Beladung des Speichers'!$C$17:$C$300,'Beladung des Speichers'!$A$17:$A$300,A364)-SUMIFS('Entladung des Speichers'!$C$17:$C$300,'Entladung des Speichers'!$A$17:$A$300,A364)+SUMIFS(Füllstände!$B$17:$B$299,Füllstände!$A$17:$A$299,A364)-SUMIFS(Füllstände!$C$17:$C$299,Füllstände!$A$17:$A$299,A364))</f>
        <v/>
      </c>
      <c r="D364" s="150" t="str">
        <f>IF(ISBLANK('Beladung des Speichers'!A364),"",C364*'Beladung des Speichers'!C364/SUMIFS('Beladung des Speichers'!$C$17:$C$300,'Beladung des Speichers'!$A$17:$A$300,A364))</f>
        <v/>
      </c>
      <c r="E364" s="151" t="str">
        <f>IF(ISBLANK('Beladung des Speichers'!A364),"",1/SUMIFS('Beladung des Speichers'!$C$17:$C$300,'Beladung des Speichers'!$A$17:$A$300,A364)*C364*SUMIF($A$17:$A$300,A364,'Beladung des Speichers'!$E$17:$E$300))</f>
        <v/>
      </c>
      <c r="F364" s="152" t="str">
        <f>IF(ISBLANK('Beladung des Speichers'!A364),"",IF(C364=0,"0,00",D364/C364*E364))</f>
        <v/>
      </c>
      <c r="G364" s="153" t="str">
        <f>IF(ISBLANK('Beladung des Speichers'!A364),"",SUMIFS('Beladung des Speichers'!$C$17:$C$300,'Beladung des Speichers'!$A$17:$A$300,A364))</f>
        <v/>
      </c>
      <c r="H364" s="112" t="str">
        <f>IF(ISBLANK('Beladung des Speichers'!A364),"",'Beladung des Speichers'!C364)</f>
        <v/>
      </c>
      <c r="I364" s="154" t="str">
        <f>IF(ISBLANK('Beladung des Speichers'!A364),"",SUMIFS('Beladung des Speichers'!$E$17:$E$1001,'Beladung des Speichers'!$A$17:$A$1001,'Ergebnis (detailliert)'!A364))</f>
        <v/>
      </c>
      <c r="J364" s="113" t="str">
        <f>IF(ISBLANK('Beladung des Speichers'!A364),"",'Beladung des Speichers'!E364)</f>
        <v/>
      </c>
      <c r="K364" s="154" t="str">
        <f>IF(ISBLANK('Beladung des Speichers'!A364),"",SUMIFS('Entladung des Speichers'!$C$17:$C$1001,'Entladung des Speichers'!$A$17:$A$1001,'Ergebnis (detailliert)'!A364))</f>
        <v/>
      </c>
      <c r="L364" s="155" t="str">
        <f t="shared" si="22"/>
        <v/>
      </c>
      <c r="M364" s="155" t="str">
        <f>IF(ISBLANK('Entladung des Speichers'!A364),"",'Entladung des Speichers'!C364)</f>
        <v/>
      </c>
      <c r="N364" s="154" t="str">
        <f>IF(ISBLANK('Beladung des Speichers'!A364),"",SUMIFS('Entladung des Speichers'!$E$17:$E$1001,'Entladung des Speichers'!$A$17:$A$1001,'Ergebnis (detailliert)'!$A$17:$A$300))</f>
        <v/>
      </c>
      <c r="O364" s="113" t="str">
        <f t="shared" si="23"/>
        <v/>
      </c>
      <c r="P364" s="17" t="str">
        <f>IFERROR(IF(A364="","",N364*'Ergebnis (detailliert)'!J364/'Ergebnis (detailliert)'!I364),0)</f>
        <v/>
      </c>
      <c r="Q364" s="95" t="str">
        <f t="shared" si="24"/>
        <v/>
      </c>
      <c r="R364" s="96" t="str">
        <f t="shared" si="25"/>
        <v/>
      </c>
      <c r="S364" s="97" t="str">
        <f>IF(A364="","",IF(LOOKUP(A364,Stammdaten!$A$17:$A$1001,Stammdaten!$G$17:$G$1001)="Nein",0,IF(ISBLANK('Beladung des Speichers'!A364),"",ROUND(MIN(J364,Q364)*-1,2))))</f>
        <v/>
      </c>
    </row>
    <row r="365" spans="1:19" x14ac:dyDescent="0.2">
      <c r="A365" s="98" t="str">
        <f>IF('Beladung des Speichers'!A365="","",'Beladung des Speichers'!A365)</f>
        <v/>
      </c>
      <c r="B365" s="98" t="str">
        <f>IF('Beladung des Speichers'!B365="","",'Beladung des Speichers'!B365)</f>
        <v/>
      </c>
      <c r="C365" s="149" t="str">
        <f>IF(ISBLANK('Beladung des Speichers'!A365),"",SUMIFS('Beladung des Speichers'!$C$17:$C$300,'Beladung des Speichers'!$A$17:$A$300,A365)-SUMIFS('Entladung des Speichers'!$C$17:$C$300,'Entladung des Speichers'!$A$17:$A$300,A365)+SUMIFS(Füllstände!$B$17:$B$299,Füllstände!$A$17:$A$299,A365)-SUMIFS(Füllstände!$C$17:$C$299,Füllstände!$A$17:$A$299,A365))</f>
        <v/>
      </c>
      <c r="D365" s="150" t="str">
        <f>IF(ISBLANK('Beladung des Speichers'!A365),"",C365*'Beladung des Speichers'!C365/SUMIFS('Beladung des Speichers'!$C$17:$C$300,'Beladung des Speichers'!$A$17:$A$300,A365))</f>
        <v/>
      </c>
      <c r="E365" s="151" t="str">
        <f>IF(ISBLANK('Beladung des Speichers'!A365),"",1/SUMIFS('Beladung des Speichers'!$C$17:$C$300,'Beladung des Speichers'!$A$17:$A$300,A365)*C365*SUMIF($A$17:$A$300,A365,'Beladung des Speichers'!$E$17:$E$300))</f>
        <v/>
      </c>
      <c r="F365" s="152" t="str">
        <f>IF(ISBLANK('Beladung des Speichers'!A365),"",IF(C365=0,"0,00",D365/C365*E365))</f>
        <v/>
      </c>
      <c r="G365" s="153" t="str">
        <f>IF(ISBLANK('Beladung des Speichers'!A365),"",SUMIFS('Beladung des Speichers'!$C$17:$C$300,'Beladung des Speichers'!$A$17:$A$300,A365))</f>
        <v/>
      </c>
      <c r="H365" s="112" t="str">
        <f>IF(ISBLANK('Beladung des Speichers'!A365),"",'Beladung des Speichers'!C365)</f>
        <v/>
      </c>
      <c r="I365" s="154" t="str">
        <f>IF(ISBLANK('Beladung des Speichers'!A365),"",SUMIFS('Beladung des Speichers'!$E$17:$E$1001,'Beladung des Speichers'!$A$17:$A$1001,'Ergebnis (detailliert)'!A365))</f>
        <v/>
      </c>
      <c r="J365" s="113" t="str">
        <f>IF(ISBLANK('Beladung des Speichers'!A365),"",'Beladung des Speichers'!E365)</f>
        <v/>
      </c>
      <c r="K365" s="154" t="str">
        <f>IF(ISBLANK('Beladung des Speichers'!A365),"",SUMIFS('Entladung des Speichers'!$C$17:$C$1001,'Entladung des Speichers'!$A$17:$A$1001,'Ergebnis (detailliert)'!A365))</f>
        <v/>
      </c>
      <c r="L365" s="155" t="str">
        <f t="shared" si="22"/>
        <v/>
      </c>
      <c r="M365" s="155" t="str">
        <f>IF(ISBLANK('Entladung des Speichers'!A365),"",'Entladung des Speichers'!C365)</f>
        <v/>
      </c>
      <c r="N365" s="154" t="str">
        <f>IF(ISBLANK('Beladung des Speichers'!A365),"",SUMIFS('Entladung des Speichers'!$E$17:$E$1001,'Entladung des Speichers'!$A$17:$A$1001,'Ergebnis (detailliert)'!$A$17:$A$300))</f>
        <v/>
      </c>
      <c r="O365" s="113" t="str">
        <f t="shared" si="23"/>
        <v/>
      </c>
      <c r="P365" s="17" t="str">
        <f>IFERROR(IF(A365="","",N365*'Ergebnis (detailliert)'!J365/'Ergebnis (detailliert)'!I365),0)</f>
        <v/>
      </c>
      <c r="Q365" s="95" t="str">
        <f t="shared" si="24"/>
        <v/>
      </c>
      <c r="R365" s="96" t="str">
        <f t="shared" si="25"/>
        <v/>
      </c>
      <c r="S365" s="97" t="str">
        <f>IF(A365="","",IF(LOOKUP(A365,Stammdaten!$A$17:$A$1001,Stammdaten!$G$17:$G$1001)="Nein",0,IF(ISBLANK('Beladung des Speichers'!A365),"",ROUND(MIN(J365,Q365)*-1,2))))</f>
        <v/>
      </c>
    </row>
    <row r="366" spans="1:19" x14ac:dyDescent="0.2">
      <c r="A366" s="98" t="str">
        <f>IF('Beladung des Speichers'!A366="","",'Beladung des Speichers'!A366)</f>
        <v/>
      </c>
      <c r="B366" s="98" t="str">
        <f>IF('Beladung des Speichers'!B366="","",'Beladung des Speichers'!B366)</f>
        <v/>
      </c>
      <c r="C366" s="149" t="str">
        <f>IF(ISBLANK('Beladung des Speichers'!A366),"",SUMIFS('Beladung des Speichers'!$C$17:$C$300,'Beladung des Speichers'!$A$17:$A$300,A366)-SUMIFS('Entladung des Speichers'!$C$17:$C$300,'Entladung des Speichers'!$A$17:$A$300,A366)+SUMIFS(Füllstände!$B$17:$B$299,Füllstände!$A$17:$A$299,A366)-SUMIFS(Füllstände!$C$17:$C$299,Füllstände!$A$17:$A$299,A366))</f>
        <v/>
      </c>
      <c r="D366" s="150" t="str">
        <f>IF(ISBLANK('Beladung des Speichers'!A366),"",C366*'Beladung des Speichers'!C366/SUMIFS('Beladung des Speichers'!$C$17:$C$300,'Beladung des Speichers'!$A$17:$A$300,A366))</f>
        <v/>
      </c>
      <c r="E366" s="151" t="str">
        <f>IF(ISBLANK('Beladung des Speichers'!A366),"",1/SUMIFS('Beladung des Speichers'!$C$17:$C$300,'Beladung des Speichers'!$A$17:$A$300,A366)*C366*SUMIF($A$17:$A$300,A366,'Beladung des Speichers'!$E$17:$E$300))</f>
        <v/>
      </c>
      <c r="F366" s="152" t="str">
        <f>IF(ISBLANK('Beladung des Speichers'!A366),"",IF(C366=0,"0,00",D366/C366*E366))</f>
        <v/>
      </c>
      <c r="G366" s="153" t="str">
        <f>IF(ISBLANK('Beladung des Speichers'!A366),"",SUMIFS('Beladung des Speichers'!$C$17:$C$300,'Beladung des Speichers'!$A$17:$A$300,A366))</f>
        <v/>
      </c>
      <c r="H366" s="112" t="str">
        <f>IF(ISBLANK('Beladung des Speichers'!A366),"",'Beladung des Speichers'!C366)</f>
        <v/>
      </c>
      <c r="I366" s="154" t="str">
        <f>IF(ISBLANK('Beladung des Speichers'!A366),"",SUMIFS('Beladung des Speichers'!$E$17:$E$1001,'Beladung des Speichers'!$A$17:$A$1001,'Ergebnis (detailliert)'!A366))</f>
        <v/>
      </c>
      <c r="J366" s="113" t="str">
        <f>IF(ISBLANK('Beladung des Speichers'!A366),"",'Beladung des Speichers'!E366)</f>
        <v/>
      </c>
      <c r="K366" s="154" t="str">
        <f>IF(ISBLANK('Beladung des Speichers'!A366),"",SUMIFS('Entladung des Speichers'!$C$17:$C$1001,'Entladung des Speichers'!$A$17:$A$1001,'Ergebnis (detailliert)'!A366))</f>
        <v/>
      </c>
      <c r="L366" s="155" t="str">
        <f t="shared" si="22"/>
        <v/>
      </c>
      <c r="M366" s="155" t="str">
        <f>IF(ISBLANK('Entladung des Speichers'!A366),"",'Entladung des Speichers'!C366)</f>
        <v/>
      </c>
      <c r="N366" s="154" t="str">
        <f>IF(ISBLANK('Beladung des Speichers'!A366),"",SUMIFS('Entladung des Speichers'!$E$17:$E$1001,'Entladung des Speichers'!$A$17:$A$1001,'Ergebnis (detailliert)'!$A$17:$A$300))</f>
        <v/>
      </c>
      <c r="O366" s="113" t="str">
        <f t="shared" si="23"/>
        <v/>
      </c>
      <c r="P366" s="17" t="str">
        <f>IFERROR(IF(A366="","",N366*'Ergebnis (detailliert)'!J366/'Ergebnis (detailliert)'!I366),0)</f>
        <v/>
      </c>
      <c r="Q366" s="95" t="str">
        <f t="shared" si="24"/>
        <v/>
      </c>
      <c r="R366" s="96" t="str">
        <f t="shared" si="25"/>
        <v/>
      </c>
      <c r="S366" s="97" t="str">
        <f>IF(A366="","",IF(LOOKUP(A366,Stammdaten!$A$17:$A$1001,Stammdaten!$G$17:$G$1001)="Nein",0,IF(ISBLANK('Beladung des Speichers'!A366),"",ROUND(MIN(J366,Q366)*-1,2))))</f>
        <v/>
      </c>
    </row>
    <row r="367" spans="1:19" x14ac:dyDescent="0.2">
      <c r="A367" s="98" t="str">
        <f>IF('Beladung des Speichers'!A367="","",'Beladung des Speichers'!A367)</f>
        <v/>
      </c>
      <c r="B367" s="98" t="str">
        <f>IF('Beladung des Speichers'!B367="","",'Beladung des Speichers'!B367)</f>
        <v/>
      </c>
      <c r="C367" s="149" t="str">
        <f>IF(ISBLANK('Beladung des Speichers'!A367),"",SUMIFS('Beladung des Speichers'!$C$17:$C$300,'Beladung des Speichers'!$A$17:$A$300,A367)-SUMIFS('Entladung des Speichers'!$C$17:$C$300,'Entladung des Speichers'!$A$17:$A$300,A367)+SUMIFS(Füllstände!$B$17:$B$299,Füllstände!$A$17:$A$299,A367)-SUMIFS(Füllstände!$C$17:$C$299,Füllstände!$A$17:$A$299,A367))</f>
        <v/>
      </c>
      <c r="D367" s="150" t="str">
        <f>IF(ISBLANK('Beladung des Speichers'!A367),"",C367*'Beladung des Speichers'!C367/SUMIFS('Beladung des Speichers'!$C$17:$C$300,'Beladung des Speichers'!$A$17:$A$300,A367))</f>
        <v/>
      </c>
      <c r="E367" s="151" t="str">
        <f>IF(ISBLANK('Beladung des Speichers'!A367),"",1/SUMIFS('Beladung des Speichers'!$C$17:$C$300,'Beladung des Speichers'!$A$17:$A$300,A367)*C367*SUMIF($A$17:$A$300,A367,'Beladung des Speichers'!$E$17:$E$300))</f>
        <v/>
      </c>
      <c r="F367" s="152" t="str">
        <f>IF(ISBLANK('Beladung des Speichers'!A367),"",IF(C367=0,"0,00",D367/C367*E367))</f>
        <v/>
      </c>
      <c r="G367" s="153" t="str">
        <f>IF(ISBLANK('Beladung des Speichers'!A367),"",SUMIFS('Beladung des Speichers'!$C$17:$C$300,'Beladung des Speichers'!$A$17:$A$300,A367))</f>
        <v/>
      </c>
      <c r="H367" s="112" t="str">
        <f>IF(ISBLANK('Beladung des Speichers'!A367),"",'Beladung des Speichers'!C367)</f>
        <v/>
      </c>
      <c r="I367" s="154" t="str">
        <f>IF(ISBLANK('Beladung des Speichers'!A367),"",SUMIFS('Beladung des Speichers'!$E$17:$E$1001,'Beladung des Speichers'!$A$17:$A$1001,'Ergebnis (detailliert)'!A367))</f>
        <v/>
      </c>
      <c r="J367" s="113" t="str">
        <f>IF(ISBLANK('Beladung des Speichers'!A367),"",'Beladung des Speichers'!E367)</f>
        <v/>
      </c>
      <c r="K367" s="154" t="str">
        <f>IF(ISBLANK('Beladung des Speichers'!A367),"",SUMIFS('Entladung des Speichers'!$C$17:$C$1001,'Entladung des Speichers'!$A$17:$A$1001,'Ergebnis (detailliert)'!A367))</f>
        <v/>
      </c>
      <c r="L367" s="155" t="str">
        <f t="shared" si="22"/>
        <v/>
      </c>
      <c r="M367" s="155" t="str">
        <f>IF(ISBLANK('Entladung des Speichers'!A367),"",'Entladung des Speichers'!C367)</f>
        <v/>
      </c>
      <c r="N367" s="154" t="str">
        <f>IF(ISBLANK('Beladung des Speichers'!A367),"",SUMIFS('Entladung des Speichers'!$E$17:$E$1001,'Entladung des Speichers'!$A$17:$A$1001,'Ergebnis (detailliert)'!$A$17:$A$300))</f>
        <v/>
      </c>
      <c r="O367" s="113" t="str">
        <f t="shared" si="23"/>
        <v/>
      </c>
      <c r="P367" s="17" t="str">
        <f>IFERROR(IF(A367="","",N367*'Ergebnis (detailliert)'!J367/'Ergebnis (detailliert)'!I367),0)</f>
        <v/>
      </c>
      <c r="Q367" s="95" t="str">
        <f t="shared" si="24"/>
        <v/>
      </c>
      <c r="R367" s="96" t="str">
        <f t="shared" si="25"/>
        <v/>
      </c>
      <c r="S367" s="97" t="str">
        <f>IF(A367="","",IF(LOOKUP(A367,Stammdaten!$A$17:$A$1001,Stammdaten!$G$17:$G$1001)="Nein",0,IF(ISBLANK('Beladung des Speichers'!A367),"",ROUND(MIN(J367,Q367)*-1,2))))</f>
        <v/>
      </c>
    </row>
    <row r="368" spans="1:19" x14ac:dyDescent="0.2">
      <c r="A368" s="98" t="str">
        <f>IF('Beladung des Speichers'!A368="","",'Beladung des Speichers'!A368)</f>
        <v/>
      </c>
      <c r="B368" s="98" t="str">
        <f>IF('Beladung des Speichers'!B368="","",'Beladung des Speichers'!B368)</f>
        <v/>
      </c>
      <c r="C368" s="149" t="str">
        <f>IF(ISBLANK('Beladung des Speichers'!A368),"",SUMIFS('Beladung des Speichers'!$C$17:$C$300,'Beladung des Speichers'!$A$17:$A$300,A368)-SUMIFS('Entladung des Speichers'!$C$17:$C$300,'Entladung des Speichers'!$A$17:$A$300,A368)+SUMIFS(Füllstände!$B$17:$B$299,Füllstände!$A$17:$A$299,A368)-SUMIFS(Füllstände!$C$17:$C$299,Füllstände!$A$17:$A$299,A368))</f>
        <v/>
      </c>
      <c r="D368" s="150" t="str">
        <f>IF(ISBLANK('Beladung des Speichers'!A368),"",C368*'Beladung des Speichers'!C368/SUMIFS('Beladung des Speichers'!$C$17:$C$300,'Beladung des Speichers'!$A$17:$A$300,A368))</f>
        <v/>
      </c>
      <c r="E368" s="151" t="str">
        <f>IF(ISBLANK('Beladung des Speichers'!A368),"",1/SUMIFS('Beladung des Speichers'!$C$17:$C$300,'Beladung des Speichers'!$A$17:$A$300,A368)*C368*SUMIF($A$17:$A$300,A368,'Beladung des Speichers'!$E$17:$E$300))</f>
        <v/>
      </c>
      <c r="F368" s="152" t="str">
        <f>IF(ISBLANK('Beladung des Speichers'!A368),"",IF(C368=0,"0,00",D368/C368*E368))</f>
        <v/>
      </c>
      <c r="G368" s="153" t="str">
        <f>IF(ISBLANK('Beladung des Speichers'!A368),"",SUMIFS('Beladung des Speichers'!$C$17:$C$300,'Beladung des Speichers'!$A$17:$A$300,A368))</f>
        <v/>
      </c>
      <c r="H368" s="112" t="str">
        <f>IF(ISBLANK('Beladung des Speichers'!A368),"",'Beladung des Speichers'!C368)</f>
        <v/>
      </c>
      <c r="I368" s="154" t="str">
        <f>IF(ISBLANK('Beladung des Speichers'!A368),"",SUMIFS('Beladung des Speichers'!$E$17:$E$1001,'Beladung des Speichers'!$A$17:$A$1001,'Ergebnis (detailliert)'!A368))</f>
        <v/>
      </c>
      <c r="J368" s="113" t="str">
        <f>IF(ISBLANK('Beladung des Speichers'!A368),"",'Beladung des Speichers'!E368)</f>
        <v/>
      </c>
      <c r="K368" s="154" t="str">
        <f>IF(ISBLANK('Beladung des Speichers'!A368),"",SUMIFS('Entladung des Speichers'!$C$17:$C$1001,'Entladung des Speichers'!$A$17:$A$1001,'Ergebnis (detailliert)'!A368))</f>
        <v/>
      </c>
      <c r="L368" s="155" t="str">
        <f t="shared" si="22"/>
        <v/>
      </c>
      <c r="M368" s="155" t="str">
        <f>IF(ISBLANK('Entladung des Speichers'!A368),"",'Entladung des Speichers'!C368)</f>
        <v/>
      </c>
      <c r="N368" s="154" t="str">
        <f>IF(ISBLANK('Beladung des Speichers'!A368),"",SUMIFS('Entladung des Speichers'!$E$17:$E$1001,'Entladung des Speichers'!$A$17:$A$1001,'Ergebnis (detailliert)'!$A$17:$A$300))</f>
        <v/>
      </c>
      <c r="O368" s="113" t="str">
        <f t="shared" si="23"/>
        <v/>
      </c>
      <c r="P368" s="17" t="str">
        <f>IFERROR(IF(A368="","",N368*'Ergebnis (detailliert)'!J368/'Ergebnis (detailliert)'!I368),0)</f>
        <v/>
      </c>
      <c r="Q368" s="95" t="str">
        <f t="shared" si="24"/>
        <v/>
      </c>
      <c r="R368" s="96" t="str">
        <f t="shared" si="25"/>
        <v/>
      </c>
      <c r="S368" s="97" t="str">
        <f>IF(A368="","",IF(LOOKUP(A368,Stammdaten!$A$17:$A$1001,Stammdaten!$G$17:$G$1001)="Nein",0,IF(ISBLANK('Beladung des Speichers'!A368),"",ROUND(MIN(J368,Q368)*-1,2))))</f>
        <v/>
      </c>
    </row>
    <row r="369" spans="1:19" x14ac:dyDescent="0.2">
      <c r="A369" s="98" t="str">
        <f>IF('Beladung des Speichers'!A369="","",'Beladung des Speichers'!A369)</f>
        <v/>
      </c>
      <c r="B369" s="98" t="str">
        <f>IF('Beladung des Speichers'!B369="","",'Beladung des Speichers'!B369)</f>
        <v/>
      </c>
      <c r="C369" s="149" t="str">
        <f>IF(ISBLANK('Beladung des Speichers'!A369),"",SUMIFS('Beladung des Speichers'!$C$17:$C$300,'Beladung des Speichers'!$A$17:$A$300,A369)-SUMIFS('Entladung des Speichers'!$C$17:$C$300,'Entladung des Speichers'!$A$17:$A$300,A369)+SUMIFS(Füllstände!$B$17:$B$299,Füllstände!$A$17:$A$299,A369)-SUMIFS(Füllstände!$C$17:$C$299,Füllstände!$A$17:$A$299,A369))</f>
        <v/>
      </c>
      <c r="D369" s="150" t="str">
        <f>IF(ISBLANK('Beladung des Speichers'!A369),"",C369*'Beladung des Speichers'!C369/SUMIFS('Beladung des Speichers'!$C$17:$C$300,'Beladung des Speichers'!$A$17:$A$300,A369))</f>
        <v/>
      </c>
      <c r="E369" s="151" t="str">
        <f>IF(ISBLANK('Beladung des Speichers'!A369),"",1/SUMIFS('Beladung des Speichers'!$C$17:$C$300,'Beladung des Speichers'!$A$17:$A$300,A369)*C369*SUMIF($A$17:$A$300,A369,'Beladung des Speichers'!$E$17:$E$300))</f>
        <v/>
      </c>
      <c r="F369" s="152" t="str">
        <f>IF(ISBLANK('Beladung des Speichers'!A369),"",IF(C369=0,"0,00",D369/C369*E369))</f>
        <v/>
      </c>
      <c r="G369" s="153" t="str">
        <f>IF(ISBLANK('Beladung des Speichers'!A369),"",SUMIFS('Beladung des Speichers'!$C$17:$C$300,'Beladung des Speichers'!$A$17:$A$300,A369))</f>
        <v/>
      </c>
      <c r="H369" s="112" t="str">
        <f>IF(ISBLANK('Beladung des Speichers'!A369),"",'Beladung des Speichers'!C369)</f>
        <v/>
      </c>
      <c r="I369" s="154" t="str">
        <f>IF(ISBLANK('Beladung des Speichers'!A369),"",SUMIFS('Beladung des Speichers'!$E$17:$E$1001,'Beladung des Speichers'!$A$17:$A$1001,'Ergebnis (detailliert)'!A369))</f>
        <v/>
      </c>
      <c r="J369" s="113" t="str">
        <f>IF(ISBLANK('Beladung des Speichers'!A369),"",'Beladung des Speichers'!E369)</f>
        <v/>
      </c>
      <c r="K369" s="154" t="str">
        <f>IF(ISBLANK('Beladung des Speichers'!A369),"",SUMIFS('Entladung des Speichers'!$C$17:$C$1001,'Entladung des Speichers'!$A$17:$A$1001,'Ergebnis (detailliert)'!A369))</f>
        <v/>
      </c>
      <c r="L369" s="155" t="str">
        <f t="shared" si="22"/>
        <v/>
      </c>
      <c r="M369" s="155" t="str">
        <f>IF(ISBLANK('Entladung des Speichers'!A369),"",'Entladung des Speichers'!C369)</f>
        <v/>
      </c>
      <c r="N369" s="154" t="str">
        <f>IF(ISBLANK('Beladung des Speichers'!A369),"",SUMIFS('Entladung des Speichers'!$E$17:$E$1001,'Entladung des Speichers'!$A$17:$A$1001,'Ergebnis (detailliert)'!$A$17:$A$300))</f>
        <v/>
      </c>
      <c r="O369" s="113" t="str">
        <f t="shared" si="23"/>
        <v/>
      </c>
      <c r="P369" s="17" t="str">
        <f>IFERROR(IF(A369="","",N369*'Ergebnis (detailliert)'!J369/'Ergebnis (detailliert)'!I369),0)</f>
        <v/>
      </c>
      <c r="Q369" s="95" t="str">
        <f t="shared" si="24"/>
        <v/>
      </c>
      <c r="R369" s="96" t="str">
        <f t="shared" si="25"/>
        <v/>
      </c>
      <c r="S369" s="97" t="str">
        <f>IF(A369="","",IF(LOOKUP(A369,Stammdaten!$A$17:$A$1001,Stammdaten!$G$17:$G$1001)="Nein",0,IF(ISBLANK('Beladung des Speichers'!A369),"",ROUND(MIN(J369,Q369)*-1,2))))</f>
        <v/>
      </c>
    </row>
    <row r="370" spans="1:19" x14ac:dyDescent="0.2">
      <c r="A370" s="98" t="str">
        <f>IF('Beladung des Speichers'!A370="","",'Beladung des Speichers'!A370)</f>
        <v/>
      </c>
      <c r="B370" s="98" t="str">
        <f>IF('Beladung des Speichers'!B370="","",'Beladung des Speichers'!B370)</f>
        <v/>
      </c>
      <c r="C370" s="149" t="str">
        <f>IF(ISBLANK('Beladung des Speichers'!A370),"",SUMIFS('Beladung des Speichers'!$C$17:$C$300,'Beladung des Speichers'!$A$17:$A$300,A370)-SUMIFS('Entladung des Speichers'!$C$17:$C$300,'Entladung des Speichers'!$A$17:$A$300,A370)+SUMIFS(Füllstände!$B$17:$B$299,Füllstände!$A$17:$A$299,A370)-SUMIFS(Füllstände!$C$17:$C$299,Füllstände!$A$17:$A$299,A370))</f>
        <v/>
      </c>
      <c r="D370" s="150" t="str">
        <f>IF(ISBLANK('Beladung des Speichers'!A370),"",C370*'Beladung des Speichers'!C370/SUMIFS('Beladung des Speichers'!$C$17:$C$300,'Beladung des Speichers'!$A$17:$A$300,A370))</f>
        <v/>
      </c>
      <c r="E370" s="151" t="str">
        <f>IF(ISBLANK('Beladung des Speichers'!A370),"",1/SUMIFS('Beladung des Speichers'!$C$17:$C$300,'Beladung des Speichers'!$A$17:$A$300,A370)*C370*SUMIF($A$17:$A$300,A370,'Beladung des Speichers'!$E$17:$E$300))</f>
        <v/>
      </c>
      <c r="F370" s="152" t="str">
        <f>IF(ISBLANK('Beladung des Speichers'!A370),"",IF(C370=0,"0,00",D370/C370*E370))</f>
        <v/>
      </c>
      <c r="G370" s="153" t="str">
        <f>IF(ISBLANK('Beladung des Speichers'!A370),"",SUMIFS('Beladung des Speichers'!$C$17:$C$300,'Beladung des Speichers'!$A$17:$A$300,A370))</f>
        <v/>
      </c>
      <c r="H370" s="112" t="str">
        <f>IF(ISBLANK('Beladung des Speichers'!A370),"",'Beladung des Speichers'!C370)</f>
        <v/>
      </c>
      <c r="I370" s="154" t="str">
        <f>IF(ISBLANK('Beladung des Speichers'!A370),"",SUMIFS('Beladung des Speichers'!$E$17:$E$1001,'Beladung des Speichers'!$A$17:$A$1001,'Ergebnis (detailliert)'!A370))</f>
        <v/>
      </c>
      <c r="J370" s="113" t="str">
        <f>IF(ISBLANK('Beladung des Speichers'!A370),"",'Beladung des Speichers'!E370)</f>
        <v/>
      </c>
      <c r="K370" s="154" t="str">
        <f>IF(ISBLANK('Beladung des Speichers'!A370),"",SUMIFS('Entladung des Speichers'!$C$17:$C$1001,'Entladung des Speichers'!$A$17:$A$1001,'Ergebnis (detailliert)'!A370))</f>
        <v/>
      </c>
      <c r="L370" s="155" t="str">
        <f t="shared" si="22"/>
        <v/>
      </c>
      <c r="M370" s="155" t="str">
        <f>IF(ISBLANK('Entladung des Speichers'!A370),"",'Entladung des Speichers'!C370)</f>
        <v/>
      </c>
      <c r="N370" s="154" t="str">
        <f>IF(ISBLANK('Beladung des Speichers'!A370),"",SUMIFS('Entladung des Speichers'!$E$17:$E$1001,'Entladung des Speichers'!$A$17:$A$1001,'Ergebnis (detailliert)'!$A$17:$A$300))</f>
        <v/>
      </c>
      <c r="O370" s="113" t="str">
        <f t="shared" si="23"/>
        <v/>
      </c>
      <c r="P370" s="17" t="str">
        <f>IFERROR(IF(A370="","",N370*'Ergebnis (detailliert)'!J370/'Ergebnis (detailliert)'!I370),0)</f>
        <v/>
      </c>
      <c r="Q370" s="95" t="str">
        <f t="shared" si="24"/>
        <v/>
      </c>
      <c r="R370" s="96" t="str">
        <f t="shared" si="25"/>
        <v/>
      </c>
      <c r="S370" s="97" t="str">
        <f>IF(A370="","",IF(LOOKUP(A370,Stammdaten!$A$17:$A$1001,Stammdaten!$G$17:$G$1001)="Nein",0,IF(ISBLANK('Beladung des Speichers'!A370),"",ROUND(MIN(J370,Q370)*-1,2))))</f>
        <v/>
      </c>
    </row>
    <row r="371" spans="1:19" x14ac:dyDescent="0.2">
      <c r="A371" s="98" t="str">
        <f>IF('Beladung des Speichers'!A371="","",'Beladung des Speichers'!A371)</f>
        <v/>
      </c>
      <c r="B371" s="98" t="str">
        <f>IF('Beladung des Speichers'!B371="","",'Beladung des Speichers'!B371)</f>
        <v/>
      </c>
      <c r="C371" s="149" t="str">
        <f>IF(ISBLANK('Beladung des Speichers'!A371),"",SUMIFS('Beladung des Speichers'!$C$17:$C$300,'Beladung des Speichers'!$A$17:$A$300,A371)-SUMIFS('Entladung des Speichers'!$C$17:$C$300,'Entladung des Speichers'!$A$17:$A$300,A371)+SUMIFS(Füllstände!$B$17:$B$299,Füllstände!$A$17:$A$299,A371)-SUMIFS(Füllstände!$C$17:$C$299,Füllstände!$A$17:$A$299,A371))</f>
        <v/>
      </c>
      <c r="D371" s="150" t="str">
        <f>IF(ISBLANK('Beladung des Speichers'!A371),"",C371*'Beladung des Speichers'!C371/SUMIFS('Beladung des Speichers'!$C$17:$C$300,'Beladung des Speichers'!$A$17:$A$300,A371))</f>
        <v/>
      </c>
      <c r="E371" s="151" t="str">
        <f>IF(ISBLANK('Beladung des Speichers'!A371),"",1/SUMIFS('Beladung des Speichers'!$C$17:$C$300,'Beladung des Speichers'!$A$17:$A$300,A371)*C371*SUMIF($A$17:$A$300,A371,'Beladung des Speichers'!$E$17:$E$300))</f>
        <v/>
      </c>
      <c r="F371" s="152" t="str">
        <f>IF(ISBLANK('Beladung des Speichers'!A371),"",IF(C371=0,"0,00",D371/C371*E371))</f>
        <v/>
      </c>
      <c r="G371" s="153" t="str">
        <f>IF(ISBLANK('Beladung des Speichers'!A371),"",SUMIFS('Beladung des Speichers'!$C$17:$C$300,'Beladung des Speichers'!$A$17:$A$300,A371))</f>
        <v/>
      </c>
      <c r="H371" s="112" t="str">
        <f>IF(ISBLANK('Beladung des Speichers'!A371),"",'Beladung des Speichers'!C371)</f>
        <v/>
      </c>
      <c r="I371" s="154" t="str">
        <f>IF(ISBLANK('Beladung des Speichers'!A371),"",SUMIFS('Beladung des Speichers'!$E$17:$E$1001,'Beladung des Speichers'!$A$17:$A$1001,'Ergebnis (detailliert)'!A371))</f>
        <v/>
      </c>
      <c r="J371" s="113" t="str">
        <f>IF(ISBLANK('Beladung des Speichers'!A371),"",'Beladung des Speichers'!E371)</f>
        <v/>
      </c>
      <c r="K371" s="154" t="str">
        <f>IF(ISBLANK('Beladung des Speichers'!A371),"",SUMIFS('Entladung des Speichers'!$C$17:$C$1001,'Entladung des Speichers'!$A$17:$A$1001,'Ergebnis (detailliert)'!A371))</f>
        <v/>
      </c>
      <c r="L371" s="155" t="str">
        <f t="shared" si="22"/>
        <v/>
      </c>
      <c r="M371" s="155" t="str">
        <f>IF(ISBLANK('Entladung des Speichers'!A371),"",'Entladung des Speichers'!C371)</f>
        <v/>
      </c>
      <c r="N371" s="154" t="str">
        <f>IF(ISBLANK('Beladung des Speichers'!A371),"",SUMIFS('Entladung des Speichers'!$E$17:$E$1001,'Entladung des Speichers'!$A$17:$A$1001,'Ergebnis (detailliert)'!$A$17:$A$300))</f>
        <v/>
      </c>
      <c r="O371" s="113" t="str">
        <f t="shared" si="23"/>
        <v/>
      </c>
      <c r="P371" s="17" t="str">
        <f>IFERROR(IF(A371="","",N371*'Ergebnis (detailliert)'!J371/'Ergebnis (detailliert)'!I371),0)</f>
        <v/>
      </c>
      <c r="Q371" s="95" t="str">
        <f t="shared" si="24"/>
        <v/>
      </c>
      <c r="R371" s="96" t="str">
        <f t="shared" si="25"/>
        <v/>
      </c>
      <c r="S371" s="97" t="str">
        <f>IF(A371="","",IF(LOOKUP(A371,Stammdaten!$A$17:$A$1001,Stammdaten!$G$17:$G$1001)="Nein",0,IF(ISBLANK('Beladung des Speichers'!A371),"",ROUND(MIN(J371,Q371)*-1,2))))</f>
        <v/>
      </c>
    </row>
    <row r="372" spans="1:19" x14ac:dyDescent="0.2">
      <c r="A372" s="98" t="str">
        <f>IF('Beladung des Speichers'!A372="","",'Beladung des Speichers'!A372)</f>
        <v/>
      </c>
      <c r="B372" s="98" t="str">
        <f>IF('Beladung des Speichers'!B372="","",'Beladung des Speichers'!B372)</f>
        <v/>
      </c>
      <c r="C372" s="149" t="str">
        <f>IF(ISBLANK('Beladung des Speichers'!A372),"",SUMIFS('Beladung des Speichers'!$C$17:$C$300,'Beladung des Speichers'!$A$17:$A$300,A372)-SUMIFS('Entladung des Speichers'!$C$17:$C$300,'Entladung des Speichers'!$A$17:$A$300,A372)+SUMIFS(Füllstände!$B$17:$B$299,Füllstände!$A$17:$A$299,A372)-SUMIFS(Füllstände!$C$17:$C$299,Füllstände!$A$17:$A$299,A372))</f>
        <v/>
      </c>
      <c r="D372" s="150" t="str">
        <f>IF(ISBLANK('Beladung des Speichers'!A372),"",C372*'Beladung des Speichers'!C372/SUMIFS('Beladung des Speichers'!$C$17:$C$300,'Beladung des Speichers'!$A$17:$A$300,A372))</f>
        <v/>
      </c>
      <c r="E372" s="151" t="str">
        <f>IF(ISBLANK('Beladung des Speichers'!A372),"",1/SUMIFS('Beladung des Speichers'!$C$17:$C$300,'Beladung des Speichers'!$A$17:$A$300,A372)*C372*SUMIF($A$17:$A$300,A372,'Beladung des Speichers'!$E$17:$E$300))</f>
        <v/>
      </c>
      <c r="F372" s="152" t="str">
        <f>IF(ISBLANK('Beladung des Speichers'!A372),"",IF(C372=0,"0,00",D372/C372*E372))</f>
        <v/>
      </c>
      <c r="G372" s="153" t="str">
        <f>IF(ISBLANK('Beladung des Speichers'!A372),"",SUMIFS('Beladung des Speichers'!$C$17:$C$300,'Beladung des Speichers'!$A$17:$A$300,A372))</f>
        <v/>
      </c>
      <c r="H372" s="112" t="str">
        <f>IF(ISBLANK('Beladung des Speichers'!A372),"",'Beladung des Speichers'!C372)</f>
        <v/>
      </c>
      <c r="I372" s="154" t="str">
        <f>IF(ISBLANK('Beladung des Speichers'!A372),"",SUMIFS('Beladung des Speichers'!$E$17:$E$1001,'Beladung des Speichers'!$A$17:$A$1001,'Ergebnis (detailliert)'!A372))</f>
        <v/>
      </c>
      <c r="J372" s="113" t="str">
        <f>IF(ISBLANK('Beladung des Speichers'!A372),"",'Beladung des Speichers'!E372)</f>
        <v/>
      </c>
      <c r="K372" s="154" t="str">
        <f>IF(ISBLANK('Beladung des Speichers'!A372),"",SUMIFS('Entladung des Speichers'!$C$17:$C$1001,'Entladung des Speichers'!$A$17:$A$1001,'Ergebnis (detailliert)'!A372))</f>
        <v/>
      </c>
      <c r="L372" s="155" t="str">
        <f t="shared" si="22"/>
        <v/>
      </c>
      <c r="M372" s="155" t="str">
        <f>IF(ISBLANK('Entladung des Speichers'!A372),"",'Entladung des Speichers'!C372)</f>
        <v/>
      </c>
      <c r="N372" s="154" t="str">
        <f>IF(ISBLANK('Beladung des Speichers'!A372),"",SUMIFS('Entladung des Speichers'!$E$17:$E$1001,'Entladung des Speichers'!$A$17:$A$1001,'Ergebnis (detailliert)'!$A$17:$A$300))</f>
        <v/>
      </c>
      <c r="O372" s="113" t="str">
        <f t="shared" si="23"/>
        <v/>
      </c>
      <c r="P372" s="17" t="str">
        <f>IFERROR(IF(A372="","",N372*'Ergebnis (detailliert)'!J372/'Ergebnis (detailliert)'!I372),0)</f>
        <v/>
      </c>
      <c r="Q372" s="95" t="str">
        <f t="shared" si="24"/>
        <v/>
      </c>
      <c r="R372" s="96" t="str">
        <f t="shared" si="25"/>
        <v/>
      </c>
      <c r="S372" s="97" t="str">
        <f>IF(A372="","",IF(LOOKUP(A372,Stammdaten!$A$17:$A$1001,Stammdaten!$G$17:$G$1001)="Nein",0,IF(ISBLANK('Beladung des Speichers'!A372),"",ROUND(MIN(J372,Q372)*-1,2))))</f>
        <v/>
      </c>
    </row>
    <row r="373" spans="1:19" x14ac:dyDescent="0.2">
      <c r="A373" s="98" t="str">
        <f>IF('Beladung des Speichers'!A373="","",'Beladung des Speichers'!A373)</f>
        <v/>
      </c>
      <c r="B373" s="98" t="str">
        <f>IF('Beladung des Speichers'!B373="","",'Beladung des Speichers'!B373)</f>
        <v/>
      </c>
      <c r="C373" s="149" t="str">
        <f>IF(ISBLANK('Beladung des Speichers'!A373),"",SUMIFS('Beladung des Speichers'!$C$17:$C$300,'Beladung des Speichers'!$A$17:$A$300,A373)-SUMIFS('Entladung des Speichers'!$C$17:$C$300,'Entladung des Speichers'!$A$17:$A$300,A373)+SUMIFS(Füllstände!$B$17:$B$299,Füllstände!$A$17:$A$299,A373)-SUMIFS(Füllstände!$C$17:$C$299,Füllstände!$A$17:$A$299,A373))</f>
        <v/>
      </c>
      <c r="D373" s="150" t="str">
        <f>IF(ISBLANK('Beladung des Speichers'!A373),"",C373*'Beladung des Speichers'!C373/SUMIFS('Beladung des Speichers'!$C$17:$C$300,'Beladung des Speichers'!$A$17:$A$300,A373))</f>
        <v/>
      </c>
      <c r="E373" s="151" t="str">
        <f>IF(ISBLANK('Beladung des Speichers'!A373),"",1/SUMIFS('Beladung des Speichers'!$C$17:$C$300,'Beladung des Speichers'!$A$17:$A$300,A373)*C373*SUMIF($A$17:$A$300,A373,'Beladung des Speichers'!$E$17:$E$300))</f>
        <v/>
      </c>
      <c r="F373" s="152" t="str">
        <f>IF(ISBLANK('Beladung des Speichers'!A373),"",IF(C373=0,"0,00",D373/C373*E373))</f>
        <v/>
      </c>
      <c r="G373" s="153" t="str">
        <f>IF(ISBLANK('Beladung des Speichers'!A373),"",SUMIFS('Beladung des Speichers'!$C$17:$C$300,'Beladung des Speichers'!$A$17:$A$300,A373))</f>
        <v/>
      </c>
      <c r="H373" s="112" t="str">
        <f>IF(ISBLANK('Beladung des Speichers'!A373),"",'Beladung des Speichers'!C373)</f>
        <v/>
      </c>
      <c r="I373" s="154" t="str">
        <f>IF(ISBLANK('Beladung des Speichers'!A373),"",SUMIFS('Beladung des Speichers'!$E$17:$E$1001,'Beladung des Speichers'!$A$17:$A$1001,'Ergebnis (detailliert)'!A373))</f>
        <v/>
      </c>
      <c r="J373" s="113" t="str">
        <f>IF(ISBLANK('Beladung des Speichers'!A373),"",'Beladung des Speichers'!E373)</f>
        <v/>
      </c>
      <c r="K373" s="154" t="str">
        <f>IF(ISBLANK('Beladung des Speichers'!A373),"",SUMIFS('Entladung des Speichers'!$C$17:$C$1001,'Entladung des Speichers'!$A$17:$A$1001,'Ergebnis (detailliert)'!A373))</f>
        <v/>
      </c>
      <c r="L373" s="155" t="str">
        <f t="shared" si="22"/>
        <v/>
      </c>
      <c r="M373" s="155" t="str">
        <f>IF(ISBLANK('Entladung des Speichers'!A373),"",'Entladung des Speichers'!C373)</f>
        <v/>
      </c>
      <c r="N373" s="154" t="str">
        <f>IF(ISBLANK('Beladung des Speichers'!A373),"",SUMIFS('Entladung des Speichers'!$E$17:$E$1001,'Entladung des Speichers'!$A$17:$A$1001,'Ergebnis (detailliert)'!$A$17:$A$300))</f>
        <v/>
      </c>
      <c r="O373" s="113" t="str">
        <f t="shared" si="23"/>
        <v/>
      </c>
      <c r="P373" s="17" t="str">
        <f>IFERROR(IF(A373="","",N373*'Ergebnis (detailliert)'!J373/'Ergebnis (detailliert)'!I373),0)</f>
        <v/>
      </c>
      <c r="Q373" s="95" t="str">
        <f t="shared" si="24"/>
        <v/>
      </c>
      <c r="R373" s="96" t="str">
        <f t="shared" si="25"/>
        <v/>
      </c>
      <c r="S373" s="97" t="str">
        <f>IF(A373="","",IF(LOOKUP(A373,Stammdaten!$A$17:$A$1001,Stammdaten!$G$17:$G$1001)="Nein",0,IF(ISBLANK('Beladung des Speichers'!A373),"",ROUND(MIN(J373,Q373)*-1,2))))</f>
        <v/>
      </c>
    </row>
    <row r="374" spans="1:19" x14ac:dyDescent="0.2">
      <c r="A374" s="98" t="str">
        <f>IF('Beladung des Speichers'!A374="","",'Beladung des Speichers'!A374)</f>
        <v/>
      </c>
      <c r="B374" s="98" t="str">
        <f>IF('Beladung des Speichers'!B374="","",'Beladung des Speichers'!B374)</f>
        <v/>
      </c>
      <c r="C374" s="149" t="str">
        <f>IF(ISBLANK('Beladung des Speichers'!A374),"",SUMIFS('Beladung des Speichers'!$C$17:$C$300,'Beladung des Speichers'!$A$17:$A$300,A374)-SUMIFS('Entladung des Speichers'!$C$17:$C$300,'Entladung des Speichers'!$A$17:$A$300,A374)+SUMIFS(Füllstände!$B$17:$B$299,Füllstände!$A$17:$A$299,A374)-SUMIFS(Füllstände!$C$17:$C$299,Füllstände!$A$17:$A$299,A374))</f>
        <v/>
      </c>
      <c r="D374" s="150" t="str">
        <f>IF(ISBLANK('Beladung des Speichers'!A374),"",C374*'Beladung des Speichers'!C374/SUMIFS('Beladung des Speichers'!$C$17:$C$300,'Beladung des Speichers'!$A$17:$A$300,A374))</f>
        <v/>
      </c>
      <c r="E374" s="151" t="str">
        <f>IF(ISBLANK('Beladung des Speichers'!A374),"",1/SUMIFS('Beladung des Speichers'!$C$17:$C$300,'Beladung des Speichers'!$A$17:$A$300,A374)*C374*SUMIF($A$17:$A$300,A374,'Beladung des Speichers'!$E$17:$E$300))</f>
        <v/>
      </c>
      <c r="F374" s="152" t="str">
        <f>IF(ISBLANK('Beladung des Speichers'!A374),"",IF(C374=0,"0,00",D374/C374*E374))</f>
        <v/>
      </c>
      <c r="G374" s="153" t="str">
        <f>IF(ISBLANK('Beladung des Speichers'!A374),"",SUMIFS('Beladung des Speichers'!$C$17:$C$300,'Beladung des Speichers'!$A$17:$A$300,A374))</f>
        <v/>
      </c>
      <c r="H374" s="112" t="str">
        <f>IF(ISBLANK('Beladung des Speichers'!A374),"",'Beladung des Speichers'!C374)</f>
        <v/>
      </c>
      <c r="I374" s="154" t="str">
        <f>IF(ISBLANK('Beladung des Speichers'!A374),"",SUMIFS('Beladung des Speichers'!$E$17:$E$1001,'Beladung des Speichers'!$A$17:$A$1001,'Ergebnis (detailliert)'!A374))</f>
        <v/>
      </c>
      <c r="J374" s="113" t="str">
        <f>IF(ISBLANK('Beladung des Speichers'!A374),"",'Beladung des Speichers'!E374)</f>
        <v/>
      </c>
      <c r="K374" s="154" t="str">
        <f>IF(ISBLANK('Beladung des Speichers'!A374),"",SUMIFS('Entladung des Speichers'!$C$17:$C$1001,'Entladung des Speichers'!$A$17:$A$1001,'Ergebnis (detailliert)'!A374))</f>
        <v/>
      </c>
      <c r="L374" s="155" t="str">
        <f t="shared" si="22"/>
        <v/>
      </c>
      <c r="M374" s="155" t="str">
        <f>IF(ISBLANK('Entladung des Speichers'!A374),"",'Entladung des Speichers'!C374)</f>
        <v/>
      </c>
      <c r="N374" s="154" t="str">
        <f>IF(ISBLANK('Beladung des Speichers'!A374),"",SUMIFS('Entladung des Speichers'!$E$17:$E$1001,'Entladung des Speichers'!$A$17:$A$1001,'Ergebnis (detailliert)'!$A$17:$A$300))</f>
        <v/>
      </c>
      <c r="O374" s="113" t="str">
        <f t="shared" si="23"/>
        <v/>
      </c>
      <c r="P374" s="17" t="str">
        <f>IFERROR(IF(A374="","",N374*'Ergebnis (detailliert)'!J374/'Ergebnis (detailliert)'!I374),0)</f>
        <v/>
      </c>
      <c r="Q374" s="95" t="str">
        <f t="shared" si="24"/>
        <v/>
      </c>
      <c r="R374" s="96" t="str">
        <f t="shared" si="25"/>
        <v/>
      </c>
      <c r="S374" s="97" t="str">
        <f>IF(A374="","",IF(LOOKUP(A374,Stammdaten!$A$17:$A$1001,Stammdaten!$G$17:$G$1001)="Nein",0,IF(ISBLANK('Beladung des Speichers'!A374),"",ROUND(MIN(J374,Q374)*-1,2))))</f>
        <v/>
      </c>
    </row>
    <row r="375" spans="1:19" x14ac:dyDescent="0.2">
      <c r="A375" s="98" t="str">
        <f>IF('Beladung des Speichers'!A375="","",'Beladung des Speichers'!A375)</f>
        <v/>
      </c>
      <c r="B375" s="98" t="str">
        <f>IF('Beladung des Speichers'!B375="","",'Beladung des Speichers'!B375)</f>
        <v/>
      </c>
      <c r="C375" s="149" t="str">
        <f>IF(ISBLANK('Beladung des Speichers'!A375),"",SUMIFS('Beladung des Speichers'!$C$17:$C$300,'Beladung des Speichers'!$A$17:$A$300,A375)-SUMIFS('Entladung des Speichers'!$C$17:$C$300,'Entladung des Speichers'!$A$17:$A$300,A375)+SUMIFS(Füllstände!$B$17:$B$299,Füllstände!$A$17:$A$299,A375)-SUMIFS(Füllstände!$C$17:$C$299,Füllstände!$A$17:$A$299,A375))</f>
        <v/>
      </c>
      <c r="D375" s="150" t="str">
        <f>IF(ISBLANK('Beladung des Speichers'!A375),"",C375*'Beladung des Speichers'!C375/SUMIFS('Beladung des Speichers'!$C$17:$C$300,'Beladung des Speichers'!$A$17:$A$300,A375))</f>
        <v/>
      </c>
      <c r="E375" s="151" t="str">
        <f>IF(ISBLANK('Beladung des Speichers'!A375),"",1/SUMIFS('Beladung des Speichers'!$C$17:$C$300,'Beladung des Speichers'!$A$17:$A$300,A375)*C375*SUMIF($A$17:$A$300,A375,'Beladung des Speichers'!$E$17:$E$300))</f>
        <v/>
      </c>
      <c r="F375" s="152" t="str">
        <f>IF(ISBLANK('Beladung des Speichers'!A375),"",IF(C375=0,"0,00",D375/C375*E375))</f>
        <v/>
      </c>
      <c r="G375" s="153" t="str">
        <f>IF(ISBLANK('Beladung des Speichers'!A375),"",SUMIFS('Beladung des Speichers'!$C$17:$C$300,'Beladung des Speichers'!$A$17:$A$300,A375))</f>
        <v/>
      </c>
      <c r="H375" s="112" t="str">
        <f>IF(ISBLANK('Beladung des Speichers'!A375),"",'Beladung des Speichers'!C375)</f>
        <v/>
      </c>
      <c r="I375" s="154" t="str">
        <f>IF(ISBLANK('Beladung des Speichers'!A375),"",SUMIFS('Beladung des Speichers'!$E$17:$E$1001,'Beladung des Speichers'!$A$17:$A$1001,'Ergebnis (detailliert)'!A375))</f>
        <v/>
      </c>
      <c r="J375" s="113" t="str">
        <f>IF(ISBLANK('Beladung des Speichers'!A375),"",'Beladung des Speichers'!E375)</f>
        <v/>
      </c>
      <c r="K375" s="154" t="str">
        <f>IF(ISBLANK('Beladung des Speichers'!A375),"",SUMIFS('Entladung des Speichers'!$C$17:$C$1001,'Entladung des Speichers'!$A$17:$A$1001,'Ergebnis (detailliert)'!A375))</f>
        <v/>
      </c>
      <c r="L375" s="155" t="str">
        <f t="shared" si="22"/>
        <v/>
      </c>
      <c r="M375" s="155" t="str">
        <f>IF(ISBLANK('Entladung des Speichers'!A375),"",'Entladung des Speichers'!C375)</f>
        <v/>
      </c>
      <c r="N375" s="154" t="str">
        <f>IF(ISBLANK('Beladung des Speichers'!A375),"",SUMIFS('Entladung des Speichers'!$E$17:$E$1001,'Entladung des Speichers'!$A$17:$A$1001,'Ergebnis (detailliert)'!$A$17:$A$300))</f>
        <v/>
      </c>
      <c r="O375" s="113" t="str">
        <f t="shared" si="23"/>
        <v/>
      </c>
      <c r="P375" s="17" t="str">
        <f>IFERROR(IF(A375="","",N375*'Ergebnis (detailliert)'!J375/'Ergebnis (detailliert)'!I375),0)</f>
        <v/>
      </c>
      <c r="Q375" s="95" t="str">
        <f t="shared" si="24"/>
        <v/>
      </c>
      <c r="R375" s="96" t="str">
        <f t="shared" si="25"/>
        <v/>
      </c>
      <c r="S375" s="97" t="str">
        <f>IF(A375="","",IF(LOOKUP(A375,Stammdaten!$A$17:$A$1001,Stammdaten!$G$17:$G$1001)="Nein",0,IF(ISBLANK('Beladung des Speichers'!A375),"",ROUND(MIN(J375,Q375)*-1,2))))</f>
        <v/>
      </c>
    </row>
    <row r="376" spans="1:19" x14ac:dyDescent="0.2">
      <c r="A376" s="98" t="str">
        <f>IF('Beladung des Speichers'!A376="","",'Beladung des Speichers'!A376)</f>
        <v/>
      </c>
      <c r="B376" s="98" t="str">
        <f>IF('Beladung des Speichers'!B376="","",'Beladung des Speichers'!B376)</f>
        <v/>
      </c>
      <c r="C376" s="149" t="str">
        <f>IF(ISBLANK('Beladung des Speichers'!A376),"",SUMIFS('Beladung des Speichers'!$C$17:$C$300,'Beladung des Speichers'!$A$17:$A$300,A376)-SUMIFS('Entladung des Speichers'!$C$17:$C$300,'Entladung des Speichers'!$A$17:$A$300,A376)+SUMIFS(Füllstände!$B$17:$B$299,Füllstände!$A$17:$A$299,A376)-SUMIFS(Füllstände!$C$17:$C$299,Füllstände!$A$17:$A$299,A376))</f>
        <v/>
      </c>
      <c r="D376" s="150" t="str">
        <f>IF(ISBLANK('Beladung des Speichers'!A376),"",C376*'Beladung des Speichers'!C376/SUMIFS('Beladung des Speichers'!$C$17:$C$300,'Beladung des Speichers'!$A$17:$A$300,A376))</f>
        <v/>
      </c>
      <c r="E376" s="151" t="str">
        <f>IF(ISBLANK('Beladung des Speichers'!A376),"",1/SUMIFS('Beladung des Speichers'!$C$17:$C$300,'Beladung des Speichers'!$A$17:$A$300,A376)*C376*SUMIF($A$17:$A$300,A376,'Beladung des Speichers'!$E$17:$E$300))</f>
        <v/>
      </c>
      <c r="F376" s="152" t="str">
        <f>IF(ISBLANK('Beladung des Speichers'!A376),"",IF(C376=0,"0,00",D376/C376*E376))</f>
        <v/>
      </c>
      <c r="G376" s="153" t="str">
        <f>IF(ISBLANK('Beladung des Speichers'!A376),"",SUMIFS('Beladung des Speichers'!$C$17:$C$300,'Beladung des Speichers'!$A$17:$A$300,A376))</f>
        <v/>
      </c>
      <c r="H376" s="112" t="str">
        <f>IF(ISBLANK('Beladung des Speichers'!A376),"",'Beladung des Speichers'!C376)</f>
        <v/>
      </c>
      <c r="I376" s="154" t="str">
        <f>IF(ISBLANK('Beladung des Speichers'!A376),"",SUMIFS('Beladung des Speichers'!$E$17:$E$1001,'Beladung des Speichers'!$A$17:$A$1001,'Ergebnis (detailliert)'!A376))</f>
        <v/>
      </c>
      <c r="J376" s="113" t="str">
        <f>IF(ISBLANK('Beladung des Speichers'!A376),"",'Beladung des Speichers'!E376)</f>
        <v/>
      </c>
      <c r="K376" s="154" t="str">
        <f>IF(ISBLANK('Beladung des Speichers'!A376),"",SUMIFS('Entladung des Speichers'!$C$17:$C$1001,'Entladung des Speichers'!$A$17:$A$1001,'Ergebnis (detailliert)'!A376))</f>
        <v/>
      </c>
      <c r="L376" s="155" t="str">
        <f t="shared" si="22"/>
        <v/>
      </c>
      <c r="M376" s="155" t="str">
        <f>IF(ISBLANK('Entladung des Speichers'!A376),"",'Entladung des Speichers'!C376)</f>
        <v/>
      </c>
      <c r="N376" s="154" t="str">
        <f>IF(ISBLANK('Beladung des Speichers'!A376),"",SUMIFS('Entladung des Speichers'!$E$17:$E$1001,'Entladung des Speichers'!$A$17:$A$1001,'Ergebnis (detailliert)'!$A$17:$A$300))</f>
        <v/>
      </c>
      <c r="O376" s="113" t="str">
        <f t="shared" si="23"/>
        <v/>
      </c>
      <c r="P376" s="17" t="str">
        <f>IFERROR(IF(A376="","",N376*'Ergebnis (detailliert)'!J376/'Ergebnis (detailliert)'!I376),0)</f>
        <v/>
      </c>
      <c r="Q376" s="95" t="str">
        <f t="shared" si="24"/>
        <v/>
      </c>
      <c r="R376" s="96" t="str">
        <f t="shared" si="25"/>
        <v/>
      </c>
      <c r="S376" s="97" t="str">
        <f>IF(A376="","",IF(LOOKUP(A376,Stammdaten!$A$17:$A$1001,Stammdaten!$G$17:$G$1001)="Nein",0,IF(ISBLANK('Beladung des Speichers'!A376),"",ROUND(MIN(J376,Q376)*-1,2))))</f>
        <v/>
      </c>
    </row>
    <row r="377" spans="1:19" x14ac:dyDescent="0.2">
      <c r="A377" s="98" t="str">
        <f>IF('Beladung des Speichers'!A377="","",'Beladung des Speichers'!A377)</f>
        <v/>
      </c>
      <c r="B377" s="98" t="str">
        <f>IF('Beladung des Speichers'!B377="","",'Beladung des Speichers'!B377)</f>
        <v/>
      </c>
      <c r="C377" s="149" t="str">
        <f>IF(ISBLANK('Beladung des Speichers'!A377),"",SUMIFS('Beladung des Speichers'!$C$17:$C$300,'Beladung des Speichers'!$A$17:$A$300,A377)-SUMIFS('Entladung des Speichers'!$C$17:$C$300,'Entladung des Speichers'!$A$17:$A$300,A377)+SUMIFS(Füllstände!$B$17:$B$299,Füllstände!$A$17:$A$299,A377)-SUMIFS(Füllstände!$C$17:$C$299,Füllstände!$A$17:$A$299,A377))</f>
        <v/>
      </c>
      <c r="D377" s="150" t="str">
        <f>IF(ISBLANK('Beladung des Speichers'!A377),"",C377*'Beladung des Speichers'!C377/SUMIFS('Beladung des Speichers'!$C$17:$C$300,'Beladung des Speichers'!$A$17:$A$300,A377))</f>
        <v/>
      </c>
      <c r="E377" s="151" t="str">
        <f>IF(ISBLANK('Beladung des Speichers'!A377),"",1/SUMIFS('Beladung des Speichers'!$C$17:$C$300,'Beladung des Speichers'!$A$17:$A$300,A377)*C377*SUMIF($A$17:$A$300,A377,'Beladung des Speichers'!$E$17:$E$300))</f>
        <v/>
      </c>
      <c r="F377" s="152" t="str">
        <f>IF(ISBLANK('Beladung des Speichers'!A377),"",IF(C377=0,"0,00",D377/C377*E377))</f>
        <v/>
      </c>
      <c r="G377" s="153" t="str">
        <f>IF(ISBLANK('Beladung des Speichers'!A377),"",SUMIFS('Beladung des Speichers'!$C$17:$C$300,'Beladung des Speichers'!$A$17:$A$300,A377))</f>
        <v/>
      </c>
      <c r="H377" s="112" t="str">
        <f>IF(ISBLANK('Beladung des Speichers'!A377),"",'Beladung des Speichers'!C377)</f>
        <v/>
      </c>
      <c r="I377" s="154" t="str">
        <f>IF(ISBLANK('Beladung des Speichers'!A377),"",SUMIFS('Beladung des Speichers'!$E$17:$E$1001,'Beladung des Speichers'!$A$17:$A$1001,'Ergebnis (detailliert)'!A377))</f>
        <v/>
      </c>
      <c r="J377" s="113" t="str">
        <f>IF(ISBLANK('Beladung des Speichers'!A377),"",'Beladung des Speichers'!E377)</f>
        <v/>
      </c>
      <c r="K377" s="154" t="str">
        <f>IF(ISBLANK('Beladung des Speichers'!A377),"",SUMIFS('Entladung des Speichers'!$C$17:$C$1001,'Entladung des Speichers'!$A$17:$A$1001,'Ergebnis (detailliert)'!A377))</f>
        <v/>
      </c>
      <c r="L377" s="155" t="str">
        <f t="shared" si="22"/>
        <v/>
      </c>
      <c r="M377" s="155" t="str">
        <f>IF(ISBLANK('Entladung des Speichers'!A377),"",'Entladung des Speichers'!C377)</f>
        <v/>
      </c>
      <c r="N377" s="154" t="str">
        <f>IF(ISBLANK('Beladung des Speichers'!A377),"",SUMIFS('Entladung des Speichers'!$E$17:$E$1001,'Entladung des Speichers'!$A$17:$A$1001,'Ergebnis (detailliert)'!$A$17:$A$300))</f>
        <v/>
      </c>
      <c r="O377" s="113" t="str">
        <f t="shared" si="23"/>
        <v/>
      </c>
      <c r="P377" s="17" t="str">
        <f>IFERROR(IF(A377="","",N377*'Ergebnis (detailliert)'!J377/'Ergebnis (detailliert)'!I377),0)</f>
        <v/>
      </c>
      <c r="Q377" s="95" t="str">
        <f t="shared" si="24"/>
        <v/>
      </c>
      <c r="R377" s="96" t="str">
        <f t="shared" si="25"/>
        <v/>
      </c>
      <c r="S377" s="97" t="str">
        <f>IF(A377="","",IF(LOOKUP(A377,Stammdaten!$A$17:$A$1001,Stammdaten!$G$17:$G$1001)="Nein",0,IF(ISBLANK('Beladung des Speichers'!A377),"",ROUND(MIN(J377,Q377)*-1,2))))</f>
        <v/>
      </c>
    </row>
    <row r="378" spans="1:19" x14ac:dyDescent="0.2">
      <c r="A378" s="98" t="str">
        <f>IF('Beladung des Speichers'!A378="","",'Beladung des Speichers'!A378)</f>
        <v/>
      </c>
      <c r="B378" s="98" t="str">
        <f>IF('Beladung des Speichers'!B378="","",'Beladung des Speichers'!B378)</f>
        <v/>
      </c>
      <c r="C378" s="149" t="str">
        <f>IF(ISBLANK('Beladung des Speichers'!A378),"",SUMIFS('Beladung des Speichers'!$C$17:$C$300,'Beladung des Speichers'!$A$17:$A$300,A378)-SUMIFS('Entladung des Speichers'!$C$17:$C$300,'Entladung des Speichers'!$A$17:$A$300,A378)+SUMIFS(Füllstände!$B$17:$B$299,Füllstände!$A$17:$A$299,A378)-SUMIFS(Füllstände!$C$17:$C$299,Füllstände!$A$17:$A$299,A378))</f>
        <v/>
      </c>
      <c r="D378" s="150" t="str">
        <f>IF(ISBLANK('Beladung des Speichers'!A378),"",C378*'Beladung des Speichers'!C378/SUMIFS('Beladung des Speichers'!$C$17:$C$300,'Beladung des Speichers'!$A$17:$A$300,A378))</f>
        <v/>
      </c>
      <c r="E378" s="151" t="str">
        <f>IF(ISBLANK('Beladung des Speichers'!A378),"",1/SUMIFS('Beladung des Speichers'!$C$17:$C$300,'Beladung des Speichers'!$A$17:$A$300,A378)*C378*SUMIF($A$17:$A$300,A378,'Beladung des Speichers'!$E$17:$E$300))</f>
        <v/>
      </c>
      <c r="F378" s="152" t="str">
        <f>IF(ISBLANK('Beladung des Speichers'!A378),"",IF(C378=0,"0,00",D378/C378*E378))</f>
        <v/>
      </c>
      <c r="G378" s="153" t="str">
        <f>IF(ISBLANK('Beladung des Speichers'!A378),"",SUMIFS('Beladung des Speichers'!$C$17:$C$300,'Beladung des Speichers'!$A$17:$A$300,A378))</f>
        <v/>
      </c>
      <c r="H378" s="112" t="str">
        <f>IF(ISBLANK('Beladung des Speichers'!A378),"",'Beladung des Speichers'!C378)</f>
        <v/>
      </c>
      <c r="I378" s="154" t="str">
        <f>IF(ISBLANK('Beladung des Speichers'!A378),"",SUMIFS('Beladung des Speichers'!$E$17:$E$1001,'Beladung des Speichers'!$A$17:$A$1001,'Ergebnis (detailliert)'!A378))</f>
        <v/>
      </c>
      <c r="J378" s="113" t="str">
        <f>IF(ISBLANK('Beladung des Speichers'!A378),"",'Beladung des Speichers'!E378)</f>
        <v/>
      </c>
      <c r="K378" s="154" t="str">
        <f>IF(ISBLANK('Beladung des Speichers'!A378),"",SUMIFS('Entladung des Speichers'!$C$17:$C$1001,'Entladung des Speichers'!$A$17:$A$1001,'Ergebnis (detailliert)'!A378))</f>
        <v/>
      </c>
      <c r="L378" s="155" t="str">
        <f t="shared" si="22"/>
        <v/>
      </c>
      <c r="M378" s="155" t="str">
        <f>IF(ISBLANK('Entladung des Speichers'!A378),"",'Entladung des Speichers'!C378)</f>
        <v/>
      </c>
      <c r="N378" s="154" t="str">
        <f>IF(ISBLANK('Beladung des Speichers'!A378),"",SUMIFS('Entladung des Speichers'!$E$17:$E$1001,'Entladung des Speichers'!$A$17:$A$1001,'Ergebnis (detailliert)'!$A$17:$A$300))</f>
        <v/>
      </c>
      <c r="O378" s="113" t="str">
        <f t="shared" si="23"/>
        <v/>
      </c>
      <c r="P378" s="17" t="str">
        <f>IFERROR(IF(A378="","",N378*'Ergebnis (detailliert)'!J378/'Ergebnis (detailliert)'!I378),0)</f>
        <v/>
      </c>
      <c r="Q378" s="95" t="str">
        <f t="shared" si="24"/>
        <v/>
      </c>
      <c r="R378" s="96" t="str">
        <f t="shared" si="25"/>
        <v/>
      </c>
      <c r="S378" s="97" t="str">
        <f>IF(A378="","",IF(LOOKUP(A378,Stammdaten!$A$17:$A$1001,Stammdaten!$G$17:$G$1001)="Nein",0,IF(ISBLANK('Beladung des Speichers'!A378),"",ROUND(MIN(J378,Q378)*-1,2))))</f>
        <v/>
      </c>
    </row>
    <row r="379" spans="1:19" x14ac:dyDescent="0.2">
      <c r="A379" s="98" t="str">
        <f>IF('Beladung des Speichers'!A379="","",'Beladung des Speichers'!A379)</f>
        <v/>
      </c>
      <c r="B379" s="98" t="str">
        <f>IF('Beladung des Speichers'!B379="","",'Beladung des Speichers'!B379)</f>
        <v/>
      </c>
      <c r="C379" s="149" t="str">
        <f>IF(ISBLANK('Beladung des Speichers'!A379),"",SUMIFS('Beladung des Speichers'!$C$17:$C$300,'Beladung des Speichers'!$A$17:$A$300,A379)-SUMIFS('Entladung des Speichers'!$C$17:$C$300,'Entladung des Speichers'!$A$17:$A$300,A379)+SUMIFS(Füllstände!$B$17:$B$299,Füllstände!$A$17:$A$299,A379)-SUMIFS(Füllstände!$C$17:$C$299,Füllstände!$A$17:$A$299,A379))</f>
        <v/>
      </c>
      <c r="D379" s="150" t="str">
        <f>IF(ISBLANK('Beladung des Speichers'!A379),"",C379*'Beladung des Speichers'!C379/SUMIFS('Beladung des Speichers'!$C$17:$C$300,'Beladung des Speichers'!$A$17:$A$300,A379))</f>
        <v/>
      </c>
      <c r="E379" s="151" t="str">
        <f>IF(ISBLANK('Beladung des Speichers'!A379),"",1/SUMIFS('Beladung des Speichers'!$C$17:$C$300,'Beladung des Speichers'!$A$17:$A$300,A379)*C379*SUMIF($A$17:$A$300,A379,'Beladung des Speichers'!$E$17:$E$300))</f>
        <v/>
      </c>
      <c r="F379" s="152" t="str">
        <f>IF(ISBLANK('Beladung des Speichers'!A379),"",IF(C379=0,"0,00",D379/C379*E379))</f>
        <v/>
      </c>
      <c r="G379" s="153" t="str">
        <f>IF(ISBLANK('Beladung des Speichers'!A379),"",SUMIFS('Beladung des Speichers'!$C$17:$C$300,'Beladung des Speichers'!$A$17:$A$300,A379))</f>
        <v/>
      </c>
      <c r="H379" s="112" t="str">
        <f>IF(ISBLANK('Beladung des Speichers'!A379),"",'Beladung des Speichers'!C379)</f>
        <v/>
      </c>
      <c r="I379" s="154" t="str">
        <f>IF(ISBLANK('Beladung des Speichers'!A379),"",SUMIFS('Beladung des Speichers'!$E$17:$E$1001,'Beladung des Speichers'!$A$17:$A$1001,'Ergebnis (detailliert)'!A379))</f>
        <v/>
      </c>
      <c r="J379" s="113" t="str">
        <f>IF(ISBLANK('Beladung des Speichers'!A379),"",'Beladung des Speichers'!E379)</f>
        <v/>
      </c>
      <c r="K379" s="154" t="str">
        <f>IF(ISBLANK('Beladung des Speichers'!A379),"",SUMIFS('Entladung des Speichers'!$C$17:$C$1001,'Entladung des Speichers'!$A$17:$A$1001,'Ergebnis (detailliert)'!A379))</f>
        <v/>
      </c>
      <c r="L379" s="155" t="str">
        <f t="shared" si="22"/>
        <v/>
      </c>
      <c r="M379" s="155" t="str">
        <f>IF(ISBLANK('Entladung des Speichers'!A379),"",'Entladung des Speichers'!C379)</f>
        <v/>
      </c>
      <c r="N379" s="154" t="str">
        <f>IF(ISBLANK('Beladung des Speichers'!A379),"",SUMIFS('Entladung des Speichers'!$E$17:$E$1001,'Entladung des Speichers'!$A$17:$A$1001,'Ergebnis (detailliert)'!$A$17:$A$300))</f>
        <v/>
      </c>
      <c r="O379" s="113" t="str">
        <f t="shared" si="23"/>
        <v/>
      </c>
      <c r="P379" s="17" t="str">
        <f>IFERROR(IF(A379="","",N379*'Ergebnis (detailliert)'!J379/'Ergebnis (detailliert)'!I379),0)</f>
        <v/>
      </c>
      <c r="Q379" s="95" t="str">
        <f t="shared" si="24"/>
        <v/>
      </c>
      <c r="R379" s="96" t="str">
        <f t="shared" si="25"/>
        <v/>
      </c>
      <c r="S379" s="97" t="str">
        <f>IF(A379="","",IF(LOOKUP(A379,Stammdaten!$A$17:$A$1001,Stammdaten!$G$17:$G$1001)="Nein",0,IF(ISBLANK('Beladung des Speichers'!A379),"",ROUND(MIN(J379,Q379)*-1,2))))</f>
        <v/>
      </c>
    </row>
    <row r="380" spans="1:19" x14ac:dyDescent="0.2">
      <c r="A380" s="98" t="str">
        <f>IF('Beladung des Speichers'!A380="","",'Beladung des Speichers'!A380)</f>
        <v/>
      </c>
      <c r="B380" s="98" t="str">
        <f>IF('Beladung des Speichers'!B380="","",'Beladung des Speichers'!B380)</f>
        <v/>
      </c>
      <c r="C380" s="149" t="str">
        <f>IF(ISBLANK('Beladung des Speichers'!A380),"",SUMIFS('Beladung des Speichers'!$C$17:$C$300,'Beladung des Speichers'!$A$17:$A$300,A380)-SUMIFS('Entladung des Speichers'!$C$17:$C$300,'Entladung des Speichers'!$A$17:$A$300,A380)+SUMIFS(Füllstände!$B$17:$B$299,Füllstände!$A$17:$A$299,A380)-SUMIFS(Füllstände!$C$17:$C$299,Füllstände!$A$17:$A$299,A380))</f>
        <v/>
      </c>
      <c r="D380" s="150" t="str">
        <f>IF(ISBLANK('Beladung des Speichers'!A380),"",C380*'Beladung des Speichers'!C380/SUMIFS('Beladung des Speichers'!$C$17:$C$300,'Beladung des Speichers'!$A$17:$A$300,A380))</f>
        <v/>
      </c>
      <c r="E380" s="151" t="str">
        <f>IF(ISBLANK('Beladung des Speichers'!A380),"",1/SUMIFS('Beladung des Speichers'!$C$17:$C$300,'Beladung des Speichers'!$A$17:$A$300,A380)*C380*SUMIF($A$17:$A$300,A380,'Beladung des Speichers'!$E$17:$E$300))</f>
        <v/>
      </c>
      <c r="F380" s="152" t="str">
        <f>IF(ISBLANK('Beladung des Speichers'!A380),"",IF(C380=0,"0,00",D380/C380*E380))</f>
        <v/>
      </c>
      <c r="G380" s="153" t="str">
        <f>IF(ISBLANK('Beladung des Speichers'!A380),"",SUMIFS('Beladung des Speichers'!$C$17:$C$300,'Beladung des Speichers'!$A$17:$A$300,A380))</f>
        <v/>
      </c>
      <c r="H380" s="112" t="str">
        <f>IF(ISBLANK('Beladung des Speichers'!A380),"",'Beladung des Speichers'!C380)</f>
        <v/>
      </c>
      <c r="I380" s="154" t="str">
        <f>IF(ISBLANK('Beladung des Speichers'!A380),"",SUMIFS('Beladung des Speichers'!$E$17:$E$1001,'Beladung des Speichers'!$A$17:$A$1001,'Ergebnis (detailliert)'!A380))</f>
        <v/>
      </c>
      <c r="J380" s="113" t="str">
        <f>IF(ISBLANK('Beladung des Speichers'!A380),"",'Beladung des Speichers'!E380)</f>
        <v/>
      </c>
      <c r="K380" s="154" t="str">
        <f>IF(ISBLANK('Beladung des Speichers'!A380),"",SUMIFS('Entladung des Speichers'!$C$17:$C$1001,'Entladung des Speichers'!$A$17:$A$1001,'Ergebnis (detailliert)'!A380))</f>
        <v/>
      </c>
      <c r="L380" s="155" t="str">
        <f t="shared" si="22"/>
        <v/>
      </c>
      <c r="M380" s="155" t="str">
        <f>IF(ISBLANK('Entladung des Speichers'!A380),"",'Entladung des Speichers'!C380)</f>
        <v/>
      </c>
      <c r="N380" s="154" t="str">
        <f>IF(ISBLANK('Beladung des Speichers'!A380),"",SUMIFS('Entladung des Speichers'!$E$17:$E$1001,'Entladung des Speichers'!$A$17:$A$1001,'Ergebnis (detailliert)'!$A$17:$A$300))</f>
        <v/>
      </c>
      <c r="O380" s="113" t="str">
        <f t="shared" si="23"/>
        <v/>
      </c>
      <c r="P380" s="17" t="str">
        <f>IFERROR(IF(A380="","",N380*'Ergebnis (detailliert)'!J380/'Ergebnis (detailliert)'!I380),0)</f>
        <v/>
      </c>
      <c r="Q380" s="95" t="str">
        <f t="shared" si="24"/>
        <v/>
      </c>
      <c r="R380" s="96" t="str">
        <f t="shared" si="25"/>
        <v/>
      </c>
      <c r="S380" s="97" t="str">
        <f>IF(A380="","",IF(LOOKUP(A380,Stammdaten!$A$17:$A$1001,Stammdaten!$G$17:$G$1001)="Nein",0,IF(ISBLANK('Beladung des Speichers'!A380),"",ROUND(MIN(J380,Q380)*-1,2))))</f>
        <v/>
      </c>
    </row>
    <row r="381" spans="1:19" x14ac:dyDescent="0.2">
      <c r="A381" s="98" t="str">
        <f>IF('Beladung des Speichers'!A381="","",'Beladung des Speichers'!A381)</f>
        <v/>
      </c>
      <c r="B381" s="98" t="str">
        <f>IF('Beladung des Speichers'!B381="","",'Beladung des Speichers'!B381)</f>
        <v/>
      </c>
      <c r="C381" s="149" t="str">
        <f>IF(ISBLANK('Beladung des Speichers'!A381),"",SUMIFS('Beladung des Speichers'!$C$17:$C$300,'Beladung des Speichers'!$A$17:$A$300,A381)-SUMIFS('Entladung des Speichers'!$C$17:$C$300,'Entladung des Speichers'!$A$17:$A$300,A381)+SUMIFS(Füllstände!$B$17:$B$299,Füllstände!$A$17:$A$299,A381)-SUMIFS(Füllstände!$C$17:$C$299,Füllstände!$A$17:$A$299,A381))</f>
        <v/>
      </c>
      <c r="D381" s="150" t="str">
        <f>IF(ISBLANK('Beladung des Speichers'!A381),"",C381*'Beladung des Speichers'!C381/SUMIFS('Beladung des Speichers'!$C$17:$C$300,'Beladung des Speichers'!$A$17:$A$300,A381))</f>
        <v/>
      </c>
      <c r="E381" s="151" t="str">
        <f>IF(ISBLANK('Beladung des Speichers'!A381),"",1/SUMIFS('Beladung des Speichers'!$C$17:$C$300,'Beladung des Speichers'!$A$17:$A$300,A381)*C381*SUMIF($A$17:$A$300,A381,'Beladung des Speichers'!$E$17:$E$300))</f>
        <v/>
      </c>
      <c r="F381" s="152" t="str">
        <f>IF(ISBLANK('Beladung des Speichers'!A381),"",IF(C381=0,"0,00",D381/C381*E381))</f>
        <v/>
      </c>
      <c r="G381" s="153" t="str">
        <f>IF(ISBLANK('Beladung des Speichers'!A381),"",SUMIFS('Beladung des Speichers'!$C$17:$C$300,'Beladung des Speichers'!$A$17:$A$300,A381))</f>
        <v/>
      </c>
      <c r="H381" s="112" t="str">
        <f>IF(ISBLANK('Beladung des Speichers'!A381),"",'Beladung des Speichers'!C381)</f>
        <v/>
      </c>
      <c r="I381" s="154" t="str">
        <f>IF(ISBLANK('Beladung des Speichers'!A381),"",SUMIFS('Beladung des Speichers'!$E$17:$E$1001,'Beladung des Speichers'!$A$17:$A$1001,'Ergebnis (detailliert)'!A381))</f>
        <v/>
      </c>
      <c r="J381" s="113" t="str">
        <f>IF(ISBLANK('Beladung des Speichers'!A381),"",'Beladung des Speichers'!E381)</f>
        <v/>
      </c>
      <c r="K381" s="154" t="str">
        <f>IF(ISBLANK('Beladung des Speichers'!A381),"",SUMIFS('Entladung des Speichers'!$C$17:$C$1001,'Entladung des Speichers'!$A$17:$A$1001,'Ergebnis (detailliert)'!A381))</f>
        <v/>
      </c>
      <c r="L381" s="155" t="str">
        <f t="shared" si="22"/>
        <v/>
      </c>
      <c r="M381" s="155" t="str">
        <f>IF(ISBLANK('Entladung des Speichers'!A381),"",'Entladung des Speichers'!C381)</f>
        <v/>
      </c>
      <c r="N381" s="154" t="str">
        <f>IF(ISBLANK('Beladung des Speichers'!A381),"",SUMIFS('Entladung des Speichers'!$E$17:$E$1001,'Entladung des Speichers'!$A$17:$A$1001,'Ergebnis (detailliert)'!$A$17:$A$300))</f>
        <v/>
      </c>
      <c r="O381" s="113" t="str">
        <f t="shared" si="23"/>
        <v/>
      </c>
      <c r="P381" s="17" t="str">
        <f>IFERROR(IF(A381="","",N381*'Ergebnis (detailliert)'!J381/'Ergebnis (detailliert)'!I381),0)</f>
        <v/>
      </c>
      <c r="Q381" s="95" t="str">
        <f t="shared" si="24"/>
        <v/>
      </c>
      <c r="R381" s="96" t="str">
        <f t="shared" si="25"/>
        <v/>
      </c>
      <c r="S381" s="97" t="str">
        <f>IF(A381="","",IF(LOOKUP(A381,Stammdaten!$A$17:$A$1001,Stammdaten!$G$17:$G$1001)="Nein",0,IF(ISBLANK('Beladung des Speichers'!A381),"",ROUND(MIN(J381,Q381)*-1,2))))</f>
        <v/>
      </c>
    </row>
    <row r="382" spans="1:19" x14ac:dyDescent="0.2">
      <c r="A382" s="98" t="str">
        <f>IF('Beladung des Speichers'!A382="","",'Beladung des Speichers'!A382)</f>
        <v/>
      </c>
      <c r="B382" s="98" t="str">
        <f>IF('Beladung des Speichers'!B382="","",'Beladung des Speichers'!B382)</f>
        <v/>
      </c>
      <c r="C382" s="149" t="str">
        <f>IF(ISBLANK('Beladung des Speichers'!A382),"",SUMIFS('Beladung des Speichers'!$C$17:$C$300,'Beladung des Speichers'!$A$17:$A$300,A382)-SUMIFS('Entladung des Speichers'!$C$17:$C$300,'Entladung des Speichers'!$A$17:$A$300,A382)+SUMIFS(Füllstände!$B$17:$B$299,Füllstände!$A$17:$A$299,A382)-SUMIFS(Füllstände!$C$17:$C$299,Füllstände!$A$17:$A$299,A382))</f>
        <v/>
      </c>
      <c r="D382" s="150" t="str">
        <f>IF(ISBLANK('Beladung des Speichers'!A382),"",C382*'Beladung des Speichers'!C382/SUMIFS('Beladung des Speichers'!$C$17:$C$300,'Beladung des Speichers'!$A$17:$A$300,A382))</f>
        <v/>
      </c>
      <c r="E382" s="151" t="str">
        <f>IF(ISBLANK('Beladung des Speichers'!A382),"",1/SUMIFS('Beladung des Speichers'!$C$17:$C$300,'Beladung des Speichers'!$A$17:$A$300,A382)*C382*SUMIF($A$17:$A$300,A382,'Beladung des Speichers'!$E$17:$E$300))</f>
        <v/>
      </c>
      <c r="F382" s="152" t="str">
        <f>IF(ISBLANK('Beladung des Speichers'!A382),"",IF(C382=0,"0,00",D382/C382*E382))</f>
        <v/>
      </c>
      <c r="G382" s="153" t="str">
        <f>IF(ISBLANK('Beladung des Speichers'!A382),"",SUMIFS('Beladung des Speichers'!$C$17:$C$300,'Beladung des Speichers'!$A$17:$A$300,A382))</f>
        <v/>
      </c>
      <c r="H382" s="112" t="str">
        <f>IF(ISBLANK('Beladung des Speichers'!A382),"",'Beladung des Speichers'!C382)</f>
        <v/>
      </c>
      <c r="I382" s="154" t="str">
        <f>IF(ISBLANK('Beladung des Speichers'!A382),"",SUMIFS('Beladung des Speichers'!$E$17:$E$1001,'Beladung des Speichers'!$A$17:$A$1001,'Ergebnis (detailliert)'!A382))</f>
        <v/>
      </c>
      <c r="J382" s="113" t="str">
        <f>IF(ISBLANK('Beladung des Speichers'!A382),"",'Beladung des Speichers'!E382)</f>
        <v/>
      </c>
      <c r="K382" s="154" t="str">
        <f>IF(ISBLANK('Beladung des Speichers'!A382),"",SUMIFS('Entladung des Speichers'!$C$17:$C$1001,'Entladung des Speichers'!$A$17:$A$1001,'Ergebnis (detailliert)'!A382))</f>
        <v/>
      </c>
      <c r="L382" s="155" t="str">
        <f t="shared" si="22"/>
        <v/>
      </c>
      <c r="M382" s="155" t="str">
        <f>IF(ISBLANK('Entladung des Speichers'!A382),"",'Entladung des Speichers'!C382)</f>
        <v/>
      </c>
      <c r="N382" s="154" t="str">
        <f>IF(ISBLANK('Beladung des Speichers'!A382),"",SUMIFS('Entladung des Speichers'!$E$17:$E$1001,'Entladung des Speichers'!$A$17:$A$1001,'Ergebnis (detailliert)'!$A$17:$A$300))</f>
        <v/>
      </c>
      <c r="O382" s="113" t="str">
        <f t="shared" si="23"/>
        <v/>
      </c>
      <c r="P382" s="17" t="str">
        <f>IFERROR(IF(A382="","",N382*'Ergebnis (detailliert)'!J382/'Ergebnis (detailliert)'!I382),0)</f>
        <v/>
      </c>
      <c r="Q382" s="95" t="str">
        <f t="shared" si="24"/>
        <v/>
      </c>
      <c r="R382" s="96" t="str">
        <f t="shared" si="25"/>
        <v/>
      </c>
      <c r="S382" s="97" t="str">
        <f>IF(A382="","",IF(LOOKUP(A382,Stammdaten!$A$17:$A$1001,Stammdaten!$G$17:$G$1001)="Nein",0,IF(ISBLANK('Beladung des Speichers'!A382),"",ROUND(MIN(J382,Q382)*-1,2))))</f>
        <v/>
      </c>
    </row>
    <row r="383" spans="1:19" x14ac:dyDescent="0.2">
      <c r="A383" s="98" t="str">
        <f>IF('Beladung des Speichers'!A383="","",'Beladung des Speichers'!A383)</f>
        <v/>
      </c>
      <c r="B383" s="98" t="str">
        <f>IF('Beladung des Speichers'!B383="","",'Beladung des Speichers'!B383)</f>
        <v/>
      </c>
      <c r="C383" s="149" t="str">
        <f>IF(ISBLANK('Beladung des Speichers'!A383),"",SUMIFS('Beladung des Speichers'!$C$17:$C$300,'Beladung des Speichers'!$A$17:$A$300,A383)-SUMIFS('Entladung des Speichers'!$C$17:$C$300,'Entladung des Speichers'!$A$17:$A$300,A383)+SUMIFS(Füllstände!$B$17:$B$299,Füllstände!$A$17:$A$299,A383)-SUMIFS(Füllstände!$C$17:$C$299,Füllstände!$A$17:$A$299,A383))</f>
        <v/>
      </c>
      <c r="D383" s="150" t="str">
        <f>IF(ISBLANK('Beladung des Speichers'!A383),"",C383*'Beladung des Speichers'!C383/SUMIFS('Beladung des Speichers'!$C$17:$C$300,'Beladung des Speichers'!$A$17:$A$300,A383))</f>
        <v/>
      </c>
      <c r="E383" s="151" t="str">
        <f>IF(ISBLANK('Beladung des Speichers'!A383),"",1/SUMIFS('Beladung des Speichers'!$C$17:$C$300,'Beladung des Speichers'!$A$17:$A$300,A383)*C383*SUMIF($A$17:$A$300,A383,'Beladung des Speichers'!$E$17:$E$300))</f>
        <v/>
      </c>
      <c r="F383" s="152" t="str">
        <f>IF(ISBLANK('Beladung des Speichers'!A383),"",IF(C383=0,"0,00",D383/C383*E383))</f>
        <v/>
      </c>
      <c r="G383" s="153" t="str">
        <f>IF(ISBLANK('Beladung des Speichers'!A383),"",SUMIFS('Beladung des Speichers'!$C$17:$C$300,'Beladung des Speichers'!$A$17:$A$300,A383))</f>
        <v/>
      </c>
      <c r="H383" s="112" t="str">
        <f>IF(ISBLANK('Beladung des Speichers'!A383),"",'Beladung des Speichers'!C383)</f>
        <v/>
      </c>
      <c r="I383" s="154" t="str">
        <f>IF(ISBLANK('Beladung des Speichers'!A383),"",SUMIFS('Beladung des Speichers'!$E$17:$E$1001,'Beladung des Speichers'!$A$17:$A$1001,'Ergebnis (detailliert)'!A383))</f>
        <v/>
      </c>
      <c r="J383" s="113" t="str">
        <f>IF(ISBLANK('Beladung des Speichers'!A383),"",'Beladung des Speichers'!E383)</f>
        <v/>
      </c>
      <c r="K383" s="154" t="str">
        <f>IF(ISBLANK('Beladung des Speichers'!A383),"",SUMIFS('Entladung des Speichers'!$C$17:$C$1001,'Entladung des Speichers'!$A$17:$A$1001,'Ergebnis (detailliert)'!A383))</f>
        <v/>
      </c>
      <c r="L383" s="155" t="str">
        <f t="shared" si="22"/>
        <v/>
      </c>
      <c r="M383" s="155" t="str">
        <f>IF(ISBLANK('Entladung des Speichers'!A383),"",'Entladung des Speichers'!C383)</f>
        <v/>
      </c>
      <c r="N383" s="154" t="str">
        <f>IF(ISBLANK('Beladung des Speichers'!A383),"",SUMIFS('Entladung des Speichers'!$E$17:$E$1001,'Entladung des Speichers'!$A$17:$A$1001,'Ergebnis (detailliert)'!$A$17:$A$300))</f>
        <v/>
      </c>
      <c r="O383" s="113" t="str">
        <f t="shared" si="23"/>
        <v/>
      </c>
      <c r="P383" s="17" t="str">
        <f>IFERROR(IF(A383="","",N383*'Ergebnis (detailliert)'!J383/'Ergebnis (detailliert)'!I383),0)</f>
        <v/>
      </c>
      <c r="Q383" s="95" t="str">
        <f t="shared" si="24"/>
        <v/>
      </c>
      <c r="R383" s="96" t="str">
        <f t="shared" si="25"/>
        <v/>
      </c>
      <c r="S383" s="97" t="str">
        <f>IF(A383="","",IF(LOOKUP(A383,Stammdaten!$A$17:$A$1001,Stammdaten!$G$17:$G$1001)="Nein",0,IF(ISBLANK('Beladung des Speichers'!A383),"",ROUND(MIN(J383,Q383)*-1,2))))</f>
        <v/>
      </c>
    </row>
    <row r="384" spans="1:19" x14ac:dyDescent="0.2">
      <c r="A384" s="98" t="str">
        <f>IF('Beladung des Speichers'!A384="","",'Beladung des Speichers'!A384)</f>
        <v/>
      </c>
      <c r="B384" s="98" t="str">
        <f>IF('Beladung des Speichers'!B384="","",'Beladung des Speichers'!B384)</f>
        <v/>
      </c>
      <c r="C384" s="149" t="str">
        <f>IF(ISBLANK('Beladung des Speichers'!A384),"",SUMIFS('Beladung des Speichers'!$C$17:$C$300,'Beladung des Speichers'!$A$17:$A$300,A384)-SUMIFS('Entladung des Speichers'!$C$17:$C$300,'Entladung des Speichers'!$A$17:$A$300,A384)+SUMIFS(Füllstände!$B$17:$B$299,Füllstände!$A$17:$A$299,A384)-SUMIFS(Füllstände!$C$17:$C$299,Füllstände!$A$17:$A$299,A384))</f>
        <v/>
      </c>
      <c r="D384" s="150" t="str">
        <f>IF(ISBLANK('Beladung des Speichers'!A384),"",C384*'Beladung des Speichers'!C384/SUMIFS('Beladung des Speichers'!$C$17:$C$300,'Beladung des Speichers'!$A$17:$A$300,A384))</f>
        <v/>
      </c>
      <c r="E384" s="151" t="str">
        <f>IF(ISBLANK('Beladung des Speichers'!A384),"",1/SUMIFS('Beladung des Speichers'!$C$17:$C$300,'Beladung des Speichers'!$A$17:$A$300,A384)*C384*SUMIF($A$17:$A$300,A384,'Beladung des Speichers'!$E$17:$E$300))</f>
        <v/>
      </c>
      <c r="F384" s="152" t="str">
        <f>IF(ISBLANK('Beladung des Speichers'!A384),"",IF(C384=0,"0,00",D384/C384*E384))</f>
        <v/>
      </c>
      <c r="G384" s="153" t="str">
        <f>IF(ISBLANK('Beladung des Speichers'!A384),"",SUMIFS('Beladung des Speichers'!$C$17:$C$300,'Beladung des Speichers'!$A$17:$A$300,A384))</f>
        <v/>
      </c>
      <c r="H384" s="112" t="str">
        <f>IF(ISBLANK('Beladung des Speichers'!A384),"",'Beladung des Speichers'!C384)</f>
        <v/>
      </c>
      <c r="I384" s="154" t="str">
        <f>IF(ISBLANK('Beladung des Speichers'!A384),"",SUMIFS('Beladung des Speichers'!$E$17:$E$1001,'Beladung des Speichers'!$A$17:$A$1001,'Ergebnis (detailliert)'!A384))</f>
        <v/>
      </c>
      <c r="J384" s="113" t="str">
        <f>IF(ISBLANK('Beladung des Speichers'!A384),"",'Beladung des Speichers'!E384)</f>
        <v/>
      </c>
      <c r="K384" s="154" t="str">
        <f>IF(ISBLANK('Beladung des Speichers'!A384),"",SUMIFS('Entladung des Speichers'!$C$17:$C$1001,'Entladung des Speichers'!$A$17:$A$1001,'Ergebnis (detailliert)'!A384))</f>
        <v/>
      </c>
      <c r="L384" s="155" t="str">
        <f t="shared" si="22"/>
        <v/>
      </c>
      <c r="M384" s="155" t="str">
        <f>IF(ISBLANK('Entladung des Speichers'!A384),"",'Entladung des Speichers'!C384)</f>
        <v/>
      </c>
      <c r="N384" s="154" t="str">
        <f>IF(ISBLANK('Beladung des Speichers'!A384),"",SUMIFS('Entladung des Speichers'!$E$17:$E$1001,'Entladung des Speichers'!$A$17:$A$1001,'Ergebnis (detailliert)'!$A$17:$A$300))</f>
        <v/>
      </c>
      <c r="O384" s="113" t="str">
        <f t="shared" si="23"/>
        <v/>
      </c>
      <c r="P384" s="17" t="str">
        <f>IFERROR(IF(A384="","",N384*'Ergebnis (detailliert)'!J384/'Ergebnis (detailliert)'!I384),0)</f>
        <v/>
      </c>
      <c r="Q384" s="95" t="str">
        <f t="shared" si="24"/>
        <v/>
      </c>
      <c r="R384" s="96" t="str">
        <f t="shared" si="25"/>
        <v/>
      </c>
      <c r="S384" s="97" t="str">
        <f>IF(A384="","",IF(LOOKUP(A384,Stammdaten!$A$17:$A$1001,Stammdaten!$G$17:$G$1001)="Nein",0,IF(ISBLANK('Beladung des Speichers'!A384),"",ROUND(MIN(J384,Q384)*-1,2))))</f>
        <v/>
      </c>
    </row>
    <row r="385" spans="1:19" x14ac:dyDescent="0.2">
      <c r="A385" s="98" t="str">
        <f>IF('Beladung des Speichers'!A385="","",'Beladung des Speichers'!A385)</f>
        <v/>
      </c>
      <c r="B385" s="98" t="str">
        <f>IF('Beladung des Speichers'!B385="","",'Beladung des Speichers'!B385)</f>
        <v/>
      </c>
      <c r="C385" s="149" t="str">
        <f>IF(ISBLANK('Beladung des Speichers'!A385),"",SUMIFS('Beladung des Speichers'!$C$17:$C$300,'Beladung des Speichers'!$A$17:$A$300,A385)-SUMIFS('Entladung des Speichers'!$C$17:$C$300,'Entladung des Speichers'!$A$17:$A$300,A385)+SUMIFS(Füllstände!$B$17:$B$299,Füllstände!$A$17:$A$299,A385)-SUMIFS(Füllstände!$C$17:$C$299,Füllstände!$A$17:$A$299,A385))</f>
        <v/>
      </c>
      <c r="D385" s="150" t="str">
        <f>IF(ISBLANK('Beladung des Speichers'!A385),"",C385*'Beladung des Speichers'!C385/SUMIFS('Beladung des Speichers'!$C$17:$C$300,'Beladung des Speichers'!$A$17:$A$300,A385))</f>
        <v/>
      </c>
      <c r="E385" s="151" t="str">
        <f>IF(ISBLANK('Beladung des Speichers'!A385),"",1/SUMIFS('Beladung des Speichers'!$C$17:$C$300,'Beladung des Speichers'!$A$17:$A$300,A385)*C385*SUMIF($A$17:$A$300,A385,'Beladung des Speichers'!$E$17:$E$300))</f>
        <v/>
      </c>
      <c r="F385" s="152" t="str">
        <f>IF(ISBLANK('Beladung des Speichers'!A385),"",IF(C385=0,"0,00",D385/C385*E385))</f>
        <v/>
      </c>
      <c r="G385" s="153" t="str">
        <f>IF(ISBLANK('Beladung des Speichers'!A385),"",SUMIFS('Beladung des Speichers'!$C$17:$C$300,'Beladung des Speichers'!$A$17:$A$300,A385))</f>
        <v/>
      </c>
      <c r="H385" s="112" t="str">
        <f>IF(ISBLANK('Beladung des Speichers'!A385),"",'Beladung des Speichers'!C385)</f>
        <v/>
      </c>
      <c r="I385" s="154" t="str">
        <f>IF(ISBLANK('Beladung des Speichers'!A385),"",SUMIFS('Beladung des Speichers'!$E$17:$E$1001,'Beladung des Speichers'!$A$17:$A$1001,'Ergebnis (detailliert)'!A385))</f>
        <v/>
      </c>
      <c r="J385" s="113" t="str">
        <f>IF(ISBLANK('Beladung des Speichers'!A385),"",'Beladung des Speichers'!E385)</f>
        <v/>
      </c>
      <c r="K385" s="154" t="str">
        <f>IF(ISBLANK('Beladung des Speichers'!A385),"",SUMIFS('Entladung des Speichers'!$C$17:$C$1001,'Entladung des Speichers'!$A$17:$A$1001,'Ergebnis (detailliert)'!A385))</f>
        <v/>
      </c>
      <c r="L385" s="155" t="str">
        <f t="shared" si="22"/>
        <v/>
      </c>
      <c r="M385" s="155" t="str">
        <f>IF(ISBLANK('Entladung des Speichers'!A385),"",'Entladung des Speichers'!C385)</f>
        <v/>
      </c>
      <c r="N385" s="154" t="str">
        <f>IF(ISBLANK('Beladung des Speichers'!A385),"",SUMIFS('Entladung des Speichers'!$E$17:$E$1001,'Entladung des Speichers'!$A$17:$A$1001,'Ergebnis (detailliert)'!$A$17:$A$300))</f>
        <v/>
      </c>
      <c r="O385" s="113" t="str">
        <f t="shared" si="23"/>
        <v/>
      </c>
      <c r="P385" s="17" t="str">
        <f>IFERROR(IF(A385="","",N385*'Ergebnis (detailliert)'!J385/'Ergebnis (detailliert)'!I385),0)</f>
        <v/>
      </c>
      <c r="Q385" s="95" t="str">
        <f t="shared" si="24"/>
        <v/>
      </c>
      <c r="R385" s="96" t="str">
        <f t="shared" si="25"/>
        <v/>
      </c>
      <c r="S385" s="97" t="str">
        <f>IF(A385="","",IF(LOOKUP(A385,Stammdaten!$A$17:$A$1001,Stammdaten!$G$17:$G$1001)="Nein",0,IF(ISBLANK('Beladung des Speichers'!A385),"",ROUND(MIN(J385,Q385)*-1,2))))</f>
        <v/>
      </c>
    </row>
    <row r="386" spans="1:19" x14ac:dyDescent="0.2">
      <c r="A386" s="98" t="str">
        <f>IF('Beladung des Speichers'!A386="","",'Beladung des Speichers'!A386)</f>
        <v/>
      </c>
      <c r="B386" s="98" t="str">
        <f>IF('Beladung des Speichers'!B386="","",'Beladung des Speichers'!B386)</f>
        <v/>
      </c>
      <c r="C386" s="149" t="str">
        <f>IF(ISBLANK('Beladung des Speichers'!A386),"",SUMIFS('Beladung des Speichers'!$C$17:$C$300,'Beladung des Speichers'!$A$17:$A$300,A386)-SUMIFS('Entladung des Speichers'!$C$17:$C$300,'Entladung des Speichers'!$A$17:$A$300,A386)+SUMIFS(Füllstände!$B$17:$B$299,Füllstände!$A$17:$A$299,A386)-SUMIFS(Füllstände!$C$17:$C$299,Füllstände!$A$17:$A$299,A386))</f>
        <v/>
      </c>
      <c r="D386" s="150" t="str">
        <f>IF(ISBLANK('Beladung des Speichers'!A386),"",C386*'Beladung des Speichers'!C386/SUMIFS('Beladung des Speichers'!$C$17:$C$300,'Beladung des Speichers'!$A$17:$A$300,A386))</f>
        <v/>
      </c>
      <c r="E386" s="151" t="str">
        <f>IF(ISBLANK('Beladung des Speichers'!A386),"",1/SUMIFS('Beladung des Speichers'!$C$17:$C$300,'Beladung des Speichers'!$A$17:$A$300,A386)*C386*SUMIF($A$17:$A$300,A386,'Beladung des Speichers'!$E$17:$E$300))</f>
        <v/>
      </c>
      <c r="F386" s="152" t="str">
        <f>IF(ISBLANK('Beladung des Speichers'!A386),"",IF(C386=0,"0,00",D386/C386*E386))</f>
        <v/>
      </c>
      <c r="G386" s="153" t="str">
        <f>IF(ISBLANK('Beladung des Speichers'!A386),"",SUMIFS('Beladung des Speichers'!$C$17:$C$300,'Beladung des Speichers'!$A$17:$A$300,A386))</f>
        <v/>
      </c>
      <c r="H386" s="112" t="str">
        <f>IF(ISBLANK('Beladung des Speichers'!A386),"",'Beladung des Speichers'!C386)</f>
        <v/>
      </c>
      <c r="I386" s="154" t="str">
        <f>IF(ISBLANK('Beladung des Speichers'!A386),"",SUMIFS('Beladung des Speichers'!$E$17:$E$1001,'Beladung des Speichers'!$A$17:$A$1001,'Ergebnis (detailliert)'!A386))</f>
        <v/>
      </c>
      <c r="J386" s="113" t="str">
        <f>IF(ISBLANK('Beladung des Speichers'!A386),"",'Beladung des Speichers'!E386)</f>
        <v/>
      </c>
      <c r="K386" s="154" t="str">
        <f>IF(ISBLANK('Beladung des Speichers'!A386),"",SUMIFS('Entladung des Speichers'!$C$17:$C$1001,'Entladung des Speichers'!$A$17:$A$1001,'Ergebnis (detailliert)'!A386))</f>
        <v/>
      </c>
      <c r="L386" s="155" t="str">
        <f t="shared" si="22"/>
        <v/>
      </c>
      <c r="M386" s="155" t="str">
        <f>IF(ISBLANK('Entladung des Speichers'!A386),"",'Entladung des Speichers'!C386)</f>
        <v/>
      </c>
      <c r="N386" s="154" t="str">
        <f>IF(ISBLANK('Beladung des Speichers'!A386),"",SUMIFS('Entladung des Speichers'!$E$17:$E$1001,'Entladung des Speichers'!$A$17:$A$1001,'Ergebnis (detailliert)'!$A$17:$A$300))</f>
        <v/>
      </c>
      <c r="O386" s="113" t="str">
        <f t="shared" si="23"/>
        <v/>
      </c>
      <c r="P386" s="17" t="str">
        <f>IFERROR(IF(A386="","",N386*'Ergebnis (detailliert)'!J386/'Ergebnis (detailliert)'!I386),0)</f>
        <v/>
      </c>
      <c r="Q386" s="95" t="str">
        <f t="shared" si="24"/>
        <v/>
      </c>
      <c r="R386" s="96" t="str">
        <f t="shared" si="25"/>
        <v/>
      </c>
      <c r="S386" s="97" t="str">
        <f>IF(A386="","",IF(LOOKUP(A386,Stammdaten!$A$17:$A$1001,Stammdaten!$G$17:$G$1001)="Nein",0,IF(ISBLANK('Beladung des Speichers'!A386),"",ROUND(MIN(J386,Q386)*-1,2))))</f>
        <v/>
      </c>
    </row>
    <row r="387" spans="1:19" x14ac:dyDescent="0.2">
      <c r="A387" s="98" t="str">
        <f>IF('Beladung des Speichers'!A387="","",'Beladung des Speichers'!A387)</f>
        <v/>
      </c>
      <c r="B387" s="98" t="str">
        <f>IF('Beladung des Speichers'!B387="","",'Beladung des Speichers'!B387)</f>
        <v/>
      </c>
      <c r="C387" s="149" t="str">
        <f>IF(ISBLANK('Beladung des Speichers'!A387),"",SUMIFS('Beladung des Speichers'!$C$17:$C$300,'Beladung des Speichers'!$A$17:$A$300,A387)-SUMIFS('Entladung des Speichers'!$C$17:$C$300,'Entladung des Speichers'!$A$17:$A$300,A387)+SUMIFS(Füllstände!$B$17:$B$299,Füllstände!$A$17:$A$299,A387)-SUMIFS(Füllstände!$C$17:$C$299,Füllstände!$A$17:$A$299,A387))</f>
        <v/>
      </c>
      <c r="D387" s="150" t="str">
        <f>IF(ISBLANK('Beladung des Speichers'!A387),"",C387*'Beladung des Speichers'!C387/SUMIFS('Beladung des Speichers'!$C$17:$C$300,'Beladung des Speichers'!$A$17:$A$300,A387))</f>
        <v/>
      </c>
      <c r="E387" s="151" t="str">
        <f>IF(ISBLANK('Beladung des Speichers'!A387),"",1/SUMIFS('Beladung des Speichers'!$C$17:$C$300,'Beladung des Speichers'!$A$17:$A$300,A387)*C387*SUMIF($A$17:$A$300,A387,'Beladung des Speichers'!$E$17:$E$300))</f>
        <v/>
      </c>
      <c r="F387" s="152" t="str">
        <f>IF(ISBLANK('Beladung des Speichers'!A387),"",IF(C387=0,"0,00",D387/C387*E387))</f>
        <v/>
      </c>
      <c r="G387" s="153" t="str">
        <f>IF(ISBLANK('Beladung des Speichers'!A387),"",SUMIFS('Beladung des Speichers'!$C$17:$C$300,'Beladung des Speichers'!$A$17:$A$300,A387))</f>
        <v/>
      </c>
      <c r="H387" s="112" t="str">
        <f>IF(ISBLANK('Beladung des Speichers'!A387),"",'Beladung des Speichers'!C387)</f>
        <v/>
      </c>
      <c r="I387" s="154" t="str">
        <f>IF(ISBLANK('Beladung des Speichers'!A387),"",SUMIFS('Beladung des Speichers'!$E$17:$E$1001,'Beladung des Speichers'!$A$17:$A$1001,'Ergebnis (detailliert)'!A387))</f>
        <v/>
      </c>
      <c r="J387" s="113" t="str">
        <f>IF(ISBLANK('Beladung des Speichers'!A387),"",'Beladung des Speichers'!E387)</f>
        <v/>
      </c>
      <c r="K387" s="154" t="str">
        <f>IF(ISBLANK('Beladung des Speichers'!A387),"",SUMIFS('Entladung des Speichers'!$C$17:$C$1001,'Entladung des Speichers'!$A$17:$A$1001,'Ergebnis (detailliert)'!A387))</f>
        <v/>
      </c>
      <c r="L387" s="155" t="str">
        <f t="shared" si="22"/>
        <v/>
      </c>
      <c r="M387" s="155" t="str">
        <f>IF(ISBLANK('Entladung des Speichers'!A387),"",'Entladung des Speichers'!C387)</f>
        <v/>
      </c>
      <c r="N387" s="154" t="str">
        <f>IF(ISBLANK('Beladung des Speichers'!A387),"",SUMIFS('Entladung des Speichers'!$E$17:$E$1001,'Entladung des Speichers'!$A$17:$A$1001,'Ergebnis (detailliert)'!$A$17:$A$300))</f>
        <v/>
      </c>
      <c r="O387" s="113" t="str">
        <f t="shared" si="23"/>
        <v/>
      </c>
      <c r="P387" s="17" t="str">
        <f>IFERROR(IF(A387="","",N387*'Ergebnis (detailliert)'!J387/'Ergebnis (detailliert)'!I387),0)</f>
        <v/>
      </c>
      <c r="Q387" s="95" t="str">
        <f t="shared" si="24"/>
        <v/>
      </c>
      <c r="R387" s="96" t="str">
        <f t="shared" si="25"/>
        <v/>
      </c>
      <c r="S387" s="97" t="str">
        <f>IF(A387="","",IF(LOOKUP(A387,Stammdaten!$A$17:$A$1001,Stammdaten!$G$17:$G$1001)="Nein",0,IF(ISBLANK('Beladung des Speichers'!A387),"",ROUND(MIN(J387,Q387)*-1,2))))</f>
        <v/>
      </c>
    </row>
    <row r="388" spans="1:19" x14ac:dyDescent="0.2">
      <c r="A388" s="98" t="str">
        <f>IF('Beladung des Speichers'!A388="","",'Beladung des Speichers'!A388)</f>
        <v/>
      </c>
      <c r="B388" s="98" t="str">
        <f>IF('Beladung des Speichers'!B388="","",'Beladung des Speichers'!B388)</f>
        <v/>
      </c>
      <c r="C388" s="149" t="str">
        <f>IF(ISBLANK('Beladung des Speichers'!A388),"",SUMIFS('Beladung des Speichers'!$C$17:$C$300,'Beladung des Speichers'!$A$17:$A$300,A388)-SUMIFS('Entladung des Speichers'!$C$17:$C$300,'Entladung des Speichers'!$A$17:$A$300,A388)+SUMIFS(Füllstände!$B$17:$B$299,Füllstände!$A$17:$A$299,A388)-SUMIFS(Füllstände!$C$17:$C$299,Füllstände!$A$17:$A$299,A388))</f>
        <v/>
      </c>
      <c r="D388" s="150" t="str">
        <f>IF(ISBLANK('Beladung des Speichers'!A388),"",C388*'Beladung des Speichers'!C388/SUMIFS('Beladung des Speichers'!$C$17:$C$300,'Beladung des Speichers'!$A$17:$A$300,A388))</f>
        <v/>
      </c>
      <c r="E388" s="151" t="str">
        <f>IF(ISBLANK('Beladung des Speichers'!A388),"",1/SUMIFS('Beladung des Speichers'!$C$17:$C$300,'Beladung des Speichers'!$A$17:$A$300,A388)*C388*SUMIF($A$17:$A$300,A388,'Beladung des Speichers'!$E$17:$E$300))</f>
        <v/>
      </c>
      <c r="F388" s="152" t="str">
        <f>IF(ISBLANK('Beladung des Speichers'!A388),"",IF(C388=0,"0,00",D388/C388*E388))</f>
        <v/>
      </c>
      <c r="G388" s="153" t="str">
        <f>IF(ISBLANK('Beladung des Speichers'!A388),"",SUMIFS('Beladung des Speichers'!$C$17:$C$300,'Beladung des Speichers'!$A$17:$A$300,A388))</f>
        <v/>
      </c>
      <c r="H388" s="112" t="str">
        <f>IF(ISBLANK('Beladung des Speichers'!A388),"",'Beladung des Speichers'!C388)</f>
        <v/>
      </c>
      <c r="I388" s="154" t="str">
        <f>IF(ISBLANK('Beladung des Speichers'!A388),"",SUMIFS('Beladung des Speichers'!$E$17:$E$1001,'Beladung des Speichers'!$A$17:$A$1001,'Ergebnis (detailliert)'!A388))</f>
        <v/>
      </c>
      <c r="J388" s="113" t="str">
        <f>IF(ISBLANK('Beladung des Speichers'!A388),"",'Beladung des Speichers'!E388)</f>
        <v/>
      </c>
      <c r="K388" s="154" t="str">
        <f>IF(ISBLANK('Beladung des Speichers'!A388),"",SUMIFS('Entladung des Speichers'!$C$17:$C$1001,'Entladung des Speichers'!$A$17:$A$1001,'Ergebnis (detailliert)'!A388))</f>
        <v/>
      </c>
      <c r="L388" s="155" t="str">
        <f t="shared" si="22"/>
        <v/>
      </c>
      <c r="M388" s="155" t="str">
        <f>IF(ISBLANK('Entladung des Speichers'!A388),"",'Entladung des Speichers'!C388)</f>
        <v/>
      </c>
      <c r="N388" s="154" t="str">
        <f>IF(ISBLANK('Beladung des Speichers'!A388),"",SUMIFS('Entladung des Speichers'!$E$17:$E$1001,'Entladung des Speichers'!$A$17:$A$1001,'Ergebnis (detailliert)'!$A$17:$A$300))</f>
        <v/>
      </c>
      <c r="O388" s="113" t="str">
        <f t="shared" si="23"/>
        <v/>
      </c>
      <c r="P388" s="17" t="str">
        <f>IFERROR(IF(A388="","",N388*'Ergebnis (detailliert)'!J388/'Ergebnis (detailliert)'!I388),0)</f>
        <v/>
      </c>
      <c r="Q388" s="95" t="str">
        <f t="shared" si="24"/>
        <v/>
      </c>
      <c r="R388" s="96" t="str">
        <f t="shared" si="25"/>
        <v/>
      </c>
      <c r="S388" s="97" t="str">
        <f>IF(A388="","",IF(LOOKUP(A388,Stammdaten!$A$17:$A$1001,Stammdaten!$G$17:$G$1001)="Nein",0,IF(ISBLANK('Beladung des Speichers'!A388),"",ROUND(MIN(J388,Q388)*-1,2))))</f>
        <v/>
      </c>
    </row>
    <row r="389" spans="1:19" x14ac:dyDescent="0.2">
      <c r="A389" s="98" t="str">
        <f>IF('Beladung des Speichers'!A389="","",'Beladung des Speichers'!A389)</f>
        <v/>
      </c>
      <c r="B389" s="98" t="str">
        <f>IF('Beladung des Speichers'!B389="","",'Beladung des Speichers'!B389)</f>
        <v/>
      </c>
      <c r="C389" s="149" t="str">
        <f>IF(ISBLANK('Beladung des Speichers'!A389),"",SUMIFS('Beladung des Speichers'!$C$17:$C$300,'Beladung des Speichers'!$A$17:$A$300,A389)-SUMIFS('Entladung des Speichers'!$C$17:$C$300,'Entladung des Speichers'!$A$17:$A$300,A389)+SUMIFS(Füllstände!$B$17:$B$299,Füllstände!$A$17:$A$299,A389)-SUMIFS(Füllstände!$C$17:$C$299,Füllstände!$A$17:$A$299,A389))</f>
        <v/>
      </c>
      <c r="D389" s="150" t="str">
        <f>IF(ISBLANK('Beladung des Speichers'!A389),"",C389*'Beladung des Speichers'!C389/SUMIFS('Beladung des Speichers'!$C$17:$C$300,'Beladung des Speichers'!$A$17:$A$300,A389))</f>
        <v/>
      </c>
      <c r="E389" s="151" t="str">
        <f>IF(ISBLANK('Beladung des Speichers'!A389),"",1/SUMIFS('Beladung des Speichers'!$C$17:$C$300,'Beladung des Speichers'!$A$17:$A$300,A389)*C389*SUMIF($A$17:$A$300,A389,'Beladung des Speichers'!$E$17:$E$300))</f>
        <v/>
      </c>
      <c r="F389" s="152" t="str">
        <f>IF(ISBLANK('Beladung des Speichers'!A389),"",IF(C389=0,"0,00",D389/C389*E389))</f>
        <v/>
      </c>
      <c r="G389" s="153" t="str">
        <f>IF(ISBLANK('Beladung des Speichers'!A389),"",SUMIFS('Beladung des Speichers'!$C$17:$C$300,'Beladung des Speichers'!$A$17:$A$300,A389))</f>
        <v/>
      </c>
      <c r="H389" s="112" t="str">
        <f>IF(ISBLANK('Beladung des Speichers'!A389),"",'Beladung des Speichers'!C389)</f>
        <v/>
      </c>
      <c r="I389" s="154" t="str">
        <f>IF(ISBLANK('Beladung des Speichers'!A389),"",SUMIFS('Beladung des Speichers'!$E$17:$E$1001,'Beladung des Speichers'!$A$17:$A$1001,'Ergebnis (detailliert)'!A389))</f>
        <v/>
      </c>
      <c r="J389" s="113" t="str">
        <f>IF(ISBLANK('Beladung des Speichers'!A389),"",'Beladung des Speichers'!E389)</f>
        <v/>
      </c>
      <c r="K389" s="154" t="str">
        <f>IF(ISBLANK('Beladung des Speichers'!A389),"",SUMIFS('Entladung des Speichers'!$C$17:$C$1001,'Entladung des Speichers'!$A$17:$A$1001,'Ergebnis (detailliert)'!A389))</f>
        <v/>
      </c>
      <c r="L389" s="155" t="str">
        <f t="shared" si="22"/>
        <v/>
      </c>
      <c r="M389" s="155" t="str">
        <f>IF(ISBLANK('Entladung des Speichers'!A389),"",'Entladung des Speichers'!C389)</f>
        <v/>
      </c>
      <c r="N389" s="154" t="str">
        <f>IF(ISBLANK('Beladung des Speichers'!A389),"",SUMIFS('Entladung des Speichers'!$E$17:$E$1001,'Entladung des Speichers'!$A$17:$A$1001,'Ergebnis (detailliert)'!$A$17:$A$300))</f>
        <v/>
      </c>
      <c r="O389" s="113" t="str">
        <f t="shared" si="23"/>
        <v/>
      </c>
      <c r="P389" s="17" t="str">
        <f>IFERROR(IF(A389="","",N389*'Ergebnis (detailliert)'!J389/'Ergebnis (detailliert)'!I389),0)</f>
        <v/>
      </c>
      <c r="Q389" s="95" t="str">
        <f t="shared" si="24"/>
        <v/>
      </c>
      <c r="R389" s="96" t="str">
        <f t="shared" si="25"/>
        <v/>
      </c>
      <c r="S389" s="97" t="str">
        <f>IF(A389="","",IF(LOOKUP(A389,Stammdaten!$A$17:$A$1001,Stammdaten!$G$17:$G$1001)="Nein",0,IF(ISBLANK('Beladung des Speichers'!A389),"",ROUND(MIN(J389,Q389)*-1,2))))</f>
        <v/>
      </c>
    </row>
    <row r="390" spans="1:19" x14ac:dyDescent="0.2">
      <c r="A390" s="98" t="str">
        <f>IF('Beladung des Speichers'!A390="","",'Beladung des Speichers'!A390)</f>
        <v/>
      </c>
      <c r="B390" s="98" t="str">
        <f>IF('Beladung des Speichers'!B390="","",'Beladung des Speichers'!B390)</f>
        <v/>
      </c>
      <c r="C390" s="149" t="str">
        <f>IF(ISBLANK('Beladung des Speichers'!A390),"",SUMIFS('Beladung des Speichers'!$C$17:$C$300,'Beladung des Speichers'!$A$17:$A$300,A390)-SUMIFS('Entladung des Speichers'!$C$17:$C$300,'Entladung des Speichers'!$A$17:$A$300,A390)+SUMIFS(Füllstände!$B$17:$B$299,Füllstände!$A$17:$A$299,A390)-SUMIFS(Füllstände!$C$17:$C$299,Füllstände!$A$17:$A$299,A390))</f>
        <v/>
      </c>
      <c r="D390" s="150" t="str">
        <f>IF(ISBLANK('Beladung des Speichers'!A390),"",C390*'Beladung des Speichers'!C390/SUMIFS('Beladung des Speichers'!$C$17:$C$300,'Beladung des Speichers'!$A$17:$A$300,A390))</f>
        <v/>
      </c>
      <c r="E390" s="151" t="str">
        <f>IF(ISBLANK('Beladung des Speichers'!A390),"",1/SUMIFS('Beladung des Speichers'!$C$17:$C$300,'Beladung des Speichers'!$A$17:$A$300,A390)*C390*SUMIF($A$17:$A$300,A390,'Beladung des Speichers'!$E$17:$E$300))</f>
        <v/>
      </c>
      <c r="F390" s="152" t="str">
        <f>IF(ISBLANK('Beladung des Speichers'!A390),"",IF(C390=0,"0,00",D390/C390*E390))</f>
        <v/>
      </c>
      <c r="G390" s="153" t="str">
        <f>IF(ISBLANK('Beladung des Speichers'!A390),"",SUMIFS('Beladung des Speichers'!$C$17:$C$300,'Beladung des Speichers'!$A$17:$A$300,A390))</f>
        <v/>
      </c>
      <c r="H390" s="112" t="str">
        <f>IF(ISBLANK('Beladung des Speichers'!A390),"",'Beladung des Speichers'!C390)</f>
        <v/>
      </c>
      <c r="I390" s="154" t="str">
        <f>IF(ISBLANK('Beladung des Speichers'!A390),"",SUMIFS('Beladung des Speichers'!$E$17:$E$1001,'Beladung des Speichers'!$A$17:$A$1001,'Ergebnis (detailliert)'!A390))</f>
        <v/>
      </c>
      <c r="J390" s="113" t="str">
        <f>IF(ISBLANK('Beladung des Speichers'!A390),"",'Beladung des Speichers'!E390)</f>
        <v/>
      </c>
      <c r="K390" s="154" t="str">
        <f>IF(ISBLANK('Beladung des Speichers'!A390),"",SUMIFS('Entladung des Speichers'!$C$17:$C$1001,'Entladung des Speichers'!$A$17:$A$1001,'Ergebnis (detailliert)'!A390))</f>
        <v/>
      </c>
      <c r="L390" s="155" t="str">
        <f t="shared" si="22"/>
        <v/>
      </c>
      <c r="M390" s="155" t="str">
        <f>IF(ISBLANK('Entladung des Speichers'!A390),"",'Entladung des Speichers'!C390)</f>
        <v/>
      </c>
      <c r="N390" s="154" t="str">
        <f>IF(ISBLANK('Beladung des Speichers'!A390),"",SUMIFS('Entladung des Speichers'!$E$17:$E$1001,'Entladung des Speichers'!$A$17:$A$1001,'Ergebnis (detailliert)'!$A$17:$A$300))</f>
        <v/>
      </c>
      <c r="O390" s="113" t="str">
        <f t="shared" si="23"/>
        <v/>
      </c>
      <c r="P390" s="17" t="str">
        <f>IFERROR(IF(A390="","",N390*'Ergebnis (detailliert)'!J390/'Ergebnis (detailliert)'!I390),0)</f>
        <v/>
      </c>
      <c r="Q390" s="95" t="str">
        <f t="shared" si="24"/>
        <v/>
      </c>
      <c r="R390" s="96" t="str">
        <f t="shared" si="25"/>
        <v/>
      </c>
      <c r="S390" s="97" t="str">
        <f>IF(A390="","",IF(LOOKUP(A390,Stammdaten!$A$17:$A$1001,Stammdaten!$G$17:$G$1001)="Nein",0,IF(ISBLANK('Beladung des Speichers'!A390),"",ROUND(MIN(J390,Q390)*-1,2))))</f>
        <v/>
      </c>
    </row>
    <row r="391" spans="1:19" x14ac:dyDescent="0.2">
      <c r="A391" s="98" t="str">
        <f>IF('Beladung des Speichers'!A391="","",'Beladung des Speichers'!A391)</f>
        <v/>
      </c>
      <c r="B391" s="98" t="str">
        <f>IF('Beladung des Speichers'!B391="","",'Beladung des Speichers'!B391)</f>
        <v/>
      </c>
      <c r="C391" s="149" t="str">
        <f>IF(ISBLANK('Beladung des Speichers'!A391),"",SUMIFS('Beladung des Speichers'!$C$17:$C$300,'Beladung des Speichers'!$A$17:$A$300,A391)-SUMIFS('Entladung des Speichers'!$C$17:$C$300,'Entladung des Speichers'!$A$17:$A$300,A391)+SUMIFS(Füllstände!$B$17:$B$299,Füllstände!$A$17:$A$299,A391)-SUMIFS(Füllstände!$C$17:$C$299,Füllstände!$A$17:$A$299,A391))</f>
        <v/>
      </c>
      <c r="D391" s="150" t="str">
        <f>IF(ISBLANK('Beladung des Speichers'!A391),"",C391*'Beladung des Speichers'!C391/SUMIFS('Beladung des Speichers'!$C$17:$C$300,'Beladung des Speichers'!$A$17:$A$300,A391))</f>
        <v/>
      </c>
      <c r="E391" s="151" t="str">
        <f>IF(ISBLANK('Beladung des Speichers'!A391),"",1/SUMIFS('Beladung des Speichers'!$C$17:$C$300,'Beladung des Speichers'!$A$17:$A$300,A391)*C391*SUMIF($A$17:$A$300,A391,'Beladung des Speichers'!$E$17:$E$300))</f>
        <v/>
      </c>
      <c r="F391" s="152" t="str">
        <f>IF(ISBLANK('Beladung des Speichers'!A391),"",IF(C391=0,"0,00",D391/C391*E391))</f>
        <v/>
      </c>
      <c r="G391" s="153" t="str">
        <f>IF(ISBLANK('Beladung des Speichers'!A391),"",SUMIFS('Beladung des Speichers'!$C$17:$C$300,'Beladung des Speichers'!$A$17:$A$300,A391))</f>
        <v/>
      </c>
      <c r="H391" s="112" t="str">
        <f>IF(ISBLANK('Beladung des Speichers'!A391),"",'Beladung des Speichers'!C391)</f>
        <v/>
      </c>
      <c r="I391" s="154" t="str">
        <f>IF(ISBLANK('Beladung des Speichers'!A391),"",SUMIFS('Beladung des Speichers'!$E$17:$E$1001,'Beladung des Speichers'!$A$17:$A$1001,'Ergebnis (detailliert)'!A391))</f>
        <v/>
      </c>
      <c r="J391" s="113" t="str">
        <f>IF(ISBLANK('Beladung des Speichers'!A391),"",'Beladung des Speichers'!E391)</f>
        <v/>
      </c>
      <c r="K391" s="154" t="str">
        <f>IF(ISBLANK('Beladung des Speichers'!A391),"",SUMIFS('Entladung des Speichers'!$C$17:$C$1001,'Entladung des Speichers'!$A$17:$A$1001,'Ergebnis (detailliert)'!A391))</f>
        <v/>
      </c>
      <c r="L391" s="155" t="str">
        <f t="shared" si="22"/>
        <v/>
      </c>
      <c r="M391" s="155" t="str">
        <f>IF(ISBLANK('Entladung des Speichers'!A391),"",'Entladung des Speichers'!C391)</f>
        <v/>
      </c>
      <c r="N391" s="154" t="str">
        <f>IF(ISBLANK('Beladung des Speichers'!A391),"",SUMIFS('Entladung des Speichers'!$E$17:$E$1001,'Entladung des Speichers'!$A$17:$A$1001,'Ergebnis (detailliert)'!$A$17:$A$300))</f>
        <v/>
      </c>
      <c r="O391" s="113" t="str">
        <f t="shared" si="23"/>
        <v/>
      </c>
      <c r="P391" s="17" t="str">
        <f>IFERROR(IF(A391="","",N391*'Ergebnis (detailliert)'!J391/'Ergebnis (detailliert)'!I391),0)</f>
        <v/>
      </c>
      <c r="Q391" s="95" t="str">
        <f t="shared" si="24"/>
        <v/>
      </c>
      <c r="R391" s="96" t="str">
        <f t="shared" si="25"/>
        <v/>
      </c>
      <c r="S391" s="97" t="str">
        <f>IF(A391="","",IF(LOOKUP(A391,Stammdaten!$A$17:$A$1001,Stammdaten!$G$17:$G$1001)="Nein",0,IF(ISBLANK('Beladung des Speichers'!A391),"",ROUND(MIN(J391,Q391)*-1,2))))</f>
        <v/>
      </c>
    </row>
    <row r="392" spans="1:19" x14ac:dyDescent="0.2">
      <c r="A392" s="98" t="str">
        <f>IF('Beladung des Speichers'!A392="","",'Beladung des Speichers'!A392)</f>
        <v/>
      </c>
      <c r="B392" s="98" t="str">
        <f>IF('Beladung des Speichers'!B392="","",'Beladung des Speichers'!B392)</f>
        <v/>
      </c>
      <c r="C392" s="149" t="str">
        <f>IF(ISBLANK('Beladung des Speichers'!A392),"",SUMIFS('Beladung des Speichers'!$C$17:$C$300,'Beladung des Speichers'!$A$17:$A$300,A392)-SUMIFS('Entladung des Speichers'!$C$17:$C$300,'Entladung des Speichers'!$A$17:$A$300,A392)+SUMIFS(Füllstände!$B$17:$B$299,Füllstände!$A$17:$A$299,A392)-SUMIFS(Füllstände!$C$17:$C$299,Füllstände!$A$17:$A$299,A392))</f>
        <v/>
      </c>
      <c r="D392" s="150" t="str">
        <f>IF(ISBLANK('Beladung des Speichers'!A392),"",C392*'Beladung des Speichers'!C392/SUMIFS('Beladung des Speichers'!$C$17:$C$300,'Beladung des Speichers'!$A$17:$A$300,A392))</f>
        <v/>
      </c>
      <c r="E392" s="151" t="str">
        <f>IF(ISBLANK('Beladung des Speichers'!A392),"",1/SUMIFS('Beladung des Speichers'!$C$17:$C$300,'Beladung des Speichers'!$A$17:$A$300,A392)*C392*SUMIF($A$17:$A$300,A392,'Beladung des Speichers'!$E$17:$E$300))</f>
        <v/>
      </c>
      <c r="F392" s="152" t="str">
        <f>IF(ISBLANK('Beladung des Speichers'!A392),"",IF(C392=0,"0,00",D392/C392*E392))</f>
        <v/>
      </c>
      <c r="G392" s="153" t="str">
        <f>IF(ISBLANK('Beladung des Speichers'!A392),"",SUMIFS('Beladung des Speichers'!$C$17:$C$300,'Beladung des Speichers'!$A$17:$A$300,A392))</f>
        <v/>
      </c>
      <c r="H392" s="112" t="str">
        <f>IF(ISBLANK('Beladung des Speichers'!A392),"",'Beladung des Speichers'!C392)</f>
        <v/>
      </c>
      <c r="I392" s="154" t="str">
        <f>IF(ISBLANK('Beladung des Speichers'!A392),"",SUMIFS('Beladung des Speichers'!$E$17:$E$1001,'Beladung des Speichers'!$A$17:$A$1001,'Ergebnis (detailliert)'!A392))</f>
        <v/>
      </c>
      <c r="J392" s="113" t="str">
        <f>IF(ISBLANK('Beladung des Speichers'!A392),"",'Beladung des Speichers'!E392)</f>
        <v/>
      </c>
      <c r="K392" s="154" t="str">
        <f>IF(ISBLANK('Beladung des Speichers'!A392),"",SUMIFS('Entladung des Speichers'!$C$17:$C$1001,'Entladung des Speichers'!$A$17:$A$1001,'Ergebnis (detailliert)'!A392))</f>
        <v/>
      </c>
      <c r="L392" s="155" t="str">
        <f t="shared" si="22"/>
        <v/>
      </c>
      <c r="M392" s="155" t="str">
        <f>IF(ISBLANK('Entladung des Speichers'!A392),"",'Entladung des Speichers'!C392)</f>
        <v/>
      </c>
      <c r="N392" s="154" t="str">
        <f>IF(ISBLANK('Beladung des Speichers'!A392),"",SUMIFS('Entladung des Speichers'!$E$17:$E$1001,'Entladung des Speichers'!$A$17:$A$1001,'Ergebnis (detailliert)'!$A$17:$A$300))</f>
        <v/>
      </c>
      <c r="O392" s="113" t="str">
        <f t="shared" si="23"/>
        <v/>
      </c>
      <c r="P392" s="17" t="str">
        <f>IFERROR(IF(A392="","",N392*'Ergebnis (detailliert)'!J392/'Ergebnis (detailliert)'!I392),0)</f>
        <v/>
      </c>
      <c r="Q392" s="95" t="str">
        <f t="shared" si="24"/>
        <v/>
      </c>
      <c r="R392" s="96" t="str">
        <f t="shared" si="25"/>
        <v/>
      </c>
      <c r="S392" s="97" t="str">
        <f>IF(A392="","",IF(LOOKUP(A392,Stammdaten!$A$17:$A$1001,Stammdaten!$G$17:$G$1001)="Nein",0,IF(ISBLANK('Beladung des Speichers'!A392),"",ROUND(MIN(J392,Q392)*-1,2))))</f>
        <v/>
      </c>
    </row>
    <row r="393" spans="1:19" x14ac:dyDescent="0.2">
      <c r="A393" s="98" t="str">
        <f>IF('Beladung des Speichers'!A393="","",'Beladung des Speichers'!A393)</f>
        <v/>
      </c>
      <c r="B393" s="98" t="str">
        <f>IF('Beladung des Speichers'!B393="","",'Beladung des Speichers'!B393)</f>
        <v/>
      </c>
      <c r="C393" s="149" t="str">
        <f>IF(ISBLANK('Beladung des Speichers'!A393),"",SUMIFS('Beladung des Speichers'!$C$17:$C$300,'Beladung des Speichers'!$A$17:$A$300,A393)-SUMIFS('Entladung des Speichers'!$C$17:$C$300,'Entladung des Speichers'!$A$17:$A$300,A393)+SUMIFS(Füllstände!$B$17:$B$299,Füllstände!$A$17:$A$299,A393)-SUMIFS(Füllstände!$C$17:$C$299,Füllstände!$A$17:$A$299,A393))</f>
        <v/>
      </c>
      <c r="D393" s="150" t="str">
        <f>IF(ISBLANK('Beladung des Speichers'!A393),"",C393*'Beladung des Speichers'!C393/SUMIFS('Beladung des Speichers'!$C$17:$C$300,'Beladung des Speichers'!$A$17:$A$300,A393))</f>
        <v/>
      </c>
      <c r="E393" s="151" t="str">
        <f>IF(ISBLANK('Beladung des Speichers'!A393),"",1/SUMIFS('Beladung des Speichers'!$C$17:$C$300,'Beladung des Speichers'!$A$17:$A$300,A393)*C393*SUMIF($A$17:$A$300,A393,'Beladung des Speichers'!$E$17:$E$300))</f>
        <v/>
      </c>
      <c r="F393" s="152" t="str">
        <f>IF(ISBLANK('Beladung des Speichers'!A393),"",IF(C393=0,"0,00",D393/C393*E393))</f>
        <v/>
      </c>
      <c r="G393" s="153" t="str">
        <f>IF(ISBLANK('Beladung des Speichers'!A393),"",SUMIFS('Beladung des Speichers'!$C$17:$C$300,'Beladung des Speichers'!$A$17:$A$300,A393))</f>
        <v/>
      </c>
      <c r="H393" s="112" t="str">
        <f>IF(ISBLANK('Beladung des Speichers'!A393),"",'Beladung des Speichers'!C393)</f>
        <v/>
      </c>
      <c r="I393" s="154" t="str">
        <f>IF(ISBLANK('Beladung des Speichers'!A393),"",SUMIFS('Beladung des Speichers'!$E$17:$E$1001,'Beladung des Speichers'!$A$17:$A$1001,'Ergebnis (detailliert)'!A393))</f>
        <v/>
      </c>
      <c r="J393" s="113" t="str">
        <f>IF(ISBLANK('Beladung des Speichers'!A393),"",'Beladung des Speichers'!E393)</f>
        <v/>
      </c>
      <c r="K393" s="154" t="str">
        <f>IF(ISBLANK('Beladung des Speichers'!A393),"",SUMIFS('Entladung des Speichers'!$C$17:$C$1001,'Entladung des Speichers'!$A$17:$A$1001,'Ergebnis (detailliert)'!A393))</f>
        <v/>
      </c>
      <c r="L393" s="155" t="str">
        <f t="shared" si="22"/>
        <v/>
      </c>
      <c r="M393" s="155" t="str">
        <f>IF(ISBLANK('Entladung des Speichers'!A393),"",'Entladung des Speichers'!C393)</f>
        <v/>
      </c>
      <c r="N393" s="154" t="str">
        <f>IF(ISBLANK('Beladung des Speichers'!A393),"",SUMIFS('Entladung des Speichers'!$E$17:$E$1001,'Entladung des Speichers'!$A$17:$A$1001,'Ergebnis (detailliert)'!$A$17:$A$300))</f>
        <v/>
      </c>
      <c r="O393" s="113" t="str">
        <f t="shared" si="23"/>
        <v/>
      </c>
      <c r="P393" s="17" t="str">
        <f>IFERROR(IF(A393="","",N393*'Ergebnis (detailliert)'!J393/'Ergebnis (detailliert)'!I393),0)</f>
        <v/>
      </c>
      <c r="Q393" s="95" t="str">
        <f t="shared" si="24"/>
        <v/>
      </c>
      <c r="R393" s="96" t="str">
        <f t="shared" si="25"/>
        <v/>
      </c>
      <c r="S393" s="97" t="str">
        <f>IF(A393="","",IF(LOOKUP(A393,Stammdaten!$A$17:$A$1001,Stammdaten!$G$17:$G$1001)="Nein",0,IF(ISBLANK('Beladung des Speichers'!A393),"",ROUND(MIN(J393,Q393)*-1,2))))</f>
        <v/>
      </c>
    </row>
    <row r="394" spans="1:19" x14ac:dyDescent="0.2">
      <c r="A394" s="98" t="str">
        <f>IF('Beladung des Speichers'!A394="","",'Beladung des Speichers'!A394)</f>
        <v/>
      </c>
      <c r="B394" s="98" t="str">
        <f>IF('Beladung des Speichers'!B394="","",'Beladung des Speichers'!B394)</f>
        <v/>
      </c>
      <c r="C394" s="149" t="str">
        <f>IF(ISBLANK('Beladung des Speichers'!A394),"",SUMIFS('Beladung des Speichers'!$C$17:$C$300,'Beladung des Speichers'!$A$17:$A$300,A394)-SUMIFS('Entladung des Speichers'!$C$17:$C$300,'Entladung des Speichers'!$A$17:$A$300,A394)+SUMIFS(Füllstände!$B$17:$B$299,Füllstände!$A$17:$A$299,A394)-SUMIFS(Füllstände!$C$17:$C$299,Füllstände!$A$17:$A$299,A394))</f>
        <v/>
      </c>
      <c r="D394" s="150" t="str">
        <f>IF(ISBLANK('Beladung des Speichers'!A394),"",C394*'Beladung des Speichers'!C394/SUMIFS('Beladung des Speichers'!$C$17:$C$300,'Beladung des Speichers'!$A$17:$A$300,A394))</f>
        <v/>
      </c>
      <c r="E394" s="151" t="str">
        <f>IF(ISBLANK('Beladung des Speichers'!A394),"",1/SUMIFS('Beladung des Speichers'!$C$17:$C$300,'Beladung des Speichers'!$A$17:$A$300,A394)*C394*SUMIF($A$17:$A$300,A394,'Beladung des Speichers'!$E$17:$E$300))</f>
        <v/>
      </c>
      <c r="F394" s="152" t="str">
        <f>IF(ISBLANK('Beladung des Speichers'!A394),"",IF(C394=0,"0,00",D394/C394*E394))</f>
        <v/>
      </c>
      <c r="G394" s="153" t="str">
        <f>IF(ISBLANK('Beladung des Speichers'!A394),"",SUMIFS('Beladung des Speichers'!$C$17:$C$300,'Beladung des Speichers'!$A$17:$A$300,A394))</f>
        <v/>
      </c>
      <c r="H394" s="112" t="str">
        <f>IF(ISBLANK('Beladung des Speichers'!A394),"",'Beladung des Speichers'!C394)</f>
        <v/>
      </c>
      <c r="I394" s="154" t="str">
        <f>IF(ISBLANK('Beladung des Speichers'!A394),"",SUMIFS('Beladung des Speichers'!$E$17:$E$1001,'Beladung des Speichers'!$A$17:$A$1001,'Ergebnis (detailliert)'!A394))</f>
        <v/>
      </c>
      <c r="J394" s="113" t="str">
        <f>IF(ISBLANK('Beladung des Speichers'!A394),"",'Beladung des Speichers'!E394)</f>
        <v/>
      </c>
      <c r="K394" s="154" t="str">
        <f>IF(ISBLANK('Beladung des Speichers'!A394),"",SUMIFS('Entladung des Speichers'!$C$17:$C$1001,'Entladung des Speichers'!$A$17:$A$1001,'Ergebnis (detailliert)'!A394))</f>
        <v/>
      </c>
      <c r="L394" s="155" t="str">
        <f t="shared" si="22"/>
        <v/>
      </c>
      <c r="M394" s="155" t="str">
        <f>IF(ISBLANK('Entladung des Speichers'!A394),"",'Entladung des Speichers'!C394)</f>
        <v/>
      </c>
      <c r="N394" s="154" t="str">
        <f>IF(ISBLANK('Beladung des Speichers'!A394),"",SUMIFS('Entladung des Speichers'!$E$17:$E$1001,'Entladung des Speichers'!$A$17:$A$1001,'Ergebnis (detailliert)'!$A$17:$A$300))</f>
        <v/>
      </c>
      <c r="O394" s="113" t="str">
        <f t="shared" si="23"/>
        <v/>
      </c>
      <c r="P394" s="17" t="str">
        <f>IFERROR(IF(A394="","",N394*'Ergebnis (detailliert)'!J394/'Ergebnis (detailliert)'!I394),0)</f>
        <v/>
      </c>
      <c r="Q394" s="95" t="str">
        <f t="shared" si="24"/>
        <v/>
      </c>
      <c r="R394" s="96" t="str">
        <f t="shared" si="25"/>
        <v/>
      </c>
      <c r="S394" s="97" t="str">
        <f>IF(A394="","",IF(LOOKUP(A394,Stammdaten!$A$17:$A$1001,Stammdaten!$G$17:$G$1001)="Nein",0,IF(ISBLANK('Beladung des Speichers'!A394),"",ROUND(MIN(J394,Q394)*-1,2))))</f>
        <v/>
      </c>
    </row>
    <row r="395" spans="1:19" x14ac:dyDescent="0.2">
      <c r="A395" s="98" t="str">
        <f>IF('Beladung des Speichers'!A395="","",'Beladung des Speichers'!A395)</f>
        <v/>
      </c>
      <c r="B395" s="98" t="str">
        <f>IF('Beladung des Speichers'!B395="","",'Beladung des Speichers'!B395)</f>
        <v/>
      </c>
      <c r="C395" s="149" t="str">
        <f>IF(ISBLANK('Beladung des Speichers'!A395),"",SUMIFS('Beladung des Speichers'!$C$17:$C$300,'Beladung des Speichers'!$A$17:$A$300,A395)-SUMIFS('Entladung des Speichers'!$C$17:$C$300,'Entladung des Speichers'!$A$17:$A$300,A395)+SUMIFS(Füllstände!$B$17:$B$299,Füllstände!$A$17:$A$299,A395)-SUMIFS(Füllstände!$C$17:$C$299,Füllstände!$A$17:$A$299,A395))</f>
        <v/>
      </c>
      <c r="D395" s="150" t="str">
        <f>IF(ISBLANK('Beladung des Speichers'!A395),"",C395*'Beladung des Speichers'!C395/SUMIFS('Beladung des Speichers'!$C$17:$C$300,'Beladung des Speichers'!$A$17:$A$300,A395))</f>
        <v/>
      </c>
      <c r="E395" s="151" t="str">
        <f>IF(ISBLANK('Beladung des Speichers'!A395),"",1/SUMIFS('Beladung des Speichers'!$C$17:$C$300,'Beladung des Speichers'!$A$17:$A$300,A395)*C395*SUMIF($A$17:$A$300,A395,'Beladung des Speichers'!$E$17:$E$300))</f>
        <v/>
      </c>
      <c r="F395" s="152" t="str">
        <f>IF(ISBLANK('Beladung des Speichers'!A395),"",IF(C395=0,"0,00",D395/C395*E395))</f>
        <v/>
      </c>
      <c r="G395" s="153" t="str">
        <f>IF(ISBLANK('Beladung des Speichers'!A395),"",SUMIFS('Beladung des Speichers'!$C$17:$C$300,'Beladung des Speichers'!$A$17:$A$300,A395))</f>
        <v/>
      </c>
      <c r="H395" s="112" t="str">
        <f>IF(ISBLANK('Beladung des Speichers'!A395),"",'Beladung des Speichers'!C395)</f>
        <v/>
      </c>
      <c r="I395" s="154" t="str">
        <f>IF(ISBLANK('Beladung des Speichers'!A395),"",SUMIFS('Beladung des Speichers'!$E$17:$E$1001,'Beladung des Speichers'!$A$17:$A$1001,'Ergebnis (detailliert)'!A395))</f>
        <v/>
      </c>
      <c r="J395" s="113" t="str">
        <f>IF(ISBLANK('Beladung des Speichers'!A395),"",'Beladung des Speichers'!E395)</f>
        <v/>
      </c>
      <c r="K395" s="154" t="str">
        <f>IF(ISBLANK('Beladung des Speichers'!A395),"",SUMIFS('Entladung des Speichers'!$C$17:$C$1001,'Entladung des Speichers'!$A$17:$A$1001,'Ergebnis (detailliert)'!A395))</f>
        <v/>
      </c>
      <c r="L395" s="155" t="str">
        <f t="shared" si="22"/>
        <v/>
      </c>
      <c r="M395" s="155" t="str">
        <f>IF(ISBLANK('Entladung des Speichers'!A395),"",'Entladung des Speichers'!C395)</f>
        <v/>
      </c>
      <c r="N395" s="154" t="str">
        <f>IF(ISBLANK('Beladung des Speichers'!A395),"",SUMIFS('Entladung des Speichers'!$E$17:$E$1001,'Entladung des Speichers'!$A$17:$A$1001,'Ergebnis (detailliert)'!$A$17:$A$300))</f>
        <v/>
      </c>
      <c r="O395" s="113" t="str">
        <f t="shared" si="23"/>
        <v/>
      </c>
      <c r="P395" s="17" t="str">
        <f>IFERROR(IF(A395="","",N395*'Ergebnis (detailliert)'!J395/'Ergebnis (detailliert)'!I395),0)</f>
        <v/>
      </c>
      <c r="Q395" s="95" t="str">
        <f t="shared" si="24"/>
        <v/>
      </c>
      <c r="R395" s="96" t="str">
        <f t="shared" si="25"/>
        <v/>
      </c>
      <c r="S395" s="97" t="str">
        <f>IF(A395="","",IF(LOOKUP(A395,Stammdaten!$A$17:$A$1001,Stammdaten!$G$17:$G$1001)="Nein",0,IF(ISBLANK('Beladung des Speichers'!A395),"",ROUND(MIN(J395,Q395)*-1,2))))</f>
        <v/>
      </c>
    </row>
    <row r="396" spans="1:19" x14ac:dyDescent="0.2">
      <c r="A396" s="98" t="str">
        <f>IF('Beladung des Speichers'!A396="","",'Beladung des Speichers'!A396)</f>
        <v/>
      </c>
      <c r="B396" s="98" t="str">
        <f>IF('Beladung des Speichers'!B396="","",'Beladung des Speichers'!B396)</f>
        <v/>
      </c>
      <c r="C396" s="149" t="str">
        <f>IF(ISBLANK('Beladung des Speichers'!A396),"",SUMIFS('Beladung des Speichers'!$C$17:$C$300,'Beladung des Speichers'!$A$17:$A$300,A396)-SUMIFS('Entladung des Speichers'!$C$17:$C$300,'Entladung des Speichers'!$A$17:$A$300,A396)+SUMIFS(Füllstände!$B$17:$B$299,Füllstände!$A$17:$A$299,A396)-SUMIFS(Füllstände!$C$17:$C$299,Füllstände!$A$17:$A$299,A396))</f>
        <v/>
      </c>
      <c r="D396" s="150" t="str">
        <f>IF(ISBLANK('Beladung des Speichers'!A396),"",C396*'Beladung des Speichers'!C396/SUMIFS('Beladung des Speichers'!$C$17:$C$300,'Beladung des Speichers'!$A$17:$A$300,A396))</f>
        <v/>
      </c>
      <c r="E396" s="151" t="str">
        <f>IF(ISBLANK('Beladung des Speichers'!A396),"",1/SUMIFS('Beladung des Speichers'!$C$17:$C$300,'Beladung des Speichers'!$A$17:$A$300,A396)*C396*SUMIF($A$17:$A$300,A396,'Beladung des Speichers'!$E$17:$E$300))</f>
        <v/>
      </c>
      <c r="F396" s="152" t="str">
        <f>IF(ISBLANK('Beladung des Speichers'!A396),"",IF(C396=0,"0,00",D396/C396*E396))</f>
        <v/>
      </c>
      <c r="G396" s="153" t="str">
        <f>IF(ISBLANK('Beladung des Speichers'!A396),"",SUMIFS('Beladung des Speichers'!$C$17:$C$300,'Beladung des Speichers'!$A$17:$A$300,A396))</f>
        <v/>
      </c>
      <c r="H396" s="112" t="str">
        <f>IF(ISBLANK('Beladung des Speichers'!A396),"",'Beladung des Speichers'!C396)</f>
        <v/>
      </c>
      <c r="I396" s="154" t="str">
        <f>IF(ISBLANK('Beladung des Speichers'!A396),"",SUMIFS('Beladung des Speichers'!$E$17:$E$1001,'Beladung des Speichers'!$A$17:$A$1001,'Ergebnis (detailliert)'!A396))</f>
        <v/>
      </c>
      <c r="J396" s="113" t="str">
        <f>IF(ISBLANK('Beladung des Speichers'!A396),"",'Beladung des Speichers'!E396)</f>
        <v/>
      </c>
      <c r="K396" s="154" t="str">
        <f>IF(ISBLANK('Beladung des Speichers'!A396),"",SUMIFS('Entladung des Speichers'!$C$17:$C$1001,'Entladung des Speichers'!$A$17:$A$1001,'Ergebnis (detailliert)'!A396))</f>
        <v/>
      </c>
      <c r="L396" s="155" t="str">
        <f t="shared" si="22"/>
        <v/>
      </c>
      <c r="M396" s="155" t="str">
        <f>IF(ISBLANK('Entladung des Speichers'!A396),"",'Entladung des Speichers'!C396)</f>
        <v/>
      </c>
      <c r="N396" s="154" t="str">
        <f>IF(ISBLANK('Beladung des Speichers'!A396),"",SUMIFS('Entladung des Speichers'!$E$17:$E$1001,'Entladung des Speichers'!$A$17:$A$1001,'Ergebnis (detailliert)'!$A$17:$A$300))</f>
        <v/>
      </c>
      <c r="O396" s="113" t="str">
        <f t="shared" si="23"/>
        <v/>
      </c>
      <c r="P396" s="17" t="str">
        <f>IFERROR(IF(A396="","",N396*'Ergebnis (detailliert)'!J396/'Ergebnis (detailliert)'!I396),0)</f>
        <v/>
      </c>
      <c r="Q396" s="95" t="str">
        <f t="shared" si="24"/>
        <v/>
      </c>
      <c r="R396" s="96" t="str">
        <f t="shared" si="25"/>
        <v/>
      </c>
      <c r="S396" s="97" t="str">
        <f>IF(A396="","",IF(LOOKUP(A396,Stammdaten!$A$17:$A$1001,Stammdaten!$G$17:$G$1001)="Nein",0,IF(ISBLANK('Beladung des Speichers'!A396),"",ROUND(MIN(J396,Q396)*-1,2))))</f>
        <v/>
      </c>
    </row>
    <row r="397" spans="1:19" x14ac:dyDescent="0.2">
      <c r="A397" s="98" t="str">
        <f>IF('Beladung des Speichers'!A397="","",'Beladung des Speichers'!A397)</f>
        <v/>
      </c>
      <c r="B397" s="98" t="str">
        <f>IF('Beladung des Speichers'!B397="","",'Beladung des Speichers'!B397)</f>
        <v/>
      </c>
      <c r="C397" s="149" t="str">
        <f>IF(ISBLANK('Beladung des Speichers'!A397),"",SUMIFS('Beladung des Speichers'!$C$17:$C$300,'Beladung des Speichers'!$A$17:$A$300,A397)-SUMIFS('Entladung des Speichers'!$C$17:$C$300,'Entladung des Speichers'!$A$17:$A$300,A397)+SUMIFS(Füllstände!$B$17:$B$299,Füllstände!$A$17:$A$299,A397)-SUMIFS(Füllstände!$C$17:$C$299,Füllstände!$A$17:$A$299,A397))</f>
        <v/>
      </c>
      <c r="D397" s="150" t="str">
        <f>IF(ISBLANK('Beladung des Speichers'!A397),"",C397*'Beladung des Speichers'!C397/SUMIFS('Beladung des Speichers'!$C$17:$C$300,'Beladung des Speichers'!$A$17:$A$300,A397))</f>
        <v/>
      </c>
      <c r="E397" s="151" t="str">
        <f>IF(ISBLANK('Beladung des Speichers'!A397),"",1/SUMIFS('Beladung des Speichers'!$C$17:$C$300,'Beladung des Speichers'!$A$17:$A$300,A397)*C397*SUMIF($A$17:$A$300,A397,'Beladung des Speichers'!$E$17:$E$300))</f>
        <v/>
      </c>
      <c r="F397" s="152" t="str">
        <f>IF(ISBLANK('Beladung des Speichers'!A397),"",IF(C397=0,"0,00",D397/C397*E397))</f>
        <v/>
      </c>
      <c r="G397" s="153" t="str">
        <f>IF(ISBLANK('Beladung des Speichers'!A397),"",SUMIFS('Beladung des Speichers'!$C$17:$C$300,'Beladung des Speichers'!$A$17:$A$300,A397))</f>
        <v/>
      </c>
      <c r="H397" s="112" t="str">
        <f>IF(ISBLANK('Beladung des Speichers'!A397),"",'Beladung des Speichers'!C397)</f>
        <v/>
      </c>
      <c r="I397" s="154" t="str">
        <f>IF(ISBLANK('Beladung des Speichers'!A397),"",SUMIFS('Beladung des Speichers'!$E$17:$E$1001,'Beladung des Speichers'!$A$17:$A$1001,'Ergebnis (detailliert)'!A397))</f>
        <v/>
      </c>
      <c r="J397" s="113" t="str">
        <f>IF(ISBLANK('Beladung des Speichers'!A397),"",'Beladung des Speichers'!E397)</f>
        <v/>
      </c>
      <c r="K397" s="154" t="str">
        <f>IF(ISBLANK('Beladung des Speichers'!A397),"",SUMIFS('Entladung des Speichers'!$C$17:$C$1001,'Entladung des Speichers'!$A$17:$A$1001,'Ergebnis (detailliert)'!A397))</f>
        <v/>
      </c>
      <c r="L397" s="155" t="str">
        <f t="shared" si="22"/>
        <v/>
      </c>
      <c r="M397" s="155" t="str">
        <f>IF(ISBLANK('Entladung des Speichers'!A397),"",'Entladung des Speichers'!C397)</f>
        <v/>
      </c>
      <c r="N397" s="154" t="str">
        <f>IF(ISBLANK('Beladung des Speichers'!A397),"",SUMIFS('Entladung des Speichers'!$E$17:$E$1001,'Entladung des Speichers'!$A$17:$A$1001,'Ergebnis (detailliert)'!$A$17:$A$300))</f>
        <v/>
      </c>
      <c r="O397" s="113" t="str">
        <f t="shared" si="23"/>
        <v/>
      </c>
      <c r="P397" s="17" t="str">
        <f>IFERROR(IF(A397="","",N397*'Ergebnis (detailliert)'!J397/'Ergebnis (detailliert)'!I397),0)</f>
        <v/>
      </c>
      <c r="Q397" s="95" t="str">
        <f t="shared" si="24"/>
        <v/>
      </c>
      <c r="R397" s="96" t="str">
        <f t="shared" si="25"/>
        <v/>
      </c>
      <c r="S397" s="97" t="str">
        <f>IF(A397="","",IF(LOOKUP(A397,Stammdaten!$A$17:$A$1001,Stammdaten!$G$17:$G$1001)="Nein",0,IF(ISBLANK('Beladung des Speichers'!A397),"",ROUND(MIN(J397,Q397)*-1,2))))</f>
        <v/>
      </c>
    </row>
    <row r="398" spans="1:19" x14ac:dyDescent="0.2">
      <c r="A398" s="98" t="str">
        <f>IF('Beladung des Speichers'!A398="","",'Beladung des Speichers'!A398)</f>
        <v/>
      </c>
      <c r="B398" s="98" t="str">
        <f>IF('Beladung des Speichers'!B398="","",'Beladung des Speichers'!B398)</f>
        <v/>
      </c>
      <c r="C398" s="149" t="str">
        <f>IF(ISBLANK('Beladung des Speichers'!A398),"",SUMIFS('Beladung des Speichers'!$C$17:$C$300,'Beladung des Speichers'!$A$17:$A$300,A398)-SUMIFS('Entladung des Speichers'!$C$17:$C$300,'Entladung des Speichers'!$A$17:$A$300,A398)+SUMIFS(Füllstände!$B$17:$B$299,Füllstände!$A$17:$A$299,A398)-SUMIFS(Füllstände!$C$17:$C$299,Füllstände!$A$17:$A$299,A398))</f>
        <v/>
      </c>
      <c r="D398" s="150" t="str">
        <f>IF(ISBLANK('Beladung des Speichers'!A398),"",C398*'Beladung des Speichers'!C398/SUMIFS('Beladung des Speichers'!$C$17:$C$300,'Beladung des Speichers'!$A$17:$A$300,A398))</f>
        <v/>
      </c>
      <c r="E398" s="151" t="str">
        <f>IF(ISBLANK('Beladung des Speichers'!A398),"",1/SUMIFS('Beladung des Speichers'!$C$17:$C$300,'Beladung des Speichers'!$A$17:$A$300,A398)*C398*SUMIF($A$17:$A$300,A398,'Beladung des Speichers'!$E$17:$E$300))</f>
        <v/>
      </c>
      <c r="F398" s="152" t="str">
        <f>IF(ISBLANK('Beladung des Speichers'!A398),"",IF(C398=0,"0,00",D398/C398*E398))</f>
        <v/>
      </c>
      <c r="G398" s="153" t="str">
        <f>IF(ISBLANK('Beladung des Speichers'!A398),"",SUMIFS('Beladung des Speichers'!$C$17:$C$300,'Beladung des Speichers'!$A$17:$A$300,A398))</f>
        <v/>
      </c>
      <c r="H398" s="112" t="str">
        <f>IF(ISBLANK('Beladung des Speichers'!A398),"",'Beladung des Speichers'!C398)</f>
        <v/>
      </c>
      <c r="I398" s="154" t="str">
        <f>IF(ISBLANK('Beladung des Speichers'!A398),"",SUMIFS('Beladung des Speichers'!$E$17:$E$1001,'Beladung des Speichers'!$A$17:$A$1001,'Ergebnis (detailliert)'!A398))</f>
        <v/>
      </c>
      <c r="J398" s="113" t="str">
        <f>IF(ISBLANK('Beladung des Speichers'!A398),"",'Beladung des Speichers'!E398)</f>
        <v/>
      </c>
      <c r="K398" s="154" t="str">
        <f>IF(ISBLANK('Beladung des Speichers'!A398),"",SUMIFS('Entladung des Speichers'!$C$17:$C$1001,'Entladung des Speichers'!$A$17:$A$1001,'Ergebnis (detailliert)'!A398))</f>
        <v/>
      </c>
      <c r="L398" s="155" t="str">
        <f t="shared" si="22"/>
        <v/>
      </c>
      <c r="M398" s="155" t="str">
        <f>IF(ISBLANK('Entladung des Speichers'!A398),"",'Entladung des Speichers'!C398)</f>
        <v/>
      </c>
      <c r="N398" s="154" t="str">
        <f>IF(ISBLANK('Beladung des Speichers'!A398),"",SUMIFS('Entladung des Speichers'!$E$17:$E$1001,'Entladung des Speichers'!$A$17:$A$1001,'Ergebnis (detailliert)'!$A$17:$A$300))</f>
        <v/>
      </c>
      <c r="O398" s="113" t="str">
        <f t="shared" si="23"/>
        <v/>
      </c>
      <c r="P398" s="17" t="str">
        <f>IFERROR(IF(A398="","",N398*'Ergebnis (detailliert)'!J398/'Ergebnis (detailliert)'!I398),0)</f>
        <v/>
      </c>
      <c r="Q398" s="95" t="str">
        <f t="shared" si="24"/>
        <v/>
      </c>
      <c r="R398" s="96" t="str">
        <f t="shared" si="25"/>
        <v/>
      </c>
      <c r="S398" s="97" t="str">
        <f>IF(A398="","",IF(LOOKUP(A398,Stammdaten!$A$17:$A$1001,Stammdaten!$G$17:$G$1001)="Nein",0,IF(ISBLANK('Beladung des Speichers'!A398),"",ROUND(MIN(J398,Q398)*-1,2))))</f>
        <v/>
      </c>
    </row>
    <row r="399" spans="1:19" x14ac:dyDescent="0.2">
      <c r="A399" s="98" t="str">
        <f>IF('Beladung des Speichers'!A399="","",'Beladung des Speichers'!A399)</f>
        <v/>
      </c>
      <c r="B399" s="98" t="str">
        <f>IF('Beladung des Speichers'!B399="","",'Beladung des Speichers'!B399)</f>
        <v/>
      </c>
      <c r="C399" s="149" t="str">
        <f>IF(ISBLANK('Beladung des Speichers'!A399),"",SUMIFS('Beladung des Speichers'!$C$17:$C$300,'Beladung des Speichers'!$A$17:$A$300,A399)-SUMIFS('Entladung des Speichers'!$C$17:$C$300,'Entladung des Speichers'!$A$17:$A$300,A399)+SUMIFS(Füllstände!$B$17:$B$299,Füllstände!$A$17:$A$299,A399)-SUMIFS(Füllstände!$C$17:$C$299,Füllstände!$A$17:$A$299,A399))</f>
        <v/>
      </c>
      <c r="D399" s="150" t="str">
        <f>IF(ISBLANK('Beladung des Speichers'!A399),"",C399*'Beladung des Speichers'!C399/SUMIFS('Beladung des Speichers'!$C$17:$C$300,'Beladung des Speichers'!$A$17:$A$300,A399))</f>
        <v/>
      </c>
      <c r="E399" s="151" t="str">
        <f>IF(ISBLANK('Beladung des Speichers'!A399),"",1/SUMIFS('Beladung des Speichers'!$C$17:$C$300,'Beladung des Speichers'!$A$17:$A$300,A399)*C399*SUMIF($A$17:$A$300,A399,'Beladung des Speichers'!$E$17:$E$300))</f>
        <v/>
      </c>
      <c r="F399" s="152" t="str">
        <f>IF(ISBLANK('Beladung des Speichers'!A399),"",IF(C399=0,"0,00",D399/C399*E399))</f>
        <v/>
      </c>
      <c r="G399" s="153" t="str">
        <f>IF(ISBLANK('Beladung des Speichers'!A399),"",SUMIFS('Beladung des Speichers'!$C$17:$C$300,'Beladung des Speichers'!$A$17:$A$300,A399))</f>
        <v/>
      </c>
      <c r="H399" s="112" t="str">
        <f>IF(ISBLANK('Beladung des Speichers'!A399),"",'Beladung des Speichers'!C399)</f>
        <v/>
      </c>
      <c r="I399" s="154" t="str">
        <f>IF(ISBLANK('Beladung des Speichers'!A399),"",SUMIFS('Beladung des Speichers'!$E$17:$E$1001,'Beladung des Speichers'!$A$17:$A$1001,'Ergebnis (detailliert)'!A399))</f>
        <v/>
      </c>
      <c r="J399" s="113" t="str">
        <f>IF(ISBLANK('Beladung des Speichers'!A399),"",'Beladung des Speichers'!E399)</f>
        <v/>
      </c>
      <c r="K399" s="154" t="str">
        <f>IF(ISBLANK('Beladung des Speichers'!A399),"",SUMIFS('Entladung des Speichers'!$C$17:$C$1001,'Entladung des Speichers'!$A$17:$A$1001,'Ergebnis (detailliert)'!A399))</f>
        <v/>
      </c>
      <c r="L399" s="155" t="str">
        <f t="shared" si="22"/>
        <v/>
      </c>
      <c r="M399" s="155" t="str">
        <f>IF(ISBLANK('Entladung des Speichers'!A399),"",'Entladung des Speichers'!C399)</f>
        <v/>
      </c>
      <c r="N399" s="154" t="str">
        <f>IF(ISBLANK('Beladung des Speichers'!A399),"",SUMIFS('Entladung des Speichers'!$E$17:$E$1001,'Entladung des Speichers'!$A$17:$A$1001,'Ergebnis (detailliert)'!$A$17:$A$300))</f>
        <v/>
      </c>
      <c r="O399" s="113" t="str">
        <f t="shared" si="23"/>
        <v/>
      </c>
      <c r="P399" s="17" t="str">
        <f>IFERROR(IF(A399="","",N399*'Ergebnis (detailliert)'!J399/'Ergebnis (detailliert)'!I399),0)</f>
        <v/>
      </c>
      <c r="Q399" s="95" t="str">
        <f t="shared" si="24"/>
        <v/>
      </c>
      <c r="R399" s="96" t="str">
        <f t="shared" si="25"/>
        <v/>
      </c>
      <c r="S399" s="97" t="str">
        <f>IF(A399="","",IF(LOOKUP(A399,Stammdaten!$A$17:$A$1001,Stammdaten!$G$17:$G$1001)="Nein",0,IF(ISBLANK('Beladung des Speichers'!A399),"",ROUND(MIN(J399,Q399)*-1,2))))</f>
        <v/>
      </c>
    </row>
    <row r="400" spans="1:19" x14ac:dyDescent="0.2">
      <c r="A400" s="98" t="str">
        <f>IF('Beladung des Speichers'!A400="","",'Beladung des Speichers'!A400)</f>
        <v/>
      </c>
      <c r="B400" s="98" t="str">
        <f>IF('Beladung des Speichers'!B400="","",'Beladung des Speichers'!B400)</f>
        <v/>
      </c>
      <c r="C400" s="149" t="str">
        <f>IF(ISBLANK('Beladung des Speichers'!A400),"",SUMIFS('Beladung des Speichers'!$C$17:$C$300,'Beladung des Speichers'!$A$17:$A$300,A400)-SUMIFS('Entladung des Speichers'!$C$17:$C$300,'Entladung des Speichers'!$A$17:$A$300,A400)+SUMIFS(Füllstände!$B$17:$B$299,Füllstände!$A$17:$A$299,A400)-SUMIFS(Füllstände!$C$17:$C$299,Füllstände!$A$17:$A$299,A400))</f>
        <v/>
      </c>
      <c r="D400" s="150" t="str">
        <f>IF(ISBLANK('Beladung des Speichers'!A400),"",C400*'Beladung des Speichers'!C400/SUMIFS('Beladung des Speichers'!$C$17:$C$300,'Beladung des Speichers'!$A$17:$A$300,A400))</f>
        <v/>
      </c>
      <c r="E400" s="151" t="str">
        <f>IF(ISBLANK('Beladung des Speichers'!A400),"",1/SUMIFS('Beladung des Speichers'!$C$17:$C$300,'Beladung des Speichers'!$A$17:$A$300,A400)*C400*SUMIF($A$17:$A$300,A400,'Beladung des Speichers'!$E$17:$E$300))</f>
        <v/>
      </c>
      <c r="F400" s="152" t="str">
        <f>IF(ISBLANK('Beladung des Speichers'!A400),"",IF(C400=0,"0,00",D400/C400*E400))</f>
        <v/>
      </c>
      <c r="G400" s="153" t="str">
        <f>IF(ISBLANK('Beladung des Speichers'!A400),"",SUMIFS('Beladung des Speichers'!$C$17:$C$300,'Beladung des Speichers'!$A$17:$A$300,A400))</f>
        <v/>
      </c>
      <c r="H400" s="112" t="str">
        <f>IF(ISBLANK('Beladung des Speichers'!A400),"",'Beladung des Speichers'!C400)</f>
        <v/>
      </c>
      <c r="I400" s="154" t="str">
        <f>IF(ISBLANK('Beladung des Speichers'!A400),"",SUMIFS('Beladung des Speichers'!$E$17:$E$1001,'Beladung des Speichers'!$A$17:$A$1001,'Ergebnis (detailliert)'!A400))</f>
        <v/>
      </c>
      <c r="J400" s="113" t="str">
        <f>IF(ISBLANK('Beladung des Speichers'!A400),"",'Beladung des Speichers'!E400)</f>
        <v/>
      </c>
      <c r="K400" s="154" t="str">
        <f>IF(ISBLANK('Beladung des Speichers'!A400),"",SUMIFS('Entladung des Speichers'!$C$17:$C$1001,'Entladung des Speichers'!$A$17:$A$1001,'Ergebnis (detailliert)'!A400))</f>
        <v/>
      </c>
      <c r="L400" s="155" t="str">
        <f t="shared" si="22"/>
        <v/>
      </c>
      <c r="M400" s="155" t="str">
        <f>IF(ISBLANK('Entladung des Speichers'!A400),"",'Entladung des Speichers'!C400)</f>
        <v/>
      </c>
      <c r="N400" s="154" t="str">
        <f>IF(ISBLANK('Beladung des Speichers'!A400),"",SUMIFS('Entladung des Speichers'!$E$17:$E$1001,'Entladung des Speichers'!$A$17:$A$1001,'Ergebnis (detailliert)'!$A$17:$A$300))</f>
        <v/>
      </c>
      <c r="O400" s="113" t="str">
        <f t="shared" si="23"/>
        <v/>
      </c>
      <c r="P400" s="17" t="str">
        <f>IFERROR(IF(A400="","",N400*'Ergebnis (detailliert)'!J400/'Ergebnis (detailliert)'!I400),0)</f>
        <v/>
      </c>
      <c r="Q400" s="95" t="str">
        <f t="shared" si="24"/>
        <v/>
      </c>
      <c r="R400" s="96" t="str">
        <f t="shared" si="25"/>
        <v/>
      </c>
      <c r="S400" s="97" t="str">
        <f>IF(A400="","",IF(LOOKUP(A400,Stammdaten!$A$17:$A$1001,Stammdaten!$G$17:$G$1001)="Nein",0,IF(ISBLANK('Beladung des Speichers'!A400),"",ROUND(MIN(J400,Q400)*-1,2))))</f>
        <v/>
      </c>
    </row>
    <row r="401" spans="1:19" x14ac:dyDescent="0.2">
      <c r="A401" s="98" t="str">
        <f>IF('Beladung des Speichers'!A401="","",'Beladung des Speichers'!A401)</f>
        <v/>
      </c>
      <c r="B401" s="98" t="str">
        <f>IF('Beladung des Speichers'!B401="","",'Beladung des Speichers'!B401)</f>
        <v/>
      </c>
      <c r="C401" s="149" t="str">
        <f>IF(ISBLANK('Beladung des Speichers'!A401),"",SUMIFS('Beladung des Speichers'!$C$17:$C$300,'Beladung des Speichers'!$A$17:$A$300,A401)-SUMIFS('Entladung des Speichers'!$C$17:$C$300,'Entladung des Speichers'!$A$17:$A$300,A401)+SUMIFS(Füllstände!$B$17:$B$299,Füllstände!$A$17:$A$299,A401)-SUMIFS(Füllstände!$C$17:$C$299,Füllstände!$A$17:$A$299,A401))</f>
        <v/>
      </c>
      <c r="D401" s="150" t="str">
        <f>IF(ISBLANK('Beladung des Speichers'!A401),"",C401*'Beladung des Speichers'!C401/SUMIFS('Beladung des Speichers'!$C$17:$C$300,'Beladung des Speichers'!$A$17:$A$300,A401))</f>
        <v/>
      </c>
      <c r="E401" s="151" t="str">
        <f>IF(ISBLANK('Beladung des Speichers'!A401),"",1/SUMIFS('Beladung des Speichers'!$C$17:$C$300,'Beladung des Speichers'!$A$17:$A$300,A401)*C401*SUMIF($A$17:$A$300,A401,'Beladung des Speichers'!$E$17:$E$300))</f>
        <v/>
      </c>
      <c r="F401" s="152" t="str">
        <f>IF(ISBLANK('Beladung des Speichers'!A401),"",IF(C401=0,"0,00",D401/C401*E401))</f>
        <v/>
      </c>
      <c r="G401" s="153" t="str">
        <f>IF(ISBLANK('Beladung des Speichers'!A401),"",SUMIFS('Beladung des Speichers'!$C$17:$C$300,'Beladung des Speichers'!$A$17:$A$300,A401))</f>
        <v/>
      </c>
      <c r="H401" s="112" t="str">
        <f>IF(ISBLANK('Beladung des Speichers'!A401),"",'Beladung des Speichers'!C401)</f>
        <v/>
      </c>
      <c r="I401" s="154" t="str">
        <f>IF(ISBLANK('Beladung des Speichers'!A401),"",SUMIFS('Beladung des Speichers'!$E$17:$E$1001,'Beladung des Speichers'!$A$17:$A$1001,'Ergebnis (detailliert)'!A401))</f>
        <v/>
      </c>
      <c r="J401" s="113" t="str">
        <f>IF(ISBLANK('Beladung des Speichers'!A401),"",'Beladung des Speichers'!E401)</f>
        <v/>
      </c>
      <c r="K401" s="154" t="str">
        <f>IF(ISBLANK('Beladung des Speichers'!A401),"",SUMIFS('Entladung des Speichers'!$C$17:$C$1001,'Entladung des Speichers'!$A$17:$A$1001,'Ergebnis (detailliert)'!A401))</f>
        <v/>
      </c>
      <c r="L401" s="155" t="str">
        <f t="shared" si="22"/>
        <v/>
      </c>
      <c r="M401" s="155" t="str">
        <f>IF(ISBLANK('Entladung des Speichers'!A401),"",'Entladung des Speichers'!C401)</f>
        <v/>
      </c>
      <c r="N401" s="154" t="str">
        <f>IF(ISBLANK('Beladung des Speichers'!A401),"",SUMIFS('Entladung des Speichers'!$E$17:$E$1001,'Entladung des Speichers'!$A$17:$A$1001,'Ergebnis (detailliert)'!$A$17:$A$300))</f>
        <v/>
      </c>
      <c r="O401" s="113" t="str">
        <f t="shared" si="23"/>
        <v/>
      </c>
      <c r="P401" s="17" t="str">
        <f>IFERROR(IF(A401="","",N401*'Ergebnis (detailliert)'!J401/'Ergebnis (detailliert)'!I401),0)</f>
        <v/>
      </c>
      <c r="Q401" s="95" t="str">
        <f t="shared" si="24"/>
        <v/>
      </c>
      <c r="R401" s="96" t="str">
        <f t="shared" si="25"/>
        <v/>
      </c>
      <c r="S401" s="97" t="str">
        <f>IF(A401="","",IF(LOOKUP(A401,Stammdaten!$A$17:$A$1001,Stammdaten!$G$17:$G$1001)="Nein",0,IF(ISBLANK('Beladung des Speichers'!A401),"",ROUND(MIN(J401,Q401)*-1,2))))</f>
        <v/>
      </c>
    </row>
    <row r="402" spans="1:19" x14ac:dyDescent="0.2">
      <c r="A402" s="98" t="str">
        <f>IF('Beladung des Speichers'!A402="","",'Beladung des Speichers'!A402)</f>
        <v/>
      </c>
      <c r="B402" s="98" t="str">
        <f>IF('Beladung des Speichers'!B402="","",'Beladung des Speichers'!B402)</f>
        <v/>
      </c>
      <c r="C402" s="149" t="str">
        <f>IF(ISBLANK('Beladung des Speichers'!A402),"",SUMIFS('Beladung des Speichers'!$C$17:$C$300,'Beladung des Speichers'!$A$17:$A$300,A402)-SUMIFS('Entladung des Speichers'!$C$17:$C$300,'Entladung des Speichers'!$A$17:$A$300,A402)+SUMIFS(Füllstände!$B$17:$B$299,Füllstände!$A$17:$A$299,A402)-SUMIFS(Füllstände!$C$17:$C$299,Füllstände!$A$17:$A$299,A402))</f>
        <v/>
      </c>
      <c r="D402" s="150" t="str">
        <f>IF(ISBLANK('Beladung des Speichers'!A402),"",C402*'Beladung des Speichers'!C402/SUMIFS('Beladung des Speichers'!$C$17:$C$300,'Beladung des Speichers'!$A$17:$A$300,A402))</f>
        <v/>
      </c>
      <c r="E402" s="151" t="str">
        <f>IF(ISBLANK('Beladung des Speichers'!A402),"",1/SUMIFS('Beladung des Speichers'!$C$17:$C$300,'Beladung des Speichers'!$A$17:$A$300,A402)*C402*SUMIF($A$17:$A$300,A402,'Beladung des Speichers'!$E$17:$E$300))</f>
        <v/>
      </c>
      <c r="F402" s="152" t="str">
        <f>IF(ISBLANK('Beladung des Speichers'!A402),"",IF(C402=0,"0,00",D402/C402*E402))</f>
        <v/>
      </c>
      <c r="G402" s="153" t="str">
        <f>IF(ISBLANK('Beladung des Speichers'!A402),"",SUMIFS('Beladung des Speichers'!$C$17:$C$300,'Beladung des Speichers'!$A$17:$A$300,A402))</f>
        <v/>
      </c>
      <c r="H402" s="112" t="str">
        <f>IF(ISBLANK('Beladung des Speichers'!A402),"",'Beladung des Speichers'!C402)</f>
        <v/>
      </c>
      <c r="I402" s="154" t="str">
        <f>IF(ISBLANK('Beladung des Speichers'!A402),"",SUMIFS('Beladung des Speichers'!$E$17:$E$1001,'Beladung des Speichers'!$A$17:$A$1001,'Ergebnis (detailliert)'!A402))</f>
        <v/>
      </c>
      <c r="J402" s="113" t="str">
        <f>IF(ISBLANK('Beladung des Speichers'!A402),"",'Beladung des Speichers'!E402)</f>
        <v/>
      </c>
      <c r="K402" s="154" t="str">
        <f>IF(ISBLANK('Beladung des Speichers'!A402),"",SUMIFS('Entladung des Speichers'!$C$17:$C$1001,'Entladung des Speichers'!$A$17:$A$1001,'Ergebnis (detailliert)'!A402))</f>
        <v/>
      </c>
      <c r="L402" s="155" t="str">
        <f t="shared" ref="L402:L465" si="26">IF(A402="","",K402+C402)</f>
        <v/>
      </c>
      <c r="M402" s="155" t="str">
        <f>IF(ISBLANK('Entladung des Speichers'!A402),"",'Entladung des Speichers'!C402)</f>
        <v/>
      </c>
      <c r="N402" s="154" t="str">
        <f>IF(ISBLANK('Beladung des Speichers'!A402),"",SUMIFS('Entladung des Speichers'!$E$17:$E$1001,'Entladung des Speichers'!$A$17:$A$1001,'Ergebnis (detailliert)'!$A$17:$A$300))</f>
        <v/>
      </c>
      <c r="O402" s="113" t="str">
        <f t="shared" ref="O402:O465" si="27">IF(A402="","",N402+E402)</f>
        <v/>
      </c>
      <c r="P402" s="17" t="str">
        <f>IFERROR(IF(A402="","",N402*'Ergebnis (detailliert)'!J402/'Ergebnis (detailliert)'!I402),0)</f>
        <v/>
      </c>
      <c r="Q402" s="95" t="str">
        <f t="shared" ref="Q402:Q465" si="28">IFERROR(IF(A402="","",P402+E402*H402/G402),0)</f>
        <v/>
      </c>
      <c r="R402" s="96" t="str">
        <f t="shared" ref="R402:R465" si="29">H402</f>
        <v/>
      </c>
      <c r="S402" s="97" t="str">
        <f>IF(A402="","",IF(LOOKUP(A402,Stammdaten!$A$17:$A$1001,Stammdaten!$G$17:$G$1001)="Nein",0,IF(ISBLANK('Beladung des Speichers'!A402),"",ROUND(MIN(J402,Q402)*-1,2))))</f>
        <v/>
      </c>
    </row>
    <row r="403" spans="1:19" x14ac:dyDescent="0.2">
      <c r="A403" s="98" t="str">
        <f>IF('Beladung des Speichers'!A403="","",'Beladung des Speichers'!A403)</f>
        <v/>
      </c>
      <c r="B403" s="98" t="str">
        <f>IF('Beladung des Speichers'!B403="","",'Beladung des Speichers'!B403)</f>
        <v/>
      </c>
      <c r="C403" s="149" t="str">
        <f>IF(ISBLANK('Beladung des Speichers'!A403),"",SUMIFS('Beladung des Speichers'!$C$17:$C$300,'Beladung des Speichers'!$A$17:$A$300,A403)-SUMIFS('Entladung des Speichers'!$C$17:$C$300,'Entladung des Speichers'!$A$17:$A$300,A403)+SUMIFS(Füllstände!$B$17:$B$299,Füllstände!$A$17:$A$299,A403)-SUMIFS(Füllstände!$C$17:$C$299,Füllstände!$A$17:$A$299,A403))</f>
        <v/>
      </c>
      <c r="D403" s="150" t="str">
        <f>IF(ISBLANK('Beladung des Speichers'!A403),"",C403*'Beladung des Speichers'!C403/SUMIFS('Beladung des Speichers'!$C$17:$C$300,'Beladung des Speichers'!$A$17:$A$300,A403))</f>
        <v/>
      </c>
      <c r="E403" s="151" t="str">
        <f>IF(ISBLANK('Beladung des Speichers'!A403),"",1/SUMIFS('Beladung des Speichers'!$C$17:$C$300,'Beladung des Speichers'!$A$17:$A$300,A403)*C403*SUMIF($A$17:$A$300,A403,'Beladung des Speichers'!$E$17:$E$300))</f>
        <v/>
      </c>
      <c r="F403" s="152" t="str">
        <f>IF(ISBLANK('Beladung des Speichers'!A403),"",IF(C403=0,"0,00",D403/C403*E403))</f>
        <v/>
      </c>
      <c r="G403" s="153" t="str">
        <f>IF(ISBLANK('Beladung des Speichers'!A403),"",SUMIFS('Beladung des Speichers'!$C$17:$C$300,'Beladung des Speichers'!$A$17:$A$300,A403))</f>
        <v/>
      </c>
      <c r="H403" s="112" t="str">
        <f>IF(ISBLANK('Beladung des Speichers'!A403),"",'Beladung des Speichers'!C403)</f>
        <v/>
      </c>
      <c r="I403" s="154" t="str">
        <f>IF(ISBLANK('Beladung des Speichers'!A403),"",SUMIFS('Beladung des Speichers'!$E$17:$E$1001,'Beladung des Speichers'!$A$17:$A$1001,'Ergebnis (detailliert)'!A403))</f>
        <v/>
      </c>
      <c r="J403" s="113" t="str">
        <f>IF(ISBLANK('Beladung des Speichers'!A403),"",'Beladung des Speichers'!E403)</f>
        <v/>
      </c>
      <c r="K403" s="154" t="str">
        <f>IF(ISBLANK('Beladung des Speichers'!A403),"",SUMIFS('Entladung des Speichers'!$C$17:$C$1001,'Entladung des Speichers'!$A$17:$A$1001,'Ergebnis (detailliert)'!A403))</f>
        <v/>
      </c>
      <c r="L403" s="155" t="str">
        <f t="shared" si="26"/>
        <v/>
      </c>
      <c r="M403" s="155" t="str">
        <f>IF(ISBLANK('Entladung des Speichers'!A403),"",'Entladung des Speichers'!C403)</f>
        <v/>
      </c>
      <c r="N403" s="154" t="str">
        <f>IF(ISBLANK('Beladung des Speichers'!A403),"",SUMIFS('Entladung des Speichers'!$E$17:$E$1001,'Entladung des Speichers'!$A$17:$A$1001,'Ergebnis (detailliert)'!$A$17:$A$300))</f>
        <v/>
      </c>
      <c r="O403" s="113" t="str">
        <f t="shared" si="27"/>
        <v/>
      </c>
      <c r="P403" s="17" t="str">
        <f>IFERROR(IF(A403="","",N403*'Ergebnis (detailliert)'!J403/'Ergebnis (detailliert)'!I403),0)</f>
        <v/>
      </c>
      <c r="Q403" s="95" t="str">
        <f t="shared" si="28"/>
        <v/>
      </c>
      <c r="R403" s="96" t="str">
        <f t="shared" si="29"/>
        <v/>
      </c>
      <c r="S403" s="97" t="str">
        <f>IF(A403="","",IF(LOOKUP(A403,Stammdaten!$A$17:$A$1001,Stammdaten!$G$17:$G$1001)="Nein",0,IF(ISBLANK('Beladung des Speichers'!A403),"",ROUND(MIN(J403,Q403)*-1,2))))</f>
        <v/>
      </c>
    </row>
    <row r="404" spans="1:19" x14ac:dyDescent="0.2">
      <c r="A404" s="98" t="str">
        <f>IF('Beladung des Speichers'!A404="","",'Beladung des Speichers'!A404)</f>
        <v/>
      </c>
      <c r="B404" s="98" t="str">
        <f>IF('Beladung des Speichers'!B404="","",'Beladung des Speichers'!B404)</f>
        <v/>
      </c>
      <c r="C404" s="149" t="str">
        <f>IF(ISBLANK('Beladung des Speichers'!A404),"",SUMIFS('Beladung des Speichers'!$C$17:$C$300,'Beladung des Speichers'!$A$17:$A$300,A404)-SUMIFS('Entladung des Speichers'!$C$17:$C$300,'Entladung des Speichers'!$A$17:$A$300,A404)+SUMIFS(Füllstände!$B$17:$B$299,Füllstände!$A$17:$A$299,A404)-SUMIFS(Füllstände!$C$17:$C$299,Füllstände!$A$17:$A$299,A404))</f>
        <v/>
      </c>
      <c r="D404" s="150" t="str">
        <f>IF(ISBLANK('Beladung des Speichers'!A404),"",C404*'Beladung des Speichers'!C404/SUMIFS('Beladung des Speichers'!$C$17:$C$300,'Beladung des Speichers'!$A$17:$A$300,A404))</f>
        <v/>
      </c>
      <c r="E404" s="151" t="str">
        <f>IF(ISBLANK('Beladung des Speichers'!A404),"",1/SUMIFS('Beladung des Speichers'!$C$17:$C$300,'Beladung des Speichers'!$A$17:$A$300,A404)*C404*SUMIF($A$17:$A$300,A404,'Beladung des Speichers'!$E$17:$E$300))</f>
        <v/>
      </c>
      <c r="F404" s="152" t="str">
        <f>IF(ISBLANK('Beladung des Speichers'!A404),"",IF(C404=0,"0,00",D404/C404*E404))</f>
        <v/>
      </c>
      <c r="G404" s="153" t="str">
        <f>IF(ISBLANK('Beladung des Speichers'!A404),"",SUMIFS('Beladung des Speichers'!$C$17:$C$300,'Beladung des Speichers'!$A$17:$A$300,A404))</f>
        <v/>
      </c>
      <c r="H404" s="112" t="str">
        <f>IF(ISBLANK('Beladung des Speichers'!A404),"",'Beladung des Speichers'!C404)</f>
        <v/>
      </c>
      <c r="I404" s="154" t="str">
        <f>IF(ISBLANK('Beladung des Speichers'!A404),"",SUMIFS('Beladung des Speichers'!$E$17:$E$1001,'Beladung des Speichers'!$A$17:$A$1001,'Ergebnis (detailliert)'!A404))</f>
        <v/>
      </c>
      <c r="J404" s="113" t="str">
        <f>IF(ISBLANK('Beladung des Speichers'!A404),"",'Beladung des Speichers'!E404)</f>
        <v/>
      </c>
      <c r="K404" s="154" t="str">
        <f>IF(ISBLANK('Beladung des Speichers'!A404),"",SUMIFS('Entladung des Speichers'!$C$17:$C$1001,'Entladung des Speichers'!$A$17:$A$1001,'Ergebnis (detailliert)'!A404))</f>
        <v/>
      </c>
      <c r="L404" s="155" t="str">
        <f t="shared" si="26"/>
        <v/>
      </c>
      <c r="M404" s="155" t="str">
        <f>IF(ISBLANK('Entladung des Speichers'!A404),"",'Entladung des Speichers'!C404)</f>
        <v/>
      </c>
      <c r="N404" s="154" t="str">
        <f>IF(ISBLANK('Beladung des Speichers'!A404),"",SUMIFS('Entladung des Speichers'!$E$17:$E$1001,'Entladung des Speichers'!$A$17:$A$1001,'Ergebnis (detailliert)'!$A$17:$A$300))</f>
        <v/>
      </c>
      <c r="O404" s="113" t="str">
        <f t="shared" si="27"/>
        <v/>
      </c>
      <c r="P404" s="17" t="str">
        <f>IFERROR(IF(A404="","",N404*'Ergebnis (detailliert)'!J404/'Ergebnis (detailliert)'!I404),0)</f>
        <v/>
      </c>
      <c r="Q404" s="95" t="str">
        <f t="shared" si="28"/>
        <v/>
      </c>
      <c r="R404" s="96" t="str">
        <f t="shared" si="29"/>
        <v/>
      </c>
      <c r="S404" s="97" t="str">
        <f>IF(A404="","",IF(LOOKUP(A404,Stammdaten!$A$17:$A$1001,Stammdaten!$G$17:$G$1001)="Nein",0,IF(ISBLANK('Beladung des Speichers'!A404),"",ROUND(MIN(J404,Q404)*-1,2))))</f>
        <v/>
      </c>
    </row>
    <row r="405" spans="1:19" x14ac:dyDescent="0.2">
      <c r="A405" s="98" t="str">
        <f>IF('Beladung des Speichers'!A405="","",'Beladung des Speichers'!A405)</f>
        <v/>
      </c>
      <c r="B405" s="98" t="str">
        <f>IF('Beladung des Speichers'!B405="","",'Beladung des Speichers'!B405)</f>
        <v/>
      </c>
      <c r="C405" s="149" t="str">
        <f>IF(ISBLANK('Beladung des Speichers'!A405),"",SUMIFS('Beladung des Speichers'!$C$17:$C$300,'Beladung des Speichers'!$A$17:$A$300,A405)-SUMIFS('Entladung des Speichers'!$C$17:$C$300,'Entladung des Speichers'!$A$17:$A$300,A405)+SUMIFS(Füllstände!$B$17:$B$299,Füllstände!$A$17:$A$299,A405)-SUMIFS(Füllstände!$C$17:$C$299,Füllstände!$A$17:$A$299,A405))</f>
        <v/>
      </c>
      <c r="D405" s="150" t="str">
        <f>IF(ISBLANK('Beladung des Speichers'!A405),"",C405*'Beladung des Speichers'!C405/SUMIFS('Beladung des Speichers'!$C$17:$C$300,'Beladung des Speichers'!$A$17:$A$300,A405))</f>
        <v/>
      </c>
      <c r="E405" s="151" t="str">
        <f>IF(ISBLANK('Beladung des Speichers'!A405),"",1/SUMIFS('Beladung des Speichers'!$C$17:$C$300,'Beladung des Speichers'!$A$17:$A$300,A405)*C405*SUMIF($A$17:$A$300,A405,'Beladung des Speichers'!$E$17:$E$300))</f>
        <v/>
      </c>
      <c r="F405" s="152" t="str">
        <f>IF(ISBLANK('Beladung des Speichers'!A405),"",IF(C405=0,"0,00",D405/C405*E405))</f>
        <v/>
      </c>
      <c r="G405" s="153" t="str">
        <f>IF(ISBLANK('Beladung des Speichers'!A405),"",SUMIFS('Beladung des Speichers'!$C$17:$C$300,'Beladung des Speichers'!$A$17:$A$300,A405))</f>
        <v/>
      </c>
      <c r="H405" s="112" t="str">
        <f>IF(ISBLANK('Beladung des Speichers'!A405),"",'Beladung des Speichers'!C405)</f>
        <v/>
      </c>
      <c r="I405" s="154" t="str">
        <f>IF(ISBLANK('Beladung des Speichers'!A405),"",SUMIFS('Beladung des Speichers'!$E$17:$E$1001,'Beladung des Speichers'!$A$17:$A$1001,'Ergebnis (detailliert)'!A405))</f>
        <v/>
      </c>
      <c r="J405" s="113" t="str">
        <f>IF(ISBLANK('Beladung des Speichers'!A405),"",'Beladung des Speichers'!E405)</f>
        <v/>
      </c>
      <c r="K405" s="154" t="str">
        <f>IF(ISBLANK('Beladung des Speichers'!A405),"",SUMIFS('Entladung des Speichers'!$C$17:$C$1001,'Entladung des Speichers'!$A$17:$A$1001,'Ergebnis (detailliert)'!A405))</f>
        <v/>
      </c>
      <c r="L405" s="155" t="str">
        <f t="shared" si="26"/>
        <v/>
      </c>
      <c r="M405" s="155" t="str">
        <f>IF(ISBLANK('Entladung des Speichers'!A405),"",'Entladung des Speichers'!C405)</f>
        <v/>
      </c>
      <c r="N405" s="154" t="str">
        <f>IF(ISBLANK('Beladung des Speichers'!A405),"",SUMIFS('Entladung des Speichers'!$E$17:$E$1001,'Entladung des Speichers'!$A$17:$A$1001,'Ergebnis (detailliert)'!$A$17:$A$300))</f>
        <v/>
      </c>
      <c r="O405" s="113" t="str">
        <f t="shared" si="27"/>
        <v/>
      </c>
      <c r="P405" s="17" t="str">
        <f>IFERROR(IF(A405="","",N405*'Ergebnis (detailliert)'!J405/'Ergebnis (detailliert)'!I405),0)</f>
        <v/>
      </c>
      <c r="Q405" s="95" t="str">
        <f t="shared" si="28"/>
        <v/>
      </c>
      <c r="R405" s="96" t="str">
        <f t="shared" si="29"/>
        <v/>
      </c>
      <c r="S405" s="97" t="str">
        <f>IF(A405="","",IF(LOOKUP(A405,Stammdaten!$A$17:$A$1001,Stammdaten!$G$17:$G$1001)="Nein",0,IF(ISBLANK('Beladung des Speichers'!A405),"",ROUND(MIN(J405,Q405)*-1,2))))</f>
        <v/>
      </c>
    </row>
    <row r="406" spans="1:19" x14ac:dyDescent="0.2">
      <c r="A406" s="98" t="str">
        <f>IF('Beladung des Speichers'!A406="","",'Beladung des Speichers'!A406)</f>
        <v/>
      </c>
      <c r="B406" s="98" t="str">
        <f>IF('Beladung des Speichers'!B406="","",'Beladung des Speichers'!B406)</f>
        <v/>
      </c>
      <c r="C406" s="149" t="str">
        <f>IF(ISBLANK('Beladung des Speichers'!A406),"",SUMIFS('Beladung des Speichers'!$C$17:$C$300,'Beladung des Speichers'!$A$17:$A$300,A406)-SUMIFS('Entladung des Speichers'!$C$17:$C$300,'Entladung des Speichers'!$A$17:$A$300,A406)+SUMIFS(Füllstände!$B$17:$B$299,Füllstände!$A$17:$A$299,A406)-SUMIFS(Füllstände!$C$17:$C$299,Füllstände!$A$17:$A$299,A406))</f>
        <v/>
      </c>
      <c r="D406" s="150" t="str">
        <f>IF(ISBLANK('Beladung des Speichers'!A406),"",C406*'Beladung des Speichers'!C406/SUMIFS('Beladung des Speichers'!$C$17:$C$300,'Beladung des Speichers'!$A$17:$A$300,A406))</f>
        <v/>
      </c>
      <c r="E406" s="151" t="str">
        <f>IF(ISBLANK('Beladung des Speichers'!A406),"",1/SUMIFS('Beladung des Speichers'!$C$17:$C$300,'Beladung des Speichers'!$A$17:$A$300,A406)*C406*SUMIF($A$17:$A$300,A406,'Beladung des Speichers'!$E$17:$E$300))</f>
        <v/>
      </c>
      <c r="F406" s="152" t="str">
        <f>IF(ISBLANK('Beladung des Speichers'!A406),"",IF(C406=0,"0,00",D406/C406*E406))</f>
        <v/>
      </c>
      <c r="G406" s="153" t="str">
        <f>IF(ISBLANK('Beladung des Speichers'!A406),"",SUMIFS('Beladung des Speichers'!$C$17:$C$300,'Beladung des Speichers'!$A$17:$A$300,A406))</f>
        <v/>
      </c>
      <c r="H406" s="112" t="str">
        <f>IF(ISBLANK('Beladung des Speichers'!A406),"",'Beladung des Speichers'!C406)</f>
        <v/>
      </c>
      <c r="I406" s="154" t="str">
        <f>IF(ISBLANK('Beladung des Speichers'!A406),"",SUMIFS('Beladung des Speichers'!$E$17:$E$1001,'Beladung des Speichers'!$A$17:$A$1001,'Ergebnis (detailliert)'!A406))</f>
        <v/>
      </c>
      <c r="J406" s="113" t="str">
        <f>IF(ISBLANK('Beladung des Speichers'!A406),"",'Beladung des Speichers'!E406)</f>
        <v/>
      </c>
      <c r="K406" s="154" t="str">
        <f>IF(ISBLANK('Beladung des Speichers'!A406),"",SUMIFS('Entladung des Speichers'!$C$17:$C$1001,'Entladung des Speichers'!$A$17:$A$1001,'Ergebnis (detailliert)'!A406))</f>
        <v/>
      </c>
      <c r="L406" s="155" t="str">
        <f t="shared" si="26"/>
        <v/>
      </c>
      <c r="M406" s="155" t="str">
        <f>IF(ISBLANK('Entladung des Speichers'!A406),"",'Entladung des Speichers'!C406)</f>
        <v/>
      </c>
      <c r="N406" s="154" t="str">
        <f>IF(ISBLANK('Beladung des Speichers'!A406),"",SUMIFS('Entladung des Speichers'!$E$17:$E$1001,'Entladung des Speichers'!$A$17:$A$1001,'Ergebnis (detailliert)'!$A$17:$A$300))</f>
        <v/>
      </c>
      <c r="O406" s="113" t="str">
        <f t="shared" si="27"/>
        <v/>
      </c>
      <c r="P406" s="17" t="str">
        <f>IFERROR(IF(A406="","",N406*'Ergebnis (detailliert)'!J406/'Ergebnis (detailliert)'!I406),0)</f>
        <v/>
      </c>
      <c r="Q406" s="95" t="str">
        <f t="shared" si="28"/>
        <v/>
      </c>
      <c r="R406" s="96" t="str">
        <f t="shared" si="29"/>
        <v/>
      </c>
      <c r="S406" s="97" t="str">
        <f>IF(A406="","",IF(LOOKUP(A406,Stammdaten!$A$17:$A$1001,Stammdaten!$G$17:$G$1001)="Nein",0,IF(ISBLANK('Beladung des Speichers'!A406),"",ROUND(MIN(J406,Q406)*-1,2))))</f>
        <v/>
      </c>
    </row>
    <row r="407" spans="1:19" x14ac:dyDescent="0.2">
      <c r="A407" s="98" t="str">
        <f>IF('Beladung des Speichers'!A407="","",'Beladung des Speichers'!A407)</f>
        <v/>
      </c>
      <c r="B407" s="98" t="str">
        <f>IF('Beladung des Speichers'!B407="","",'Beladung des Speichers'!B407)</f>
        <v/>
      </c>
      <c r="C407" s="149" t="str">
        <f>IF(ISBLANK('Beladung des Speichers'!A407),"",SUMIFS('Beladung des Speichers'!$C$17:$C$300,'Beladung des Speichers'!$A$17:$A$300,A407)-SUMIFS('Entladung des Speichers'!$C$17:$C$300,'Entladung des Speichers'!$A$17:$A$300,A407)+SUMIFS(Füllstände!$B$17:$B$299,Füllstände!$A$17:$A$299,A407)-SUMIFS(Füllstände!$C$17:$C$299,Füllstände!$A$17:$A$299,A407))</f>
        <v/>
      </c>
      <c r="D407" s="150" t="str">
        <f>IF(ISBLANK('Beladung des Speichers'!A407),"",C407*'Beladung des Speichers'!C407/SUMIFS('Beladung des Speichers'!$C$17:$C$300,'Beladung des Speichers'!$A$17:$A$300,A407))</f>
        <v/>
      </c>
      <c r="E407" s="151" t="str">
        <f>IF(ISBLANK('Beladung des Speichers'!A407),"",1/SUMIFS('Beladung des Speichers'!$C$17:$C$300,'Beladung des Speichers'!$A$17:$A$300,A407)*C407*SUMIF($A$17:$A$300,A407,'Beladung des Speichers'!$E$17:$E$300))</f>
        <v/>
      </c>
      <c r="F407" s="152" t="str">
        <f>IF(ISBLANK('Beladung des Speichers'!A407),"",IF(C407=0,"0,00",D407/C407*E407))</f>
        <v/>
      </c>
      <c r="G407" s="153" t="str">
        <f>IF(ISBLANK('Beladung des Speichers'!A407),"",SUMIFS('Beladung des Speichers'!$C$17:$C$300,'Beladung des Speichers'!$A$17:$A$300,A407))</f>
        <v/>
      </c>
      <c r="H407" s="112" t="str">
        <f>IF(ISBLANK('Beladung des Speichers'!A407),"",'Beladung des Speichers'!C407)</f>
        <v/>
      </c>
      <c r="I407" s="154" t="str">
        <f>IF(ISBLANK('Beladung des Speichers'!A407),"",SUMIFS('Beladung des Speichers'!$E$17:$E$1001,'Beladung des Speichers'!$A$17:$A$1001,'Ergebnis (detailliert)'!A407))</f>
        <v/>
      </c>
      <c r="J407" s="113" t="str">
        <f>IF(ISBLANK('Beladung des Speichers'!A407),"",'Beladung des Speichers'!E407)</f>
        <v/>
      </c>
      <c r="K407" s="154" t="str">
        <f>IF(ISBLANK('Beladung des Speichers'!A407),"",SUMIFS('Entladung des Speichers'!$C$17:$C$1001,'Entladung des Speichers'!$A$17:$A$1001,'Ergebnis (detailliert)'!A407))</f>
        <v/>
      </c>
      <c r="L407" s="155" t="str">
        <f t="shared" si="26"/>
        <v/>
      </c>
      <c r="M407" s="155" t="str">
        <f>IF(ISBLANK('Entladung des Speichers'!A407),"",'Entladung des Speichers'!C407)</f>
        <v/>
      </c>
      <c r="N407" s="154" t="str">
        <f>IF(ISBLANK('Beladung des Speichers'!A407),"",SUMIFS('Entladung des Speichers'!$E$17:$E$1001,'Entladung des Speichers'!$A$17:$A$1001,'Ergebnis (detailliert)'!$A$17:$A$300))</f>
        <v/>
      </c>
      <c r="O407" s="113" t="str">
        <f t="shared" si="27"/>
        <v/>
      </c>
      <c r="P407" s="17" t="str">
        <f>IFERROR(IF(A407="","",N407*'Ergebnis (detailliert)'!J407/'Ergebnis (detailliert)'!I407),0)</f>
        <v/>
      </c>
      <c r="Q407" s="95" t="str">
        <f t="shared" si="28"/>
        <v/>
      </c>
      <c r="R407" s="96" t="str">
        <f t="shared" si="29"/>
        <v/>
      </c>
      <c r="S407" s="97" t="str">
        <f>IF(A407="","",IF(LOOKUP(A407,Stammdaten!$A$17:$A$1001,Stammdaten!$G$17:$G$1001)="Nein",0,IF(ISBLANK('Beladung des Speichers'!A407),"",ROUND(MIN(J407,Q407)*-1,2))))</f>
        <v/>
      </c>
    </row>
    <row r="408" spans="1:19" x14ac:dyDescent="0.2">
      <c r="A408" s="98" t="str">
        <f>IF('Beladung des Speichers'!A408="","",'Beladung des Speichers'!A408)</f>
        <v/>
      </c>
      <c r="B408" s="98" t="str">
        <f>IF('Beladung des Speichers'!B408="","",'Beladung des Speichers'!B408)</f>
        <v/>
      </c>
      <c r="C408" s="149" t="str">
        <f>IF(ISBLANK('Beladung des Speichers'!A408),"",SUMIFS('Beladung des Speichers'!$C$17:$C$300,'Beladung des Speichers'!$A$17:$A$300,A408)-SUMIFS('Entladung des Speichers'!$C$17:$C$300,'Entladung des Speichers'!$A$17:$A$300,A408)+SUMIFS(Füllstände!$B$17:$B$299,Füllstände!$A$17:$A$299,A408)-SUMIFS(Füllstände!$C$17:$C$299,Füllstände!$A$17:$A$299,A408))</f>
        <v/>
      </c>
      <c r="D408" s="150" t="str">
        <f>IF(ISBLANK('Beladung des Speichers'!A408),"",C408*'Beladung des Speichers'!C408/SUMIFS('Beladung des Speichers'!$C$17:$C$300,'Beladung des Speichers'!$A$17:$A$300,A408))</f>
        <v/>
      </c>
      <c r="E408" s="151" t="str">
        <f>IF(ISBLANK('Beladung des Speichers'!A408),"",1/SUMIFS('Beladung des Speichers'!$C$17:$C$300,'Beladung des Speichers'!$A$17:$A$300,A408)*C408*SUMIF($A$17:$A$300,A408,'Beladung des Speichers'!$E$17:$E$300))</f>
        <v/>
      </c>
      <c r="F408" s="152" t="str">
        <f>IF(ISBLANK('Beladung des Speichers'!A408),"",IF(C408=0,"0,00",D408/C408*E408))</f>
        <v/>
      </c>
      <c r="G408" s="153" t="str">
        <f>IF(ISBLANK('Beladung des Speichers'!A408),"",SUMIFS('Beladung des Speichers'!$C$17:$C$300,'Beladung des Speichers'!$A$17:$A$300,A408))</f>
        <v/>
      </c>
      <c r="H408" s="112" t="str">
        <f>IF(ISBLANK('Beladung des Speichers'!A408),"",'Beladung des Speichers'!C408)</f>
        <v/>
      </c>
      <c r="I408" s="154" t="str">
        <f>IF(ISBLANK('Beladung des Speichers'!A408),"",SUMIFS('Beladung des Speichers'!$E$17:$E$1001,'Beladung des Speichers'!$A$17:$A$1001,'Ergebnis (detailliert)'!A408))</f>
        <v/>
      </c>
      <c r="J408" s="113" t="str">
        <f>IF(ISBLANK('Beladung des Speichers'!A408),"",'Beladung des Speichers'!E408)</f>
        <v/>
      </c>
      <c r="K408" s="154" t="str">
        <f>IF(ISBLANK('Beladung des Speichers'!A408),"",SUMIFS('Entladung des Speichers'!$C$17:$C$1001,'Entladung des Speichers'!$A$17:$A$1001,'Ergebnis (detailliert)'!A408))</f>
        <v/>
      </c>
      <c r="L408" s="155" t="str">
        <f t="shared" si="26"/>
        <v/>
      </c>
      <c r="M408" s="155" t="str">
        <f>IF(ISBLANK('Entladung des Speichers'!A408),"",'Entladung des Speichers'!C408)</f>
        <v/>
      </c>
      <c r="N408" s="154" t="str">
        <f>IF(ISBLANK('Beladung des Speichers'!A408),"",SUMIFS('Entladung des Speichers'!$E$17:$E$1001,'Entladung des Speichers'!$A$17:$A$1001,'Ergebnis (detailliert)'!$A$17:$A$300))</f>
        <v/>
      </c>
      <c r="O408" s="113" t="str">
        <f t="shared" si="27"/>
        <v/>
      </c>
      <c r="P408" s="17" t="str">
        <f>IFERROR(IF(A408="","",N408*'Ergebnis (detailliert)'!J408/'Ergebnis (detailliert)'!I408),0)</f>
        <v/>
      </c>
      <c r="Q408" s="95" t="str">
        <f t="shared" si="28"/>
        <v/>
      </c>
      <c r="R408" s="96" t="str">
        <f t="shared" si="29"/>
        <v/>
      </c>
      <c r="S408" s="97" t="str">
        <f>IF(A408="","",IF(LOOKUP(A408,Stammdaten!$A$17:$A$1001,Stammdaten!$G$17:$G$1001)="Nein",0,IF(ISBLANK('Beladung des Speichers'!A408),"",ROUND(MIN(J408,Q408)*-1,2))))</f>
        <v/>
      </c>
    </row>
    <row r="409" spans="1:19" x14ac:dyDescent="0.2">
      <c r="A409" s="98" t="str">
        <f>IF('Beladung des Speichers'!A409="","",'Beladung des Speichers'!A409)</f>
        <v/>
      </c>
      <c r="B409" s="98" t="str">
        <f>IF('Beladung des Speichers'!B409="","",'Beladung des Speichers'!B409)</f>
        <v/>
      </c>
      <c r="C409" s="149" t="str">
        <f>IF(ISBLANK('Beladung des Speichers'!A409),"",SUMIFS('Beladung des Speichers'!$C$17:$C$300,'Beladung des Speichers'!$A$17:$A$300,A409)-SUMIFS('Entladung des Speichers'!$C$17:$C$300,'Entladung des Speichers'!$A$17:$A$300,A409)+SUMIFS(Füllstände!$B$17:$B$299,Füllstände!$A$17:$A$299,A409)-SUMIFS(Füllstände!$C$17:$C$299,Füllstände!$A$17:$A$299,A409))</f>
        <v/>
      </c>
      <c r="D409" s="150" t="str">
        <f>IF(ISBLANK('Beladung des Speichers'!A409),"",C409*'Beladung des Speichers'!C409/SUMIFS('Beladung des Speichers'!$C$17:$C$300,'Beladung des Speichers'!$A$17:$A$300,A409))</f>
        <v/>
      </c>
      <c r="E409" s="151" t="str">
        <f>IF(ISBLANK('Beladung des Speichers'!A409),"",1/SUMIFS('Beladung des Speichers'!$C$17:$C$300,'Beladung des Speichers'!$A$17:$A$300,A409)*C409*SUMIF($A$17:$A$300,A409,'Beladung des Speichers'!$E$17:$E$300))</f>
        <v/>
      </c>
      <c r="F409" s="152" t="str">
        <f>IF(ISBLANK('Beladung des Speichers'!A409),"",IF(C409=0,"0,00",D409/C409*E409))</f>
        <v/>
      </c>
      <c r="G409" s="153" t="str">
        <f>IF(ISBLANK('Beladung des Speichers'!A409),"",SUMIFS('Beladung des Speichers'!$C$17:$C$300,'Beladung des Speichers'!$A$17:$A$300,A409))</f>
        <v/>
      </c>
      <c r="H409" s="112" t="str">
        <f>IF(ISBLANK('Beladung des Speichers'!A409),"",'Beladung des Speichers'!C409)</f>
        <v/>
      </c>
      <c r="I409" s="154" t="str">
        <f>IF(ISBLANK('Beladung des Speichers'!A409),"",SUMIFS('Beladung des Speichers'!$E$17:$E$1001,'Beladung des Speichers'!$A$17:$A$1001,'Ergebnis (detailliert)'!A409))</f>
        <v/>
      </c>
      <c r="J409" s="113" t="str">
        <f>IF(ISBLANK('Beladung des Speichers'!A409),"",'Beladung des Speichers'!E409)</f>
        <v/>
      </c>
      <c r="K409" s="154" t="str">
        <f>IF(ISBLANK('Beladung des Speichers'!A409),"",SUMIFS('Entladung des Speichers'!$C$17:$C$1001,'Entladung des Speichers'!$A$17:$A$1001,'Ergebnis (detailliert)'!A409))</f>
        <v/>
      </c>
      <c r="L409" s="155" t="str">
        <f t="shared" si="26"/>
        <v/>
      </c>
      <c r="M409" s="155" t="str">
        <f>IF(ISBLANK('Entladung des Speichers'!A409),"",'Entladung des Speichers'!C409)</f>
        <v/>
      </c>
      <c r="N409" s="154" t="str">
        <f>IF(ISBLANK('Beladung des Speichers'!A409),"",SUMIFS('Entladung des Speichers'!$E$17:$E$1001,'Entladung des Speichers'!$A$17:$A$1001,'Ergebnis (detailliert)'!$A$17:$A$300))</f>
        <v/>
      </c>
      <c r="O409" s="113" t="str">
        <f t="shared" si="27"/>
        <v/>
      </c>
      <c r="P409" s="17" t="str">
        <f>IFERROR(IF(A409="","",N409*'Ergebnis (detailliert)'!J409/'Ergebnis (detailliert)'!I409),0)</f>
        <v/>
      </c>
      <c r="Q409" s="95" t="str">
        <f t="shared" si="28"/>
        <v/>
      </c>
      <c r="R409" s="96" t="str">
        <f t="shared" si="29"/>
        <v/>
      </c>
      <c r="S409" s="97" t="str">
        <f>IF(A409="","",IF(LOOKUP(A409,Stammdaten!$A$17:$A$1001,Stammdaten!$G$17:$G$1001)="Nein",0,IF(ISBLANK('Beladung des Speichers'!A409),"",ROUND(MIN(J409,Q409)*-1,2))))</f>
        <v/>
      </c>
    </row>
    <row r="410" spans="1:19" x14ac:dyDescent="0.2">
      <c r="A410" s="98" t="str">
        <f>IF('Beladung des Speichers'!A410="","",'Beladung des Speichers'!A410)</f>
        <v/>
      </c>
      <c r="B410" s="98" t="str">
        <f>IF('Beladung des Speichers'!B410="","",'Beladung des Speichers'!B410)</f>
        <v/>
      </c>
      <c r="C410" s="149" t="str">
        <f>IF(ISBLANK('Beladung des Speichers'!A410),"",SUMIFS('Beladung des Speichers'!$C$17:$C$300,'Beladung des Speichers'!$A$17:$A$300,A410)-SUMIFS('Entladung des Speichers'!$C$17:$C$300,'Entladung des Speichers'!$A$17:$A$300,A410)+SUMIFS(Füllstände!$B$17:$B$299,Füllstände!$A$17:$A$299,A410)-SUMIFS(Füllstände!$C$17:$C$299,Füllstände!$A$17:$A$299,A410))</f>
        <v/>
      </c>
      <c r="D410" s="150" t="str">
        <f>IF(ISBLANK('Beladung des Speichers'!A410),"",C410*'Beladung des Speichers'!C410/SUMIFS('Beladung des Speichers'!$C$17:$C$300,'Beladung des Speichers'!$A$17:$A$300,A410))</f>
        <v/>
      </c>
      <c r="E410" s="151" t="str">
        <f>IF(ISBLANK('Beladung des Speichers'!A410),"",1/SUMIFS('Beladung des Speichers'!$C$17:$C$300,'Beladung des Speichers'!$A$17:$A$300,A410)*C410*SUMIF($A$17:$A$300,A410,'Beladung des Speichers'!$E$17:$E$300))</f>
        <v/>
      </c>
      <c r="F410" s="152" t="str">
        <f>IF(ISBLANK('Beladung des Speichers'!A410),"",IF(C410=0,"0,00",D410/C410*E410))</f>
        <v/>
      </c>
      <c r="G410" s="153" t="str">
        <f>IF(ISBLANK('Beladung des Speichers'!A410),"",SUMIFS('Beladung des Speichers'!$C$17:$C$300,'Beladung des Speichers'!$A$17:$A$300,A410))</f>
        <v/>
      </c>
      <c r="H410" s="112" t="str">
        <f>IF(ISBLANK('Beladung des Speichers'!A410),"",'Beladung des Speichers'!C410)</f>
        <v/>
      </c>
      <c r="I410" s="154" t="str">
        <f>IF(ISBLANK('Beladung des Speichers'!A410),"",SUMIFS('Beladung des Speichers'!$E$17:$E$1001,'Beladung des Speichers'!$A$17:$A$1001,'Ergebnis (detailliert)'!A410))</f>
        <v/>
      </c>
      <c r="J410" s="113" t="str">
        <f>IF(ISBLANK('Beladung des Speichers'!A410),"",'Beladung des Speichers'!E410)</f>
        <v/>
      </c>
      <c r="K410" s="154" t="str">
        <f>IF(ISBLANK('Beladung des Speichers'!A410),"",SUMIFS('Entladung des Speichers'!$C$17:$C$1001,'Entladung des Speichers'!$A$17:$A$1001,'Ergebnis (detailliert)'!A410))</f>
        <v/>
      </c>
      <c r="L410" s="155" t="str">
        <f t="shared" si="26"/>
        <v/>
      </c>
      <c r="M410" s="155" t="str">
        <f>IF(ISBLANK('Entladung des Speichers'!A410),"",'Entladung des Speichers'!C410)</f>
        <v/>
      </c>
      <c r="N410" s="154" t="str">
        <f>IF(ISBLANK('Beladung des Speichers'!A410),"",SUMIFS('Entladung des Speichers'!$E$17:$E$1001,'Entladung des Speichers'!$A$17:$A$1001,'Ergebnis (detailliert)'!$A$17:$A$300))</f>
        <v/>
      </c>
      <c r="O410" s="113" t="str">
        <f t="shared" si="27"/>
        <v/>
      </c>
      <c r="P410" s="17" t="str">
        <f>IFERROR(IF(A410="","",N410*'Ergebnis (detailliert)'!J410/'Ergebnis (detailliert)'!I410),0)</f>
        <v/>
      </c>
      <c r="Q410" s="95" t="str">
        <f t="shared" si="28"/>
        <v/>
      </c>
      <c r="R410" s="96" t="str">
        <f t="shared" si="29"/>
        <v/>
      </c>
      <c r="S410" s="97" t="str">
        <f>IF(A410="","",IF(LOOKUP(A410,Stammdaten!$A$17:$A$1001,Stammdaten!$G$17:$G$1001)="Nein",0,IF(ISBLANK('Beladung des Speichers'!A410),"",ROUND(MIN(J410,Q410)*-1,2))))</f>
        <v/>
      </c>
    </row>
    <row r="411" spans="1:19" x14ac:dyDescent="0.2">
      <c r="A411" s="98" t="str">
        <f>IF('Beladung des Speichers'!A411="","",'Beladung des Speichers'!A411)</f>
        <v/>
      </c>
      <c r="B411" s="98" t="str">
        <f>IF('Beladung des Speichers'!B411="","",'Beladung des Speichers'!B411)</f>
        <v/>
      </c>
      <c r="C411" s="149" t="str">
        <f>IF(ISBLANK('Beladung des Speichers'!A411),"",SUMIFS('Beladung des Speichers'!$C$17:$C$300,'Beladung des Speichers'!$A$17:$A$300,A411)-SUMIFS('Entladung des Speichers'!$C$17:$C$300,'Entladung des Speichers'!$A$17:$A$300,A411)+SUMIFS(Füllstände!$B$17:$B$299,Füllstände!$A$17:$A$299,A411)-SUMIFS(Füllstände!$C$17:$C$299,Füllstände!$A$17:$A$299,A411))</f>
        <v/>
      </c>
      <c r="D411" s="150" t="str">
        <f>IF(ISBLANK('Beladung des Speichers'!A411),"",C411*'Beladung des Speichers'!C411/SUMIFS('Beladung des Speichers'!$C$17:$C$300,'Beladung des Speichers'!$A$17:$A$300,A411))</f>
        <v/>
      </c>
      <c r="E411" s="151" t="str">
        <f>IF(ISBLANK('Beladung des Speichers'!A411),"",1/SUMIFS('Beladung des Speichers'!$C$17:$C$300,'Beladung des Speichers'!$A$17:$A$300,A411)*C411*SUMIF($A$17:$A$300,A411,'Beladung des Speichers'!$E$17:$E$300))</f>
        <v/>
      </c>
      <c r="F411" s="152" t="str">
        <f>IF(ISBLANK('Beladung des Speichers'!A411),"",IF(C411=0,"0,00",D411/C411*E411))</f>
        <v/>
      </c>
      <c r="G411" s="153" t="str">
        <f>IF(ISBLANK('Beladung des Speichers'!A411),"",SUMIFS('Beladung des Speichers'!$C$17:$C$300,'Beladung des Speichers'!$A$17:$A$300,A411))</f>
        <v/>
      </c>
      <c r="H411" s="112" t="str">
        <f>IF(ISBLANK('Beladung des Speichers'!A411),"",'Beladung des Speichers'!C411)</f>
        <v/>
      </c>
      <c r="I411" s="154" t="str">
        <f>IF(ISBLANK('Beladung des Speichers'!A411),"",SUMIFS('Beladung des Speichers'!$E$17:$E$1001,'Beladung des Speichers'!$A$17:$A$1001,'Ergebnis (detailliert)'!A411))</f>
        <v/>
      </c>
      <c r="J411" s="113" t="str">
        <f>IF(ISBLANK('Beladung des Speichers'!A411),"",'Beladung des Speichers'!E411)</f>
        <v/>
      </c>
      <c r="K411" s="154" t="str">
        <f>IF(ISBLANK('Beladung des Speichers'!A411),"",SUMIFS('Entladung des Speichers'!$C$17:$C$1001,'Entladung des Speichers'!$A$17:$A$1001,'Ergebnis (detailliert)'!A411))</f>
        <v/>
      </c>
      <c r="L411" s="155" t="str">
        <f t="shared" si="26"/>
        <v/>
      </c>
      <c r="M411" s="155" t="str">
        <f>IF(ISBLANK('Entladung des Speichers'!A411),"",'Entladung des Speichers'!C411)</f>
        <v/>
      </c>
      <c r="N411" s="154" t="str">
        <f>IF(ISBLANK('Beladung des Speichers'!A411),"",SUMIFS('Entladung des Speichers'!$E$17:$E$1001,'Entladung des Speichers'!$A$17:$A$1001,'Ergebnis (detailliert)'!$A$17:$A$300))</f>
        <v/>
      </c>
      <c r="O411" s="113" t="str">
        <f t="shared" si="27"/>
        <v/>
      </c>
      <c r="P411" s="17" t="str">
        <f>IFERROR(IF(A411="","",N411*'Ergebnis (detailliert)'!J411/'Ergebnis (detailliert)'!I411),0)</f>
        <v/>
      </c>
      <c r="Q411" s="95" t="str">
        <f t="shared" si="28"/>
        <v/>
      </c>
      <c r="R411" s="96" t="str">
        <f t="shared" si="29"/>
        <v/>
      </c>
      <c r="S411" s="97" t="str">
        <f>IF(A411="","",IF(LOOKUP(A411,Stammdaten!$A$17:$A$1001,Stammdaten!$G$17:$G$1001)="Nein",0,IF(ISBLANK('Beladung des Speichers'!A411),"",ROUND(MIN(J411,Q411)*-1,2))))</f>
        <v/>
      </c>
    </row>
    <row r="412" spans="1:19" x14ac:dyDescent="0.2">
      <c r="A412" s="98" t="str">
        <f>IF('Beladung des Speichers'!A412="","",'Beladung des Speichers'!A412)</f>
        <v/>
      </c>
      <c r="B412" s="98" t="str">
        <f>IF('Beladung des Speichers'!B412="","",'Beladung des Speichers'!B412)</f>
        <v/>
      </c>
      <c r="C412" s="149" t="str">
        <f>IF(ISBLANK('Beladung des Speichers'!A412),"",SUMIFS('Beladung des Speichers'!$C$17:$C$300,'Beladung des Speichers'!$A$17:$A$300,A412)-SUMIFS('Entladung des Speichers'!$C$17:$C$300,'Entladung des Speichers'!$A$17:$A$300,A412)+SUMIFS(Füllstände!$B$17:$B$299,Füllstände!$A$17:$A$299,A412)-SUMIFS(Füllstände!$C$17:$C$299,Füllstände!$A$17:$A$299,A412))</f>
        <v/>
      </c>
      <c r="D412" s="150" t="str">
        <f>IF(ISBLANK('Beladung des Speichers'!A412),"",C412*'Beladung des Speichers'!C412/SUMIFS('Beladung des Speichers'!$C$17:$C$300,'Beladung des Speichers'!$A$17:$A$300,A412))</f>
        <v/>
      </c>
      <c r="E412" s="151" t="str">
        <f>IF(ISBLANK('Beladung des Speichers'!A412),"",1/SUMIFS('Beladung des Speichers'!$C$17:$C$300,'Beladung des Speichers'!$A$17:$A$300,A412)*C412*SUMIF($A$17:$A$300,A412,'Beladung des Speichers'!$E$17:$E$300))</f>
        <v/>
      </c>
      <c r="F412" s="152" t="str">
        <f>IF(ISBLANK('Beladung des Speichers'!A412),"",IF(C412=0,"0,00",D412/C412*E412))</f>
        <v/>
      </c>
      <c r="G412" s="153" t="str">
        <f>IF(ISBLANK('Beladung des Speichers'!A412),"",SUMIFS('Beladung des Speichers'!$C$17:$C$300,'Beladung des Speichers'!$A$17:$A$300,A412))</f>
        <v/>
      </c>
      <c r="H412" s="112" t="str">
        <f>IF(ISBLANK('Beladung des Speichers'!A412),"",'Beladung des Speichers'!C412)</f>
        <v/>
      </c>
      <c r="I412" s="154" t="str">
        <f>IF(ISBLANK('Beladung des Speichers'!A412),"",SUMIFS('Beladung des Speichers'!$E$17:$E$1001,'Beladung des Speichers'!$A$17:$A$1001,'Ergebnis (detailliert)'!A412))</f>
        <v/>
      </c>
      <c r="J412" s="113" t="str">
        <f>IF(ISBLANK('Beladung des Speichers'!A412),"",'Beladung des Speichers'!E412)</f>
        <v/>
      </c>
      <c r="K412" s="154" t="str">
        <f>IF(ISBLANK('Beladung des Speichers'!A412),"",SUMIFS('Entladung des Speichers'!$C$17:$C$1001,'Entladung des Speichers'!$A$17:$A$1001,'Ergebnis (detailliert)'!A412))</f>
        <v/>
      </c>
      <c r="L412" s="155" t="str">
        <f t="shared" si="26"/>
        <v/>
      </c>
      <c r="M412" s="155" t="str">
        <f>IF(ISBLANK('Entladung des Speichers'!A412),"",'Entladung des Speichers'!C412)</f>
        <v/>
      </c>
      <c r="N412" s="154" t="str">
        <f>IF(ISBLANK('Beladung des Speichers'!A412),"",SUMIFS('Entladung des Speichers'!$E$17:$E$1001,'Entladung des Speichers'!$A$17:$A$1001,'Ergebnis (detailliert)'!$A$17:$A$300))</f>
        <v/>
      </c>
      <c r="O412" s="113" t="str">
        <f t="shared" si="27"/>
        <v/>
      </c>
      <c r="P412" s="17" t="str">
        <f>IFERROR(IF(A412="","",N412*'Ergebnis (detailliert)'!J412/'Ergebnis (detailliert)'!I412),0)</f>
        <v/>
      </c>
      <c r="Q412" s="95" t="str">
        <f t="shared" si="28"/>
        <v/>
      </c>
      <c r="R412" s="96" t="str">
        <f t="shared" si="29"/>
        <v/>
      </c>
      <c r="S412" s="97" t="str">
        <f>IF(A412="","",IF(LOOKUP(A412,Stammdaten!$A$17:$A$1001,Stammdaten!$G$17:$G$1001)="Nein",0,IF(ISBLANK('Beladung des Speichers'!A412),"",ROUND(MIN(J412,Q412)*-1,2))))</f>
        <v/>
      </c>
    </row>
    <row r="413" spans="1:19" x14ac:dyDescent="0.2">
      <c r="A413" s="98" t="str">
        <f>IF('Beladung des Speichers'!A413="","",'Beladung des Speichers'!A413)</f>
        <v/>
      </c>
      <c r="B413" s="98" t="str">
        <f>IF('Beladung des Speichers'!B413="","",'Beladung des Speichers'!B413)</f>
        <v/>
      </c>
      <c r="C413" s="149" t="str">
        <f>IF(ISBLANK('Beladung des Speichers'!A413),"",SUMIFS('Beladung des Speichers'!$C$17:$C$300,'Beladung des Speichers'!$A$17:$A$300,A413)-SUMIFS('Entladung des Speichers'!$C$17:$C$300,'Entladung des Speichers'!$A$17:$A$300,A413)+SUMIFS(Füllstände!$B$17:$B$299,Füllstände!$A$17:$A$299,A413)-SUMIFS(Füllstände!$C$17:$C$299,Füllstände!$A$17:$A$299,A413))</f>
        <v/>
      </c>
      <c r="D413" s="150" t="str">
        <f>IF(ISBLANK('Beladung des Speichers'!A413),"",C413*'Beladung des Speichers'!C413/SUMIFS('Beladung des Speichers'!$C$17:$C$300,'Beladung des Speichers'!$A$17:$A$300,A413))</f>
        <v/>
      </c>
      <c r="E413" s="151" t="str">
        <f>IF(ISBLANK('Beladung des Speichers'!A413),"",1/SUMIFS('Beladung des Speichers'!$C$17:$C$300,'Beladung des Speichers'!$A$17:$A$300,A413)*C413*SUMIF($A$17:$A$300,A413,'Beladung des Speichers'!$E$17:$E$300))</f>
        <v/>
      </c>
      <c r="F413" s="152" t="str">
        <f>IF(ISBLANK('Beladung des Speichers'!A413),"",IF(C413=0,"0,00",D413/C413*E413))</f>
        <v/>
      </c>
      <c r="G413" s="153" t="str">
        <f>IF(ISBLANK('Beladung des Speichers'!A413),"",SUMIFS('Beladung des Speichers'!$C$17:$C$300,'Beladung des Speichers'!$A$17:$A$300,A413))</f>
        <v/>
      </c>
      <c r="H413" s="112" t="str">
        <f>IF(ISBLANK('Beladung des Speichers'!A413),"",'Beladung des Speichers'!C413)</f>
        <v/>
      </c>
      <c r="I413" s="154" t="str">
        <f>IF(ISBLANK('Beladung des Speichers'!A413),"",SUMIFS('Beladung des Speichers'!$E$17:$E$1001,'Beladung des Speichers'!$A$17:$A$1001,'Ergebnis (detailliert)'!A413))</f>
        <v/>
      </c>
      <c r="J413" s="113" t="str">
        <f>IF(ISBLANK('Beladung des Speichers'!A413),"",'Beladung des Speichers'!E413)</f>
        <v/>
      </c>
      <c r="K413" s="154" t="str">
        <f>IF(ISBLANK('Beladung des Speichers'!A413),"",SUMIFS('Entladung des Speichers'!$C$17:$C$1001,'Entladung des Speichers'!$A$17:$A$1001,'Ergebnis (detailliert)'!A413))</f>
        <v/>
      </c>
      <c r="L413" s="155" t="str">
        <f t="shared" si="26"/>
        <v/>
      </c>
      <c r="M413" s="155" t="str">
        <f>IF(ISBLANK('Entladung des Speichers'!A413),"",'Entladung des Speichers'!C413)</f>
        <v/>
      </c>
      <c r="N413" s="154" t="str">
        <f>IF(ISBLANK('Beladung des Speichers'!A413),"",SUMIFS('Entladung des Speichers'!$E$17:$E$1001,'Entladung des Speichers'!$A$17:$A$1001,'Ergebnis (detailliert)'!$A$17:$A$300))</f>
        <v/>
      </c>
      <c r="O413" s="113" t="str">
        <f t="shared" si="27"/>
        <v/>
      </c>
      <c r="P413" s="17" t="str">
        <f>IFERROR(IF(A413="","",N413*'Ergebnis (detailliert)'!J413/'Ergebnis (detailliert)'!I413),0)</f>
        <v/>
      </c>
      <c r="Q413" s="95" t="str">
        <f t="shared" si="28"/>
        <v/>
      </c>
      <c r="R413" s="96" t="str">
        <f t="shared" si="29"/>
        <v/>
      </c>
      <c r="S413" s="97" t="str">
        <f>IF(A413="","",IF(LOOKUP(A413,Stammdaten!$A$17:$A$1001,Stammdaten!$G$17:$G$1001)="Nein",0,IF(ISBLANK('Beladung des Speichers'!A413),"",ROUND(MIN(J413,Q413)*-1,2))))</f>
        <v/>
      </c>
    </row>
    <row r="414" spans="1:19" x14ac:dyDescent="0.2">
      <c r="A414" s="98" t="str">
        <f>IF('Beladung des Speichers'!A414="","",'Beladung des Speichers'!A414)</f>
        <v/>
      </c>
      <c r="B414" s="98" t="str">
        <f>IF('Beladung des Speichers'!B414="","",'Beladung des Speichers'!B414)</f>
        <v/>
      </c>
      <c r="C414" s="149" t="str">
        <f>IF(ISBLANK('Beladung des Speichers'!A414),"",SUMIFS('Beladung des Speichers'!$C$17:$C$300,'Beladung des Speichers'!$A$17:$A$300,A414)-SUMIFS('Entladung des Speichers'!$C$17:$C$300,'Entladung des Speichers'!$A$17:$A$300,A414)+SUMIFS(Füllstände!$B$17:$B$299,Füllstände!$A$17:$A$299,A414)-SUMIFS(Füllstände!$C$17:$C$299,Füllstände!$A$17:$A$299,A414))</f>
        <v/>
      </c>
      <c r="D414" s="150" t="str">
        <f>IF(ISBLANK('Beladung des Speichers'!A414),"",C414*'Beladung des Speichers'!C414/SUMIFS('Beladung des Speichers'!$C$17:$C$300,'Beladung des Speichers'!$A$17:$A$300,A414))</f>
        <v/>
      </c>
      <c r="E414" s="151" t="str">
        <f>IF(ISBLANK('Beladung des Speichers'!A414),"",1/SUMIFS('Beladung des Speichers'!$C$17:$C$300,'Beladung des Speichers'!$A$17:$A$300,A414)*C414*SUMIF($A$17:$A$300,A414,'Beladung des Speichers'!$E$17:$E$300))</f>
        <v/>
      </c>
      <c r="F414" s="152" t="str">
        <f>IF(ISBLANK('Beladung des Speichers'!A414),"",IF(C414=0,"0,00",D414/C414*E414))</f>
        <v/>
      </c>
      <c r="G414" s="153" t="str">
        <f>IF(ISBLANK('Beladung des Speichers'!A414),"",SUMIFS('Beladung des Speichers'!$C$17:$C$300,'Beladung des Speichers'!$A$17:$A$300,A414))</f>
        <v/>
      </c>
      <c r="H414" s="112" t="str">
        <f>IF(ISBLANK('Beladung des Speichers'!A414),"",'Beladung des Speichers'!C414)</f>
        <v/>
      </c>
      <c r="I414" s="154" t="str">
        <f>IF(ISBLANK('Beladung des Speichers'!A414),"",SUMIFS('Beladung des Speichers'!$E$17:$E$1001,'Beladung des Speichers'!$A$17:$A$1001,'Ergebnis (detailliert)'!A414))</f>
        <v/>
      </c>
      <c r="J414" s="113" t="str">
        <f>IF(ISBLANK('Beladung des Speichers'!A414),"",'Beladung des Speichers'!E414)</f>
        <v/>
      </c>
      <c r="K414" s="154" t="str">
        <f>IF(ISBLANK('Beladung des Speichers'!A414),"",SUMIFS('Entladung des Speichers'!$C$17:$C$1001,'Entladung des Speichers'!$A$17:$A$1001,'Ergebnis (detailliert)'!A414))</f>
        <v/>
      </c>
      <c r="L414" s="155" t="str">
        <f t="shared" si="26"/>
        <v/>
      </c>
      <c r="M414" s="155" t="str">
        <f>IF(ISBLANK('Entladung des Speichers'!A414),"",'Entladung des Speichers'!C414)</f>
        <v/>
      </c>
      <c r="N414" s="154" t="str">
        <f>IF(ISBLANK('Beladung des Speichers'!A414),"",SUMIFS('Entladung des Speichers'!$E$17:$E$1001,'Entladung des Speichers'!$A$17:$A$1001,'Ergebnis (detailliert)'!$A$17:$A$300))</f>
        <v/>
      </c>
      <c r="O414" s="113" t="str">
        <f t="shared" si="27"/>
        <v/>
      </c>
      <c r="P414" s="17" t="str">
        <f>IFERROR(IF(A414="","",N414*'Ergebnis (detailliert)'!J414/'Ergebnis (detailliert)'!I414),0)</f>
        <v/>
      </c>
      <c r="Q414" s="95" t="str">
        <f t="shared" si="28"/>
        <v/>
      </c>
      <c r="R414" s="96" t="str">
        <f t="shared" si="29"/>
        <v/>
      </c>
      <c r="S414" s="97" t="str">
        <f>IF(A414="","",IF(LOOKUP(A414,Stammdaten!$A$17:$A$1001,Stammdaten!$G$17:$G$1001)="Nein",0,IF(ISBLANK('Beladung des Speichers'!A414),"",ROUND(MIN(J414,Q414)*-1,2))))</f>
        <v/>
      </c>
    </row>
    <row r="415" spans="1:19" x14ac:dyDescent="0.2">
      <c r="A415" s="98" t="str">
        <f>IF('Beladung des Speichers'!A415="","",'Beladung des Speichers'!A415)</f>
        <v/>
      </c>
      <c r="B415" s="98" t="str">
        <f>IF('Beladung des Speichers'!B415="","",'Beladung des Speichers'!B415)</f>
        <v/>
      </c>
      <c r="C415" s="149" t="str">
        <f>IF(ISBLANK('Beladung des Speichers'!A415),"",SUMIFS('Beladung des Speichers'!$C$17:$C$300,'Beladung des Speichers'!$A$17:$A$300,A415)-SUMIFS('Entladung des Speichers'!$C$17:$C$300,'Entladung des Speichers'!$A$17:$A$300,A415)+SUMIFS(Füllstände!$B$17:$B$299,Füllstände!$A$17:$A$299,A415)-SUMIFS(Füllstände!$C$17:$C$299,Füllstände!$A$17:$A$299,A415))</f>
        <v/>
      </c>
      <c r="D415" s="150" t="str">
        <f>IF(ISBLANK('Beladung des Speichers'!A415),"",C415*'Beladung des Speichers'!C415/SUMIFS('Beladung des Speichers'!$C$17:$C$300,'Beladung des Speichers'!$A$17:$A$300,A415))</f>
        <v/>
      </c>
      <c r="E415" s="151" t="str">
        <f>IF(ISBLANK('Beladung des Speichers'!A415),"",1/SUMIFS('Beladung des Speichers'!$C$17:$C$300,'Beladung des Speichers'!$A$17:$A$300,A415)*C415*SUMIF($A$17:$A$300,A415,'Beladung des Speichers'!$E$17:$E$300))</f>
        <v/>
      </c>
      <c r="F415" s="152" t="str">
        <f>IF(ISBLANK('Beladung des Speichers'!A415),"",IF(C415=0,"0,00",D415/C415*E415))</f>
        <v/>
      </c>
      <c r="G415" s="153" t="str">
        <f>IF(ISBLANK('Beladung des Speichers'!A415),"",SUMIFS('Beladung des Speichers'!$C$17:$C$300,'Beladung des Speichers'!$A$17:$A$300,A415))</f>
        <v/>
      </c>
      <c r="H415" s="112" t="str">
        <f>IF(ISBLANK('Beladung des Speichers'!A415),"",'Beladung des Speichers'!C415)</f>
        <v/>
      </c>
      <c r="I415" s="154" t="str">
        <f>IF(ISBLANK('Beladung des Speichers'!A415),"",SUMIFS('Beladung des Speichers'!$E$17:$E$1001,'Beladung des Speichers'!$A$17:$A$1001,'Ergebnis (detailliert)'!A415))</f>
        <v/>
      </c>
      <c r="J415" s="113" t="str">
        <f>IF(ISBLANK('Beladung des Speichers'!A415),"",'Beladung des Speichers'!E415)</f>
        <v/>
      </c>
      <c r="K415" s="154" t="str">
        <f>IF(ISBLANK('Beladung des Speichers'!A415),"",SUMIFS('Entladung des Speichers'!$C$17:$C$1001,'Entladung des Speichers'!$A$17:$A$1001,'Ergebnis (detailliert)'!A415))</f>
        <v/>
      </c>
      <c r="L415" s="155" t="str">
        <f t="shared" si="26"/>
        <v/>
      </c>
      <c r="M415" s="155" t="str">
        <f>IF(ISBLANK('Entladung des Speichers'!A415),"",'Entladung des Speichers'!C415)</f>
        <v/>
      </c>
      <c r="N415" s="154" t="str">
        <f>IF(ISBLANK('Beladung des Speichers'!A415),"",SUMIFS('Entladung des Speichers'!$E$17:$E$1001,'Entladung des Speichers'!$A$17:$A$1001,'Ergebnis (detailliert)'!$A$17:$A$300))</f>
        <v/>
      </c>
      <c r="O415" s="113" t="str">
        <f t="shared" si="27"/>
        <v/>
      </c>
      <c r="P415" s="17" t="str">
        <f>IFERROR(IF(A415="","",N415*'Ergebnis (detailliert)'!J415/'Ergebnis (detailliert)'!I415),0)</f>
        <v/>
      </c>
      <c r="Q415" s="95" t="str">
        <f t="shared" si="28"/>
        <v/>
      </c>
      <c r="R415" s="96" t="str">
        <f t="shared" si="29"/>
        <v/>
      </c>
      <c r="S415" s="97" t="str">
        <f>IF(A415="","",IF(LOOKUP(A415,Stammdaten!$A$17:$A$1001,Stammdaten!$G$17:$G$1001)="Nein",0,IF(ISBLANK('Beladung des Speichers'!A415),"",ROUND(MIN(J415,Q415)*-1,2))))</f>
        <v/>
      </c>
    </row>
    <row r="416" spans="1:19" x14ac:dyDescent="0.2">
      <c r="A416" s="98" t="str">
        <f>IF('Beladung des Speichers'!A416="","",'Beladung des Speichers'!A416)</f>
        <v/>
      </c>
      <c r="B416" s="98" t="str">
        <f>IF('Beladung des Speichers'!B416="","",'Beladung des Speichers'!B416)</f>
        <v/>
      </c>
      <c r="C416" s="149" t="str">
        <f>IF(ISBLANK('Beladung des Speichers'!A416),"",SUMIFS('Beladung des Speichers'!$C$17:$C$300,'Beladung des Speichers'!$A$17:$A$300,A416)-SUMIFS('Entladung des Speichers'!$C$17:$C$300,'Entladung des Speichers'!$A$17:$A$300,A416)+SUMIFS(Füllstände!$B$17:$B$299,Füllstände!$A$17:$A$299,A416)-SUMIFS(Füllstände!$C$17:$C$299,Füllstände!$A$17:$A$299,A416))</f>
        <v/>
      </c>
      <c r="D416" s="150" t="str">
        <f>IF(ISBLANK('Beladung des Speichers'!A416),"",C416*'Beladung des Speichers'!C416/SUMIFS('Beladung des Speichers'!$C$17:$C$300,'Beladung des Speichers'!$A$17:$A$300,A416))</f>
        <v/>
      </c>
      <c r="E416" s="151" t="str">
        <f>IF(ISBLANK('Beladung des Speichers'!A416),"",1/SUMIFS('Beladung des Speichers'!$C$17:$C$300,'Beladung des Speichers'!$A$17:$A$300,A416)*C416*SUMIF($A$17:$A$300,A416,'Beladung des Speichers'!$E$17:$E$300))</f>
        <v/>
      </c>
      <c r="F416" s="152" t="str">
        <f>IF(ISBLANK('Beladung des Speichers'!A416),"",IF(C416=0,"0,00",D416/C416*E416))</f>
        <v/>
      </c>
      <c r="G416" s="153" t="str">
        <f>IF(ISBLANK('Beladung des Speichers'!A416),"",SUMIFS('Beladung des Speichers'!$C$17:$C$300,'Beladung des Speichers'!$A$17:$A$300,A416))</f>
        <v/>
      </c>
      <c r="H416" s="112" t="str">
        <f>IF(ISBLANK('Beladung des Speichers'!A416),"",'Beladung des Speichers'!C416)</f>
        <v/>
      </c>
      <c r="I416" s="154" t="str">
        <f>IF(ISBLANK('Beladung des Speichers'!A416),"",SUMIFS('Beladung des Speichers'!$E$17:$E$1001,'Beladung des Speichers'!$A$17:$A$1001,'Ergebnis (detailliert)'!A416))</f>
        <v/>
      </c>
      <c r="J416" s="113" t="str">
        <f>IF(ISBLANK('Beladung des Speichers'!A416),"",'Beladung des Speichers'!E416)</f>
        <v/>
      </c>
      <c r="K416" s="154" t="str">
        <f>IF(ISBLANK('Beladung des Speichers'!A416),"",SUMIFS('Entladung des Speichers'!$C$17:$C$1001,'Entladung des Speichers'!$A$17:$A$1001,'Ergebnis (detailliert)'!A416))</f>
        <v/>
      </c>
      <c r="L416" s="155" t="str">
        <f t="shared" si="26"/>
        <v/>
      </c>
      <c r="M416" s="155" t="str">
        <f>IF(ISBLANK('Entladung des Speichers'!A416),"",'Entladung des Speichers'!C416)</f>
        <v/>
      </c>
      <c r="N416" s="154" t="str">
        <f>IF(ISBLANK('Beladung des Speichers'!A416),"",SUMIFS('Entladung des Speichers'!$E$17:$E$1001,'Entladung des Speichers'!$A$17:$A$1001,'Ergebnis (detailliert)'!$A$17:$A$300))</f>
        <v/>
      </c>
      <c r="O416" s="113" t="str">
        <f t="shared" si="27"/>
        <v/>
      </c>
      <c r="P416" s="17" t="str">
        <f>IFERROR(IF(A416="","",N416*'Ergebnis (detailliert)'!J416/'Ergebnis (detailliert)'!I416),0)</f>
        <v/>
      </c>
      <c r="Q416" s="95" t="str">
        <f t="shared" si="28"/>
        <v/>
      </c>
      <c r="R416" s="96" t="str">
        <f t="shared" si="29"/>
        <v/>
      </c>
      <c r="S416" s="97" t="str">
        <f>IF(A416="","",IF(LOOKUP(A416,Stammdaten!$A$17:$A$1001,Stammdaten!$G$17:$G$1001)="Nein",0,IF(ISBLANK('Beladung des Speichers'!A416),"",ROUND(MIN(J416,Q416)*-1,2))))</f>
        <v/>
      </c>
    </row>
    <row r="417" spans="1:19" x14ac:dyDescent="0.2">
      <c r="A417" s="98" t="str">
        <f>IF('Beladung des Speichers'!A417="","",'Beladung des Speichers'!A417)</f>
        <v/>
      </c>
      <c r="B417" s="98" t="str">
        <f>IF('Beladung des Speichers'!B417="","",'Beladung des Speichers'!B417)</f>
        <v/>
      </c>
      <c r="C417" s="149" t="str">
        <f>IF(ISBLANK('Beladung des Speichers'!A417),"",SUMIFS('Beladung des Speichers'!$C$17:$C$300,'Beladung des Speichers'!$A$17:$A$300,A417)-SUMIFS('Entladung des Speichers'!$C$17:$C$300,'Entladung des Speichers'!$A$17:$A$300,A417)+SUMIFS(Füllstände!$B$17:$B$299,Füllstände!$A$17:$A$299,A417)-SUMIFS(Füllstände!$C$17:$C$299,Füllstände!$A$17:$A$299,A417))</f>
        <v/>
      </c>
      <c r="D417" s="150" t="str">
        <f>IF(ISBLANK('Beladung des Speichers'!A417),"",C417*'Beladung des Speichers'!C417/SUMIFS('Beladung des Speichers'!$C$17:$C$300,'Beladung des Speichers'!$A$17:$A$300,A417))</f>
        <v/>
      </c>
      <c r="E417" s="151" t="str">
        <f>IF(ISBLANK('Beladung des Speichers'!A417),"",1/SUMIFS('Beladung des Speichers'!$C$17:$C$300,'Beladung des Speichers'!$A$17:$A$300,A417)*C417*SUMIF($A$17:$A$300,A417,'Beladung des Speichers'!$E$17:$E$300))</f>
        <v/>
      </c>
      <c r="F417" s="152" t="str">
        <f>IF(ISBLANK('Beladung des Speichers'!A417),"",IF(C417=0,"0,00",D417/C417*E417))</f>
        <v/>
      </c>
      <c r="G417" s="153" t="str">
        <f>IF(ISBLANK('Beladung des Speichers'!A417),"",SUMIFS('Beladung des Speichers'!$C$17:$C$300,'Beladung des Speichers'!$A$17:$A$300,A417))</f>
        <v/>
      </c>
      <c r="H417" s="112" t="str">
        <f>IF(ISBLANK('Beladung des Speichers'!A417),"",'Beladung des Speichers'!C417)</f>
        <v/>
      </c>
      <c r="I417" s="154" t="str">
        <f>IF(ISBLANK('Beladung des Speichers'!A417),"",SUMIFS('Beladung des Speichers'!$E$17:$E$1001,'Beladung des Speichers'!$A$17:$A$1001,'Ergebnis (detailliert)'!A417))</f>
        <v/>
      </c>
      <c r="J417" s="113" t="str">
        <f>IF(ISBLANK('Beladung des Speichers'!A417),"",'Beladung des Speichers'!E417)</f>
        <v/>
      </c>
      <c r="K417" s="154" t="str">
        <f>IF(ISBLANK('Beladung des Speichers'!A417),"",SUMIFS('Entladung des Speichers'!$C$17:$C$1001,'Entladung des Speichers'!$A$17:$A$1001,'Ergebnis (detailliert)'!A417))</f>
        <v/>
      </c>
      <c r="L417" s="155" t="str">
        <f t="shared" si="26"/>
        <v/>
      </c>
      <c r="M417" s="155" t="str">
        <f>IF(ISBLANK('Entladung des Speichers'!A417),"",'Entladung des Speichers'!C417)</f>
        <v/>
      </c>
      <c r="N417" s="154" t="str">
        <f>IF(ISBLANK('Beladung des Speichers'!A417),"",SUMIFS('Entladung des Speichers'!$E$17:$E$1001,'Entladung des Speichers'!$A$17:$A$1001,'Ergebnis (detailliert)'!$A$17:$A$300))</f>
        <v/>
      </c>
      <c r="O417" s="113" t="str">
        <f t="shared" si="27"/>
        <v/>
      </c>
      <c r="P417" s="17" t="str">
        <f>IFERROR(IF(A417="","",N417*'Ergebnis (detailliert)'!J417/'Ergebnis (detailliert)'!I417),0)</f>
        <v/>
      </c>
      <c r="Q417" s="95" t="str">
        <f t="shared" si="28"/>
        <v/>
      </c>
      <c r="R417" s="96" t="str">
        <f t="shared" si="29"/>
        <v/>
      </c>
      <c r="S417" s="97" t="str">
        <f>IF(A417="","",IF(LOOKUP(A417,Stammdaten!$A$17:$A$1001,Stammdaten!$G$17:$G$1001)="Nein",0,IF(ISBLANK('Beladung des Speichers'!A417),"",ROUND(MIN(J417,Q417)*-1,2))))</f>
        <v/>
      </c>
    </row>
    <row r="418" spans="1:19" x14ac:dyDescent="0.2">
      <c r="A418" s="98" t="str">
        <f>IF('Beladung des Speichers'!A418="","",'Beladung des Speichers'!A418)</f>
        <v/>
      </c>
      <c r="B418" s="98" t="str">
        <f>IF('Beladung des Speichers'!B418="","",'Beladung des Speichers'!B418)</f>
        <v/>
      </c>
      <c r="C418" s="149" t="str">
        <f>IF(ISBLANK('Beladung des Speichers'!A418),"",SUMIFS('Beladung des Speichers'!$C$17:$C$300,'Beladung des Speichers'!$A$17:$A$300,A418)-SUMIFS('Entladung des Speichers'!$C$17:$C$300,'Entladung des Speichers'!$A$17:$A$300,A418)+SUMIFS(Füllstände!$B$17:$B$299,Füllstände!$A$17:$A$299,A418)-SUMIFS(Füllstände!$C$17:$C$299,Füllstände!$A$17:$A$299,A418))</f>
        <v/>
      </c>
      <c r="D418" s="150" t="str">
        <f>IF(ISBLANK('Beladung des Speichers'!A418),"",C418*'Beladung des Speichers'!C418/SUMIFS('Beladung des Speichers'!$C$17:$C$300,'Beladung des Speichers'!$A$17:$A$300,A418))</f>
        <v/>
      </c>
      <c r="E418" s="151" t="str">
        <f>IF(ISBLANK('Beladung des Speichers'!A418),"",1/SUMIFS('Beladung des Speichers'!$C$17:$C$300,'Beladung des Speichers'!$A$17:$A$300,A418)*C418*SUMIF($A$17:$A$300,A418,'Beladung des Speichers'!$E$17:$E$300))</f>
        <v/>
      </c>
      <c r="F418" s="152" t="str">
        <f>IF(ISBLANK('Beladung des Speichers'!A418),"",IF(C418=0,"0,00",D418/C418*E418))</f>
        <v/>
      </c>
      <c r="G418" s="153" t="str">
        <f>IF(ISBLANK('Beladung des Speichers'!A418),"",SUMIFS('Beladung des Speichers'!$C$17:$C$300,'Beladung des Speichers'!$A$17:$A$300,A418))</f>
        <v/>
      </c>
      <c r="H418" s="112" t="str">
        <f>IF(ISBLANK('Beladung des Speichers'!A418),"",'Beladung des Speichers'!C418)</f>
        <v/>
      </c>
      <c r="I418" s="154" t="str">
        <f>IF(ISBLANK('Beladung des Speichers'!A418),"",SUMIFS('Beladung des Speichers'!$E$17:$E$1001,'Beladung des Speichers'!$A$17:$A$1001,'Ergebnis (detailliert)'!A418))</f>
        <v/>
      </c>
      <c r="J418" s="113" t="str">
        <f>IF(ISBLANK('Beladung des Speichers'!A418),"",'Beladung des Speichers'!E418)</f>
        <v/>
      </c>
      <c r="K418" s="154" t="str">
        <f>IF(ISBLANK('Beladung des Speichers'!A418),"",SUMIFS('Entladung des Speichers'!$C$17:$C$1001,'Entladung des Speichers'!$A$17:$A$1001,'Ergebnis (detailliert)'!A418))</f>
        <v/>
      </c>
      <c r="L418" s="155" t="str">
        <f t="shared" si="26"/>
        <v/>
      </c>
      <c r="M418" s="155" t="str">
        <f>IF(ISBLANK('Entladung des Speichers'!A418),"",'Entladung des Speichers'!C418)</f>
        <v/>
      </c>
      <c r="N418" s="154" t="str">
        <f>IF(ISBLANK('Beladung des Speichers'!A418),"",SUMIFS('Entladung des Speichers'!$E$17:$E$1001,'Entladung des Speichers'!$A$17:$A$1001,'Ergebnis (detailliert)'!$A$17:$A$300))</f>
        <v/>
      </c>
      <c r="O418" s="113" t="str">
        <f t="shared" si="27"/>
        <v/>
      </c>
      <c r="P418" s="17" t="str">
        <f>IFERROR(IF(A418="","",N418*'Ergebnis (detailliert)'!J418/'Ergebnis (detailliert)'!I418),0)</f>
        <v/>
      </c>
      <c r="Q418" s="95" t="str">
        <f t="shared" si="28"/>
        <v/>
      </c>
      <c r="R418" s="96" t="str">
        <f t="shared" si="29"/>
        <v/>
      </c>
      <c r="S418" s="97" t="str">
        <f>IF(A418="","",IF(LOOKUP(A418,Stammdaten!$A$17:$A$1001,Stammdaten!$G$17:$G$1001)="Nein",0,IF(ISBLANK('Beladung des Speichers'!A418),"",ROUND(MIN(J418,Q418)*-1,2))))</f>
        <v/>
      </c>
    </row>
    <row r="419" spans="1:19" x14ac:dyDescent="0.2">
      <c r="A419" s="98" t="str">
        <f>IF('Beladung des Speichers'!A419="","",'Beladung des Speichers'!A419)</f>
        <v/>
      </c>
      <c r="B419" s="98" t="str">
        <f>IF('Beladung des Speichers'!B419="","",'Beladung des Speichers'!B419)</f>
        <v/>
      </c>
      <c r="C419" s="149" t="str">
        <f>IF(ISBLANK('Beladung des Speichers'!A419),"",SUMIFS('Beladung des Speichers'!$C$17:$C$300,'Beladung des Speichers'!$A$17:$A$300,A419)-SUMIFS('Entladung des Speichers'!$C$17:$C$300,'Entladung des Speichers'!$A$17:$A$300,A419)+SUMIFS(Füllstände!$B$17:$B$299,Füllstände!$A$17:$A$299,A419)-SUMIFS(Füllstände!$C$17:$C$299,Füllstände!$A$17:$A$299,A419))</f>
        <v/>
      </c>
      <c r="D419" s="150" t="str">
        <f>IF(ISBLANK('Beladung des Speichers'!A419),"",C419*'Beladung des Speichers'!C419/SUMIFS('Beladung des Speichers'!$C$17:$C$300,'Beladung des Speichers'!$A$17:$A$300,A419))</f>
        <v/>
      </c>
      <c r="E419" s="151" t="str">
        <f>IF(ISBLANK('Beladung des Speichers'!A419),"",1/SUMIFS('Beladung des Speichers'!$C$17:$C$300,'Beladung des Speichers'!$A$17:$A$300,A419)*C419*SUMIF($A$17:$A$300,A419,'Beladung des Speichers'!$E$17:$E$300))</f>
        <v/>
      </c>
      <c r="F419" s="152" t="str">
        <f>IF(ISBLANK('Beladung des Speichers'!A419),"",IF(C419=0,"0,00",D419/C419*E419))</f>
        <v/>
      </c>
      <c r="G419" s="153" t="str">
        <f>IF(ISBLANK('Beladung des Speichers'!A419),"",SUMIFS('Beladung des Speichers'!$C$17:$C$300,'Beladung des Speichers'!$A$17:$A$300,A419))</f>
        <v/>
      </c>
      <c r="H419" s="112" t="str">
        <f>IF(ISBLANK('Beladung des Speichers'!A419),"",'Beladung des Speichers'!C419)</f>
        <v/>
      </c>
      <c r="I419" s="154" t="str">
        <f>IF(ISBLANK('Beladung des Speichers'!A419),"",SUMIFS('Beladung des Speichers'!$E$17:$E$1001,'Beladung des Speichers'!$A$17:$A$1001,'Ergebnis (detailliert)'!A419))</f>
        <v/>
      </c>
      <c r="J419" s="113" t="str">
        <f>IF(ISBLANK('Beladung des Speichers'!A419),"",'Beladung des Speichers'!E419)</f>
        <v/>
      </c>
      <c r="K419" s="154" t="str">
        <f>IF(ISBLANK('Beladung des Speichers'!A419),"",SUMIFS('Entladung des Speichers'!$C$17:$C$1001,'Entladung des Speichers'!$A$17:$A$1001,'Ergebnis (detailliert)'!A419))</f>
        <v/>
      </c>
      <c r="L419" s="155" t="str">
        <f t="shared" si="26"/>
        <v/>
      </c>
      <c r="M419" s="155" t="str">
        <f>IF(ISBLANK('Entladung des Speichers'!A419),"",'Entladung des Speichers'!C419)</f>
        <v/>
      </c>
      <c r="N419" s="154" t="str">
        <f>IF(ISBLANK('Beladung des Speichers'!A419),"",SUMIFS('Entladung des Speichers'!$E$17:$E$1001,'Entladung des Speichers'!$A$17:$A$1001,'Ergebnis (detailliert)'!$A$17:$A$300))</f>
        <v/>
      </c>
      <c r="O419" s="113" t="str">
        <f t="shared" si="27"/>
        <v/>
      </c>
      <c r="P419" s="17" t="str">
        <f>IFERROR(IF(A419="","",N419*'Ergebnis (detailliert)'!J419/'Ergebnis (detailliert)'!I419),0)</f>
        <v/>
      </c>
      <c r="Q419" s="95" t="str">
        <f t="shared" si="28"/>
        <v/>
      </c>
      <c r="R419" s="96" t="str">
        <f t="shared" si="29"/>
        <v/>
      </c>
      <c r="S419" s="97" t="str">
        <f>IF(A419="","",IF(LOOKUP(A419,Stammdaten!$A$17:$A$1001,Stammdaten!$G$17:$G$1001)="Nein",0,IF(ISBLANK('Beladung des Speichers'!A419),"",ROUND(MIN(J419,Q419)*-1,2))))</f>
        <v/>
      </c>
    </row>
    <row r="420" spans="1:19" x14ac:dyDescent="0.2">
      <c r="A420" s="98" t="str">
        <f>IF('Beladung des Speichers'!A420="","",'Beladung des Speichers'!A420)</f>
        <v/>
      </c>
      <c r="B420" s="98" t="str">
        <f>IF('Beladung des Speichers'!B420="","",'Beladung des Speichers'!B420)</f>
        <v/>
      </c>
      <c r="C420" s="149" t="str">
        <f>IF(ISBLANK('Beladung des Speichers'!A420),"",SUMIFS('Beladung des Speichers'!$C$17:$C$300,'Beladung des Speichers'!$A$17:$A$300,A420)-SUMIFS('Entladung des Speichers'!$C$17:$C$300,'Entladung des Speichers'!$A$17:$A$300,A420)+SUMIFS(Füllstände!$B$17:$B$299,Füllstände!$A$17:$A$299,A420)-SUMIFS(Füllstände!$C$17:$C$299,Füllstände!$A$17:$A$299,A420))</f>
        <v/>
      </c>
      <c r="D420" s="150" t="str">
        <f>IF(ISBLANK('Beladung des Speichers'!A420),"",C420*'Beladung des Speichers'!C420/SUMIFS('Beladung des Speichers'!$C$17:$C$300,'Beladung des Speichers'!$A$17:$A$300,A420))</f>
        <v/>
      </c>
      <c r="E420" s="151" t="str">
        <f>IF(ISBLANK('Beladung des Speichers'!A420),"",1/SUMIFS('Beladung des Speichers'!$C$17:$C$300,'Beladung des Speichers'!$A$17:$A$300,A420)*C420*SUMIF($A$17:$A$300,A420,'Beladung des Speichers'!$E$17:$E$300))</f>
        <v/>
      </c>
      <c r="F420" s="152" t="str">
        <f>IF(ISBLANK('Beladung des Speichers'!A420),"",IF(C420=0,"0,00",D420/C420*E420))</f>
        <v/>
      </c>
      <c r="G420" s="153" t="str">
        <f>IF(ISBLANK('Beladung des Speichers'!A420),"",SUMIFS('Beladung des Speichers'!$C$17:$C$300,'Beladung des Speichers'!$A$17:$A$300,A420))</f>
        <v/>
      </c>
      <c r="H420" s="112" t="str">
        <f>IF(ISBLANK('Beladung des Speichers'!A420),"",'Beladung des Speichers'!C420)</f>
        <v/>
      </c>
      <c r="I420" s="154" t="str">
        <f>IF(ISBLANK('Beladung des Speichers'!A420),"",SUMIFS('Beladung des Speichers'!$E$17:$E$1001,'Beladung des Speichers'!$A$17:$A$1001,'Ergebnis (detailliert)'!A420))</f>
        <v/>
      </c>
      <c r="J420" s="113" t="str">
        <f>IF(ISBLANK('Beladung des Speichers'!A420),"",'Beladung des Speichers'!E420)</f>
        <v/>
      </c>
      <c r="K420" s="154" t="str">
        <f>IF(ISBLANK('Beladung des Speichers'!A420),"",SUMIFS('Entladung des Speichers'!$C$17:$C$1001,'Entladung des Speichers'!$A$17:$A$1001,'Ergebnis (detailliert)'!A420))</f>
        <v/>
      </c>
      <c r="L420" s="155" t="str">
        <f t="shared" si="26"/>
        <v/>
      </c>
      <c r="M420" s="155" t="str">
        <f>IF(ISBLANK('Entladung des Speichers'!A420),"",'Entladung des Speichers'!C420)</f>
        <v/>
      </c>
      <c r="N420" s="154" t="str">
        <f>IF(ISBLANK('Beladung des Speichers'!A420),"",SUMIFS('Entladung des Speichers'!$E$17:$E$1001,'Entladung des Speichers'!$A$17:$A$1001,'Ergebnis (detailliert)'!$A$17:$A$300))</f>
        <v/>
      </c>
      <c r="O420" s="113" t="str">
        <f t="shared" si="27"/>
        <v/>
      </c>
      <c r="P420" s="17" t="str">
        <f>IFERROR(IF(A420="","",N420*'Ergebnis (detailliert)'!J420/'Ergebnis (detailliert)'!I420),0)</f>
        <v/>
      </c>
      <c r="Q420" s="95" t="str">
        <f t="shared" si="28"/>
        <v/>
      </c>
      <c r="R420" s="96" t="str">
        <f t="shared" si="29"/>
        <v/>
      </c>
      <c r="S420" s="97" t="str">
        <f>IF(A420="","",IF(LOOKUP(A420,Stammdaten!$A$17:$A$1001,Stammdaten!$G$17:$G$1001)="Nein",0,IF(ISBLANK('Beladung des Speichers'!A420),"",ROUND(MIN(J420,Q420)*-1,2))))</f>
        <v/>
      </c>
    </row>
    <row r="421" spans="1:19" x14ac:dyDescent="0.2">
      <c r="A421" s="98" t="str">
        <f>IF('Beladung des Speichers'!A421="","",'Beladung des Speichers'!A421)</f>
        <v/>
      </c>
      <c r="B421" s="98" t="str">
        <f>IF('Beladung des Speichers'!B421="","",'Beladung des Speichers'!B421)</f>
        <v/>
      </c>
      <c r="C421" s="149" t="str">
        <f>IF(ISBLANK('Beladung des Speichers'!A421),"",SUMIFS('Beladung des Speichers'!$C$17:$C$300,'Beladung des Speichers'!$A$17:$A$300,A421)-SUMIFS('Entladung des Speichers'!$C$17:$C$300,'Entladung des Speichers'!$A$17:$A$300,A421)+SUMIFS(Füllstände!$B$17:$B$299,Füllstände!$A$17:$A$299,A421)-SUMIFS(Füllstände!$C$17:$C$299,Füllstände!$A$17:$A$299,A421))</f>
        <v/>
      </c>
      <c r="D421" s="150" t="str">
        <f>IF(ISBLANK('Beladung des Speichers'!A421),"",C421*'Beladung des Speichers'!C421/SUMIFS('Beladung des Speichers'!$C$17:$C$300,'Beladung des Speichers'!$A$17:$A$300,A421))</f>
        <v/>
      </c>
      <c r="E421" s="151" t="str">
        <f>IF(ISBLANK('Beladung des Speichers'!A421),"",1/SUMIFS('Beladung des Speichers'!$C$17:$C$300,'Beladung des Speichers'!$A$17:$A$300,A421)*C421*SUMIF($A$17:$A$300,A421,'Beladung des Speichers'!$E$17:$E$300))</f>
        <v/>
      </c>
      <c r="F421" s="152" t="str">
        <f>IF(ISBLANK('Beladung des Speichers'!A421),"",IF(C421=0,"0,00",D421/C421*E421))</f>
        <v/>
      </c>
      <c r="G421" s="153" t="str">
        <f>IF(ISBLANK('Beladung des Speichers'!A421),"",SUMIFS('Beladung des Speichers'!$C$17:$C$300,'Beladung des Speichers'!$A$17:$A$300,A421))</f>
        <v/>
      </c>
      <c r="H421" s="112" t="str">
        <f>IF(ISBLANK('Beladung des Speichers'!A421),"",'Beladung des Speichers'!C421)</f>
        <v/>
      </c>
      <c r="I421" s="154" t="str">
        <f>IF(ISBLANK('Beladung des Speichers'!A421),"",SUMIFS('Beladung des Speichers'!$E$17:$E$1001,'Beladung des Speichers'!$A$17:$A$1001,'Ergebnis (detailliert)'!A421))</f>
        <v/>
      </c>
      <c r="J421" s="113" t="str">
        <f>IF(ISBLANK('Beladung des Speichers'!A421),"",'Beladung des Speichers'!E421)</f>
        <v/>
      </c>
      <c r="K421" s="154" t="str">
        <f>IF(ISBLANK('Beladung des Speichers'!A421),"",SUMIFS('Entladung des Speichers'!$C$17:$C$1001,'Entladung des Speichers'!$A$17:$A$1001,'Ergebnis (detailliert)'!A421))</f>
        <v/>
      </c>
      <c r="L421" s="155" t="str">
        <f t="shared" si="26"/>
        <v/>
      </c>
      <c r="M421" s="155" t="str">
        <f>IF(ISBLANK('Entladung des Speichers'!A421),"",'Entladung des Speichers'!C421)</f>
        <v/>
      </c>
      <c r="N421" s="154" t="str">
        <f>IF(ISBLANK('Beladung des Speichers'!A421),"",SUMIFS('Entladung des Speichers'!$E$17:$E$1001,'Entladung des Speichers'!$A$17:$A$1001,'Ergebnis (detailliert)'!$A$17:$A$300))</f>
        <v/>
      </c>
      <c r="O421" s="113" t="str">
        <f t="shared" si="27"/>
        <v/>
      </c>
      <c r="P421" s="17" t="str">
        <f>IFERROR(IF(A421="","",N421*'Ergebnis (detailliert)'!J421/'Ergebnis (detailliert)'!I421),0)</f>
        <v/>
      </c>
      <c r="Q421" s="95" t="str">
        <f t="shared" si="28"/>
        <v/>
      </c>
      <c r="R421" s="96" t="str">
        <f t="shared" si="29"/>
        <v/>
      </c>
      <c r="S421" s="97" t="str">
        <f>IF(A421="","",IF(LOOKUP(A421,Stammdaten!$A$17:$A$1001,Stammdaten!$G$17:$G$1001)="Nein",0,IF(ISBLANK('Beladung des Speichers'!A421),"",ROUND(MIN(J421,Q421)*-1,2))))</f>
        <v/>
      </c>
    </row>
    <row r="422" spans="1:19" x14ac:dyDescent="0.2">
      <c r="A422" s="98" t="str">
        <f>IF('Beladung des Speichers'!A422="","",'Beladung des Speichers'!A422)</f>
        <v/>
      </c>
      <c r="B422" s="98" t="str">
        <f>IF('Beladung des Speichers'!B422="","",'Beladung des Speichers'!B422)</f>
        <v/>
      </c>
      <c r="C422" s="149" t="str">
        <f>IF(ISBLANK('Beladung des Speichers'!A422),"",SUMIFS('Beladung des Speichers'!$C$17:$C$300,'Beladung des Speichers'!$A$17:$A$300,A422)-SUMIFS('Entladung des Speichers'!$C$17:$C$300,'Entladung des Speichers'!$A$17:$A$300,A422)+SUMIFS(Füllstände!$B$17:$B$299,Füllstände!$A$17:$A$299,A422)-SUMIFS(Füllstände!$C$17:$C$299,Füllstände!$A$17:$A$299,A422))</f>
        <v/>
      </c>
      <c r="D422" s="150" t="str">
        <f>IF(ISBLANK('Beladung des Speichers'!A422),"",C422*'Beladung des Speichers'!C422/SUMIFS('Beladung des Speichers'!$C$17:$C$300,'Beladung des Speichers'!$A$17:$A$300,A422))</f>
        <v/>
      </c>
      <c r="E422" s="151" t="str">
        <f>IF(ISBLANK('Beladung des Speichers'!A422),"",1/SUMIFS('Beladung des Speichers'!$C$17:$C$300,'Beladung des Speichers'!$A$17:$A$300,A422)*C422*SUMIF($A$17:$A$300,A422,'Beladung des Speichers'!$E$17:$E$300))</f>
        <v/>
      </c>
      <c r="F422" s="152" t="str">
        <f>IF(ISBLANK('Beladung des Speichers'!A422),"",IF(C422=0,"0,00",D422/C422*E422))</f>
        <v/>
      </c>
      <c r="G422" s="153" t="str">
        <f>IF(ISBLANK('Beladung des Speichers'!A422),"",SUMIFS('Beladung des Speichers'!$C$17:$C$300,'Beladung des Speichers'!$A$17:$A$300,A422))</f>
        <v/>
      </c>
      <c r="H422" s="112" t="str">
        <f>IF(ISBLANK('Beladung des Speichers'!A422),"",'Beladung des Speichers'!C422)</f>
        <v/>
      </c>
      <c r="I422" s="154" t="str">
        <f>IF(ISBLANK('Beladung des Speichers'!A422),"",SUMIFS('Beladung des Speichers'!$E$17:$E$1001,'Beladung des Speichers'!$A$17:$A$1001,'Ergebnis (detailliert)'!A422))</f>
        <v/>
      </c>
      <c r="J422" s="113" t="str">
        <f>IF(ISBLANK('Beladung des Speichers'!A422),"",'Beladung des Speichers'!E422)</f>
        <v/>
      </c>
      <c r="K422" s="154" t="str">
        <f>IF(ISBLANK('Beladung des Speichers'!A422),"",SUMIFS('Entladung des Speichers'!$C$17:$C$1001,'Entladung des Speichers'!$A$17:$A$1001,'Ergebnis (detailliert)'!A422))</f>
        <v/>
      </c>
      <c r="L422" s="155" t="str">
        <f t="shared" si="26"/>
        <v/>
      </c>
      <c r="M422" s="155" t="str">
        <f>IF(ISBLANK('Entladung des Speichers'!A422),"",'Entladung des Speichers'!C422)</f>
        <v/>
      </c>
      <c r="N422" s="154" t="str">
        <f>IF(ISBLANK('Beladung des Speichers'!A422),"",SUMIFS('Entladung des Speichers'!$E$17:$E$1001,'Entladung des Speichers'!$A$17:$A$1001,'Ergebnis (detailliert)'!$A$17:$A$300))</f>
        <v/>
      </c>
      <c r="O422" s="113" t="str">
        <f t="shared" si="27"/>
        <v/>
      </c>
      <c r="P422" s="17" t="str">
        <f>IFERROR(IF(A422="","",N422*'Ergebnis (detailliert)'!J422/'Ergebnis (detailliert)'!I422),0)</f>
        <v/>
      </c>
      <c r="Q422" s="95" t="str">
        <f t="shared" si="28"/>
        <v/>
      </c>
      <c r="R422" s="96" t="str">
        <f t="shared" si="29"/>
        <v/>
      </c>
      <c r="S422" s="97" t="str">
        <f>IF(A422="","",IF(LOOKUP(A422,Stammdaten!$A$17:$A$1001,Stammdaten!$G$17:$G$1001)="Nein",0,IF(ISBLANK('Beladung des Speichers'!A422),"",ROUND(MIN(J422,Q422)*-1,2))))</f>
        <v/>
      </c>
    </row>
    <row r="423" spans="1:19" x14ac:dyDescent="0.2">
      <c r="A423" s="98" t="str">
        <f>IF('Beladung des Speichers'!A423="","",'Beladung des Speichers'!A423)</f>
        <v/>
      </c>
      <c r="B423" s="98" t="str">
        <f>IF('Beladung des Speichers'!B423="","",'Beladung des Speichers'!B423)</f>
        <v/>
      </c>
      <c r="C423" s="149" t="str">
        <f>IF(ISBLANK('Beladung des Speichers'!A423),"",SUMIFS('Beladung des Speichers'!$C$17:$C$300,'Beladung des Speichers'!$A$17:$A$300,A423)-SUMIFS('Entladung des Speichers'!$C$17:$C$300,'Entladung des Speichers'!$A$17:$A$300,A423)+SUMIFS(Füllstände!$B$17:$B$299,Füllstände!$A$17:$A$299,A423)-SUMIFS(Füllstände!$C$17:$C$299,Füllstände!$A$17:$A$299,A423))</f>
        <v/>
      </c>
      <c r="D423" s="150" t="str">
        <f>IF(ISBLANK('Beladung des Speichers'!A423),"",C423*'Beladung des Speichers'!C423/SUMIFS('Beladung des Speichers'!$C$17:$C$300,'Beladung des Speichers'!$A$17:$A$300,A423))</f>
        <v/>
      </c>
      <c r="E423" s="151" t="str">
        <f>IF(ISBLANK('Beladung des Speichers'!A423),"",1/SUMIFS('Beladung des Speichers'!$C$17:$C$300,'Beladung des Speichers'!$A$17:$A$300,A423)*C423*SUMIF($A$17:$A$300,A423,'Beladung des Speichers'!$E$17:$E$300))</f>
        <v/>
      </c>
      <c r="F423" s="152" t="str">
        <f>IF(ISBLANK('Beladung des Speichers'!A423),"",IF(C423=0,"0,00",D423/C423*E423))</f>
        <v/>
      </c>
      <c r="G423" s="153" t="str">
        <f>IF(ISBLANK('Beladung des Speichers'!A423),"",SUMIFS('Beladung des Speichers'!$C$17:$C$300,'Beladung des Speichers'!$A$17:$A$300,A423))</f>
        <v/>
      </c>
      <c r="H423" s="112" t="str">
        <f>IF(ISBLANK('Beladung des Speichers'!A423),"",'Beladung des Speichers'!C423)</f>
        <v/>
      </c>
      <c r="I423" s="154" t="str">
        <f>IF(ISBLANK('Beladung des Speichers'!A423),"",SUMIFS('Beladung des Speichers'!$E$17:$E$1001,'Beladung des Speichers'!$A$17:$A$1001,'Ergebnis (detailliert)'!A423))</f>
        <v/>
      </c>
      <c r="J423" s="113" t="str">
        <f>IF(ISBLANK('Beladung des Speichers'!A423),"",'Beladung des Speichers'!E423)</f>
        <v/>
      </c>
      <c r="K423" s="154" t="str">
        <f>IF(ISBLANK('Beladung des Speichers'!A423),"",SUMIFS('Entladung des Speichers'!$C$17:$C$1001,'Entladung des Speichers'!$A$17:$A$1001,'Ergebnis (detailliert)'!A423))</f>
        <v/>
      </c>
      <c r="L423" s="155" t="str">
        <f t="shared" si="26"/>
        <v/>
      </c>
      <c r="M423" s="155" t="str">
        <f>IF(ISBLANK('Entladung des Speichers'!A423),"",'Entladung des Speichers'!C423)</f>
        <v/>
      </c>
      <c r="N423" s="154" t="str">
        <f>IF(ISBLANK('Beladung des Speichers'!A423),"",SUMIFS('Entladung des Speichers'!$E$17:$E$1001,'Entladung des Speichers'!$A$17:$A$1001,'Ergebnis (detailliert)'!$A$17:$A$300))</f>
        <v/>
      </c>
      <c r="O423" s="113" t="str">
        <f t="shared" si="27"/>
        <v/>
      </c>
      <c r="P423" s="17" t="str">
        <f>IFERROR(IF(A423="","",N423*'Ergebnis (detailliert)'!J423/'Ergebnis (detailliert)'!I423),0)</f>
        <v/>
      </c>
      <c r="Q423" s="95" t="str">
        <f t="shared" si="28"/>
        <v/>
      </c>
      <c r="R423" s="96" t="str">
        <f t="shared" si="29"/>
        <v/>
      </c>
      <c r="S423" s="97" t="str">
        <f>IF(A423="","",IF(LOOKUP(A423,Stammdaten!$A$17:$A$1001,Stammdaten!$G$17:$G$1001)="Nein",0,IF(ISBLANK('Beladung des Speichers'!A423),"",ROUND(MIN(J423,Q423)*-1,2))))</f>
        <v/>
      </c>
    </row>
    <row r="424" spans="1:19" x14ac:dyDescent="0.2">
      <c r="A424" s="98" t="str">
        <f>IF('Beladung des Speichers'!A424="","",'Beladung des Speichers'!A424)</f>
        <v/>
      </c>
      <c r="B424" s="98" t="str">
        <f>IF('Beladung des Speichers'!B424="","",'Beladung des Speichers'!B424)</f>
        <v/>
      </c>
      <c r="C424" s="149" t="str">
        <f>IF(ISBLANK('Beladung des Speichers'!A424),"",SUMIFS('Beladung des Speichers'!$C$17:$C$300,'Beladung des Speichers'!$A$17:$A$300,A424)-SUMIFS('Entladung des Speichers'!$C$17:$C$300,'Entladung des Speichers'!$A$17:$A$300,A424)+SUMIFS(Füllstände!$B$17:$B$299,Füllstände!$A$17:$A$299,A424)-SUMIFS(Füllstände!$C$17:$C$299,Füllstände!$A$17:$A$299,A424))</f>
        <v/>
      </c>
      <c r="D424" s="150" t="str">
        <f>IF(ISBLANK('Beladung des Speichers'!A424),"",C424*'Beladung des Speichers'!C424/SUMIFS('Beladung des Speichers'!$C$17:$C$300,'Beladung des Speichers'!$A$17:$A$300,A424))</f>
        <v/>
      </c>
      <c r="E424" s="151" t="str">
        <f>IF(ISBLANK('Beladung des Speichers'!A424),"",1/SUMIFS('Beladung des Speichers'!$C$17:$C$300,'Beladung des Speichers'!$A$17:$A$300,A424)*C424*SUMIF($A$17:$A$300,A424,'Beladung des Speichers'!$E$17:$E$300))</f>
        <v/>
      </c>
      <c r="F424" s="152" t="str">
        <f>IF(ISBLANK('Beladung des Speichers'!A424),"",IF(C424=0,"0,00",D424/C424*E424))</f>
        <v/>
      </c>
      <c r="G424" s="153" t="str">
        <f>IF(ISBLANK('Beladung des Speichers'!A424),"",SUMIFS('Beladung des Speichers'!$C$17:$C$300,'Beladung des Speichers'!$A$17:$A$300,A424))</f>
        <v/>
      </c>
      <c r="H424" s="112" t="str">
        <f>IF(ISBLANK('Beladung des Speichers'!A424),"",'Beladung des Speichers'!C424)</f>
        <v/>
      </c>
      <c r="I424" s="154" t="str">
        <f>IF(ISBLANK('Beladung des Speichers'!A424),"",SUMIFS('Beladung des Speichers'!$E$17:$E$1001,'Beladung des Speichers'!$A$17:$A$1001,'Ergebnis (detailliert)'!A424))</f>
        <v/>
      </c>
      <c r="J424" s="113" t="str">
        <f>IF(ISBLANK('Beladung des Speichers'!A424),"",'Beladung des Speichers'!E424)</f>
        <v/>
      </c>
      <c r="K424" s="154" t="str">
        <f>IF(ISBLANK('Beladung des Speichers'!A424),"",SUMIFS('Entladung des Speichers'!$C$17:$C$1001,'Entladung des Speichers'!$A$17:$A$1001,'Ergebnis (detailliert)'!A424))</f>
        <v/>
      </c>
      <c r="L424" s="155" t="str">
        <f t="shared" si="26"/>
        <v/>
      </c>
      <c r="M424" s="155" t="str">
        <f>IF(ISBLANK('Entladung des Speichers'!A424),"",'Entladung des Speichers'!C424)</f>
        <v/>
      </c>
      <c r="N424" s="154" t="str">
        <f>IF(ISBLANK('Beladung des Speichers'!A424),"",SUMIFS('Entladung des Speichers'!$E$17:$E$1001,'Entladung des Speichers'!$A$17:$A$1001,'Ergebnis (detailliert)'!$A$17:$A$300))</f>
        <v/>
      </c>
      <c r="O424" s="113" t="str">
        <f t="shared" si="27"/>
        <v/>
      </c>
      <c r="P424" s="17" t="str">
        <f>IFERROR(IF(A424="","",N424*'Ergebnis (detailliert)'!J424/'Ergebnis (detailliert)'!I424),0)</f>
        <v/>
      </c>
      <c r="Q424" s="95" t="str">
        <f t="shared" si="28"/>
        <v/>
      </c>
      <c r="R424" s="96" t="str">
        <f t="shared" si="29"/>
        <v/>
      </c>
      <c r="S424" s="97" t="str">
        <f>IF(A424="","",IF(LOOKUP(A424,Stammdaten!$A$17:$A$1001,Stammdaten!$G$17:$G$1001)="Nein",0,IF(ISBLANK('Beladung des Speichers'!A424),"",ROUND(MIN(J424,Q424)*-1,2))))</f>
        <v/>
      </c>
    </row>
    <row r="425" spans="1:19" x14ac:dyDescent="0.2">
      <c r="A425" s="98" t="str">
        <f>IF('Beladung des Speichers'!A425="","",'Beladung des Speichers'!A425)</f>
        <v/>
      </c>
      <c r="B425" s="98" t="str">
        <f>IF('Beladung des Speichers'!B425="","",'Beladung des Speichers'!B425)</f>
        <v/>
      </c>
      <c r="C425" s="149" t="str">
        <f>IF(ISBLANK('Beladung des Speichers'!A425),"",SUMIFS('Beladung des Speichers'!$C$17:$C$300,'Beladung des Speichers'!$A$17:$A$300,A425)-SUMIFS('Entladung des Speichers'!$C$17:$C$300,'Entladung des Speichers'!$A$17:$A$300,A425)+SUMIFS(Füllstände!$B$17:$B$299,Füllstände!$A$17:$A$299,A425)-SUMIFS(Füllstände!$C$17:$C$299,Füllstände!$A$17:$A$299,A425))</f>
        <v/>
      </c>
      <c r="D425" s="150" t="str">
        <f>IF(ISBLANK('Beladung des Speichers'!A425),"",C425*'Beladung des Speichers'!C425/SUMIFS('Beladung des Speichers'!$C$17:$C$300,'Beladung des Speichers'!$A$17:$A$300,A425))</f>
        <v/>
      </c>
      <c r="E425" s="151" t="str">
        <f>IF(ISBLANK('Beladung des Speichers'!A425),"",1/SUMIFS('Beladung des Speichers'!$C$17:$C$300,'Beladung des Speichers'!$A$17:$A$300,A425)*C425*SUMIF($A$17:$A$300,A425,'Beladung des Speichers'!$E$17:$E$300))</f>
        <v/>
      </c>
      <c r="F425" s="152" t="str">
        <f>IF(ISBLANK('Beladung des Speichers'!A425),"",IF(C425=0,"0,00",D425/C425*E425))</f>
        <v/>
      </c>
      <c r="G425" s="153" t="str">
        <f>IF(ISBLANK('Beladung des Speichers'!A425),"",SUMIFS('Beladung des Speichers'!$C$17:$C$300,'Beladung des Speichers'!$A$17:$A$300,A425))</f>
        <v/>
      </c>
      <c r="H425" s="112" t="str">
        <f>IF(ISBLANK('Beladung des Speichers'!A425),"",'Beladung des Speichers'!C425)</f>
        <v/>
      </c>
      <c r="I425" s="154" t="str">
        <f>IF(ISBLANK('Beladung des Speichers'!A425),"",SUMIFS('Beladung des Speichers'!$E$17:$E$1001,'Beladung des Speichers'!$A$17:$A$1001,'Ergebnis (detailliert)'!A425))</f>
        <v/>
      </c>
      <c r="J425" s="113" t="str">
        <f>IF(ISBLANK('Beladung des Speichers'!A425),"",'Beladung des Speichers'!E425)</f>
        <v/>
      </c>
      <c r="K425" s="154" t="str">
        <f>IF(ISBLANK('Beladung des Speichers'!A425),"",SUMIFS('Entladung des Speichers'!$C$17:$C$1001,'Entladung des Speichers'!$A$17:$A$1001,'Ergebnis (detailliert)'!A425))</f>
        <v/>
      </c>
      <c r="L425" s="155" t="str">
        <f t="shared" si="26"/>
        <v/>
      </c>
      <c r="M425" s="155" t="str">
        <f>IF(ISBLANK('Entladung des Speichers'!A425),"",'Entladung des Speichers'!C425)</f>
        <v/>
      </c>
      <c r="N425" s="154" t="str">
        <f>IF(ISBLANK('Beladung des Speichers'!A425),"",SUMIFS('Entladung des Speichers'!$E$17:$E$1001,'Entladung des Speichers'!$A$17:$A$1001,'Ergebnis (detailliert)'!$A$17:$A$300))</f>
        <v/>
      </c>
      <c r="O425" s="113" t="str">
        <f t="shared" si="27"/>
        <v/>
      </c>
      <c r="P425" s="17" t="str">
        <f>IFERROR(IF(A425="","",N425*'Ergebnis (detailliert)'!J425/'Ergebnis (detailliert)'!I425),0)</f>
        <v/>
      </c>
      <c r="Q425" s="95" t="str">
        <f t="shared" si="28"/>
        <v/>
      </c>
      <c r="R425" s="96" t="str">
        <f t="shared" si="29"/>
        <v/>
      </c>
      <c r="S425" s="97" t="str">
        <f>IF(A425="","",IF(LOOKUP(A425,Stammdaten!$A$17:$A$1001,Stammdaten!$G$17:$G$1001)="Nein",0,IF(ISBLANK('Beladung des Speichers'!A425),"",ROUND(MIN(J425,Q425)*-1,2))))</f>
        <v/>
      </c>
    </row>
    <row r="426" spans="1:19" x14ac:dyDescent="0.2">
      <c r="A426" s="98" t="str">
        <f>IF('Beladung des Speichers'!A426="","",'Beladung des Speichers'!A426)</f>
        <v/>
      </c>
      <c r="B426" s="98" t="str">
        <f>IF('Beladung des Speichers'!B426="","",'Beladung des Speichers'!B426)</f>
        <v/>
      </c>
      <c r="C426" s="149" t="str">
        <f>IF(ISBLANK('Beladung des Speichers'!A426),"",SUMIFS('Beladung des Speichers'!$C$17:$C$300,'Beladung des Speichers'!$A$17:$A$300,A426)-SUMIFS('Entladung des Speichers'!$C$17:$C$300,'Entladung des Speichers'!$A$17:$A$300,A426)+SUMIFS(Füllstände!$B$17:$B$299,Füllstände!$A$17:$A$299,A426)-SUMIFS(Füllstände!$C$17:$C$299,Füllstände!$A$17:$A$299,A426))</f>
        <v/>
      </c>
      <c r="D426" s="150" t="str">
        <f>IF(ISBLANK('Beladung des Speichers'!A426),"",C426*'Beladung des Speichers'!C426/SUMIFS('Beladung des Speichers'!$C$17:$C$300,'Beladung des Speichers'!$A$17:$A$300,A426))</f>
        <v/>
      </c>
      <c r="E426" s="151" t="str">
        <f>IF(ISBLANK('Beladung des Speichers'!A426),"",1/SUMIFS('Beladung des Speichers'!$C$17:$C$300,'Beladung des Speichers'!$A$17:$A$300,A426)*C426*SUMIF($A$17:$A$300,A426,'Beladung des Speichers'!$E$17:$E$300))</f>
        <v/>
      </c>
      <c r="F426" s="152" t="str">
        <f>IF(ISBLANK('Beladung des Speichers'!A426),"",IF(C426=0,"0,00",D426/C426*E426))</f>
        <v/>
      </c>
      <c r="G426" s="153" t="str">
        <f>IF(ISBLANK('Beladung des Speichers'!A426),"",SUMIFS('Beladung des Speichers'!$C$17:$C$300,'Beladung des Speichers'!$A$17:$A$300,A426))</f>
        <v/>
      </c>
      <c r="H426" s="112" t="str">
        <f>IF(ISBLANK('Beladung des Speichers'!A426),"",'Beladung des Speichers'!C426)</f>
        <v/>
      </c>
      <c r="I426" s="154" t="str">
        <f>IF(ISBLANK('Beladung des Speichers'!A426),"",SUMIFS('Beladung des Speichers'!$E$17:$E$1001,'Beladung des Speichers'!$A$17:$A$1001,'Ergebnis (detailliert)'!A426))</f>
        <v/>
      </c>
      <c r="J426" s="113" t="str">
        <f>IF(ISBLANK('Beladung des Speichers'!A426),"",'Beladung des Speichers'!E426)</f>
        <v/>
      </c>
      <c r="K426" s="154" t="str">
        <f>IF(ISBLANK('Beladung des Speichers'!A426),"",SUMIFS('Entladung des Speichers'!$C$17:$C$1001,'Entladung des Speichers'!$A$17:$A$1001,'Ergebnis (detailliert)'!A426))</f>
        <v/>
      </c>
      <c r="L426" s="155" t="str">
        <f t="shared" si="26"/>
        <v/>
      </c>
      <c r="M426" s="155" t="str">
        <f>IF(ISBLANK('Entladung des Speichers'!A426),"",'Entladung des Speichers'!C426)</f>
        <v/>
      </c>
      <c r="N426" s="154" t="str">
        <f>IF(ISBLANK('Beladung des Speichers'!A426),"",SUMIFS('Entladung des Speichers'!$E$17:$E$1001,'Entladung des Speichers'!$A$17:$A$1001,'Ergebnis (detailliert)'!$A$17:$A$300))</f>
        <v/>
      </c>
      <c r="O426" s="113" t="str">
        <f t="shared" si="27"/>
        <v/>
      </c>
      <c r="P426" s="17" t="str">
        <f>IFERROR(IF(A426="","",N426*'Ergebnis (detailliert)'!J426/'Ergebnis (detailliert)'!I426),0)</f>
        <v/>
      </c>
      <c r="Q426" s="95" t="str">
        <f t="shared" si="28"/>
        <v/>
      </c>
      <c r="R426" s="96" t="str">
        <f t="shared" si="29"/>
        <v/>
      </c>
      <c r="S426" s="97" t="str">
        <f>IF(A426="","",IF(LOOKUP(A426,Stammdaten!$A$17:$A$1001,Stammdaten!$G$17:$G$1001)="Nein",0,IF(ISBLANK('Beladung des Speichers'!A426),"",ROUND(MIN(J426,Q426)*-1,2))))</f>
        <v/>
      </c>
    </row>
    <row r="427" spans="1:19" x14ac:dyDescent="0.2">
      <c r="A427" s="98" t="str">
        <f>IF('Beladung des Speichers'!A427="","",'Beladung des Speichers'!A427)</f>
        <v/>
      </c>
      <c r="B427" s="98" t="str">
        <f>IF('Beladung des Speichers'!B427="","",'Beladung des Speichers'!B427)</f>
        <v/>
      </c>
      <c r="C427" s="149" t="str">
        <f>IF(ISBLANK('Beladung des Speichers'!A427),"",SUMIFS('Beladung des Speichers'!$C$17:$C$300,'Beladung des Speichers'!$A$17:$A$300,A427)-SUMIFS('Entladung des Speichers'!$C$17:$C$300,'Entladung des Speichers'!$A$17:$A$300,A427)+SUMIFS(Füllstände!$B$17:$B$299,Füllstände!$A$17:$A$299,A427)-SUMIFS(Füllstände!$C$17:$C$299,Füllstände!$A$17:$A$299,A427))</f>
        <v/>
      </c>
      <c r="D427" s="150" t="str">
        <f>IF(ISBLANK('Beladung des Speichers'!A427),"",C427*'Beladung des Speichers'!C427/SUMIFS('Beladung des Speichers'!$C$17:$C$300,'Beladung des Speichers'!$A$17:$A$300,A427))</f>
        <v/>
      </c>
      <c r="E427" s="151" t="str">
        <f>IF(ISBLANK('Beladung des Speichers'!A427),"",1/SUMIFS('Beladung des Speichers'!$C$17:$C$300,'Beladung des Speichers'!$A$17:$A$300,A427)*C427*SUMIF($A$17:$A$300,A427,'Beladung des Speichers'!$E$17:$E$300))</f>
        <v/>
      </c>
      <c r="F427" s="152" t="str">
        <f>IF(ISBLANK('Beladung des Speichers'!A427),"",IF(C427=0,"0,00",D427/C427*E427))</f>
        <v/>
      </c>
      <c r="G427" s="153" t="str">
        <f>IF(ISBLANK('Beladung des Speichers'!A427),"",SUMIFS('Beladung des Speichers'!$C$17:$C$300,'Beladung des Speichers'!$A$17:$A$300,A427))</f>
        <v/>
      </c>
      <c r="H427" s="112" t="str">
        <f>IF(ISBLANK('Beladung des Speichers'!A427),"",'Beladung des Speichers'!C427)</f>
        <v/>
      </c>
      <c r="I427" s="154" t="str">
        <f>IF(ISBLANK('Beladung des Speichers'!A427),"",SUMIFS('Beladung des Speichers'!$E$17:$E$1001,'Beladung des Speichers'!$A$17:$A$1001,'Ergebnis (detailliert)'!A427))</f>
        <v/>
      </c>
      <c r="J427" s="113" t="str">
        <f>IF(ISBLANK('Beladung des Speichers'!A427),"",'Beladung des Speichers'!E427)</f>
        <v/>
      </c>
      <c r="K427" s="154" t="str">
        <f>IF(ISBLANK('Beladung des Speichers'!A427),"",SUMIFS('Entladung des Speichers'!$C$17:$C$1001,'Entladung des Speichers'!$A$17:$A$1001,'Ergebnis (detailliert)'!A427))</f>
        <v/>
      </c>
      <c r="L427" s="155" t="str">
        <f t="shared" si="26"/>
        <v/>
      </c>
      <c r="M427" s="155" t="str">
        <f>IF(ISBLANK('Entladung des Speichers'!A427),"",'Entladung des Speichers'!C427)</f>
        <v/>
      </c>
      <c r="N427" s="154" t="str">
        <f>IF(ISBLANK('Beladung des Speichers'!A427),"",SUMIFS('Entladung des Speichers'!$E$17:$E$1001,'Entladung des Speichers'!$A$17:$A$1001,'Ergebnis (detailliert)'!$A$17:$A$300))</f>
        <v/>
      </c>
      <c r="O427" s="113" t="str">
        <f t="shared" si="27"/>
        <v/>
      </c>
      <c r="P427" s="17" t="str">
        <f>IFERROR(IF(A427="","",N427*'Ergebnis (detailliert)'!J427/'Ergebnis (detailliert)'!I427),0)</f>
        <v/>
      </c>
      <c r="Q427" s="95" t="str">
        <f t="shared" si="28"/>
        <v/>
      </c>
      <c r="R427" s="96" t="str">
        <f t="shared" si="29"/>
        <v/>
      </c>
      <c r="S427" s="97" t="str">
        <f>IF(A427="","",IF(LOOKUP(A427,Stammdaten!$A$17:$A$1001,Stammdaten!$G$17:$G$1001)="Nein",0,IF(ISBLANK('Beladung des Speichers'!A427),"",ROUND(MIN(J427,Q427)*-1,2))))</f>
        <v/>
      </c>
    </row>
    <row r="428" spans="1:19" x14ac:dyDescent="0.2">
      <c r="A428" s="98" t="str">
        <f>IF('Beladung des Speichers'!A428="","",'Beladung des Speichers'!A428)</f>
        <v/>
      </c>
      <c r="B428" s="98" t="str">
        <f>IF('Beladung des Speichers'!B428="","",'Beladung des Speichers'!B428)</f>
        <v/>
      </c>
      <c r="C428" s="149" t="str">
        <f>IF(ISBLANK('Beladung des Speichers'!A428),"",SUMIFS('Beladung des Speichers'!$C$17:$C$300,'Beladung des Speichers'!$A$17:$A$300,A428)-SUMIFS('Entladung des Speichers'!$C$17:$C$300,'Entladung des Speichers'!$A$17:$A$300,A428)+SUMIFS(Füllstände!$B$17:$B$299,Füllstände!$A$17:$A$299,A428)-SUMIFS(Füllstände!$C$17:$C$299,Füllstände!$A$17:$A$299,A428))</f>
        <v/>
      </c>
      <c r="D428" s="150" t="str">
        <f>IF(ISBLANK('Beladung des Speichers'!A428),"",C428*'Beladung des Speichers'!C428/SUMIFS('Beladung des Speichers'!$C$17:$C$300,'Beladung des Speichers'!$A$17:$A$300,A428))</f>
        <v/>
      </c>
      <c r="E428" s="151" t="str">
        <f>IF(ISBLANK('Beladung des Speichers'!A428),"",1/SUMIFS('Beladung des Speichers'!$C$17:$C$300,'Beladung des Speichers'!$A$17:$A$300,A428)*C428*SUMIF($A$17:$A$300,A428,'Beladung des Speichers'!$E$17:$E$300))</f>
        <v/>
      </c>
      <c r="F428" s="152" t="str">
        <f>IF(ISBLANK('Beladung des Speichers'!A428),"",IF(C428=0,"0,00",D428/C428*E428))</f>
        <v/>
      </c>
      <c r="G428" s="153" t="str">
        <f>IF(ISBLANK('Beladung des Speichers'!A428),"",SUMIFS('Beladung des Speichers'!$C$17:$C$300,'Beladung des Speichers'!$A$17:$A$300,A428))</f>
        <v/>
      </c>
      <c r="H428" s="112" t="str">
        <f>IF(ISBLANK('Beladung des Speichers'!A428),"",'Beladung des Speichers'!C428)</f>
        <v/>
      </c>
      <c r="I428" s="154" t="str">
        <f>IF(ISBLANK('Beladung des Speichers'!A428),"",SUMIFS('Beladung des Speichers'!$E$17:$E$1001,'Beladung des Speichers'!$A$17:$A$1001,'Ergebnis (detailliert)'!A428))</f>
        <v/>
      </c>
      <c r="J428" s="113" t="str">
        <f>IF(ISBLANK('Beladung des Speichers'!A428),"",'Beladung des Speichers'!E428)</f>
        <v/>
      </c>
      <c r="K428" s="154" t="str">
        <f>IF(ISBLANK('Beladung des Speichers'!A428),"",SUMIFS('Entladung des Speichers'!$C$17:$C$1001,'Entladung des Speichers'!$A$17:$A$1001,'Ergebnis (detailliert)'!A428))</f>
        <v/>
      </c>
      <c r="L428" s="155" t="str">
        <f t="shared" si="26"/>
        <v/>
      </c>
      <c r="M428" s="155" t="str">
        <f>IF(ISBLANK('Entladung des Speichers'!A428),"",'Entladung des Speichers'!C428)</f>
        <v/>
      </c>
      <c r="N428" s="154" t="str">
        <f>IF(ISBLANK('Beladung des Speichers'!A428),"",SUMIFS('Entladung des Speichers'!$E$17:$E$1001,'Entladung des Speichers'!$A$17:$A$1001,'Ergebnis (detailliert)'!$A$17:$A$300))</f>
        <v/>
      </c>
      <c r="O428" s="113" t="str">
        <f t="shared" si="27"/>
        <v/>
      </c>
      <c r="P428" s="17" t="str">
        <f>IFERROR(IF(A428="","",N428*'Ergebnis (detailliert)'!J428/'Ergebnis (detailliert)'!I428),0)</f>
        <v/>
      </c>
      <c r="Q428" s="95" t="str">
        <f t="shared" si="28"/>
        <v/>
      </c>
      <c r="R428" s="96" t="str">
        <f t="shared" si="29"/>
        <v/>
      </c>
      <c r="S428" s="97" t="str">
        <f>IF(A428="","",IF(LOOKUP(A428,Stammdaten!$A$17:$A$1001,Stammdaten!$G$17:$G$1001)="Nein",0,IF(ISBLANK('Beladung des Speichers'!A428),"",ROUND(MIN(J428,Q428)*-1,2))))</f>
        <v/>
      </c>
    </row>
    <row r="429" spans="1:19" x14ac:dyDescent="0.2">
      <c r="A429" s="98" t="str">
        <f>IF('Beladung des Speichers'!A429="","",'Beladung des Speichers'!A429)</f>
        <v/>
      </c>
      <c r="B429" s="98" t="str">
        <f>IF('Beladung des Speichers'!B429="","",'Beladung des Speichers'!B429)</f>
        <v/>
      </c>
      <c r="C429" s="149" t="str">
        <f>IF(ISBLANK('Beladung des Speichers'!A429),"",SUMIFS('Beladung des Speichers'!$C$17:$C$300,'Beladung des Speichers'!$A$17:$A$300,A429)-SUMIFS('Entladung des Speichers'!$C$17:$C$300,'Entladung des Speichers'!$A$17:$A$300,A429)+SUMIFS(Füllstände!$B$17:$B$299,Füllstände!$A$17:$A$299,A429)-SUMIFS(Füllstände!$C$17:$C$299,Füllstände!$A$17:$A$299,A429))</f>
        <v/>
      </c>
      <c r="D429" s="150" t="str">
        <f>IF(ISBLANK('Beladung des Speichers'!A429),"",C429*'Beladung des Speichers'!C429/SUMIFS('Beladung des Speichers'!$C$17:$C$300,'Beladung des Speichers'!$A$17:$A$300,A429))</f>
        <v/>
      </c>
      <c r="E429" s="151" t="str">
        <f>IF(ISBLANK('Beladung des Speichers'!A429),"",1/SUMIFS('Beladung des Speichers'!$C$17:$C$300,'Beladung des Speichers'!$A$17:$A$300,A429)*C429*SUMIF($A$17:$A$300,A429,'Beladung des Speichers'!$E$17:$E$300))</f>
        <v/>
      </c>
      <c r="F429" s="152" t="str">
        <f>IF(ISBLANK('Beladung des Speichers'!A429),"",IF(C429=0,"0,00",D429/C429*E429))</f>
        <v/>
      </c>
      <c r="G429" s="153" t="str">
        <f>IF(ISBLANK('Beladung des Speichers'!A429),"",SUMIFS('Beladung des Speichers'!$C$17:$C$300,'Beladung des Speichers'!$A$17:$A$300,A429))</f>
        <v/>
      </c>
      <c r="H429" s="112" t="str">
        <f>IF(ISBLANK('Beladung des Speichers'!A429),"",'Beladung des Speichers'!C429)</f>
        <v/>
      </c>
      <c r="I429" s="154" t="str">
        <f>IF(ISBLANK('Beladung des Speichers'!A429),"",SUMIFS('Beladung des Speichers'!$E$17:$E$1001,'Beladung des Speichers'!$A$17:$A$1001,'Ergebnis (detailliert)'!A429))</f>
        <v/>
      </c>
      <c r="J429" s="113" t="str">
        <f>IF(ISBLANK('Beladung des Speichers'!A429),"",'Beladung des Speichers'!E429)</f>
        <v/>
      </c>
      <c r="K429" s="154" t="str">
        <f>IF(ISBLANK('Beladung des Speichers'!A429),"",SUMIFS('Entladung des Speichers'!$C$17:$C$1001,'Entladung des Speichers'!$A$17:$A$1001,'Ergebnis (detailliert)'!A429))</f>
        <v/>
      </c>
      <c r="L429" s="155" t="str">
        <f t="shared" si="26"/>
        <v/>
      </c>
      <c r="M429" s="155" t="str">
        <f>IF(ISBLANK('Entladung des Speichers'!A429),"",'Entladung des Speichers'!C429)</f>
        <v/>
      </c>
      <c r="N429" s="154" t="str">
        <f>IF(ISBLANK('Beladung des Speichers'!A429),"",SUMIFS('Entladung des Speichers'!$E$17:$E$1001,'Entladung des Speichers'!$A$17:$A$1001,'Ergebnis (detailliert)'!$A$17:$A$300))</f>
        <v/>
      </c>
      <c r="O429" s="113" t="str">
        <f t="shared" si="27"/>
        <v/>
      </c>
      <c r="P429" s="17" t="str">
        <f>IFERROR(IF(A429="","",N429*'Ergebnis (detailliert)'!J429/'Ergebnis (detailliert)'!I429),0)</f>
        <v/>
      </c>
      <c r="Q429" s="95" t="str">
        <f t="shared" si="28"/>
        <v/>
      </c>
      <c r="R429" s="96" t="str">
        <f t="shared" si="29"/>
        <v/>
      </c>
      <c r="S429" s="97" t="str">
        <f>IF(A429="","",IF(LOOKUP(A429,Stammdaten!$A$17:$A$1001,Stammdaten!$G$17:$G$1001)="Nein",0,IF(ISBLANK('Beladung des Speichers'!A429),"",ROUND(MIN(J429,Q429)*-1,2))))</f>
        <v/>
      </c>
    </row>
    <row r="430" spans="1:19" x14ac:dyDescent="0.2">
      <c r="A430" s="98" t="str">
        <f>IF('Beladung des Speichers'!A430="","",'Beladung des Speichers'!A430)</f>
        <v/>
      </c>
      <c r="B430" s="98" t="str">
        <f>IF('Beladung des Speichers'!B430="","",'Beladung des Speichers'!B430)</f>
        <v/>
      </c>
      <c r="C430" s="149" t="str">
        <f>IF(ISBLANK('Beladung des Speichers'!A430),"",SUMIFS('Beladung des Speichers'!$C$17:$C$300,'Beladung des Speichers'!$A$17:$A$300,A430)-SUMIFS('Entladung des Speichers'!$C$17:$C$300,'Entladung des Speichers'!$A$17:$A$300,A430)+SUMIFS(Füllstände!$B$17:$B$299,Füllstände!$A$17:$A$299,A430)-SUMIFS(Füllstände!$C$17:$C$299,Füllstände!$A$17:$A$299,A430))</f>
        <v/>
      </c>
      <c r="D430" s="150" t="str">
        <f>IF(ISBLANK('Beladung des Speichers'!A430),"",C430*'Beladung des Speichers'!C430/SUMIFS('Beladung des Speichers'!$C$17:$C$300,'Beladung des Speichers'!$A$17:$A$300,A430))</f>
        <v/>
      </c>
      <c r="E430" s="151" t="str">
        <f>IF(ISBLANK('Beladung des Speichers'!A430),"",1/SUMIFS('Beladung des Speichers'!$C$17:$C$300,'Beladung des Speichers'!$A$17:$A$300,A430)*C430*SUMIF($A$17:$A$300,A430,'Beladung des Speichers'!$E$17:$E$300))</f>
        <v/>
      </c>
      <c r="F430" s="152" t="str">
        <f>IF(ISBLANK('Beladung des Speichers'!A430),"",IF(C430=0,"0,00",D430/C430*E430))</f>
        <v/>
      </c>
      <c r="G430" s="153" t="str">
        <f>IF(ISBLANK('Beladung des Speichers'!A430),"",SUMIFS('Beladung des Speichers'!$C$17:$C$300,'Beladung des Speichers'!$A$17:$A$300,A430))</f>
        <v/>
      </c>
      <c r="H430" s="112" t="str">
        <f>IF(ISBLANK('Beladung des Speichers'!A430),"",'Beladung des Speichers'!C430)</f>
        <v/>
      </c>
      <c r="I430" s="154" t="str">
        <f>IF(ISBLANK('Beladung des Speichers'!A430),"",SUMIFS('Beladung des Speichers'!$E$17:$E$1001,'Beladung des Speichers'!$A$17:$A$1001,'Ergebnis (detailliert)'!A430))</f>
        <v/>
      </c>
      <c r="J430" s="113" t="str">
        <f>IF(ISBLANK('Beladung des Speichers'!A430),"",'Beladung des Speichers'!E430)</f>
        <v/>
      </c>
      <c r="K430" s="154" t="str">
        <f>IF(ISBLANK('Beladung des Speichers'!A430),"",SUMIFS('Entladung des Speichers'!$C$17:$C$1001,'Entladung des Speichers'!$A$17:$A$1001,'Ergebnis (detailliert)'!A430))</f>
        <v/>
      </c>
      <c r="L430" s="155" t="str">
        <f t="shared" si="26"/>
        <v/>
      </c>
      <c r="M430" s="155" t="str">
        <f>IF(ISBLANK('Entladung des Speichers'!A430),"",'Entladung des Speichers'!C430)</f>
        <v/>
      </c>
      <c r="N430" s="154" t="str">
        <f>IF(ISBLANK('Beladung des Speichers'!A430),"",SUMIFS('Entladung des Speichers'!$E$17:$E$1001,'Entladung des Speichers'!$A$17:$A$1001,'Ergebnis (detailliert)'!$A$17:$A$300))</f>
        <v/>
      </c>
      <c r="O430" s="113" t="str">
        <f t="shared" si="27"/>
        <v/>
      </c>
      <c r="P430" s="17" t="str">
        <f>IFERROR(IF(A430="","",N430*'Ergebnis (detailliert)'!J430/'Ergebnis (detailliert)'!I430),0)</f>
        <v/>
      </c>
      <c r="Q430" s="95" t="str">
        <f t="shared" si="28"/>
        <v/>
      </c>
      <c r="R430" s="96" t="str">
        <f t="shared" si="29"/>
        <v/>
      </c>
      <c r="S430" s="97" t="str">
        <f>IF(A430="","",IF(LOOKUP(A430,Stammdaten!$A$17:$A$1001,Stammdaten!$G$17:$G$1001)="Nein",0,IF(ISBLANK('Beladung des Speichers'!A430),"",ROUND(MIN(J430,Q430)*-1,2))))</f>
        <v/>
      </c>
    </row>
    <row r="431" spans="1:19" x14ac:dyDescent="0.2">
      <c r="A431" s="98" t="str">
        <f>IF('Beladung des Speichers'!A431="","",'Beladung des Speichers'!A431)</f>
        <v/>
      </c>
      <c r="B431" s="98" t="str">
        <f>IF('Beladung des Speichers'!B431="","",'Beladung des Speichers'!B431)</f>
        <v/>
      </c>
      <c r="C431" s="149" t="str">
        <f>IF(ISBLANK('Beladung des Speichers'!A431),"",SUMIFS('Beladung des Speichers'!$C$17:$C$300,'Beladung des Speichers'!$A$17:$A$300,A431)-SUMIFS('Entladung des Speichers'!$C$17:$C$300,'Entladung des Speichers'!$A$17:$A$300,A431)+SUMIFS(Füllstände!$B$17:$B$299,Füllstände!$A$17:$A$299,A431)-SUMIFS(Füllstände!$C$17:$C$299,Füllstände!$A$17:$A$299,A431))</f>
        <v/>
      </c>
      <c r="D431" s="150" t="str">
        <f>IF(ISBLANK('Beladung des Speichers'!A431),"",C431*'Beladung des Speichers'!C431/SUMIFS('Beladung des Speichers'!$C$17:$C$300,'Beladung des Speichers'!$A$17:$A$300,A431))</f>
        <v/>
      </c>
      <c r="E431" s="151" t="str">
        <f>IF(ISBLANK('Beladung des Speichers'!A431),"",1/SUMIFS('Beladung des Speichers'!$C$17:$C$300,'Beladung des Speichers'!$A$17:$A$300,A431)*C431*SUMIF($A$17:$A$300,A431,'Beladung des Speichers'!$E$17:$E$300))</f>
        <v/>
      </c>
      <c r="F431" s="152" t="str">
        <f>IF(ISBLANK('Beladung des Speichers'!A431),"",IF(C431=0,"0,00",D431/C431*E431))</f>
        <v/>
      </c>
      <c r="G431" s="153" t="str">
        <f>IF(ISBLANK('Beladung des Speichers'!A431),"",SUMIFS('Beladung des Speichers'!$C$17:$C$300,'Beladung des Speichers'!$A$17:$A$300,A431))</f>
        <v/>
      </c>
      <c r="H431" s="112" t="str">
        <f>IF(ISBLANK('Beladung des Speichers'!A431),"",'Beladung des Speichers'!C431)</f>
        <v/>
      </c>
      <c r="I431" s="154" t="str">
        <f>IF(ISBLANK('Beladung des Speichers'!A431),"",SUMIFS('Beladung des Speichers'!$E$17:$E$1001,'Beladung des Speichers'!$A$17:$A$1001,'Ergebnis (detailliert)'!A431))</f>
        <v/>
      </c>
      <c r="J431" s="113" t="str">
        <f>IF(ISBLANK('Beladung des Speichers'!A431),"",'Beladung des Speichers'!E431)</f>
        <v/>
      </c>
      <c r="K431" s="154" t="str">
        <f>IF(ISBLANK('Beladung des Speichers'!A431),"",SUMIFS('Entladung des Speichers'!$C$17:$C$1001,'Entladung des Speichers'!$A$17:$A$1001,'Ergebnis (detailliert)'!A431))</f>
        <v/>
      </c>
      <c r="L431" s="155" t="str">
        <f t="shared" si="26"/>
        <v/>
      </c>
      <c r="M431" s="155" t="str">
        <f>IF(ISBLANK('Entladung des Speichers'!A431),"",'Entladung des Speichers'!C431)</f>
        <v/>
      </c>
      <c r="N431" s="154" t="str">
        <f>IF(ISBLANK('Beladung des Speichers'!A431),"",SUMIFS('Entladung des Speichers'!$E$17:$E$1001,'Entladung des Speichers'!$A$17:$A$1001,'Ergebnis (detailliert)'!$A$17:$A$300))</f>
        <v/>
      </c>
      <c r="O431" s="113" t="str">
        <f t="shared" si="27"/>
        <v/>
      </c>
      <c r="P431" s="17" t="str">
        <f>IFERROR(IF(A431="","",N431*'Ergebnis (detailliert)'!J431/'Ergebnis (detailliert)'!I431),0)</f>
        <v/>
      </c>
      <c r="Q431" s="95" t="str">
        <f t="shared" si="28"/>
        <v/>
      </c>
      <c r="R431" s="96" t="str">
        <f t="shared" si="29"/>
        <v/>
      </c>
      <c r="S431" s="97" t="str">
        <f>IF(A431="","",IF(LOOKUP(A431,Stammdaten!$A$17:$A$1001,Stammdaten!$G$17:$G$1001)="Nein",0,IF(ISBLANK('Beladung des Speichers'!A431),"",ROUND(MIN(J431,Q431)*-1,2))))</f>
        <v/>
      </c>
    </row>
    <row r="432" spans="1:19" x14ac:dyDescent="0.2">
      <c r="A432" s="98" t="str">
        <f>IF('Beladung des Speichers'!A432="","",'Beladung des Speichers'!A432)</f>
        <v/>
      </c>
      <c r="B432" s="98" t="str">
        <f>IF('Beladung des Speichers'!B432="","",'Beladung des Speichers'!B432)</f>
        <v/>
      </c>
      <c r="C432" s="149" t="str">
        <f>IF(ISBLANK('Beladung des Speichers'!A432),"",SUMIFS('Beladung des Speichers'!$C$17:$C$300,'Beladung des Speichers'!$A$17:$A$300,A432)-SUMIFS('Entladung des Speichers'!$C$17:$C$300,'Entladung des Speichers'!$A$17:$A$300,A432)+SUMIFS(Füllstände!$B$17:$B$299,Füllstände!$A$17:$A$299,A432)-SUMIFS(Füllstände!$C$17:$C$299,Füllstände!$A$17:$A$299,A432))</f>
        <v/>
      </c>
      <c r="D432" s="150" t="str">
        <f>IF(ISBLANK('Beladung des Speichers'!A432),"",C432*'Beladung des Speichers'!C432/SUMIFS('Beladung des Speichers'!$C$17:$C$300,'Beladung des Speichers'!$A$17:$A$300,A432))</f>
        <v/>
      </c>
      <c r="E432" s="151" t="str">
        <f>IF(ISBLANK('Beladung des Speichers'!A432),"",1/SUMIFS('Beladung des Speichers'!$C$17:$C$300,'Beladung des Speichers'!$A$17:$A$300,A432)*C432*SUMIF($A$17:$A$300,A432,'Beladung des Speichers'!$E$17:$E$300))</f>
        <v/>
      </c>
      <c r="F432" s="152" t="str">
        <f>IF(ISBLANK('Beladung des Speichers'!A432),"",IF(C432=0,"0,00",D432/C432*E432))</f>
        <v/>
      </c>
      <c r="G432" s="153" t="str">
        <f>IF(ISBLANK('Beladung des Speichers'!A432),"",SUMIFS('Beladung des Speichers'!$C$17:$C$300,'Beladung des Speichers'!$A$17:$A$300,A432))</f>
        <v/>
      </c>
      <c r="H432" s="112" t="str">
        <f>IF(ISBLANK('Beladung des Speichers'!A432),"",'Beladung des Speichers'!C432)</f>
        <v/>
      </c>
      <c r="I432" s="154" t="str">
        <f>IF(ISBLANK('Beladung des Speichers'!A432),"",SUMIFS('Beladung des Speichers'!$E$17:$E$1001,'Beladung des Speichers'!$A$17:$A$1001,'Ergebnis (detailliert)'!A432))</f>
        <v/>
      </c>
      <c r="J432" s="113" t="str">
        <f>IF(ISBLANK('Beladung des Speichers'!A432),"",'Beladung des Speichers'!E432)</f>
        <v/>
      </c>
      <c r="K432" s="154" t="str">
        <f>IF(ISBLANK('Beladung des Speichers'!A432),"",SUMIFS('Entladung des Speichers'!$C$17:$C$1001,'Entladung des Speichers'!$A$17:$A$1001,'Ergebnis (detailliert)'!A432))</f>
        <v/>
      </c>
      <c r="L432" s="155" t="str">
        <f t="shared" si="26"/>
        <v/>
      </c>
      <c r="M432" s="155" t="str">
        <f>IF(ISBLANK('Entladung des Speichers'!A432),"",'Entladung des Speichers'!C432)</f>
        <v/>
      </c>
      <c r="N432" s="154" t="str">
        <f>IF(ISBLANK('Beladung des Speichers'!A432),"",SUMIFS('Entladung des Speichers'!$E$17:$E$1001,'Entladung des Speichers'!$A$17:$A$1001,'Ergebnis (detailliert)'!$A$17:$A$300))</f>
        <v/>
      </c>
      <c r="O432" s="113" t="str">
        <f t="shared" si="27"/>
        <v/>
      </c>
      <c r="P432" s="17" t="str">
        <f>IFERROR(IF(A432="","",N432*'Ergebnis (detailliert)'!J432/'Ergebnis (detailliert)'!I432),0)</f>
        <v/>
      </c>
      <c r="Q432" s="95" t="str">
        <f t="shared" si="28"/>
        <v/>
      </c>
      <c r="R432" s="96" t="str">
        <f t="shared" si="29"/>
        <v/>
      </c>
      <c r="S432" s="97" t="str">
        <f>IF(A432="","",IF(LOOKUP(A432,Stammdaten!$A$17:$A$1001,Stammdaten!$G$17:$G$1001)="Nein",0,IF(ISBLANK('Beladung des Speichers'!A432),"",ROUND(MIN(J432,Q432)*-1,2))))</f>
        <v/>
      </c>
    </row>
    <row r="433" spans="1:19" x14ac:dyDescent="0.2">
      <c r="A433" s="98" t="str">
        <f>IF('Beladung des Speichers'!A433="","",'Beladung des Speichers'!A433)</f>
        <v/>
      </c>
      <c r="B433" s="98" t="str">
        <f>IF('Beladung des Speichers'!B433="","",'Beladung des Speichers'!B433)</f>
        <v/>
      </c>
      <c r="C433" s="149" t="str">
        <f>IF(ISBLANK('Beladung des Speichers'!A433),"",SUMIFS('Beladung des Speichers'!$C$17:$C$300,'Beladung des Speichers'!$A$17:$A$300,A433)-SUMIFS('Entladung des Speichers'!$C$17:$C$300,'Entladung des Speichers'!$A$17:$A$300,A433)+SUMIFS(Füllstände!$B$17:$B$299,Füllstände!$A$17:$A$299,A433)-SUMIFS(Füllstände!$C$17:$C$299,Füllstände!$A$17:$A$299,A433))</f>
        <v/>
      </c>
      <c r="D433" s="150" t="str">
        <f>IF(ISBLANK('Beladung des Speichers'!A433),"",C433*'Beladung des Speichers'!C433/SUMIFS('Beladung des Speichers'!$C$17:$C$300,'Beladung des Speichers'!$A$17:$A$300,A433))</f>
        <v/>
      </c>
      <c r="E433" s="151" t="str">
        <f>IF(ISBLANK('Beladung des Speichers'!A433),"",1/SUMIFS('Beladung des Speichers'!$C$17:$C$300,'Beladung des Speichers'!$A$17:$A$300,A433)*C433*SUMIF($A$17:$A$300,A433,'Beladung des Speichers'!$E$17:$E$300))</f>
        <v/>
      </c>
      <c r="F433" s="152" t="str">
        <f>IF(ISBLANK('Beladung des Speichers'!A433),"",IF(C433=0,"0,00",D433/C433*E433))</f>
        <v/>
      </c>
      <c r="G433" s="153" t="str">
        <f>IF(ISBLANK('Beladung des Speichers'!A433),"",SUMIFS('Beladung des Speichers'!$C$17:$C$300,'Beladung des Speichers'!$A$17:$A$300,A433))</f>
        <v/>
      </c>
      <c r="H433" s="112" t="str">
        <f>IF(ISBLANK('Beladung des Speichers'!A433),"",'Beladung des Speichers'!C433)</f>
        <v/>
      </c>
      <c r="I433" s="154" t="str">
        <f>IF(ISBLANK('Beladung des Speichers'!A433),"",SUMIFS('Beladung des Speichers'!$E$17:$E$1001,'Beladung des Speichers'!$A$17:$A$1001,'Ergebnis (detailliert)'!A433))</f>
        <v/>
      </c>
      <c r="J433" s="113" t="str">
        <f>IF(ISBLANK('Beladung des Speichers'!A433),"",'Beladung des Speichers'!E433)</f>
        <v/>
      </c>
      <c r="K433" s="154" t="str">
        <f>IF(ISBLANK('Beladung des Speichers'!A433),"",SUMIFS('Entladung des Speichers'!$C$17:$C$1001,'Entladung des Speichers'!$A$17:$A$1001,'Ergebnis (detailliert)'!A433))</f>
        <v/>
      </c>
      <c r="L433" s="155" t="str">
        <f t="shared" si="26"/>
        <v/>
      </c>
      <c r="M433" s="155" t="str">
        <f>IF(ISBLANK('Entladung des Speichers'!A433),"",'Entladung des Speichers'!C433)</f>
        <v/>
      </c>
      <c r="N433" s="154" t="str">
        <f>IF(ISBLANK('Beladung des Speichers'!A433),"",SUMIFS('Entladung des Speichers'!$E$17:$E$1001,'Entladung des Speichers'!$A$17:$A$1001,'Ergebnis (detailliert)'!$A$17:$A$300))</f>
        <v/>
      </c>
      <c r="O433" s="113" t="str">
        <f t="shared" si="27"/>
        <v/>
      </c>
      <c r="P433" s="17" t="str">
        <f>IFERROR(IF(A433="","",N433*'Ergebnis (detailliert)'!J433/'Ergebnis (detailliert)'!I433),0)</f>
        <v/>
      </c>
      <c r="Q433" s="95" t="str">
        <f t="shared" si="28"/>
        <v/>
      </c>
      <c r="R433" s="96" t="str">
        <f t="shared" si="29"/>
        <v/>
      </c>
      <c r="S433" s="97" t="str">
        <f>IF(A433="","",IF(LOOKUP(A433,Stammdaten!$A$17:$A$1001,Stammdaten!$G$17:$G$1001)="Nein",0,IF(ISBLANK('Beladung des Speichers'!A433),"",ROUND(MIN(J433,Q433)*-1,2))))</f>
        <v/>
      </c>
    </row>
    <row r="434" spans="1:19" x14ac:dyDescent="0.2">
      <c r="A434" s="98" t="str">
        <f>IF('Beladung des Speichers'!A434="","",'Beladung des Speichers'!A434)</f>
        <v/>
      </c>
      <c r="B434" s="98" t="str">
        <f>IF('Beladung des Speichers'!B434="","",'Beladung des Speichers'!B434)</f>
        <v/>
      </c>
      <c r="C434" s="149" t="str">
        <f>IF(ISBLANK('Beladung des Speichers'!A434),"",SUMIFS('Beladung des Speichers'!$C$17:$C$300,'Beladung des Speichers'!$A$17:$A$300,A434)-SUMIFS('Entladung des Speichers'!$C$17:$C$300,'Entladung des Speichers'!$A$17:$A$300,A434)+SUMIFS(Füllstände!$B$17:$B$299,Füllstände!$A$17:$A$299,A434)-SUMIFS(Füllstände!$C$17:$C$299,Füllstände!$A$17:$A$299,A434))</f>
        <v/>
      </c>
      <c r="D434" s="150" t="str">
        <f>IF(ISBLANK('Beladung des Speichers'!A434),"",C434*'Beladung des Speichers'!C434/SUMIFS('Beladung des Speichers'!$C$17:$C$300,'Beladung des Speichers'!$A$17:$A$300,A434))</f>
        <v/>
      </c>
      <c r="E434" s="151" t="str">
        <f>IF(ISBLANK('Beladung des Speichers'!A434),"",1/SUMIFS('Beladung des Speichers'!$C$17:$C$300,'Beladung des Speichers'!$A$17:$A$300,A434)*C434*SUMIF($A$17:$A$300,A434,'Beladung des Speichers'!$E$17:$E$300))</f>
        <v/>
      </c>
      <c r="F434" s="152" t="str">
        <f>IF(ISBLANK('Beladung des Speichers'!A434),"",IF(C434=0,"0,00",D434/C434*E434))</f>
        <v/>
      </c>
      <c r="G434" s="153" t="str">
        <f>IF(ISBLANK('Beladung des Speichers'!A434),"",SUMIFS('Beladung des Speichers'!$C$17:$C$300,'Beladung des Speichers'!$A$17:$A$300,A434))</f>
        <v/>
      </c>
      <c r="H434" s="112" t="str">
        <f>IF(ISBLANK('Beladung des Speichers'!A434),"",'Beladung des Speichers'!C434)</f>
        <v/>
      </c>
      <c r="I434" s="154" t="str">
        <f>IF(ISBLANK('Beladung des Speichers'!A434),"",SUMIFS('Beladung des Speichers'!$E$17:$E$1001,'Beladung des Speichers'!$A$17:$A$1001,'Ergebnis (detailliert)'!A434))</f>
        <v/>
      </c>
      <c r="J434" s="113" t="str">
        <f>IF(ISBLANK('Beladung des Speichers'!A434),"",'Beladung des Speichers'!E434)</f>
        <v/>
      </c>
      <c r="K434" s="154" t="str">
        <f>IF(ISBLANK('Beladung des Speichers'!A434),"",SUMIFS('Entladung des Speichers'!$C$17:$C$1001,'Entladung des Speichers'!$A$17:$A$1001,'Ergebnis (detailliert)'!A434))</f>
        <v/>
      </c>
      <c r="L434" s="155" t="str">
        <f t="shared" si="26"/>
        <v/>
      </c>
      <c r="M434" s="155" t="str">
        <f>IF(ISBLANK('Entladung des Speichers'!A434),"",'Entladung des Speichers'!C434)</f>
        <v/>
      </c>
      <c r="N434" s="154" t="str">
        <f>IF(ISBLANK('Beladung des Speichers'!A434),"",SUMIFS('Entladung des Speichers'!$E$17:$E$1001,'Entladung des Speichers'!$A$17:$A$1001,'Ergebnis (detailliert)'!$A$17:$A$300))</f>
        <v/>
      </c>
      <c r="O434" s="113" t="str">
        <f t="shared" si="27"/>
        <v/>
      </c>
      <c r="P434" s="17" t="str">
        <f>IFERROR(IF(A434="","",N434*'Ergebnis (detailliert)'!J434/'Ergebnis (detailliert)'!I434),0)</f>
        <v/>
      </c>
      <c r="Q434" s="95" t="str">
        <f t="shared" si="28"/>
        <v/>
      </c>
      <c r="R434" s="96" t="str">
        <f t="shared" si="29"/>
        <v/>
      </c>
      <c r="S434" s="97" t="str">
        <f>IF(A434="","",IF(LOOKUP(A434,Stammdaten!$A$17:$A$1001,Stammdaten!$G$17:$G$1001)="Nein",0,IF(ISBLANK('Beladung des Speichers'!A434),"",ROUND(MIN(J434,Q434)*-1,2))))</f>
        <v/>
      </c>
    </row>
    <row r="435" spans="1:19" x14ac:dyDescent="0.2">
      <c r="A435" s="98" t="str">
        <f>IF('Beladung des Speichers'!A435="","",'Beladung des Speichers'!A435)</f>
        <v/>
      </c>
      <c r="B435" s="98" t="str">
        <f>IF('Beladung des Speichers'!B435="","",'Beladung des Speichers'!B435)</f>
        <v/>
      </c>
      <c r="C435" s="149" t="str">
        <f>IF(ISBLANK('Beladung des Speichers'!A435),"",SUMIFS('Beladung des Speichers'!$C$17:$C$300,'Beladung des Speichers'!$A$17:$A$300,A435)-SUMIFS('Entladung des Speichers'!$C$17:$C$300,'Entladung des Speichers'!$A$17:$A$300,A435)+SUMIFS(Füllstände!$B$17:$B$299,Füllstände!$A$17:$A$299,A435)-SUMIFS(Füllstände!$C$17:$C$299,Füllstände!$A$17:$A$299,A435))</f>
        <v/>
      </c>
      <c r="D435" s="150" t="str">
        <f>IF(ISBLANK('Beladung des Speichers'!A435),"",C435*'Beladung des Speichers'!C435/SUMIFS('Beladung des Speichers'!$C$17:$C$300,'Beladung des Speichers'!$A$17:$A$300,A435))</f>
        <v/>
      </c>
      <c r="E435" s="151" t="str">
        <f>IF(ISBLANK('Beladung des Speichers'!A435),"",1/SUMIFS('Beladung des Speichers'!$C$17:$C$300,'Beladung des Speichers'!$A$17:$A$300,A435)*C435*SUMIF($A$17:$A$300,A435,'Beladung des Speichers'!$E$17:$E$300))</f>
        <v/>
      </c>
      <c r="F435" s="152" t="str">
        <f>IF(ISBLANK('Beladung des Speichers'!A435),"",IF(C435=0,"0,00",D435/C435*E435))</f>
        <v/>
      </c>
      <c r="G435" s="153" t="str">
        <f>IF(ISBLANK('Beladung des Speichers'!A435),"",SUMIFS('Beladung des Speichers'!$C$17:$C$300,'Beladung des Speichers'!$A$17:$A$300,A435))</f>
        <v/>
      </c>
      <c r="H435" s="112" t="str">
        <f>IF(ISBLANK('Beladung des Speichers'!A435),"",'Beladung des Speichers'!C435)</f>
        <v/>
      </c>
      <c r="I435" s="154" t="str">
        <f>IF(ISBLANK('Beladung des Speichers'!A435),"",SUMIFS('Beladung des Speichers'!$E$17:$E$1001,'Beladung des Speichers'!$A$17:$A$1001,'Ergebnis (detailliert)'!A435))</f>
        <v/>
      </c>
      <c r="J435" s="113" t="str">
        <f>IF(ISBLANK('Beladung des Speichers'!A435),"",'Beladung des Speichers'!E435)</f>
        <v/>
      </c>
      <c r="K435" s="154" t="str">
        <f>IF(ISBLANK('Beladung des Speichers'!A435),"",SUMIFS('Entladung des Speichers'!$C$17:$C$1001,'Entladung des Speichers'!$A$17:$A$1001,'Ergebnis (detailliert)'!A435))</f>
        <v/>
      </c>
      <c r="L435" s="155" t="str">
        <f t="shared" si="26"/>
        <v/>
      </c>
      <c r="M435" s="155" t="str">
        <f>IF(ISBLANK('Entladung des Speichers'!A435),"",'Entladung des Speichers'!C435)</f>
        <v/>
      </c>
      <c r="N435" s="154" t="str">
        <f>IF(ISBLANK('Beladung des Speichers'!A435),"",SUMIFS('Entladung des Speichers'!$E$17:$E$1001,'Entladung des Speichers'!$A$17:$A$1001,'Ergebnis (detailliert)'!$A$17:$A$300))</f>
        <v/>
      </c>
      <c r="O435" s="113" t="str">
        <f t="shared" si="27"/>
        <v/>
      </c>
      <c r="P435" s="17" t="str">
        <f>IFERROR(IF(A435="","",N435*'Ergebnis (detailliert)'!J435/'Ergebnis (detailliert)'!I435),0)</f>
        <v/>
      </c>
      <c r="Q435" s="95" t="str">
        <f t="shared" si="28"/>
        <v/>
      </c>
      <c r="R435" s="96" t="str">
        <f t="shared" si="29"/>
        <v/>
      </c>
      <c r="S435" s="97" t="str">
        <f>IF(A435="","",IF(LOOKUP(A435,Stammdaten!$A$17:$A$1001,Stammdaten!$G$17:$G$1001)="Nein",0,IF(ISBLANK('Beladung des Speichers'!A435),"",ROUND(MIN(J435,Q435)*-1,2))))</f>
        <v/>
      </c>
    </row>
    <row r="436" spans="1:19" x14ac:dyDescent="0.2">
      <c r="A436" s="98" t="str">
        <f>IF('Beladung des Speichers'!A436="","",'Beladung des Speichers'!A436)</f>
        <v/>
      </c>
      <c r="B436" s="98" t="str">
        <f>IF('Beladung des Speichers'!B436="","",'Beladung des Speichers'!B436)</f>
        <v/>
      </c>
      <c r="C436" s="149" t="str">
        <f>IF(ISBLANK('Beladung des Speichers'!A436),"",SUMIFS('Beladung des Speichers'!$C$17:$C$300,'Beladung des Speichers'!$A$17:$A$300,A436)-SUMIFS('Entladung des Speichers'!$C$17:$C$300,'Entladung des Speichers'!$A$17:$A$300,A436)+SUMIFS(Füllstände!$B$17:$B$299,Füllstände!$A$17:$A$299,A436)-SUMIFS(Füllstände!$C$17:$C$299,Füllstände!$A$17:$A$299,A436))</f>
        <v/>
      </c>
      <c r="D436" s="150" t="str">
        <f>IF(ISBLANK('Beladung des Speichers'!A436),"",C436*'Beladung des Speichers'!C436/SUMIFS('Beladung des Speichers'!$C$17:$C$300,'Beladung des Speichers'!$A$17:$A$300,A436))</f>
        <v/>
      </c>
      <c r="E436" s="151" t="str">
        <f>IF(ISBLANK('Beladung des Speichers'!A436),"",1/SUMIFS('Beladung des Speichers'!$C$17:$C$300,'Beladung des Speichers'!$A$17:$A$300,A436)*C436*SUMIF($A$17:$A$300,A436,'Beladung des Speichers'!$E$17:$E$300))</f>
        <v/>
      </c>
      <c r="F436" s="152" t="str">
        <f>IF(ISBLANK('Beladung des Speichers'!A436),"",IF(C436=0,"0,00",D436/C436*E436))</f>
        <v/>
      </c>
      <c r="G436" s="153" t="str">
        <f>IF(ISBLANK('Beladung des Speichers'!A436),"",SUMIFS('Beladung des Speichers'!$C$17:$C$300,'Beladung des Speichers'!$A$17:$A$300,A436))</f>
        <v/>
      </c>
      <c r="H436" s="112" t="str">
        <f>IF(ISBLANK('Beladung des Speichers'!A436),"",'Beladung des Speichers'!C436)</f>
        <v/>
      </c>
      <c r="I436" s="154" t="str">
        <f>IF(ISBLANK('Beladung des Speichers'!A436),"",SUMIFS('Beladung des Speichers'!$E$17:$E$1001,'Beladung des Speichers'!$A$17:$A$1001,'Ergebnis (detailliert)'!A436))</f>
        <v/>
      </c>
      <c r="J436" s="113" t="str">
        <f>IF(ISBLANK('Beladung des Speichers'!A436),"",'Beladung des Speichers'!E436)</f>
        <v/>
      </c>
      <c r="K436" s="154" t="str">
        <f>IF(ISBLANK('Beladung des Speichers'!A436),"",SUMIFS('Entladung des Speichers'!$C$17:$C$1001,'Entladung des Speichers'!$A$17:$A$1001,'Ergebnis (detailliert)'!A436))</f>
        <v/>
      </c>
      <c r="L436" s="155" t="str">
        <f t="shared" si="26"/>
        <v/>
      </c>
      <c r="M436" s="155" t="str">
        <f>IF(ISBLANK('Entladung des Speichers'!A436),"",'Entladung des Speichers'!C436)</f>
        <v/>
      </c>
      <c r="N436" s="154" t="str">
        <f>IF(ISBLANK('Beladung des Speichers'!A436),"",SUMIFS('Entladung des Speichers'!$E$17:$E$1001,'Entladung des Speichers'!$A$17:$A$1001,'Ergebnis (detailliert)'!$A$17:$A$300))</f>
        <v/>
      </c>
      <c r="O436" s="113" t="str">
        <f t="shared" si="27"/>
        <v/>
      </c>
      <c r="P436" s="17" t="str">
        <f>IFERROR(IF(A436="","",N436*'Ergebnis (detailliert)'!J436/'Ergebnis (detailliert)'!I436),0)</f>
        <v/>
      </c>
      <c r="Q436" s="95" t="str">
        <f t="shared" si="28"/>
        <v/>
      </c>
      <c r="R436" s="96" t="str">
        <f t="shared" si="29"/>
        <v/>
      </c>
      <c r="S436" s="97" t="str">
        <f>IF(A436="","",IF(LOOKUP(A436,Stammdaten!$A$17:$A$1001,Stammdaten!$G$17:$G$1001)="Nein",0,IF(ISBLANK('Beladung des Speichers'!A436),"",ROUND(MIN(J436,Q436)*-1,2))))</f>
        <v/>
      </c>
    </row>
    <row r="437" spans="1:19" x14ac:dyDescent="0.2">
      <c r="A437" s="98" t="str">
        <f>IF('Beladung des Speichers'!A437="","",'Beladung des Speichers'!A437)</f>
        <v/>
      </c>
      <c r="B437" s="98" t="str">
        <f>IF('Beladung des Speichers'!B437="","",'Beladung des Speichers'!B437)</f>
        <v/>
      </c>
      <c r="C437" s="149" t="str">
        <f>IF(ISBLANK('Beladung des Speichers'!A437),"",SUMIFS('Beladung des Speichers'!$C$17:$C$300,'Beladung des Speichers'!$A$17:$A$300,A437)-SUMIFS('Entladung des Speichers'!$C$17:$C$300,'Entladung des Speichers'!$A$17:$A$300,A437)+SUMIFS(Füllstände!$B$17:$B$299,Füllstände!$A$17:$A$299,A437)-SUMIFS(Füllstände!$C$17:$C$299,Füllstände!$A$17:$A$299,A437))</f>
        <v/>
      </c>
      <c r="D437" s="150" t="str">
        <f>IF(ISBLANK('Beladung des Speichers'!A437),"",C437*'Beladung des Speichers'!C437/SUMIFS('Beladung des Speichers'!$C$17:$C$300,'Beladung des Speichers'!$A$17:$A$300,A437))</f>
        <v/>
      </c>
      <c r="E437" s="151" t="str">
        <f>IF(ISBLANK('Beladung des Speichers'!A437),"",1/SUMIFS('Beladung des Speichers'!$C$17:$C$300,'Beladung des Speichers'!$A$17:$A$300,A437)*C437*SUMIF($A$17:$A$300,A437,'Beladung des Speichers'!$E$17:$E$300))</f>
        <v/>
      </c>
      <c r="F437" s="152" t="str">
        <f>IF(ISBLANK('Beladung des Speichers'!A437),"",IF(C437=0,"0,00",D437/C437*E437))</f>
        <v/>
      </c>
      <c r="G437" s="153" t="str">
        <f>IF(ISBLANK('Beladung des Speichers'!A437),"",SUMIFS('Beladung des Speichers'!$C$17:$C$300,'Beladung des Speichers'!$A$17:$A$300,A437))</f>
        <v/>
      </c>
      <c r="H437" s="112" t="str">
        <f>IF(ISBLANK('Beladung des Speichers'!A437),"",'Beladung des Speichers'!C437)</f>
        <v/>
      </c>
      <c r="I437" s="154" t="str">
        <f>IF(ISBLANK('Beladung des Speichers'!A437),"",SUMIFS('Beladung des Speichers'!$E$17:$E$1001,'Beladung des Speichers'!$A$17:$A$1001,'Ergebnis (detailliert)'!A437))</f>
        <v/>
      </c>
      <c r="J437" s="113" t="str">
        <f>IF(ISBLANK('Beladung des Speichers'!A437),"",'Beladung des Speichers'!E437)</f>
        <v/>
      </c>
      <c r="K437" s="154" t="str">
        <f>IF(ISBLANK('Beladung des Speichers'!A437),"",SUMIFS('Entladung des Speichers'!$C$17:$C$1001,'Entladung des Speichers'!$A$17:$A$1001,'Ergebnis (detailliert)'!A437))</f>
        <v/>
      </c>
      <c r="L437" s="155" t="str">
        <f t="shared" si="26"/>
        <v/>
      </c>
      <c r="M437" s="155" t="str">
        <f>IF(ISBLANK('Entladung des Speichers'!A437),"",'Entladung des Speichers'!C437)</f>
        <v/>
      </c>
      <c r="N437" s="154" t="str">
        <f>IF(ISBLANK('Beladung des Speichers'!A437),"",SUMIFS('Entladung des Speichers'!$E$17:$E$1001,'Entladung des Speichers'!$A$17:$A$1001,'Ergebnis (detailliert)'!$A$17:$A$300))</f>
        <v/>
      </c>
      <c r="O437" s="113" t="str">
        <f t="shared" si="27"/>
        <v/>
      </c>
      <c r="P437" s="17" t="str">
        <f>IFERROR(IF(A437="","",N437*'Ergebnis (detailliert)'!J437/'Ergebnis (detailliert)'!I437),0)</f>
        <v/>
      </c>
      <c r="Q437" s="95" t="str">
        <f t="shared" si="28"/>
        <v/>
      </c>
      <c r="R437" s="96" t="str">
        <f t="shared" si="29"/>
        <v/>
      </c>
      <c r="S437" s="97" t="str">
        <f>IF(A437="","",IF(LOOKUP(A437,Stammdaten!$A$17:$A$1001,Stammdaten!$G$17:$G$1001)="Nein",0,IF(ISBLANK('Beladung des Speichers'!A437),"",ROUND(MIN(J437,Q437)*-1,2))))</f>
        <v/>
      </c>
    </row>
    <row r="438" spans="1:19" x14ac:dyDescent="0.2">
      <c r="A438" s="98" t="str">
        <f>IF('Beladung des Speichers'!A438="","",'Beladung des Speichers'!A438)</f>
        <v/>
      </c>
      <c r="B438" s="98" t="str">
        <f>IF('Beladung des Speichers'!B438="","",'Beladung des Speichers'!B438)</f>
        <v/>
      </c>
      <c r="C438" s="149" t="str">
        <f>IF(ISBLANK('Beladung des Speichers'!A438),"",SUMIFS('Beladung des Speichers'!$C$17:$C$300,'Beladung des Speichers'!$A$17:$A$300,A438)-SUMIFS('Entladung des Speichers'!$C$17:$C$300,'Entladung des Speichers'!$A$17:$A$300,A438)+SUMIFS(Füllstände!$B$17:$B$299,Füllstände!$A$17:$A$299,A438)-SUMIFS(Füllstände!$C$17:$C$299,Füllstände!$A$17:$A$299,A438))</f>
        <v/>
      </c>
      <c r="D438" s="150" t="str">
        <f>IF(ISBLANK('Beladung des Speichers'!A438),"",C438*'Beladung des Speichers'!C438/SUMIFS('Beladung des Speichers'!$C$17:$C$300,'Beladung des Speichers'!$A$17:$A$300,A438))</f>
        <v/>
      </c>
      <c r="E438" s="151" t="str">
        <f>IF(ISBLANK('Beladung des Speichers'!A438),"",1/SUMIFS('Beladung des Speichers'!$C$17:$C$300,'Beladung des Speichers'!$A$17:$A$300,A438)*C438*SUMIF($A$17:$A$300,A438,'Beladung des Speichers'!$E$17:$E$300))</f>
        <v/>
      </c>
      <c r="F438" s="152" t="str">
        <f>IF(ISBLANK('Beladung des Speichers'!A438),"",IF(C438=0,"0,00",D438/C438*E438))</f>
        <v/>
      </c>
      <c r="G438" s="153" t="str">
        <f>IF(ISBLANK('Beladung des Speichers'!A438),"",SUMIFS('Beladung des Speichers'!$C$17:$C$300,'Beladung des Speichers'!$A$17:$A$300,A438))</f>
        <v/>
      </c>
      <c r="H438" s="112" t="str">
        <f>IF(ISBLANK('Beladung des Speichers'!A438),"",'Beladung des Speichers'!C438)</f>
        <v/>
      </c>
      <c r="I438" s="154" t="str">
        <f>IF(ISBLANK('Beladung des Speichers'!A438),"",SUMIFS('Beladung des Speichers'!$E$17:$E$1001,'Beladung des Speichers'!$A$17:$A$1001,'Ergebnis (detailliert)'!A438))</f>
        <v/>
      </c>
      <c r="J438" s="113" t="str">
        <f>IF(ISBLANK('Beladung des Speichers'!A438),"",'Beladung des Speichers'!E438)</f>
        <v/>
      </c>
      <c r="K438" s="154" t="str">
        <f>IF(ISBLANK('Beladung des Speichers'!A438),"",SUMIFS('Entladung des Speichers'!$C$17:$C$1001,'Entladung des Speichers'!$A$17:$A$1001,'Ergebnis (detailliert)'!A438))</f>
        <v/>
      </c>
      <c r="L438" s="155" t="str">
        <f t="shared" si="26"/>
        <v/>
      </c>
      <c r="M438" s="155" t="str">
        <f>IF(ISBLANK('Entladung des Speichers'!A438),"",'Entladung des Speichers'!C438)</f>
        <v/>
      </c>
      <c r="N438" s="154" t="str">
        <f>IF(ISBLANK('Beladung des Speichers'!A438),"",SUMIFS('Entladung des Speichers'!$E$17:$E$1001,'Entladung des Speichers'!$A$17:$A$1001,'Ergebnis (detailliert)'!$A$17:$A$300))</f>
        <v/>
      </c>
      <c r="O438" s="113" t="str">
        <f t="shared" si="27"/>
        <v/>
      </c>
      <c r="P438" s="17" t="str">
        <f>IFERROR(IF(A438="","",N438*'Ergebnis (detailliert)'!J438/'Ergebnis (detailliert)'!I438),0)</f>
        <v/>
      </c>
      <c r="Q438" s="95" t="str">
        <f t="shared" si="28"/>
        <v/>
      </c>
      <c r="R438" s="96" t="str">
        <f t="shared" si="29"/>
        <v/>
      </c>
      <c r="S438" s="97" t="str">
        <f>IF(A438="","",IF(LOOKUP(A438,Stammdaten!$A$17:$A$1001,Stammdaten!$G$17:$G$1001)="Nein",0,IF(ISBLANK('Beladung des Speichers'!A438),"",ROUND(MIN(J438,Q438)*-1,2))))</f>
        <v/>
      </c>
    </row>
    <row r="439" spans="1:19" x14ac:dyDescent="0.2">
      <c r="A439" s="98" t="str">
        <f>IF('Beladung des Speichers'!A439="","",'Beladung des Speichers'!A439)</f>
        <v/>
      </c>
      <c r="B439" s="98" t="str">
        <f>IF('Beladung des Speichers'!B439="","",'Beladung des Speichers'!B439)</f>
        <v/>
      </c>
      <c r="C439" s="149" t="str">
        <f>IF(ISBLANK('Beladung des Speichers'!A439),"",SUMIFS('Beladung des Speichers'!$C$17:$C$300,'Beladung des Speichers'!$A$17:$A$300,A439)-SUMIFS('Entladung des Speichers'!$C$17:$C$300,'Entladung des Speichers'!$A$17:$A$300,A439)+SUMIFS(Füllstände!$B$17:$B$299,Füllstände!$A$17:$A$299,A439)-SUMIFS(Füllstände!$C$17:$C$299,Füllstände!$A$17:$A$299,A439))</f>
        <v/>
      </c>
      <c r="D439" s="150" t="str">
        <f>IF(ISBLANK('Beladung des Speichers'!A439),"",C439*'Beladung des Speichers'!C439/SUMIFS('Beladung des Speichers'!$C$17:$C$300,'Beladung des Speichers'!$A$17:$A$300,A439))</f>
        <v/>
      </c>
      <c r="E439" s="151" t="str">
        <f>IF(ISBLANK('Beladung des Speichers'!A439),"",1/SUMIFS('Beladung des Speichers'!$C$17:$C$300,'Beladung des Speichers'!$A$17:$A$300,A439)*C439*SUMIF($A$17:$A$300,A439,'Beladung des Speichers'!$E$17:$E$300))</f>
        <v/>
      </c>
      <c r="F439" s="152" t="str">
        <f>IF(ISBLANK('Beladung des Speichers'!A439),"",IF(C439=0,"0,00",D439/C439*E439))</f>
        <v/>
      </c>
      <c r="G439" s="153" t="str">
        <f>IF(ISBLANK('Beladung des Speichers'!A439),"",SUMIFS('Beladung des Speichers'!$C$17:$C$300,'Beladung des Speichers'!$A$17:$A$300,A439))</f>
        <v/>
      </c>
      <c r="H439" s="112" t="str">
        <f>IF(ISBLANK('Beladung des Speichers'!A439),"",'Beladung des Speichers'!C439)</f>
        <v/>
      </c>
      <c r="I439" s="154" t="str">
        <f>IF(ISBLANK('Beladung des Speichers'!A439),"",SUMIFS('Beladung des Speichers'!$E$17:$E$1001,'Beladung des Speichers'!$A$17:$A$1001,'Ergebnis (detailliert)'!A439))</f>
        <v/>
      </c>
      <c r="J439" s="113" t="str">
        <f>IF(ISBLANK('Beladung des Speichers'!A439),"",'Beladung des Speichers'!E439)</f>
        <v/>
      </c>
      <c r="K439" s="154" t="str">
        <f>IF(ISBLANK('Beladung des Speichers'!A439),"",SUMIFS('Entladung des Speichers'!$C$17:$C$1001,'Entladung des Speichers'!$A$17:$A$1001,'Ergebnis (detailliert)'!A439))</f>
        <v/>
      </c>
      <c r="L439" s="155" t="str">
        <f t="shared" si="26"/>
        <v/>
      </c>
      <c r="M439" s="155" t="str">
        <f>IF(ISBLANK('Entladung des Speichers'!A439),"",'Entladung des Speichers'!C439)</f>
        <v/>
      </c>
      <c r="N439" s="154" t="str">
        <f>IF(ISBLANK('Beladung des Speichers'!A439),"",SUMIFS('Entladung des Speichers'!$E$17:$E$1001,'Entladung des Speichers'!$A$17:$A$1001,'Ergebnis (detailliert)'!$A$17:$A$300))</f>
        <v/>
      </c>
      <c r="O439" s="113" t="str">
        <f t="shared" si="27"/>
        <v/>
      </c>
      <c r="P439" s="17" t="str">
        <f>IFERROR(IF(A439="","",N439*'Ergebnis (detailliert)'!J439/'Ergebnis (detailliert)'!I439),0)</f>
        <v/>
      </c>
      <c r="Q439" s="95" t="str">
        <f t="shared" si="28"/>
        <v/>
      </c>
      <c r="R439" s="96" t="str">
        <f t="shared" si="29"/>
        <v/>
      </c>
      <c r="S439" s="97" t="str">
        <f>IF(A439="","",IF(LOOKUP(A439,Stammdaten!$A$17:$A$1001,Stammdaten!$G$17:$G$1001)="Nein",0,IF(ISBLANK('Beladung des Speichers'!A439),"",ROUND(MIN(J439,Q439)*-1,2))))</f>
        <v/>
      </c>
    </row>
    <row r="440" spans="1:19" x14ac:dyDescent="0.2">
      <c r="A440" s="98" t="str">
        <f>IF('Beladung des Speichers'!A440="","",'Beladung des Speichers'!A440)</f>
        <v/>
      </c>
      <c r="B440" s="98" t="str">
        <f>IF('Beladung des Speichers'!B440="","",'Beladung des Speichers'!B440)</f>
        <v/>
      </c>
      <c r="C440" s="149" t="str">
        <f>IF(ISBLANK('Beladung des Speichers'!A440),"",SUMIFS('Beladung des Speichers'!$C$17:$C$300,'Beladung des Speichers'!$A$17:$A$300,A440)-SUMIFS('Entladung des Speichers'!$C$17:$C$300,'Entladung des Speichers'!$A$17:$A$300,A440)+SUMIFS(Füllstände!$B$17:$B$299,Füllstände!$A$17:$A$299,A440)-SUMIFS(Füllstände!$C$17:$C$299,Füllstände!$A$17:$A$299,A440))</f>
        <v/>
      </c>
      <c r="D440" s="150" t="str">
        <f>IF(ISBLANK('Beladung des Speichers'!A440),"",C440*'Beladung des Speichers'!C440/SUMIFS('Beladung des Speichers'!$C$17:$C$300,'Beladung des Speichers'!$A$17:$A$300,A440))</f>
        <v/>
      </c>
      <c r="E440" s="151" t="str">
        <f>IF(ISBLANK('Beladung des Speichers'!A440),"",1/SUMIFS('Beladung des Speichers'!$C$17:$C$300,'Beladung des Speichers'!$A$17:$A$300,A440)*C440*SUMIF($A$17:$A$300,A440,'Beladung des Speichers'!$E$17:$E$300))</f>
        <v/>
      </c>
      <c r="F440" s="152" t="str">
        <f>IF(ISBLANK('Beladung des Speichers'!A440),"",IF(C440=0,"0,00",D440/C440*E440))</f>
        <v/>
      </c>
      <c r="G440" s="153" t="str">
        <f>IF(ISBLANK('Beladung des Speichers'!A440),"",SUMIFS('Beladung des Speichers'!$C$17:$C$300,'Beladung des Speichers'!$A$17:$A$300,A440))</f>
        <v/>
      </c>
      <c r="H440" s="112" t="str">
        <f>IF(ISBLANK('Beladung des Speichers'!A440),"",'Beladung des Speichers'!C440)</f>
        <v/>
      </c>
      <c r="I440" s="154" t="str">
        <f>IF(ISBLANK('Beladung des Speichers'!A440),"",SUMIFS('Beladung des Speichers'!$E$17:$E$1001,'Beladung des Speichers'!$A$17:$A$1001,'Ergebnis (detailliert)'!A440))</f>
        <v/>
      </c>
      <c r="J440" s="113" t="str">
        <f>IF(ISBLANK('Beladung des Speichers'!A440),"",'Beladung des Speichers'!E440)</f>
        <v/>
      </c>
      <c r="K440" s="154" t="str">
        <f>IF(ISBLANK('Beladung des Speichers'!A440),"",SUMIFS('Entladung des Speichers'!$C$17:$C$1001,'Entladung des Speichers'!$A$17:$A$1001,'Ergebnis (detailliert)'!A440))</f>
        <v/>
      </c>
      <c r="L440" s="155" t="str">
        <f t="shared" si="26"/>
        <v/>
      </c>
      <c r="M440" s="155" t="str">
        <f>IF(ISBLANK('Entladung des Speichers'!A440),"",'Entladung des Speichers'!C440)</f>
        <v/>
      </c>
      <c r="N440" s="154" t="str">
        <f>IF(ISBLANK('Beladung des Speichers'!A440),"",SUMIFS('Entladung des Speichers'!$E$17:$E$1001,'Entladung des Speichers'!$A$17:$A$1001,'Ergebnis (detailliert)'!$A$17:$A$300))</f>
        <v/>
      </c>
      <c r="O440" s="113" t="str">
        <f t="shared" si="27"/>
        <v/>
      </c>
      <c r="P440" s="17" t="str">
        <f>IFERROR(IF(A440="","",N440*'Ergebnis (detailliert)'!J440/'Ergebnis (detailliert)'!I440),0)</f>
        <v/>
      </c>
      <c r="Q440" s="95" t="str">
        <f t="shared" si="28"/>
        <v/>
      </c>
      <c r="R440" s="96" t="str">
        <f t="shared" si="29"/>
        <v/>
      </c>
      <c r="S440" s="97" t="str">
        <f>IF(A440="","",IF(LOOKUP(A440,Stammdaten!$A$17:$A$1001,Stammdaten!$G$17:$G$1001)="Nein",0,IF(ISBLANK('Beladung des Speichers'!A440),"",ROUND(MIN(J440,Q440)*-1,2))))</f>
        <v/>
      </c>
    </row>
    <row r="441" spans="1:19" x14ac:dyDescent="0.2">
      <c r="A441" s="98" t="str">
        <f>IF('Beladung des Speichers'!A441="","",'Beladung des Speichers'!A441)</f>
        <v/>
      </c>
      <c r="B441" s="98" t="str">
        <f>IF('Beladung des Speichers'!B441="","",'Beladung des Speichers'!B441)</f>
        <v/>
      </c>
      <c r="C441" s="149" t="str">
        <f>IF(ISBLANK('Beladung des Speichers'!A441),"",SUMIFS('Beladung des Speichers'!$C$17:$C$300,'Beladung des Speichers'!$A$17:$A$300,A441)-SUMIFS('Entladung des Speichers'!$C$17:$C$300,'Entladung des Speichers'!$A$17:$A$300,A441)+SUMIFS(Füllstände!$B$17:$B$299,Füllstände!$A$17:$A$299,A441)-SUMIFS(Füllstände!$C$17:$C$299,Füllstände!$A$17:$A$299,A441))</f>
        <v/>
      </c>
      <c r="D441" s="150" t="str">
        <f>IF(ISBLANK('Beladung des Speichers'!A441),"",C441*'Beladung des Speichers'!C441/SUMIFS('Beladung des Speichers'!$C$17:$C$300,'Beladung des Speichers'!$A$17:$A$300,A441))</f>
        <v/>
      </c>
      <c r="E441" s="151" t="str">
        <f>IF(ISBLANK('Beladung des Speichers'!A441),"",1/SUMIFS('Beladung des Speichers'!$C$17:$C$300,'Beladung des Speichers'!$A$17:$A$300,A441)*C441*SUMIF($A$17:$A$300,A441,'Beladung des Speichers'!$E$17:$E$300))</f>
        <v/>
      </c>
      <c r="F441" s="152" t="str">
        <f>IF(ISBLANK('Beladung des Speichers'!A441),"",IF(C441=0,"0,00",D441/C441*E441))</f>
        <v/>
      </c>
      <c r="G441" s="153" t="str">
        <f>IF(ISBLANK('Beladung des Speichers'!A441),"",SUMIFS('Beladung des Speichers'!$C$17:$C$300,'Beladung des Speichers'!$A$17:$A$300,A441))</f>
        <v/>
      </c>
      <c r="H441" s="112" t="str">
        <f>IF(ISBLANK('Beladung des Speichers'!A441),"",'Beladung des Speichers'!C441)</f>
        <v/>
      </c>
      <c r="I441" s="154" t="str">
        <f>IF(ISBLANK('Beladung des Speichers'!A441),"",SUMIFS('Beladung des Speichers'!$E$17:$E$1001,'Beladung des Speichers'!$A$17:$A$1001,'Ergebnis (detailliert)'!A441))</f>
        <v/>
      </c>
      <c r="J441" s="113" t="str">
        <f>IF(ISBLANK('Beladung des Speichers'!A441),"",'Beladung des Speichers'!E441)</f>
        <v/>
      </c>
      <c r="K441" s="154" t="str">
        <f>IF(ISBLANK('Beladung des Speichers'!A441),"",SUMIFS('Entladung des Speichers'!$C$17:$C$1001,'Entladung des Speichers'!$A$17:$A$1001,'Ergebnis (detailliert)'!A441))</f>
        <v/>
      </c>
      <c r="L441" s="155" t="str">
        <f t="shared" si="26"/>
        <v/>
      </c>
      <c r="M441" s="155" t="str">
        <f>IF(ISBLANK('Entladung des Speichers'!A441),"",'Entladung des Speichers'!C441)</f>
        <v/>
      </c>
      <c r="N441" s="154" t="str">
        <f>IF(ISBLANK('Beladung des Speichers'!A441),"",SUMIFS('Entladung des Speichers'!$E$17:$E$1001,'Entladung des Speichers'!$A$17:$A$1001,'Ergebnis (detailliert)'!$A$17:$A$300))</f>
        <v/>
      </c>
      <c r="O441" s="113" t="str">
        <f t="shared" si="27"/>
        <v/>
      </c>
      <c r="P441" s="17" t="str">
        <f>IFERROR(IF(A441="","",N441*'Ergebnis (detailliert)'!J441/'Ergebnis (detailliert)'!I441),0)</f>
        <v/>
      </c>
      <c r="Q441" s="95" t="str">
        <f t="shared" si="28"/>
        <v/>
      </c>
      <c r="R441" s="96" t="str">
        <f t="shared" si="29"/>
        <v/>
      </c>
      <c r="S441" s="97" t="str">
        <f>IF(A441="","",IF(LOOKUP(A441,Stammdaten!$A$17:$A$1001,Stammdaten!$G$17:$G$1001)="Nein",0,IF(ISBLANK('Beladung des Speichers'!A441),"",ROUND(MIN(J441,Q441)*-1,2))))</f>
        <v/>
      </c>
    </row>
    <row r="442" spans="1:19" x14ac:dyDescent="0.2">
      <c r="A442" s="98" t="str">
        <f>IF('Beladung des Speichers'!A442="","",'Beladung des Speichers'!A442)</f>
        <v/>
      </c>
      <c r="B442" s="98" t="str">
        <f>IF('Beladung des Speichers'!B442="","",'Beladung des Speichers'!B442)</f>
        <v/>
      </c>
      <c r="C442" s="149" t="str">
        <f>IF(ISBLANK('Beladung des Speichers'!A442),"",SUMIFS('Beladung des Speichers'!$C$17:$C$300,'Beladung des Speichers'!$A$17:$A$300,A442)-SUMIFS('Entladung des Speichers'!$C$17:$C$300,'Entladung des Speichers'!$A$17:$A$300,A442)+SUMIFS(Füllstände!$B$17:$B$299,Füllstände!$A$17:$A$299,A442)-SUMIFS(Füllstände!$C$17:$C$299,Füllstände!$A$17:$A$299,A442))</f>
        <v/>
      </c>
      <c r="D442" s="150" t="str">
        <f>IF(ISBLANK('Beladung des Speichers'!A442),"",C442*'Beladung des Speichers'!C442/SUMIFS('Beladung des Speichers'!$C$17:$C$300,'Beladung des Speichers'!$A$17:$A$300,A442))</f>
        <v/>
      </c>
      <c r="E442" s="151" t="str">
        <f>IF(ISBLANK('Beladung des Speichers'!A442),"",1/SUMIFS('Beladung des Speichers'!$C$17:$C$300,'Beladung des Speichers'!$A$17:$A$300,A442)*C442*SUMIF($A$17:$A$300,A442,'Beladung des Speichers'!$E$17:$E$300))</f>
        <v/>
      </c>
      <c r="F442" s="152" t="str">
        <f>IF(ISBLANK('Beladung des Speichers'!A442),"",IF(C442=0,"0,00",D442/C442*E442))</f>
        <v/>
      </c>
      <c r="G442" s="153" t="str">
        <f>IF(ISBLANK('Beladung des Speichers'!A442),"",SUMIFS('Beladung des Speichers'!$C$17:$C$300,'Beladung des Speichers'!$A$17:$A$300,A442))</f>
        <v/>
      </c>
      <c r="H442" s="112" t="str">
        <f>IF(ISBLANK('Beladung des Speichers'!A442),"",'Beladung des Speichers'!C442)</f>
        <v/>
      </c>
      <c r="I442" s="154" t="str">
        <f>IF(ISBLANK('Beladung des Speichers'!A442),"",SUMIFS('Beladung des Speichers'!$E$17:$E$1001,'Beladung des Speichers'!$A$17:$A$1001,'Ergebnis (detailliert)'!A442))</f>
        <v/>
      </c>
      <c r="J442" s="113" t="str">
        <f>IF(ISBLANK('Beladung des Speichers'!A442),"",'Beladung des Speichers'!E442)</f>
        <v/>
      </c>
      <c r="K442" s="154" t="str">
        <f>IF(ISBLANK('Beladung des Speichers'!A442),"",SUMIFS('Entladung des Speichers'!$C$17:$C$1001,'Entladung des Speichers'!$A$17:$A$1001,'Ergebnis (detailliert)'!A442))</f>
        <v/>
      </c>
      <c r="L442" s="155" t="str">
        <f t="shared" si="26"/>
        <v/>
      </c>
      <c r="M442" s="155" t="str">
        <f>IF(ISBLANK('Entladung des Speichers'!A442),"",'Entladung des Speichers'!C442)</f>
        <v/>
      </c>
      <c r="N442" s="154" t="str">
        <f>IF(ISBLANK('Beladung des Speichers'!A442),"",SUMIFS('Entladung des Speichers'!$E$17:$E$1001,'Entladung des Speichers'!$A$17:$A$1001,'Ergebnis (detailliert)'!$A$17:$A$300))</f>
        <v/>
      </c>
      <c r="O442" s="113" t="str">
        <f t="shared" si="27"/>
        <v/>
      </c>
      <c r="P442" s="17" t="str">
        <f>IFERROR(IF(A442="","",N442*'Ergebnis (detailliert)'!J442/'Ergebnis (detailliert)'!I442),0)</f>
        <v/>
      </c>
      <c r="Q442" s="95" t="str">
        <f t="shared" si="28"/>
        <v/>
      </c>
      <c r="R442" s="96" t="str">
        <f t="shared" si="29"/>
        <v/>
      </c>
      <c r="S442" s="97" t="str">
        <f>IF(A442="","",IF(LOOKUP(A442,Stammdaten!$A$17:$A$1001,Stammdaten!$G$17:$G$1001)="Nein",0,IF(ISBLANK('Beladung des Speichers'!A442),"",ROUND(MIN(J442,Q442)*-1,2))))</f>
        <v/>
      </c>
    </row>
    <row r="443" spans="1:19" x14ac:dyDescent="0.2">
      <c r="A443" s="98" t="str">
        <f>IF('Beladung des Speichers'!A443="","",'Beladung des Speichers'!A443)</f>
        <v/>
      </c>
      <c r="B443" s="98" t="str">
        <f>IF('Beladung des Speichers'!B443="","",'Beladung des Speichers'!B443)</f>
        <v/>
      </c>
      <c r="C443" s="149" t="str">
        <f>IF(ISBLANK('Beladung des Speichers'!A443),"",SUMIFS('Beladung des Speichers'!$C$17:$C$300,'Beladung des Speichers'!$A$17:$A$300,A443)-SUMIFS('Entladung des Speichers'!$C$17:$C$300,'Entladung des Speichers'!$A$17:$A$300,A443)+SUMIFS(Füllstände!$B$17:$B$299,Füllstände!$A$17:$A$299,A443)-SUMIFS(Füllstände!$C$17:$C$299,Füllstände!$A$17:$A$299,A443))</f>
        <v/>
      </c>
      <c r="D443" s="150" t="str">
        <f>IF(ISBLANK('Beladung des Speichers'!A443),"",C443*'Beladung des Speichers'!C443/SUMIFS('Beladung des Speichers'!$C$17:$C$300,'Beladung des Speichers'!$A$17:$A$300,A443))</f>
        <v/>
      </c>
      <c r="E443" s="151" t="str">
        <f>IF(ISBLANK('Beladung des Speichers'!A443),"",1/SUMIFS('Beladung des Speichers'!$C$17:$C$300,'Beladung des Speichers'!$A$17:$A$300,A443)*C443*SUMIF($A$17:$A$300,A443,'Beladung des Speichers'!$E$17:$E$300))</f>
        <v/>
      </c>
      <c r="F443" s="152" t="str">
        <f>IF(ISBLANK('Beladung des Speichers'!A443),"",IF(C443=0,"0,00",D443/C443*E443))</f>
        <v/>
      </c>
      <c r="G443" s="153" t="str">
        <f>IF(ISBLANK('Beladung des Speichers'!A443),"",SUMIFS('Beladung des Speichers'!$C$17:$C$300,'Beladung des Speichers'!$A$17:$A$300,A443))</f>
        <v/>
      </c>
      <c r="H443" s="112" t="str">
        <f>IF(ISBLANK('Beladung des Speichers'!A443),"",'Beladung des Speichers'!C443)</f>
        <v/>
      </c>
      <c r="I443" s="154" t="str">
        <f>IF(ISBLANK('Beladung des Speichers'!A443),"",SUMIFS('Beladung des Speichers'!$E$17:$E$1001,'Beladung des Speichers'!$A$17:$A$1001,'Ergebnis (detailliert)'!A443))</f>
        <v/>
      </c>
      <c r="J443" s="113" t="str">
        <f>IF(ISBLANK('Beladung des Speichers'!A443),"",'Beladung des Speichers'!E443)</f>
        <v/>
      </c>
      <c r="K443" s="154" t="str">
        <f>IF(ISBLANK('Beladung des Speichers'!A443),"",SUMIFS('Entladung des Speichers'!$C$17:$C$1001,'Entladung des Speichers'!$A$17:$A$1001,'Ergebnis (detailliert)'!A443))</f>
        <v/>
      </c>
      <c r="L443" s="155" t="str">
        <f t="shared" si="26"/>
        <v/>
      </c>
      <c r="M443" s="155" t="str">
        <f>IF(ISBLANK('Entladung des Speichers'!A443),"",'Entladung des Speichers'!C443)</f>
        <v/>
      </c>
      <c r="N443" s="154" t="str">
        <f>IF(ISBLANK('Beladung des Speichers'!A443),"",SUMIFS('Entladung des Speichers'!$E$17:$E$1001,'Entladung des Speichers'!$A$17:$A$1001,'Ergebnis (detailliert)'!$A$17:$A$300))</f>
        <v/>
      </c>
      <c r="O443" s="113" t="str">
        <f t="shared" si="27"/>
        <v/>
      </c>
      <c r="P443" s="17" t="str">
        <f>IFERROR(IF(A443="","",N443*'Ergebnis (detailliert)'!J443/'Ergebnis (detailliert)'!I443),0)</f>
        <v/>
      </c>
      <c r="Q443" s="95" t="str">
        <f t="shared" si="28"/>
        <v/>
      </c>
      <c r="R443" s="96" t="str">
        <f t="shared" si="29"/>
        <v/>
      </c>
      <c r="S443" s="97" t="str">
        <f>IF(A443="","",IF(LOOKUP(A443,Stammdaten!$A$17:$A$1001,Stammdaten!$G$17:$G$1001)="Nein",0,IF(ISBLANK('Beladung des Speichers'!A443),"",ROUND(MIN(J443,Q443)*-1,2))))</f>
        <v/>
      </c>
    </row>
    <row r="444" spans="1:19" x14ac:dyDescent="0.2">
      <c r="A444" s="98" t="str">
        <f>IF('Beladung des Speichers'!A444="","",'Beladung des Speichers'!A444)</f>
        <v/>
      </c>
      <c r="B444" s="98" t="str">
        <f>IF('Beladung des Speichers'!B444="","",'Beladung des Speichers'!B444)</f>
        <v/>
      </c>
      <c r="C444" s="149" t="str">
        <f>IF(ISBLANK('Beladung des Speichers'!A444),"",SUMIFS('Beladung des Speichers'!$C$17:$C$300,'Beladung des Speichers'!$A$17:$A$300,A444)-SUMIFS('Entladung des Speichers'!$C$17:$C$300,'Entladung des Speichers'!$A$17:$A$300,A444)+SUMIFS(Füllstände!$B$17:$B$299,Füllstände!$A$17:$A$299,A444)-SUMIFS(Füllstände!$C$17:$C$299,Füllstände!$A$17:$A$299,A444))</f>
        <v/>
      </c>
      <c r="D444" s="150" t="str">
        <f>IF(ISBLANK('Beladung des Speichers'!A444),"",C444*'Beladung des Speichers'!C444/SUMIFS('Beladung des Speichers'!$C$17:$C$300,'Beladung des Speichers'!$A$17:$A$300,A444))</f>
        <v/>
      </c>
      <c r="E444" s="151" t="str">
        <f>IF(ISBLANK('Beladung des Speichers'!A444),"",1/SUMIFS('Beladung des Speichers'!$C$17:$C$300,'Beladung des Speichers'!$A$17:$A$300,A444)*C444*SUMIF($A$17:$A$300,A444,'Beladung des Speichers'!$E$17:$E$300))</f>
        <v/>
      </c>
      <c r="F444" s="152" t="str">
        <f>IF(ISBLANK('Beladung des Speichers'!A444),"",IF(C444=0,"0,00",D444/C444*E444))</f>
        <v/>
      </c>
      <c r="G444" s="153" t="str">
        <f>IF(ISBLANK('Beladung des Speichers'!A444),"",SUMIFS('Beladung des Speichers'!$C$17:$C$300,'Beladung des Speichers'!$A$17:$A$300,A444))</f>
        <v/>
      </c>
      <c r="H444" s="112" t="str">
        <f>IF(ISBLANK('Beladung des Speichers'!A444),"",'Beladung des Speichers'!C444)</f>
        <v/>
      </c>
      <c r="I444" s="154" t="str">
        <f>IF(ISBLANK('Beladung des Speichers'!A444),"",SUMIFS('Beladung des Speichers'!$E$17:$E$1001,'Beladung des Speichers'!$A$17:$A$1001,'Ergebnis (detailliert)'!A444))</f>
        <v/>
      </c>
      <c r="J444" s="113" t="str">
        <f>IF(ISBLANK('Beladung des Speichers'!A444),"",'Beladung des Speichers'!E444)</f>
        <v/>
      </c>
      <c r="K444" s="154" t="str">
        <f>IF(ISBLANK('Beladung des Speichers'!A444),"",SUMIFS('Entladung des Speichers'!$C$17:$C$1001,'Entladung des Speichers'!$A$17:$A$1001,'Ergebnis (detailliert)'!A444))</f>
        <v/>
      </c>
      <c r="L444" s="155" t="str">
        <f t="shared" si="26"/>
        <v/>
      </c>
      <c r="M444" s="155" t="str">
        <f>IF(ISBLANK('Entladung des Speichers'!A444),"",'Entladung des Speichers'!C444)</f>
        <v/>
      </c>
      <c r="N444" s="154" t="str">
        <f>IF(ISBLANK('Beladung des Speichers'!A444),"",SUMIFS('Entladung des Speichers'!$E$17:$E$1001,'Entladung des Speichers'!$A$17:$A$1001,'Ergebnis (detailliert)'!$A$17:$A$300))</f>
        <v/>
      </c>
      <c r="O444" s="113" t="str">
        <f t="shared" si="27"/>
        <v/>
      </c>
      <c r="P444" s="17" t="str">
        <f>IFERROR(IF(A444="","",N444*'Ergebnis (detailliert)'!J444/'Ergebnis (detailliert)'!I444),0)</f>
        <v/>
      </c>
      <c r="Q444" s="95" t="str">
        <f t="shared" si="28"/>
        <v/>
      </c>
      <c r="R444" s="96" t="str">
        <f t="shared" si="29"/>
        <v/>
      </c>
      <c r="S444" s="97" t="str">
        <f>IF(A444="","",IF(LOOKUP(A444,Stammdaten!$A$17:$A$1001,Stammdaten!$G$17:$G$1001)="Nein",0,IF(ISBLANK('Beladung des Speichers'!A444),"",ROUND(MIN(J444,Q444)*-1,2))))</f>
        <v/>
      </c>
    </row>
    <row r="445" spans="1:19" x14ac:dyDescent="0.2">
      <c r="A445" s="98" t="str">
        <f>IF('Beladung des Speichers'!A445="","",'Beladung des Speichers'!A445)</f>
        <v/>
      </c>
      <c r="B445" s="98" t="str">
        <f>IF('Beladung des Speichers'!B445="","",'Beladung des Speichers'!B445)</f>
        <v/>
      </c>
      <c r="C445" s="149" t="str">
        <f>IF(ISBLANK('Beladung des Speichers'!A445),"",SUMIFS('Beladung des Speichers'!$C$17:$C$300,'Beladung des Speichers'!$A$17:$A$300,A445)-SUMIFS('Entladung des Speichers'!$C$17:$C$300,'Entladung des Speichers'!$A$17:$A$300,A445)+SUMIFS(Füllstände!$B$17:$B$299,Füllstände!$A$17:$A$299,A445)-SUMIFS(Füllstände!$C$17:$C$299,Füllstände!$A$17:$A$299,A445))</f>
        <v/>
      </c>
      <c r="D445" s="150" t="str">
        <f>IF(ISBLANK('Beladung des Speichers'!A445),"",C445*'Beladung des Speichers'!C445/SUMIFS('Beladung des Speichers'!$C$17:$C$300,'Beladung des Speichers'!$A$17:$A$300,A445))</f>
        <v/>
      </c>
      <c r="E445" s="151" t="str">
        <f>IF(ISBLANK('Beladung des Speichers'!A445),"",1/SUMIFS('Beladung des Speichers'!$C$17:$C$300,'Beladung des Speichers'!$A$17:$A$300,A445)*C445*SUMIF($A$17:$A$300,A445,'Beladung des Speichers'!$E$17:$E$300))</f>
        <v/>
      </c>
      <c r="F445" s="152" t="str">
        <f>IF(ISBLANK('Beladung des Speichers'!A445),"",IF(C445=0,"0,00",D445/C445*E445))</f>
        <v/>
      </c>
      <c r="G445" s="153" t="str">
        <f>IF(ISBLANK('Beladung des Speichers'!A445),"",SUMIFS('Beladung des Speichers'!$C$17:$C$300,'Beladung des Speichers'!$A$17:$A$300,A445))</f>
        <v/>
      </c>
      <c r="H445" s="112" t="str">
        <f>IF(ISBLANK('Beladung des Speichers'!A445),"",'Beladung des Speichers'!C445)</f>
        <v/>
      </c>
      <c r="I445" s="154" t="str">
        <f>IF(ISBLANK('Beladung des Speichers'!A445),"",SUMIFS('Beladung des Speichers'!$E$17:$E$1001,'Beladung des Speichers'!$A$17:$A$1001,'Ergebnis (detailliert)'!A445))</f>
        <v/>
      </c>
      <c r="J445" s="113" t="str">
        <f>IF(ISBLANK('Beladung des Speichers'!A445),"",'Beladung des Speichers'!E445)</f>
        <v/>
      </c>
      <c r="K445" s="154" t="str">
        <f>IF(ISBLANK('Beladung des Speichers'!A445),"",SUMIFS('Entladung des Speichers'!$C$17:$C$1001,'Entladung des Speichers'!$A$17:$A$1001,'Ergebnis (detailliert)'!A445))</f>
        <v/>
      </c>
      <c r="L445" s="155" t="str">
        <f t="shared" si="26"/>
        <v/>
      </c>
      <c r="M445" s="155" t="str">
        <f>IF(ISBLANK('Entladung des Speichers'!A445),"",'Entladung des Speichers'!C445)</f>
        <v/>
      </c>
      <c r="N445" s="154" t="str">
        <f>IF(ISBLANK('Beladung des Speichers'!A445),"",SUMIFS('Entladung des Speichers'!$E$17:$E$1001,'Entladung des Speichers'!$A$17:$A$1001,'Ergebnis (detailliert)'!$A$17:$A$300))</f>
        <v/>
      </c>
      <c r="O445" s="113" t="str">
        <f t="shared" si="27"/>
        <v/>
      </c>
      <c r="P445" s="17" t="str">
        <f>IFERROR(IF(A445="","",N445*'Ergebnis (detailliert)'!J445/'Ergebnis (detailliert)'!I445),0)</f>
        <v/>
      </c>
      <c r="Q445" s="95" t="str">
        <f t="shared" si="28"/>
        <v/>
      </c>
      <c r="R445" s="96" t="str">
        <f t="shared" si="29"/>
        <v/>
      </c>
      <c r="S445" s="97" t="str">
        <f>IF(A445="","",IF(LOOKUP(A445,Stammdaten!$A$17:$A$1001,Stammdaten!$G$17:$G$1001)="Nein",0,IF(ISBLANK('Beladung des Speichers'!A445),"",ROUND(MIN(J445,Q445)*-1,2))))</f>
        <v/>
      </c>
    </row>
    <row r="446" spans="1:19" x14ac:dyDescent="0.2">
      <c r="A446" s="98" t="str">
        <f>IF('Beladung des Speichers'!A446="","",'Beladung des Speichers'!A446)</f>
        <v/>
      </c>
      <c r="B446" s="98" t="str">
        <f>IF('Beladung des Speichers'!B446="","",'Beladung des Speichers'!B446)</f>
        <v/>
      </c>
      <c r="C446" s="149" t="str">
        <f>IF(ISBLANK('Beladung des Speichers'!A446),"",SUMIFS('Beladung des Speichers'!$C$17:$C$300,'Beladung des Speichers'!$A$17:$A$300,A446)-SUMIFS('Entladung des Speichers'!$C$17:$C$300,'Entladung des Speichers'!$A$17:$A$300,A446)+SUMIFS(Füllstände!$B$17:$B$299,Füllstände!$A$17:$A$299,A446)-SUMIFS(Füllstände!$C$17:$C$299,Füllstände!$A$17:$A$299,A446))</f>
        <v/>
      </c>
      <c r="D446" s="150" t="str">
        <f>IF(ISBLANK('Beladung des Speichers'!A446),"",C446*'Beladung des Speichers'!C446/SUMIFS('Beladung des Speichers'!$C$17:$C$300,'Beladung des Speichers'!$A$17:$A$300,A446))</f>
        <v/>
      </c>
      <c r="E446" s="151" t="str">
        <f>IF(ISBLANK('Beladung des Speichers'!A446),"",1/SUMIFS('Beladung des Speichers'!$C$17:$C$300,'Beladung des Speichers'!$A$17:$A$300,A446)*C446*SUMIF($A$17:$A$300,A446,'Beladung des Speichers'!$E$17:$E$300))</f>
        <v/>
      </c>
      <c r="F446" s="152" t="str">
        <f>IF(ISBLANK('Beladung des Speichers'!A446),"",IF(C446=0,"0,00",D446/C446*E446))</f>
        <v/>
      </c>
      <c r="G446" s="153" t="str">
        <f>IF(ISBLANK('Beladung des Speichers'!A446),"",SUMIFS('Beladung des Speichers'!$C$17:$C$300,'Beladung des Speichers'!$A$17:$A$300,A446))</f>
        <v/>
      </c>
      <c r="H446" s="112" t="str">
        <f>IF(ISBLANK('Beladung des Speichers'!A446),"",'Beladung des Speichers'!C446)</f>
        <v/>
      </c>
      <c r="I446" s="154" t="str">
        <f>IF(ISBLANK('Beladung des Speichers'!A446),"",SUMIFS('Beladung des Speichers'!$E$17:$E$1001,'Beladung des Speichers'!$A$17:$A$1001,'Ergebnis (detailliert)'!A446))</f>
        <v/>
      </c>
      <c r="J446" s="113" t="str">
        <f>IF(ISBLANK('Beladung des Speichers'!A446),"",'Beladung des Speichers'!E446)</f>
        <v/>
      </c>
      <c r="K446" s="154" t="str">
        <f>IF(ISBLANK('Beladung des Speichers'!A446),"",SUMIFS('Entladung des Speichers'!$C$17:$C$1001,'Entladung des Speichers'!$A$17:$A$1001,'Ergebnis (detailliert)'!A446))</f>
        <v/>
      </c>
      <c r="L446" s="155" t="str">
        <f t="shared" si="26"/>
        <v/>
      </c>
      <c r="M446" s="155" t="str">
        <f>IF(ISBLANK('Entladung des Speichers'!A446),"",'Entladung des Speichers'!C446)</f>
        <v/>
      </c>
      <c r="N446" s="154" t="str">
        <f>IF(ISBLANK('Beladung des Speichers'!A446),"",SUMIFS('Entladung des Speichers'!$E$17:$E$1001,'Entladung des Speichers'!$A$17:$A$1001,'Ergebnis (detailliert)'!$A$17:$A$300))</f>
        <v/>
      </c>
      <c r="O446" s="113" t="str">
        <f t="shared" si="27"/>
        <v/>
      </c>
      <c r="P446" s="17" t="str">
        <f>IFERROR(IF(A446="","",N446*'Ergebnis (detailliert)'!J446/'Ergebnis (detailliert)'!I446),0)</f>
        <v/>
      </c>
      <c r="Q446" s="95" t="str">
        <f t="shared" si="28"/>
        <v/>
      </c>
      <c r="R446" s="96" t="str">
        <f t="shared" si="29"/>
        <v/>
      </c>
      <c r="S446" s="97" t="str">
        <f>IF(A446="","",IF(LOOKUP(A446,Stammdaten!$A$17:$A$1001,Stammdaten!$G$17:$G$1001)="Nein",0,IF(ISBLANK('Beladung des Speichers'!A446),"",ROUND(MIN(J446,Q446)*-1,2))))</f>
        <v/>
      </c>
    </row>
    <row r="447" spans="1:19" x14ac:dyDescent="0.2">
      <c r="A447" s="98" t="str">
        <f>IF('Beladung des Speichers'!A447="","",'Beladung des Speichers'!A447)</f>
        <v/>
      </c>
      <c r="B447" s="98" t="str">
        <f>IF('Beladung des Speichers'!B447="","",'Beladung des Speichers'!B447)</f>
        <v/>
      </c>
      <c r="C447" s="149" t="str">
        <f>IF(ISBLANK('Beladung des Speichers'!A447),"",SUMIFS('Beladung des Speichers'!$C$17:$C$300,'Beladung des Speichers'!$A$17:$A$300,A447)-SUMIFS('Entladung des Speichers'!$C$17:$C$300,'Entladung des Speichers'!$A$17:$A$300,A447)+SUMIFS(Füllstände!$B$17:$B$299,Füllstände!$A$17:$A$299,A447)-SUMIFS(Füllstände!$C$17:$C$299,Füllstände!$A$17:$A$299,A447))</f>
        <v/>
      </c>
      <c r="D447" s="150" t="str">
        <f>IF(ISBLANK('Beladung des Speichers'!A447),"",C447*'Beladung des Speichers'!C447/SUMIFS('Beladung des Speichers'!$C$17:$C$300,'Beladung des Speichers'!$A$17:$A$300,A447))</f>
        <v/>
      </c>
      <c r="E447" s="151" t="str">
        <f>IF(ISBLANK('Beladung des Speichers'!A447),"",1/SUMIFS('Beladung des Speichers'!$C$17:$C$300,'Beladung des Speichers'!$A$17:$A$300,A447)*C447*SUMIF($A$17:$A$300,A447,'Beladung des Speichers'!$E$17:$E$300))</f>
        <v/>
      </c>
      <c r="F447" s="152" t="str">
        <f>IF(ISBLANK('Beladung des Speichers'!A447),"",IF(C447=0,"0,00",D447/C447*E447))</f>
        <v/>
      </c>
      <c r="G447" s="153" t="str">
        <f>IF(ISBLANK('Beladung des Speichers'!A447),"",SUMIFS('Beladung des Speichers'!$C$17:$C$300,'Beladung des Speichers'!$A$17:$A$300,A447))</f>
        <v/>
      </c>
      <c r="H447" s="112" t="str">
        <f>IF(ISBLANK('Beladung des Speichers'!A447),"",'Beladung des Speichers'!C447)</f>
        <v/>
      </c>
      <c r="I447" s="154" t="str">
        <f>IF(ISBLANK('Beladung des Speichers'!A447),"",SUMIFS('Beladung des Speichers'!$E$17:$E$1001,'Beladung des Speichers'!$A$17:$A$1001,'Ergebnis (detailliert)'!A447))</f>
        <v/>
      </c>
      <c r="J447" s="113" t="str">
        <f>IF(ISBLANK('Beladung des Speichers'!A447),"",'Beladung des Speichers'!E447)</f>
        <v/>
      </c>
      <c r="K447" s="154" t="str">
        <f>IF(ISBLANK('Beladung des Speichers'!A447),"",SUMIFS('Entladung des Speichers'!$C$17:$C$1001,'Entladung des Speichers'!$A$17:$A$1001,'Ergebnis (detailliert)'!A447))</f>
        <v/>
      </c>
      <c r="L447" s="155" t="str">
        <f t="shared" si="26"/>
        <v/>
      </c>
      <c r="M447" s="155" t="str">
        <f>IF(ISBLANK('Entladung des Speichers'!A447),"",'Entladung des Speichers'!C447)</f>
        <v/>
      </c>
      <c r="N447" s="154" t="str">
        <f>IF(ISBLANK('Beladung des Speichers'!A447),"",SUMIFS('Entladung des Speichers'!$E$17:$E$1001,'Entladung des Speichers'!$A$17:$A$1001,'Ergebnis (detailliert)'!$A$17:$A$300))</f>
        <v/>
      </c>
      <c r="O447" s="113" t="str">
        <f t="shared" si="27"/>
        <v/>
      </c>
      <c r="P447" s="17" t="str">
        <f>IFERROR(IF(A447="","",N447*'Ergebnis (detailliert)'!J447/'Ergebnis (detailliert)'!I447),0)</f>
        <v/>
      </c>
      <c r="Q447" s="95" t="str">
        <f t="shared" si="28"/>
        <v/>
      </c>
      <c r="R447" s="96" t="str">
        <f t="shared" si="29"/>
        <v/>
      </c>
      <c r="S447" s="97" t="str">
        <f>IF(A447="","",IF(LOOKUP(A447,Stammdaten!$A$17:$A$1001,Stammdaten!$G$17:$G$1001)="Nein",0,IF(ISBLANK('Beladung des Speichers'!A447),"",ROUND(MIN(J447,Q447)*-1,2))))</f>
        <v/>
      </c>
    </row>
    <row r="448" spans="1:19" x14ac:dyDescent="0.2">
      <c r="A448" s="98" t="str">
        <f>IF('Beladung des Speichers'!A448="","",'Beladung des Speichers'!A448)</f>
        <v/>
      </c>
      <c r="B448" s="98" t="str">
        <f>IF('Beladung des Speichers'!B448="","",'Beladung des Speichers'!B448)</f>
        <v/>
      </c>
      <c r="C448" s="149" t="str">
        <f>IF(ISBLANK('Beladung des Speichers'!A448),"",SUMIFS('Beladung des Speichers'!$C$17:$C$300,'Beladung des Speichers'!$A$17:$A$300,A448)-SUMIFS('Entladung des Speichers'!$C$17:$C$300,'Entladung des Speichers'!$A$17:$A$300,A448)+SUMIFS(Füllstände!$B$17:$B$299,Füllstände!$A$17:$A$299,A448)-SUMIFS(Füllstände!$C$17:$C$299,Füllstände!$A$17:$A$299,A448))</f>
        <v/>
      </c>
      <c r="D448" s="150" t="str">
        <f>IF(ISBLANK('Beladung des Speichers'!A448),"",C448*'Beladung des Speichers'!C448/SUMIFS('Beladung des Speichers'!$C$17:$C$300,'Beladung des Speichers'!$A$17:$A$300,A448))</f>
        <v/>
      </c>
      <c r="E448" s="151" t="str">
        <f>IF(ISBLANK('Beladung des Speichers'!A448),"",1/SUMIFS('Beladung des Speichers'!$C$17:$C$300,'Beladung des Speichers'!$A$17:$A$300,A448)*C448*SUMIF($A$17:$A$300,A448,'Beladung des Speichers'!$E$17:$E$300))</f>
        <v/>
      </c>
      <c r="F448" s="152" t="str">
        <f>IF(ISBLANK('Beladung des Speichers'!A448),"",IF(C448=0,"0,00",D448/C448*E448))</f>
        <v/>
      </c>
      <c r="G448" s="153" t="str">
        <f>IF(ISBLANK('Beladung des Speichers'!A448),"",SUMIFS('Beladung des Speichers'!$C$17:$C$300,'Beladung des Speichers'!$A$17:$A$300,A448))</f>
        <v/>
      </c>
      <c r="H448" s="112" t="str">
        <f>IF(ISBLANK('Beladung des Speichers'!A448),"",'Beladung des Speichers'!C448)</f>
        <v/>
      </c>
      <c r="I448" s="154" t="str">
        <f>IF(ISBLANK('Beladung des Speichers'!A448),"",SUMIFS('Beladung des Speichers'!$E$17:$E$1001,'Beladung des Speichers'!$A$17:$A$1001,'Ergebnis (detailliert)'!A448))</f>
        <v/>
      </c>
      <c r="J448" s="113" t="str">
        <f>IF(ISBLANK('Beladung des Speichers'!A448),"",'Beladung des Speichers'!E448)</f>
        <v/>
      </c>
      <c r="K448" s="154" t="str">
        <f>IF(ISBLANK('Beladung des Speichers'!A448),"",SUMIFS('Entladung des Speichers'!$C$17:$C$1001,'Entladung des Speichers'!$A$17:$A$1001,'Ergebnis (detailliert)'!A448))</f>
        <v/>
      </c>
      <c r="L448" s="155" t="str">
        <f t="shared" si="26"/>
        <v/>
      </c>
      <c r="M448" s="155" t="str">
        <f>IF(ISBLANK('Entladung des Speichers'!A448),"",'Entladung des Speichers'!C448)</f>
        <v/>
      </c>
      <c r="N448" s="154" t="str">
        <f>IF(ISBLANK('Beladung des Speichers'!A448),"",SUMIFS('Entladung des Speichers'!$E$17:$E$1001,'Entladung des Speichers'!$A$17:$A$1001,'Ergebnis (detailliert)'!$A$17:$A$300))</f>
        <v/>
      </c>
      <c r="O448" s="113" t="str">
        <f t="shared" si="27"/>
        <v/>
      </c>
      <c r="P448" s="17" t="str">
        <f>IFERROR(IF(A448="","",N448*'Ergebnis (detailliert)'!J448/'Ergebnis (detailliert)'!I448),0)</f>
        <v/>
      </c>
      <c r="Q448" s="95" t="str">
        <f t="shared" si="28"/>
        <v/>
      </c>
      <c r="R448" s="96" t="str">
        <f t="shared" si="29"/>
        <v/>
      </c>
      <c r="S448" s="97" t="str">
        <f>IF(A448="","",IF(LOOKUP(A448,Stammdaten!$A$17:$A$1001,Stammdaten!$G$17:$G$1001)="Nein",0,IF(ISBLANK('Beladung des Speichers'!A448),"",ROUND(MIN(J448,Q448)*-1,2))))</f>
        <v/>
      </c>
    </row>
    <row r="449" spans="1:19" x14ac:dyDescent="0.2">
      <c r="A449" s="98" t="str">
        <f>IF('Beladung des Speichers'!A449="","",'Beladung des Speichers'!A449)</f>
        <v/>
      </c>
      <c r="B449" s="98" t="str">
        <f>IF('Beladung des Speichers'!B449="","",'Beladung des Speichers'!B449)</f>
        <v/>
      </c>
      <c r="C449" s="149" t="str">
        <f>IF(ISBLANK('Beladung des Speichers'!A449),"",SUMIFS('Beladung des Speichers'!$C$17:$C$300,'Beladung des Speichers'!$A$17:$A$300,A449)-SUMIFS('Entladung des Speichers'!$C$17:$C$300,'Entladung des Speichers'!$A$17:$A$300,A449)+SUMIFS(Füllstände!$B$17:$B$299,Füllstände!$A$17:$A$299,A449)-SUMIFS(Füllstände!$C$17:$C$299,Füllstände!$A$17:$A$299,A449))</f>
        <v/>
      </c>
      <c r="D449" s="150" t="str">
        <f>IF(ISBLANK('Beladung des Speichers'!A449),"",C449*'Beladung des Speichers'!C449/SUMIFS('Beladung des Speichers'!$C$17:$C$300,'Beladung des Speichers'!$A$17:$A$300,A449))</f>
        <v/>
      </c>
      <c r="E449" s="151" t="str">
        <f>IF(ISBLANK('Beladung des Speichers'!A449),"",1/SUMIFS('Beladung des Speichers'!$C$17:$C$300,'Beladung des Speichers'!$A$17:$A$300,A449)*C449*SUMIF($A$17:$A$300,A449,'Beladung des Speichers'!$E$17:$E$300))</f>
        <v/>
      </c>
      <c r="F449" s="152" t="str">
        <f>IF(ISBLANK('Beladung des Speichers'!A449),"",IF(C449=0,"0,00",D449/C449*E449))</f>
        <v/>
      </c>
      <c r="G449" s="153" t="str">
        <f>IF(ISBLANK('Beladung des Speichers'!A449),"",SUMIFS('Beladung des Speichers'!$C$17:$C$300,'Beladung des Speichers'!$A$17:$A$300,A449))</f>
        <v/>
      </c>
      <c r="H449" s="112" t="str">
        <f>IF(ISBLANK('Beladung des Speichers'!A449),"",'Beladung des Speichers'!C449)</f>
        <v/>
      </c>
      <c r="I449" s="154" t="str">
        <f>IF(ISBLANK('Beladung des Speichers'!A449),"",SUMIFS('Beladung des Speichers'!$E$17:$E$1001,'Beladung des Speichers'!$A$17:$A$1001,'Ergebnis (detailliert)'!A449))</f>
        <v/>
      </c>
      <c r="J449" s="113" t="str">
        <f>IF(ISBLANK('Beladung des Speichers'!A449),"",'Beladung des Speichers'!E449)</f>
        <v/>
      </c>
      <c r="K449" s="154" t="str">
        <f>IF(ISBLANK('Beladung des Speichers'!A449),"",SUMIFS('Entladung des Speichers'!$C$17:$C$1001,'Entladung des Speichers'!$A$17:$A$1001,'Ergebnis (detailliert)'!A449))</f>
        <v/>
      </c>
      <c r="L449" s="155" t="str">
        <f t="shared" si="26"/>
        <v/>
      </c>
      <c r="M449" s="155" t="str">
        <f>IF(ISBLANK('Entladung des Speichers'!A449),"",'Entladung des Speichers'!C449)</f>
        <v/>
      </c>
      <c r="N449" s="154" t="str">
        <f>IF(ISBLANK('Beladung des Speichers'!A449),"",SUMIFS('Entladung des Speichers'!$E$17:$E$1001,'Entladung des Speichers'!$A$17:$A$1001,'Ergebnis (detailliert)'!$A$17:$A$300))</f>
        <v/>
      </c>
      <c r="O449" s="113" t="str">
        <f t="shared" si="27"/>
        <v/>
      </c>
      <c r="P449" s="17" t="str">
        <f>IFERROR(IF(A449="","",N449*'Ergebnis (detailliert)'!J449/'Ergebnis (detailliert)'!I449),0)</f>
        <v/>
      </c>
      <c r="Q449" s="95" t="str">
        <f t="shared" si="28"/>
        <v/>
      </c>
      <c r="R449" s="96" t="str">
        <f t="shared" si="29"/>
        <v/>
      </c>
      <c r="S449" s="97" t="str">
        <f>IF(A449="","",IF(LOOKUP(A449,Stammdaten!$A$17:$A$1001,Stammdaten!$G$17:$G$1001)="Nein",0,IF(ISBLANK('Beladung des Speichers'!A449),"",ROUND(MIN(J449,Q449)*-1,2))))</f>
        <v/>
      </c>
    </row>
    <row r="450" spans="1:19" x14ac:dyDescent="0.2">
      <c r="A450" s="98" t="str">
        <f>IF('Beladung des Speichers'!A450="","",'Beladung des Speichers'!A450)</f>
        <v/>
      </c>
      <c r="B450" s="98" t="str">
        <f>IF('Beladung des Speichers'!B450="","",'Beladung des Speichers'!B450)</f>
        <v/>
      </c>
      <c r="C450" s="149" t="str">
        <f>IF(ISBLANK('Beladung des Speichers'!A450),"",SUMIFS('Beladung des Speichers'!$C$17:$C$300,'Beladung des Speichers'!$A$17:$A$300,A450)-SUMIFS('Entladung des Speichers'!$C$17:$C$300,'Entladung des Speichers'!$A$17:$A$300,A450)+SUMIFS(Füllstände!$B$17:$B$299,Füllstände!$A$17:$A$299,A450)-SUMIFS(Füllstände!$C$17:$C$299,Füllstände!$A$17:$A$299,A450))</f>
        <v/>
      </c>
      <c r="D450" s="150" t="str">
        <f>IF(ISBLANK('Beladung des Speichers'!A450),"",C450*'Beladung des Speichers'!C450/SUMIFS('Beladung des Speichers'!$C$17:$C$300,'Beladung des Speichers'!$A$17:$A$300,A450))</f>
        <v/>
      </c>
      <c r="E450" s="151" t="str">
        <f>IF(ISBLANK('Beladung des Speichers'!A450),"",1/SUMIFS('Beladung des Speichers'!$C$17:$C$300,'Beladung des Speichers'!$A$17:$A$300,A450)*C450*SUMIF($A$17:$A$300,A450,'Beladung des Speichers'!$E$17:$E$300))</f>
        <v/>
      </c>
      <c r="F450" s="152" t="str">
        <f>IF(ISBLANK('Beladung des Speichers'!A450),"",IF(C450=0,"0,00",D450/C450*E450))</f>
        <v/>
      </c>
      <c r="G450" s="153" t="str">
        <f>IF(ISBLANK('Beladung des Speichers'!A450),"",SUMIFS('Beladung des Speichers'!$C$17:$C$300,'Beladung des Speichers'!$A$17:$A$300,A450))</f>
        <v/>
      </c>
      <c r="H450" s="112" t="str">
        <f>IF(ISBLANK('Beladung des Speichers'!A450),"",'Beladung des Speichers'!C450)</f>
        <v/>
      </c>
      <c r="I450" s="154" t="str">
        <f>IF(ISBLANK('Beladung des Speichers'!A450),"",SUMIFS('Beladung des Speichers'!$E$17:$E$1001,'Beladung des Speichers'!$A$17:$A$1001,'Ergebnis (detailliert)'!A450))</f>
        <v/>
      </c>
      <c r="J450" s="113" t="str">
        <f>IF(ISBLANK('Beladung des Speichers'!A450),"",'Beladung des Speichers'!E450)</f>
        <v/>
      </c>
      <c r="K450" s="154" t="str">
        <f>IF(ISBLANK('Beladung des Speichers'!A450),"",SUMIFS('Entladung des Speichers'!$C$17:$C$1001,'Entladung des Speichers'!$A$17:$A$1001,'Ergebnis (detailliert)'!A450))</f>
        <v/>
      </c>
      <c r="L450" s="155" t="str">
        <f t="shared" si="26"/>
        <v/>
      </c>
      <c r="M450" s="155" t="str">
        <f>IF(ISBLANK('Entladung des Speichers'!A450),"",'Entladung des Speichers'!C450)</f>
        <v/>
      </c>
      <c r="N450" s="154" t="str">
        <f>IF(ISBLANK('Beladung des Speichers'!A450),"",SUMIFS('Entladung des Speichers'!$E$17:$E$1001,'Entladung des Speichers'!$A$17:$A$1001,'Ergebnis (detailliert)'!$A$17:$A$300))</f>
        <v/>
      </c>
      <c r="O450" s="113" t="str">
        <f t="shared" si="27"/>
        <v/>
      </c>
      <c r="P450" s="17" t="str">
        <f>IFERROR(IF(A450="","",N450*'Ergebnis (detailliert)'!J450/'Ergebnis (detailliert)'!I450),0)</f>
        <v/>
      </c>
      <c r="Q450" s="95" t="str">
        <f t="shared" si="28"/>
        <v/>
      </c>
      <c r="R450" s="96" t="str">
        <f t="shared" si="29"/>
        <v/>
      </c>
      <c r="S450" s="97" t="str">
        <f>IF(A450="","",IF(LOOKUP(A450,Stammdaten!$A$17:$A$1001,Stammdaten!$G$17:$G$1001)="Nein",0,IF(ISBLANK('Beladung des Speichers'!A450),"",ROUND(MIN(J450,Q450)*-1,2))))</f>
        <v/>
      </c>
    </row>
    <row r="451" spans="1:19" x14ac:dyDescent="0.2">
      <c r="A451" s="98" t="str">
        <f>IF('Beladung des Speichers'!A451="","",'Beladung des Speichers'!A451)</f>
        <v/>
      </c>
      <c r="B451" s="98" t="str">
        <f>IF('Beladung des Speichers'!B451="","",'Beladung des Speichers'!B451)</f>
        <v/>
      </c>
      <c r="C451" s="149" t="str">
        <f>IF(ISBLANK('Beladung des Speichers'!A451),"",SUMIFS('Beladung des Speichers'!$C$17:$C$300,'Beladung des Speichers'!$A$17:$A$300,A451)-SUMIFS('Entladung des Speichers'!$C$17:$C$300,'Entladung des Speichers'!$A$17:$A$300,A451)+SUMIFS(Füllstände!$B$17:$B$299,Füllstände!$A$17:$A$299,A451)-SUMIFS(Füllstände!$C$17:$C$299,Füllstände!$A$17:$A$299,A451))</f>
        <v/>
      </c>
      <c r="D451" s="150" t="str">
        <f>IF(ISBLANK('Beladung des Speichers'!A451),"",C451*'Beladung des Speichers'!C451/SUMIFS('Beladung des Speichers'!$C$17:$C$300,'Beladung des Speichers'!$A$17:$A$300,A451))</f>
        <v/>
      </c>
      <c r="E451" s="151" t="str">
        <f>IF(ISBLANK('Beladung des Speichers'!A451),"",1/SUMIFS('Beladung des Speichers'!$C$17:$C$300,'Beladung des Speichers'!$A$17:$A$300,A451)*C451*SUMIF($A$17:$A$300,A451,'Beladung des Speichers'!$E$17:$E$300))</f>
        <v/>
      </c>
      <c r="F451" s="152" t="str">
        <f>IF(ISBLANK('Beladung des Speichers'!A451),"",IF(C451=0,"0,00",D451/C451*E451))</f>
        <v/>
      </c>
      <c r="G451" s="153" t="str">
        <f>IF(ISBLANK('Beladung des Speichers'!A451),"",SUMIFS('Beladung des Speichers'!$C$17:$C$300,'Beladung des Speichers'!$A$17:$A$300,A451))</f>
        <v/>
      </c>
      <c r="H451" s="112" t="str">
        <f>IF(ISBLANK('Beladung des Speichers'!A451),"",'Beladung des Speichers'!C451)</f>
        <v/>
      </c>
      <c r="I451" s="154" t="str">
        <f>IF(ISBLANK('Beladung des Speichers'!A451),"",SUMIFS('Beladung des Speichers'!$E$17:$E$1001,'Beladung des Speichers'!$A$17:$A$1001,'Ergebnis (detailliert)'!A451))</f>
        <v/>
      </c>
      <c r="J451" s="113" t="str">
        <f>IF(ISBLANK('Beladung des Speichers'!A451),"",'Beladung des Speichers'!E451)</f>
        <v/>
      </c>
      <c r="K451" s="154" t="str">
        <f>IF(ISBLANK('Beladung des Speichers'!A451),"",SUMIFS('Entladung des Speichers'!$C$17:$C$1001,'Entladung des Speichers'!$A$17:$A$1001,'Ergebnis (detailliert)'!A451))</f>
        <v/>
      </c>
      <c r="L451" s="155" t="str">
        <f t="shared" si="26"/>
        <v/>
      </c>
      <c r="M451" s="155" t="str">
        <f>IF(ISBLANK('Entladung des Speichers'!A451),"",'Entladung des Speichers'!C451)</f>
        <v/>
      </c>
      <c r="N451" s="154" t="str">
        <f>IF(ISBLANK('Beladung des Speichers'!A451),"",SUMIFS('Entladung des Speichers'!$E$17:$E$1001,'Entladung des Speichers'!$A$17:$A$1001,'Ergebnis (detailliert)'!$A$17:$A$300))</f>
        <v/>
      </c>
      <c r="O451" s="113" t="str">
        <f t="shared" si="27"/>
        <v/>
      </c>
      <c r="P451" s="17" t="str">
        <f>IFERROR(IF(A451="","",N451*'Ergebnis (detailliert)'!J451/'Ergebnis (detailliert)'!I451),0)</f>
        <v/>
      </c>
      <c r="Q451" s="95" t="str">
        <f t="shared" si="28"/>
        <v/>
      </c>
      <c r="R451" s="96" t="str">
        <f t="shared" si="29"/>
        <v/>
      </c>
      <c r="S451" s="97" t="str">
        <f>IF(A451="","",IF(LOOKUP(A451,Stammdaten!$A$17:$A$1001,Stammdaten!$G$17:$G$1001)="Nein",0,IF(ISBLANK('Beladung des Speichers'!A451),"",ROUND(MIN(J451,Q451)*-1,2))))</f>
        <v/>
      </c>
    </row>
    <row r="452" spans="1:19" x14ac:dyDescent="0.2">
      <c r="A452" s="98" t="str">
        <f>IF('Beladung des Speichers'!A452="","",'Beladung des Speichers'!A452)</f>
        <v/>
      </c>
      <c r="B452" s="98" t="str">
        <f>IF('Beladung des Speichers'!B452="","",'Beladung des Speichers'!B452)</f>
        <v/>
      </c>
      <c r="C452" s="149" t="str">
        <f>IF(ISBLANK('Beladung des Speichers'!A452),"",SUMIFS('Beladung des Speichers'!$C$17:$C$300,'Beladung des Speichers'!$A$17:$A$300,A452)-SUMIFS('Entladung des Speichers'!$C$17:$C$300,'Entladung des Speichers'!$A$17:$A$300,A452)+SUMIFS(Füllstände!$B$17:$B$299,Füllstände!$A$17:$A$299,A452)-SUMIFS(Füllstände!$C$17:$C$299,Füllstände!$A$17:$A$299,A452))</f>
        <v/>
      </c>
      <c r="D452" s="150" t="str">
        <f>IF(ISBLANK('Beladung des Speichers'!A452),"",C452*'Beladung des Speichers'!C452/SUMIFS('Beladung des Speichers'!$C$17:$C$300,'Beladung des Speichers'!$A$17:$A$300,A452))</f>
        <v/>
      </c>
      <c r="E452" s="151" t="str">
        <f>IF(ISBLANK('Beladung des Speichers'!A452),"",1/SUMIFS('Beladung des Speichers'!$C$17:$C$300,'Beladung des Speichers'!$A$17:$A$300,A452)*C452*SUMIF($A$17:$A$300,A452,'Beladung des Speichers'!$E$17:$E$300))</f>
        <v/>
      </c>
      <c r="F452" s="152" t="str">
        <f>IF(ISBLANK('Beladung des Speichers'!A452),"",IF(C452=0,"0,00",D452/C452*E452))</f>
        <v/>
      </c>
      <c r="G452" s="153" t="str">
        <f>IF(ISBLANK('Beladung des Speichers'!A452),"",SUMIFS('Beladung des Speichers'!$C$17:$C$300,'Beladung des Speichers'!$A$17:$A$300,A452))</f>
        <v/>
      </c>
      <c r="H452" s="112" t="str">
        <f>IF(ISBLANK('Beladung des Speichers'!A452),"",'Beladung des Speichers'!C452)</f>
        <v/>
      </c>
      <c r="I452" s="154" t="str">
        <f>IF(ISBLANK('Beladung des Speichers'!A452),"",SUMIFS('Beladung des Speichers'!$E$17:$E$1001,'Beladung des Speichers'!$A$17:$A$1001,'Ergebnis (detailliert)'!A452))</f>
        <v/>
      </c>
      <c r="J452" s="113" t="str">
        <f>IF(ISBLANK('Beladung des Speichers'!A452),"",'Beladung des Speichers'!E452)</f>
        <v/>
      </c>
      <c r="K452" s="154" t="str">
        <f>IF(ISBLANK('Beladung des Speichers'!A452),"",SUMIFS('Entladung des Speichers'!$C$17:$C$1001,'Entladung des Speichers'!$A$17:$A$1001,'Ergebnis (detailliert)'!A452))</f>
        <v/>
      </c>
      <c r="L452" s="155" t="str">
        <f t="shared" si="26"/>
        <v/>
      </c>
      <c r="M452" s="155" t="str">
        <f>IF(ISBLANK('Entladung des Speichers'!A452),"",'Entladung des Speichers'!C452)</f>
        <v/>
      </c>
      <c r="N452" s="154" t="str">
        <f>IF(ISBLANK('Beladung des Speichers'!A452),"",SUMIFS('Entladung des Speichers'!$E$17:$E$1001,'Entladung des Speichers'!$A$17:$A$1001,'Ergebnis (detailliert)'!$A$17:$A$300))</f>
        <v/>
      </c>
      <c r="O452" s="113" t="str">
        <f t="shared" si="27"/>
        <v/>
      </c>
      <c r="P452" s="17" t="str">
        <f>IFERROR(IF(A452="","",N452*'Ergebnis (detailliert)'!J452/'Ergebnis (detailliert)'!I452),0)</f>
        <v/>
      </c>
      <c r="Q452" s="95" t="str">
        <f t="shared" si="28"/>
        <v/>
      </c>
      <c r="R452" s="96" t="str">
        <f t="shared" si="29"/>
        <v/>
      </c>
      <c r="S452" s="97" t="str">
        <f>IF(A452="","",IF(LOOKUP(A452,Stammdaten!$A$17:$A$1001,Stammdaten!$G$17:$G$1001)="Nein",0,IF(ISBLANK('Beladung des Speichers'!A452),"",ROUND(MIN(J452,Q452)*-1,2))))</f>
        <v/>
      </c>
    </row>
    <row r="453" spans="1:19" x14ac:dyDescent="0.2">
      <c r="A453" s="98" t="str">
        <f>IF('Beladung des Speichers'!A453="","",'Beladung des Speichers'!A453)</f>
        <v/>
      </c>
      <c r="B453" s="98" t="str">
        <f>IF('Beladung des Speichers'!B453="","",'Beladung des Speichers'!B453)</f>
        <v/>
      </c>
      <c r="C453" s="149" t="str">
        <f>IF(ISBLANK('Beladung des Speichers'!A453),"",SUMIFS('Beladung des Speichers'!$C$17:$C$300,'Beladung des Speichers'!$A$17:$A$300,A453)-SUMIFS('Entladung des Speichers'!$C$17:$C$300,'Entladung des Speichers'!$A$17:$A$300,A453)+SUMIFS(Füllstände!$B$17:$B$299,Füllstände!$A$17:$A$299,A453)-SUMIFS(Füllstände!$C$17:$C$299,Füllstände!$A$17:$A$299,A453))</f>
        <v/>
      </c>
      <c r="D453" s="150" t="str">
        <f>IF(ISBLANK('Beladung des Speichers'!A453),"",C453*'Beladung des Speichers'!C453/SUMIFS('Beladung des Speichers'!$C$17:$C$300,'Beladung des Speichers'!$A$17:$A$300,A453))</f>
        <v/>
      </c>
      <c r="E453" s="151" t="str">
        <f>IF(ISBLANK('Beladung des Speichers'!A453),"",1/SUMIFS('Beladung des Speichers'!$C$17:$C$300,'Beladung des Speichers'!$A$17:$A$300,A453)*C453*SUMIF($A$17:$A$300,A453,'Beladung des Speichers'!$E$17:$E$300))</f>
        <v/>
      </c>
      <c r="F453" s="152" t="str">
        <f>IF(ISBLANK('Beladung des Speichers'!A453),"",IF(C453=0,"0,00",D453/C453*E453))</f>
        <v/>
      </c>
      <c r="G453" s="153" t="str">
        <f>IF(ISBLANK('Beladung des Speichers'!A453),"",SUMIFS('Beladung des Speichers'!$C$17:$C$300,'Beladung des Speichers'!$A$17:$A$300,A453))</f>
        <v/>
      </c>
      <c r="H453" s="112" t="str">
        <f>IF(ISBLANK('Beladung des Speichers'!A453),"",'Beladung des Speichers'!C453)</f>
        <v/>
      </c>
      <c r="I453" s="154" t="str">
        <f>IF(ISBLANK('Beladung des Speichers'!A453),"",SUMIFS('Beladung des Speichers'!$E$17:$E$1001,'Beladung des Speichers'!$A$17:$A$1001,'Ergebnis (detailliert)'!A453))</f>
        <v/>
      </c>
      <c r="J453" s="113" t="str">
        <f>IF(ISBLANK('Beladung des Speichers'!A453),"",'Beladung des Speichers'!E453)</f>
        <v/>
      </c>
      <c r="K453" s="154" t="str">
        <f>IF(ISBLANK('Beladung des Speichers'!A453),"",SUMIFS('Entladung des Speichers'!$C$17:$C$1001,'Entladung des Speichers'!$A$17:$A$1001,'Ergebnis (detailliert)'!A453))</f>
        <v/>
      </c>
      <c r="L453" s="155" t="str">
        <f t="shared" si="26"/>
        <v/>
      </c>
      <c r="M453" s="155" t="str">
        <f>IF(ISBLANK('Entladung des Speichers'!A453),"",'Entladung des Speichers'!C453)</f>
        <v/>
      </c>
      <c r="N453" s="154" t="str">
        <f>IF(ISBLANK('Beladung des Speichers'!A453),"",SUMIFS('Entladung des Speichers'!$E$17:$E$1001,'Entladung des Speichers'!$A$17:$A$1001,'Ergebnis (detailliert)'!$A$17:$A$300))</f>
        <v/>
      </c>
      <c r="O453" s="113" t="str">
        <f t="shared" si="27"/>
        <v/>
      </c>
      <c r="P453" s="17" t="str">
        <f>IFERROR(IF(A453="","",N453*'Ergebnis (detailliert)'!J453/'Ergebnis (detailliert)'!I453),0)</f>
        <v/>
      </c>
      <c r="Q453" s="95" t="str">
        <f t="shared" si="28"/>
        <v/>
      </c>
      <c r="R453" s="96" t="str">
        <f t="shared" si="29"/>
        <v/>
      </c>
      <c r="S453" s="97" t="str">
        <f>IF(A453="","",IF(LOOKUP(A453,Stammdaten!$A$17:$A$1001,Stammdaten!$G$17:$G$1001)="Nein",0,IF(ISBLANK('Beladung des Speichers'!A453),"",ROUND(MIN(J453,Q453)*-1,2))))</f>
        <v/>
      </c>
    </row>
    <row r="454" spans="1:19" x14ac:dyDescent="0.2">
      <c r="A454" s="98" t="str">
        <f>IF('Beladung des Speichers'!A454="","",'Beladung des Speichers'!A454)</f>
        <v/>
      </c>
      <c r="B454" s="98" t="str">
        <f>IF('Beladung des Speichers'!B454="","",'Beladung des Speichers'!B454)</f>
        <v/>
      </c>
      <c r="C454" s="149" t="str">
        <f>IF(ISBLANK('Beladung des Speichers'!A454),"",SUMIFS('Beladung des Speichers'!$C$17:$C$300,'Beladung des Speichers'!$A$17:$A$300,A454)-SUMIFS('Entladung des Speichers'!$C$17:$C$300,'Entladung des Speichers'!$A$17:$A$300,A454)+SUMIFS(Füllstände!$B$17:$B$299,Füllstände!$A$17:$A$299,A454)-SUMIFS(Füllstände!$C$17:$C$299,Füllstände!$A$17:$A$299,A454))</f>
        <v/>
      </c>
      <c r="D454" s="150" t="str">
        <f>IF(ISBLANK('Beladung des Speichers'!A454),"",C454*'Beladung des Speichers'!C454/SUMIFS('Beladung des Speichers'!$C$17:$C$300,'Beladung des Speichers'!$A$17:$A$300,A454))</f>
        <v/>
      </c>
      <c r="E454" s="151" t="str">
        <f>IF(ISBLANK('Beladung des Speichers'!A454),"",1/SUMIFS('Beladung des Speichers'!$C$17:$C$300,'Beladung des Speichers'!$A$17:$A$300,A454)*C454*SUMIF($A$17:$A$300,A454,'Beladung des Speichers'!$E$17:$E$300))</f>
        <v/>
      </c>
      <c r="F454" s="152" t="str">
        <f>IF(ISBLANK('Beladung des Speichers'!A454),"",IF(C454=0,"0,00",D454/C454*E454))</f>
        <v/>
      </c>
      <c r="G454" s="153" t="str">
        <f>IF(ISBLANK('Beladung des Speichers'!A454),"",SUMIFS('Beladung des Speichers'!$C$17:$C$300,'Beladung des Speichers'!$A$17:$A$300,A454))</f>
        <v/>
      </c>
      <c r="H454" s="112" t="str">
        <f>IF(ISBLANK('Beladung des Speichers'!A454),"",'Beladung des Speichers'!C454)</f>
        <v/>
      </c>
      <c r="I454" s="154" t="str">
        <f>IF(ISBLANK('Beladung des Speichers'!A454),"",SUMIFS('Beladung des Speichers'!$E$17:$E$1001,'Beladung des Speichers'!$A$17:$A$1001,'Ergebnis (detailliert)'!A454))</f>
        <v/>
      </c>
      <c r="J454" s="113" t="str">
        <f>IF(ISBLANK('Beladung des Speichers'!A454),"",'Beladung des Speichers'!E454)</f>
        <v/>
      </c>
      <c r="K454" s="154" t="str">
        <f>IF(ISBLANK('Beladung des Speichers'!A454),"",SUMIFS('Entladung des Speichers'!$C$17:$C$1001,'Entladung des Speichers'!$A$17:$A$1001,'Ergebnis (detailliert)'!A454))</f>
        <v/>
      </c>
      <c r="L454" s="155" t="str">
        <f t="shared" si="26"/>
        <v/>
      </c>
      <c r="M454" s="155" t="str">
        <f>IF(ISBLANK('Entladung des Speichers'!A454),"",'Entladung des Speichers'!C454)</f>
        <v/>
      </c>
      <c r="N454" s="154" t="str">
        <f>IF(ISBLANK('Beladung des Speichers'!A454),"",SUMIFS('Entladung des Speichers'!$E$17:$E$1001,'Entladung des Speichers'!$A$17:$A$1001,'Ergebnis (detailliert)'!$A$17:$A$300))</f>
        <v/>
      </c>
      <c r="O454" s="113" t="str">
        <f t="shared" si="27"/>
        <v/>
      </c>
      <c r="P454" s="17" t="str">
        <f>IFERROR(IF(A454="","",N454*'Ergebnis (detailliert)'!J454/'Ergebnis (detailliert)'!I454),0)</f>
        <v/>
      </c>
      <c r="Q454" s="95" t="str">
        <f t="shared" si="28"/>
        <v/>
      </c>
      <c r="R454" s="96" t="str">
        <f t="shared" si="29"/>
        <v/>
      </c>
      <c r="S454" s="97" t="str">
        <f>IF(A454="","",IF(LOOKUP(A454,Stammdaten!$A$17:$A$1001,Stammdaten!$G$17:$G$1001)="Nein",0,IF(ISBLANK('Beladung des Speichers'!A454),"",ROUND(MIN(J454,Q454)*-1,2))))</f>
        <v/>
      </c>
    </row>
    <row r="455" spans="1:19" x14ac:dyDescent="0.2">
      <c r="A455" s="98" t="str">
        <f>IF('Beladung des Speichers'!A455="","",'Beladung des Speichers'!A455)</f>
        <v/>
      </c>
      <c r="B455" s="98" t="str">
        <f>IF('Beladung des Speichers'!B455="","",'Beladung des Speichers'!B455)</f>
        <v/>
      </c>
      <c r="C455" s="149" t="str">
        <f>IF(ISBLANK('Beladung des Speichers'!A455),"",SUMIFS('Beladung des Speichers'!$C$17:$C$300,'Beladung des Speichers'!$A$17:$A$300,A455)-SUMIFS('Entladung des Speichers'!$C$17:$C$300,'Entladung des Speichers'!$A$17:$A$300,A455)+SUMIFS(Füllstände!$B$17:$B$299,Füllstände!$A$17:$A$299,A455)-SUMIFS(Füllstände!$C$17:$C$299,Füllstände!$A$17:$A$299,A455))</f>
        <v/>
      </c>
      <c r="D455" s="150" t="str">
        <f>IF(ISBLANK('Beladung des Speichers'!A455),"",C455*'Beladung des Speichers'!C455/SUMIFS('Beladung des Speichers'!$C$17:$C$300,'Beladung des Speichers'!$A$17:$A$300,A455))</f>
        <v/>
      </c>
      <c r="E455" s="151" t="str">
        <f>IF(ISBLANK('Beladung des Speichers'!A455),"",1/SUMIFS('Beladung des Speichers'!$C$17:$C$300,'Beladung des Speichers'!$A$17:$A$300,A455)*C455*SUMIF($A$17:$A$300,A455,'Beladung des Speichers'!$E$17:$E$300))</f>
        <v/>
      </c>
      <c r="F455" s="152" t="str">
        <f>IF(ISBLANK('Beladung des Speichers'!A455),"",IF(C455=0,"0,00",D455/C455*E455))</f>
        <v/>
      </c>
      <c r="G455" s="153" t="str">
        <f>IF(ISBLANK('Beladung des Speichers'!A455),"",SUMIFS('Beladung des Speichers'!$C$17:$C$300,'Beladung des Speichers'!$A$17:$A$300,A455))</f>
        <v/>
      </c>
      <c r="H455" s="112" t="str">
        <f>IF(ISBLANK('Beladung des Speichers'!A455),"",'Beladung des Speichers'!C455)</f>
        <v/>
      </c>
      <c r="I455" s="154" t="str">
        <f>IF(ISBLANK('Beladung des Speichers'!A455),"",SUMIFS('Beladung des Speichers'!$E$17:$E$1001,'Beladung des Speichers'!$A$17:$A$1001,'Ergebnis (detailliert)'!A455))</f>
        <v/>
      </c>
      <c r="J455" s="113" t="str">
        <f>IF(ISBLANK('Beladung des Speichers'!A455),"",'Beladung des Speichers'!E455)</f>
        <v/>
      </c>
      <c r="K455" s="154" t="str">
        <f>IF(ISBLANK('Beladung des Speichers'!A455),"",SUMIFS('Entladung des Speichers'!$C$17:$C$1001,'Entladung des Speichers'!$A$17:$A$1001,'Ergebnis (detailliert)'!A455))</f>
        <v/>
      </c>
      <c r="L455" s="155" t="str">
        <f t="shared" si="26"/>
        <v/>
      </c>
      <c r="M455" s="155" t="str">
        <f>IF(ISBLANK('Entladung des Speichers'!A455),"",'Entladung des Speichers'!C455)</f>
        <v/>
      </c>
      <c r="N455" s="154" t="str">
        <f>IF(ISBLANK('Beladung des Speichers'!A455),"",SUMIFS('Entladung des Speichers'!$E$17:$E$1001,'Entladung des Speichers'!$A$17:$A$1001,'Ergebnis (detailliert)'!$A$17:$A$300))</f>
        <v/>
      </c>
      <c r="O455" s="113" t="str">
        <f t="shared" si="27"/>
        <v/>
      </c>
      <c r="P455" s="17" t="str">
        <f>IFERROR(IF(A455="","",N455*'Ergebnis (detailliert)'!J455/'Ergebnis (detailliert)'!I455),0)</f>
        <v/>
      </c>
      <c r="Q455" s="95" t="str">
        <f t="shared" si="28"/>
        <v/>
      </c>
      <c r="R455" s="96" t="str">
        <f t="shared" si="29"/>
        <v/>
      </c>
      <c r="S455" s="97" t="str">
        <f>IF(A455="","",IF(LOOKUP(A455,Stammdaten!$A$17:$A$1001,Stammdaten!$G$17:$G$1001)="Nein",0,IF(ISBLANK('Beladung des Speichers'!A455),"",ROUND(MIN(J455,Q455)*-1,2))))</f>
        <v/>
      </c>
    </row>
    <row r="456" spans="1:19" x14ac:dyDescent="0.2">
      <c r="A456" s="98" t="str">
        <f>IF('Beladung des Speichers'!A456="","",'Beladung des Speichers'!A456)</f>
        <v/>
      </c>
      <c r="B456" s="98" t="str">
        <f>IF('Beladung des Speichers'!B456="","",'Beladung des Speichers'!B456)</f>
        <v/>
      </c>
      <c r="C456" s="149" t="str">
        <f>IF(ISBLANK('Beladung des Speichers'!A456),"",SUMIFS('Beladung des Speichers'!$C$17:$C$300,'Beladung des Speichers'!$A$17:$A$300,A456)-SUMIFS('Entladung des Speichers'!$C$17:$C$300,'Entladung des Speichers'!$A$17:$A$300,A456)+SUMIFS(Füllstände!$B$17:$B$299,Füllstände!$A$17:$A$299,A456)-SUMIFS(Füllstände!$C$17:$C$299,Füllstände!$A$17:$A$299,A456))</f>
        <v/>
      </c>
      <c r="D456" s="150" t="str">
        <f>IF(ISBLANK('Beladung des Speichers'!A456),"",C456*'Beladung des Speichers'!C456/SUMIFS('Beladung des Speichers'!$C$17:$C$300,'Beladung des Speichers'!$A$17:$A$300,A456))</f>
        <v/>
      </c>
      <c r="E456" s="151" t="str">
        <f>IF(ISBLANK('Beladung des Speichers'!A456),"",1/SUMIFS('Beladung des Speichers'!$C$17:$C$300,'Beladung des Speichers'!$A$17:$A$300,A456)*C456*SUMIF($A$17:$A$300,A456,'Beladung des Speichers'!$E$17:$E$300))</f>
        <v/>
      </c>
      <c r="F456" s="152" t="str">
        <f>IF(ISBLANK('Beladung des Speichers'!A456),"",IF(C456=0,"0,00",D456/C456*E456))</f>
        <v/>
      </c>
      <c r="G456" s="153" t="str">
        <f>IF(ISBLANK('Beladung des Speichers'!A456),"",SUMIFS('Beladung des Speichers'!$C$17:$C$300,'Beladung des Speichers'!$A$17:$A$300,A456))</f>
        <v/>
      </c>
      <c r="H456" s="112" t="str">
        <f>IF(ISBLANK('Beladung des Speichers'!A456),"",'Beladung des Speichers'!C456)</f>
        <v/>
      </c>
      <c r="I456" s="154" t="str">
        <f>IF(ISBLANK('Beladung des Speichers'!A456),"",SUMIFS('Beladung des Speichers'!$E$17:$E$1001,'Beladung des Speichers'!$A$17:$A$1001,'Ergebnis (detailliert)'!A456))</f>
        <v/>
      </c>
      <c r="J456" s="113" t="str">
        <f>IF(ISBLANK('Beladung des Speichers'!A456),"",'Beladung des Speichers'!E456)</f>
        <v/>
      </c>
      <c r="K456" s="154" t="str">
        <f>IF(ISBLANK('Beladung des Speichers'!A456),"",SUMIFS('Entladung des Speichers'!$C$17:$C$1001,'Entladung des Speichers'!$A$17:$A$1001,'Ergebnis (detailliert)'!A456))</f>
        <v/>
      </c>
      <c r="L456" s="155" t="str">
        <f t="shared" si="26"/>
        <v/>
      </c>
      <c r="M456" s="155" t="str">
        <f>IF(ISBLANK('Entladung des Speichers'!A456),"",'Entladung des Speichers'!C456)</f>
        <v/>
      </c>
      <c r="N456" s="154" t="str">
        <f>IF(ISBLANK('Beladung des Speichers'!A456),"",SUMIFS('Entladung des Speichers'!$E$17:$E$1001,'Entladung des Speichers'!$A$17:$A$1001,'Ergebnis (detailliert)'!$A$17:$A$300))</f>
        <v/>
      </c>
      <c r="O456" s="113" t="str">
        <f t="shared" si="27"/>
        <v/>
      </c>
      <c r="P456" s="17" t="str">
        <f>IFERROR(IF(A456="","",N456*'Ergebnis (detailliert)'!J456/'Ergebnis (detailliert)'!I456),0)</f>
        <v/>
      </c>
      <c r="Q456" s="95" t="str">
        <f t="shared" si="28"/>
        <v/>
      </c>
      <c r="R456" s="96" t="str">
        <f t="shared" si="29"/>
        <v/>
      </c>
      <c r="S456" s="97" t="str">
        <f>IF(A456="","",IF(LOOKUP(A456,Stammdaten!$A$17:$A$1001,Stammdaten!$G$17:$G$1001)="Nein",0,IF(ISBLANK('Beladung des Speichers'!A456),"",ROUND(MIN(J456,Q456)*-1,2))))</f>
        <v/>
      </c>
    </row>
    <row r="457" spans="1:19" x14ac:dyDescent="0.2">
      <c r="A457" s="98" t="str">
        <f>IF('Beladung des Speichers'!A457="","",'Beladung des Speichers'!A457)</f>
        <v/>
      </c>
      <c r="B457" s="98" t="str">
        <f>IF('Beladung des Speichers'!B457="","",'Beladung des Speichers'!B457)</f>
        <v/>
      </c>
      <c r="C457" s="149" t="str">
        <f>IF(ISBLANK('Beladung des Speichers'!A457),"",SUMIFS('Beladung des Speichers'!$C$17:$C$300,'Beladung des Speichers'!$A$17:$A$300,A457)-SUMIFS('Entladung des Speichers'!$C$17:$C$300,'Entladung des Speichers'!$A$17:$A$300,A457)+SUMIFS(Füllstände!$B$17:$B$299,Füllstände!$A$17:$A$299,A457)-SUMIFS(Füllstände!$C$17:$C$299,Füllstände!$A$17:$A$299,A457))</f>
        <v/>
      </c>
      <c r="D457" s="150" t="str">
        <f>IF(ISBLANK('Beladung des Speichers'!A457),"",C457*'Beladung des Speichers'!C457/SUMIFS('Beladung des Speichers'!$C$17:$C$300,'Beladung des Speichers'!$A$17:$A$300,A457))</f>
        <v/>
      </c>
      <c r="E457" s="151" t="str">
        <f>IF(ISBLANK('Beladung des Speichers'!A457),"",1/SUMIFS('Beladung des Speichers'!$C$17:$C$300,'Beladung des Speichers'!$A$17:$A$300,A457)*C457*SUMIF($A$17:$A$300,A457,'Beladung des Speichers'!$E$17:$E$300))</f>
        <v/>
      </c>
      <c r="F457" s="152" t="str">
        <f>IF(ISBLANK('Beladung des Speichers'!A457),"",IF(C457=0,"0,00",D457/C457*E457))</f>
        <v/>
      </c>
      <c r="G457" s="153" t="str">
        <f>IF(ISBLANK('Beladung des Speichers'!A457),"",SUMIFS('Beladung des Speichers'!$C$17:$C$300,'Beladung des Speichers'!$A$17:$A$300,A457))</f>
        <v/>
      </c>
      <c r="H457" s="112" t="str">
        <f>IF(ISBLANK('Beladung des Speichers'!A457),"",'Beladung des Speichers'!C457)</f>
        <v/>
      </c>
      <c r="I457" s="154" t="str">
        <f>IF(ISBLANK('Beladung des Speichers'!A457),"",SUMIFS('Beladung des Speichers'!$E$17:$E$1001,'Beladung des Speichers'!$A$17:$A$1001,'Ergebnis (detailliert)'!A457))</f>
        <v/>
      </c>
      <c r="J457" s="113" t="str">
        <f>IF(ISBLANK('Beladung des Speichers'!A457),"",'Beladung des Speichers'!E457)</f>
        <v/>
      </c>
      <c r="K457" s="154" t="str">
        <f>IF(ISBLANK('Beladung des Speichers'!A457),"",SUMIFS('Entladung des Speichers'!$C$17:$C$1001,'Entladung des Speichers'!$A$17:$A$1001,'Ergebnis (detailliert)'!A457))</f>
        <v/>
      </c>
      <c r="L457" s="155" t="str">
        <f t="shared" si="26"/>
        <v/>
      </c>
      <c r="M457" s="155" t="str">
        <f>IF(ISBLANK('Entladung des Speichers'!A457),"",'Entladung des Speichers'!C457)</f>
        <v/>
      </c>
      <c r="N457" s="154" t="str">
        <f>IF(ISBLANK('Beladung des Speichers'!A457),"",SUMIFS('Entladung des Speichers'!$E$17:$E$1001,'Entladung des Speichers'!$A$17:$A$1001,'Ergebnis (detailliert)'!$A$17:$A$300))</f>
        <v/>
      </c>
      <c r="O457" s="113" t="str">
        <f t="shared" si="27"/>
        <v/>
      </c>
      <c r="P457" s="17" t="str">
        <f>IFERROR(IF(A457="","",N457*'Ergebnis (detailliert)'!J457/'Ergebnis (detailliert)'!I457),0)</f>
        <v/>
      </c>
      <c r="Q457" s="95" t="str">
        <f t="shared" si="28"/>
        <v/>
      </c>
      <c r="R457" s="96" t="str">
        <f t="shared" si="29"/>
        <v/>
      </c>
      <c r="S457" s="97" t="str">
        <f>IF(A457="","",IF(LOOKUP(A457,Stammdaten!$A$17:$A$1001,Stammdaten!$G$17:$G$1001)="Nein",0,IF(ISBLANK('Beladung des Speichers'!A457),"",ROUND(MIN(J457,Q457)*-1,2))))</f>
        <v/>
      </c>
    </row>
    <row r="458" spans="1:19" x14ac:dyDescent="0.2">
      <c r="A458" s="98" t="str">
        <f>IF('Beladung des Speichers'!A458="","",'Beladung des Speichers'!A458)</f>
        <v/>
      </c>
      <c r="B458" s="98" t="str">
        <f>IF('Beladung des Speichers'!B458="","",'Beladung des Speichers'!B458)</f>
        <v/>
      </c>
      <c r="C458" s="149" t="str">
        <f>IF(ISBLANK('Beladung des Speichers'!A458),"",SUMIFS('Beladung des Speichers'!$C$17:$C$300,'Beladung des Speichers'!$A$17:$A$300,A458)-SUMIFS('Entladung des Speichers'!$C$17:$C$300,'Entladung des Speichers'!$A$17:$A$300,A458)+SUMIFS(Füllstände!$B$17:$B$299,Füllstände!$A$17:$A$299,A458)-SUMIFS(Füllstände!$C$17:$C$299,Füllstände!$A$17:$A$299,A458))</f>
        <v/>
      </c>
      <c r="D458" s="150" t="str">
        <f>IF(ISBLANK('Beladung des Speichers'!A458),"",C458*'Beladung des Speichers'!C458/SUMIFS('Beladung des Speichers'!$C$17:$C$300,'Beladung des Speichers'!$A$17:$A$300,A458))</f>
        <v/>
      </c>
      <c r="E458" s="151" t="str">
        <f>IF(ISBLANK('Beladung des Speichers'!A458),"",1/SUMIFS('Beladung des Speichers'!$C$17:$C$300,'Beladung des Speichers'!$A$17:$A$300,A458)*C458*SUMIF($A$17:$A$300,A458,'Beladung des Speichers'!$E$17:$E$300))</f>
        <v/>
      </c>
      <c r="F458" s="152" t="str">
        <f>IF(ISBLANK('Beladung des Speichers'!A458),"",IF(C458=0,"0,00",D458/C458*E458))</f>
        <v/>
      </c>
      <c r="G458" s="153" t="str">
        <f>IF(ISBLANK('Beladung des Speichers'!A458),"",SUMIFS('Beladung des Speichers'!$C$17:$C$300,'Beladung des Speichers'!$A$17:$A$300,A458))</f>
        <v/>
      </c>
      <c r="H458" s="112" t="str">
        <f>IF(ISBLANK('Beladung des Speichers'!A458),"",'Beladung des Speichers'!C458)</f>
        <v/>
      </c>
      <c r="I458" s="154" t="str">
        <f>IF(ISBLANK('Beladung des Speichers'!A458),"",SUMIFS('Beladung des Speichers'!$E$17:$E$1001,'Beladung des Speichers'!$A$17:$A$1001,'Ergebnis (detailliert)'!A458))</f>
        <v/>
      </c>
      <c r="J458" s="113" t="str">
        <f>IF(ISBLANK('Beladung des Speichers'!A458),"",'Beladung des Speichers'!E458)</f>
        <v/>
      </c>
      <c r="K458" s="154" t="str">
        <f>IF(ISBLANK('Beladung des Speichers'!A458),"",SUMIFS('Entladung des Speichers'!$C$17:$C$1001,'Entladung des Speichers'!$A$17:$A$1001,'Ergebnis (detailliert)'!A458))</f>
        <v/>
      </c>
      <c r="L458" s="155" t="str">
        <f t="shared" si="26"/>
        <v/>
      </c>
      <c r="M458" s="155" t="str">
        <f>IF(ISBLANK('Entladung des Speichers'!A458),"",'Entladung des Speichers'!C458)</f>
        <v/>
      </c>
      <c r="N458" s="154" t="str">
        <f>IF(ISBLANK('Beladung des Speichers'!A458),"",SUMIFS('Entladung des Speichers'!$E$17:$E$1001,'Entladung des Speichers'!$A$17:$A$1001,'Ergebnis (detailliert)'!$A$17:$A$300))</f>
        <v/>
      </c>
      <c r="O458" s="113" t="str">
        <f t="shared" si="27"/>
        <v/>
      </c>
      <c r="P458" s="17" t="str">
        <f>IFERROR(IF(A458="","",N458*'Ergebnis (detailliert)'!J458/'Ergebnis (detailliert)'!I458),0)</f>
        <v/>
      </c>
      <c r="Q458" s="95" t="str">
        <f t="shared" si="28"/>
        <v/>
      </c>
      <c r="R458" s="96" t="str">
        <f t="shared" si="29"/>
        <v/>
      </c>
      <c r="S458" s="97" t="str">
        <f>IF(A458="","",IF(LOOKUP(A458,Stammdaten!$A$17:$A$1001,Stammdaten!$G$17:$G$1001)="Nein",0,IF(ISBLANK('Beladung des Speichers'!A458),"",ROUND(MIN(J458,Q458)*-1,2))))</f>
        <v/>
      </c>
    </row>
    <row r="459" spans="1:19" x14ac:dyDescent="0.2">
      <c r="A459" s="98" t="str">
        <f>IF('Beladung des Speichers'!A459="","",'Beladung des Speichers'!A459)</f>
        <v/>
      </c>
      <c r="B459" s="98" t="str">
        <f>IF('Beladung des Speichers'!B459="","",'Beladung des Speichers'!B459)</f>
        <v/>
      </c>
      <c r="C459" s="149" t="str">
        <f>IF(ISBLANK('Beladung des Speichers'!A459),"",SUMIFS('Beladung des Speichers'!$C$17:$C$300,'Beladung des Speichers'!$A$17:$A$300,A459)-SUMIFS('Entladung des Speichers'!$C$17:$C$300,'Entladung des Speichers'!$A$17:$A$300,A459)+SUMIFS(Füllstände!$B$17:$B$299,Füllstände!$A$17:$A$299,A459)-SUMIFS(Füllstände!$C$17:$C$299,Füllstände!$A$17:$A$299,A459))</f>
        <v/>
      </c>
      <c r="D459" s="150" t="str">
        <f>IF(ISBLANK('Beladung des Speichers'!A459),"",C459*'Beladung des Speichers'!C459/SUMIFS('Beladung des Speichers'!$C$17:$C$300,'Beladung des Speichers'!$A$17:$A$300,A459))</f>
        <v/>
      </c>
      <c r="E459" s="151" t="str">
        <f>IF(ISBLANK('Beladung des Speichers'!A459),"",1/SUMIFS('Beladung des Speichers'!$C$17:$C$300,'Beladung des Speichers'!$A$17:$A$300,A459)*C459*SUMIF($A$17:$A$300,A459,'Beladung des Speichers'!$E$17:$E$300))</f>
        <v/>
      </c>
      <c r="F459" s="152" t="str">
        <f>IF(ISBLANK('Beladung des Speichers'!A459),"",IF(C459=0,"0,00",D459/C459*E459))</f>
        <v/>
      </c>
      <c r="G459" s="153" t="str">
        <f>IF(ISBLANK('Beladung des Speichers'!A459),"",SUMIFS('Beladung des Speichers'!$C$17:$C$300,'Beladung des Speichers'!$A$17:$A$300,A459))</f>
        <v/>
      </c>
      <c r="H459" s="112" t="str">
        <f>IF(ISBLANK('Beladung des Speichers'!A459),"",'Beladung des Speichers'!C459)</f>
        <v/>
      </c>
      <c r="I459" s="154" t="str">
        <f>IF(ISBLANK('Beladung des Speichers'!A459),"",SUMIFS('Beladung des Speichers'!$E$17:$E$1001,'Beladung des Speichers'!$A$17:$A$1001,'Ergebnis (detailliert)'!A459))</f>
        <v/>
      </c>
      <c r="J459" s="113" t="str">
        <f>IF(ISBLANK('Beladung des Speichers'!A459),"",'Beladung des Speichers'!E459)</f>
        <v/>
      </c>
      <c r="K459" s="154" t="str">
        <f>IF(ISBLANK('Beladung des Speichers'!A459),"",SUMIFS('Entladung des Speichers'!$C$17:$C$1001,'Entladung des Speichers'!$A$17:$A$1001,'Ergebnis (detailliert)'!A459))</f>
        <v/>
      </c>
      <c r="L459" s="155" t="str">
        <f t="shared" si="26"/>
        <v/>
      </c>
      <c r="M459" s="155" t="str">
        <f>IF(ISBLANK('Entladung des Speichers'!A459),"",'Entladung des Speichers'!C459)</f>
        <v/>
      </c>
      <c r="N459" s="154" t="str">
        <f>IF(ISBLANK('Beladung des Speichers'!A459),"",SUMIFS('Entladung des Speichers'!$E$17:$E$1001,'Entladung des Speichers'!$A$17:$A$1001,'Ergebnis (detailliert)'!$A$17:$A$300))</f>
        <v/>
      </c>
      <c r="O459" s="113" t="str">
        <f t="shared" si="27"/>
        <v/>
      </c>
      <c r="P459" s="17" t="str">
        <f>IFERROR(IF(A459="","",N459*'Ergebnis (detailliert)'!J459/'Ergebnis (detailliert)'!I459),0)</f>
        <v/>
      </c>
      <c r="Q459" s="95" t="str">
        <f t="shared" si="28"/>
        <v/>
      </c>
      <c r="R459" s="96" t="str">
        <f t="shared" si="29"/>
        <v/>
      </c>
      <c r="S459" s="97" t="str">
        <f>IF(A459="","",IF(LOOKUP(A459,Stammdaten!$A$17:$A$1001,Stammdaten!$G$17:$G$1001)="Nein",0,IF(ISBLANK('Beladung des Speichers'!A459),"",ROUND(MIN(J459,Q459)*-1,2))))</f>
        <v/>
      </c>
    </row>
    <row r="460" spans="1:19" x14ac:dyDescent="0.2">
      <c r="A460" s="98" t="str">
        <f>IF('Beladung des Speichers'!A460="","",'Beladung des Speichers'!A460)</f>
        <v/>
      </c>
      <c r="B460" s="98" t="str">
        <f>IF('Beladung des Speichers'!B460="","",'Beladung des Speichers'!B460)</f>
        <v/>
      </c>
      <c r="C460" s="149" t="str">
        <f>IF(ISBLANK('Beladung des Speichers'!A460),"",SUMIFS('Beladung des Speichers'!$C$17:$C$300,'Beladung des Speichers'!$A$17:$A$300,A460)-SUMIFS('Entladung des Speichers'!$C$17:$C$300,'Entladung des Speichers'!$A$17:$A$300,A460)+SUMIFS(Füllstände!$B$17:$B$299,Füllstände!$A$17:$A$299,A460)-SUMIFS(Füllstände!$C$17:$C$299,Füllstände!$A$17:$A$299,A460))</f>
        <v/>
      </c>
      <c r="D460" s="150" t="str">
        <f>IF(ISBLANK('Beladung des Speichers'!A460),"",C460*'Beladung des Speichers'!C460/SUMIFS('Beladung des Speichers'!$C$17:$C$300,'Beladung des Speichers'!$A$17:$A$300,A460))</f>
        <v/>
      </c>
      <c r="E460" s="151" t="str">
        <f>IF(ISBLANK('Beladung des Speichers'!A460),"",1/SUMIFS('Beladung des Speichers'!$C$17:$C$300,'Beladung des Speichers'!$A$17:$A$300,A460)*C460*SUMIF($A$17:$A$300,A460,'Beladung des Speichers'!$E$17:$E$300))</f>
        <v/>
      </c>
      <c r="F460" s="152" t="str">
        <f>IF(ISBLANK('Beladung des Speichers'!A460),"",IF(C460=0,"0,00",D460/C460*E460))</f>
        <v/>
      </c>
      <c r="G460" s="153" t="str">
        <f>IF(ISBLANK('Beladung des Speichers'!A460),"",SUMIFS('Beladung des Speichers'!$C$17:$C$300,'Beladung des Speichers'!$A$17:$A$300,A460))</f>
        <v/>
      </c>
      <c r="H460" s="112" t="str">
        <f>IF(ISBLANK('Beladung des Speichers'!A460),"",'Beladung des Speichers'!C460)</f>
        <v/>
      </c>
      <c r="I460" s="154" t="str">
        <f>IF(ISBLANK('Beladung des Speichers'!A460),"",SUMIFS('Beladung des Speichers'!$E$17:$E$1001,'Beladung des Speichers'!$A$17:$A$1001,'Ergebnis (detailliert)'!A460))</f>
        <v/>
      </c>
      <c r="J460" s="113" t="str">
        <f>IF(ISBLANK('Beladung des Speichers'!A460),"",'Beladung des Speichers'!E460)</f>
        <v/>
      </c>
      <c r="K460" s="154" t="str">
        <f>IF(ISBLANK('Beladung des Speichers'!A460),"",SUMIFS('Entladung des Speichers'!$C$17:$C$1001,'Entladung des Speichers'!$A$17:$A$1001,'Ergebnis (detailliert)'!A460))</f>
        <v/>
      </c>
      <c r="L460" s="155" t="str">
        <f t="shared" si="26"/>
        <v/>
      </c>
      <c r="M460" s="155" t="str">
        <f>IF(ISBLANK('Entladung des Speichers'!A460),"",'Entladung des Speichers'!C460)</f>
        <v/>
      </c>
      <c r="N460" s="154" t="str">
        <f>IF(ISBLANK('Beladung des Speichers'!A460),"",SUMIFS('Entladung des Speichers'!$E$17:$E$1001,'Entladung des Speichers'!$A$17:$A$1001,'Ergebnis (detailliert)'!$A$17:$A$300))</f>
        <v/>
      </c>
      <c r="O460" s="113" t="str">
        <f t="shared" si="27"/>
        <v/>
      </c>
      <c r="P460" s="17" t="str">
        <f>IFERROR(IF(A460="","",N460*'Ergebnis (detailliert)'!J460/'Ergebnis (detailliert)'!I460),0)</f>
        <v/>
      </c>
      <c r="Q460" s="95" t="str">
        <f t="shared" si="28"/>
        <v/>
      </c>
      <c r="R460" s="96" t="str">
        <f t="shared" si="29"/>
        <v/>
      </c>
      <c r="S460" s="97" t="str">
        <f>IF(A460="","",IF(LOOKUP(A460,Stammdaten!$A$17:$A$1001,Stammdaten!$G$17:$G$1001)="Nein",0,IF(ISBLANK('Beladung des Speichers'!A460),"",ROUND(MIN(J460,Q460)*-1,2))))</f>
        <v/>
      </c>
    </row>
    <row r="461" spans="1:19" x14ac:dyDescent="0.2">
      <c r="A461" s="98" t="str">
        <f>IF('Beladung des Speichers'!A461="","",'Beladung des Speichers'!A461)</f>
        <v/>
      </c>
      <c r="B461" s="98" t="str">
        <f>IF('Beladung des Speichers'!B461="","",'Beladung des Speichers'!B461)</f>
        <v/>
      </c>
      <c r="C461" s="149" t="str">
        <f>IF(ISBLANK('Beladung des Speichers'!A461),"",SUMIFS('Beladung des Speichers'!$C$17:$C$300,'Beladung des Speichers'!$A$17:$A$300,A461)-SUMIFS('Entladung des Speichers'!$C$17:$C$300,'Entladung des Speichers'!$A$17:$A$300,A461)+SUMIFS(Füllstände!$B$17:$B$299,Füllstände!$A$17:$A$299,A461)-SUMIFS(Füllstände!$C$17:$C$299,Füllstände!$A$17:$A$299,A461))</f>
        <v/>
      </c>
      <c r="D461" s="150" t="str">
        <f>IF(ISBLANK('Beladung des Speichers'!A461),"",C461*'Beladung des Speichers'!C461/SUMIFS('Beladung des Speichers'!$C$17:$C$300,'Beladung des Speichers'!$A$17:$A$300,A461))</f>
        <v/>
      </c>
      <c r="E461" s="151" t="str">
        <f>IF(ISBLANK('Beladung des Speichers'!A461),"",1/SUMIFS('Beladung des Speichers'!$C$17:$C$300,'Beladung des Speichers'!$A$17:$A$300,A461)*C461*SUMIF($A$17:$A$300,A461,'Beladung des Speichers'!$E$17:$E$300))</f>
        <v/>
      </c>
      <c r="F461" s="152" t="str">
        <f>IF(ISBLANK('Beladung des Speichers'!A461),"",IF(C461=0,"0,00",D461/C461*E461))</f>
        <v/>
      </c>
      <c r="G461" s="153" t="str">
        <f>IF(ISBLANK('Beladung des Speichers'!A461),"",SUMIFS('Beladung des Speichers'!$C$17:$C$300,'Beladung des Speichers'!$A$17:$A$300,A461))</f>
        <v/>
      </c>
      <c r="H461" s="112" t="str">
        <f>IF(ISBLANK('Beladung des Speichers'!A461),"",'Beladung des Speichers'!C461)</f>
        <v/>
      </c>
      <c r="I461" s="154" t="str">
        <f>IF(ISBLANK('Beladung des Speichers'!A461),"",SUMIFS('Beladung des Speichers'!$E$17:$E$1001,'Beladung des Speichers'!$A$17:$A$1001,'Ergebnis (detailliert)'!A461))</f>
        <v/>
      </c>
      <c r="J461" s="113" t="str">
        <f>IF(ISBLANK('Beladung des Speichers'!A461),"",'Beladung des Speichers'!E461)</f>
        <v/>
      </c>
      <c r="K461" s="154" t="str">
        <f>IF(ISBLANK('Beladung des Speichers'!A461),"",SUMIFS('Entladung des Speichers'!$C$17:$C$1001,'Entladung des Speichers'!$A$17:$A$1001,'Ergebnis (detailliert)'!A461))</f>
        <v/>
      </c>
      <c r="L461" s="155" t="str">
        <f t="shared" si="26"/>
        <v/>
      </c>
      <c r="M461" s="155" t="str">
        <f>IF(ISBLANK('Entladung des Speichers'!A461),"",'Entladung des Speichers'!C461)</f>
        <v/>
      </c>
      <c r="N461" s="154" t="str">
        <f>IF(ISBLANK('Beladung des Speichers'!A461),"",SUMIFS('Entladung des Speichers'!$E$17:$E$1001,'Entladung des Speichers'!$A$17:$A$1001,'Ergebnis (detailliert)'!$A$17:$A$300))</f>
        <v/>
      </c>
      <c r="O461" s="113" t="str">
        <f t="shared" si="27"/>
        <v/>
      </c>
      <c r="P461" s="17" t="str">
        <f>IFERROR(IF(A461="","",N461*'Ergebnis (detailliert)'!J461/'Ergebnis (detailliert)'!I461),0)</f>
        <v/>
      </c>
      <c r="Q461" s="95" t="str">
        <f t="shared" si="28"/>
        <v/>
      </c>
      <c r="R461" s="96" t="str">
        <f t="shared" si="29"/>
        <v/>
      </c>
      <c r="S461" s="97" t="str">
        <f>IF(A461="","",IF(LOOKUP(A461,Stammdaten!$A$17:$A$1001,Stammdaten!$G$17:$G$1001)="Nein",0,IF(ISBLANK('Beladung des Speichers'!A461),"",ROUND(MIN(J461,Q461)*-1,2))))</f>
        <v/>
      </c>
    </row>
    <row r="462" spans="1:19" x14ac:dyDescent="0.2">
      <c r="A462" s="98" t="str">
        <f>IF('Beladung des Speichers'!A462="","",'Beladung des Speichers'!A462)</f>
        <v/>
      </c>
      <c r="B462" s="98" t="str">
        <f>IF('Beladung des Speichers'!B462="","",'Beladung des Speichers'!B462)</f>
        <v/>
      </c>
      <c r="C462" s="149" t="str">
        <f>IF(ISBLANK('Beladung des Speichers'!A462),"",SUMIFS('Beladung des Speichers'!$C$17:$C$300,'Beladung des Speichers'!$A$17:$A$300,A462)-SUMIFS('Entladung des Speichers'!$C$17:$C$300,'Entladung des Speichers'!$A$17:$A$300,A462)+SUMIFS(Füllstände!$B$17:$B$299,Füllstände!$A$17:$A$299,A462)-SUMIFS(Füllstände!$C$17:$C$299,Füllstände!$A$17:$A$299,A462))</f>
        <v/>
      </c>
      <c r="D462" s="150" t="str">
        <f>IF(ISBLANK('Beladung des Speichers'!A462),"",C462*'Beladung des Speichers'!C462/SUMIFS('Beladung des Speichers'!$C$17:$C$300,'Beladung des Speichers'!$A$17:$A$300,A462))</f>
        <v/>
      </c>
      <c r="E462" s="151" t="str">
        <f>IF(ISBLANK('Beladung des Speichers'!A462),"",1/SUMIFS('Beladung des Speichers'!$C$17:$C$300,'Beladung des Speichers'!$A$17:$A$300,A462)*C462*SUMIF($A$17:$A$300,A462,'Beladung des Speichers'!$E$17:$E$300))</f>
        <v/>
      </c>
      <c r="F462" s="152" t="str">
        <f>IF(ISBLANK('Beladung des Speichers'!A462),"",IF(C462=0,"0,00",D462/C462*E462))</f>
        <v/>
      </c>
      <c r="G462" s="153" t="str">
        <f>IF(ISBLANK('Beladung des Speichers'!A462),"",SUMIFS('Beladung des Speichers'!$C$17:$C$300,'Beladung des Speichers'!$A$17:$A$300,A462))</f>
        <v/>
      </c>
      <c r="H462" s="112" t="str">
        <f>IF(ISBLANK('Beladung des Speichers'!A462),"",'Beladung des Speichers'!C462)</f>
        <v/>
      </c>
      <c r="I462" s="154" t="str">
        <f>IF(ISBLANK('Beladung des Speichers'!A462),"",SUMIFS('Beladung des Speichers'!$E$17:$E$1001,'Beladung des Speichers'!$A$17:$A$1001,'Ergebnis (detailliert)'!A462))</f>
        <v/>
      </c>
      <c r="J462" s="113" t="str">
        <f>IF(ISBLANK('Beladung des Speichers'!A462),"",'Beladung des Speichers'!E462)</f>
        <v/>
      </c>
      <c r="K462" s="154" t="str">
        <f>IF(ISBLANK('Beladung des Speichers'!A462),"",SUMIFS('Entladung des Speichers'!$C$17:$C$1001,'Entladung des Speichers'!$A$17:$A$1001,'Ergebnis (detailliert)'!A462))</f>
        <v/>
      </c>
      <c r="L462" s="155" t="str">
        <f t="shared" si="26"/>
        <v/>
      </c>
      <c r="M462" s="155" t="str">
        <f>IF(ISBLANK('Entladung des Speichers'!A462),"",'Entladung des Speichers'!C462)</f>
        <v/>
      </c>
      <c r="N462" s="154" t="str">
        <f>IF(ISBLANK('Beladung des Speichers'!A462),"",SUMIFS('Entladung des Speichers'!$E$17:$E$1001,'Entladung des Speichers'!$A$17:$A$1001,'Ergebnis (detailliert)'!$A$17:$A$300))</f>
        <v/>
      </c>
      <c r="O462" s="113" t="str">
        <f t="shared" si="27"/>
        <v/>
      </c>
      <c r="P462" s="17" t="str">
        <f>IFERROR(IF(A462="","",N462*'Ergebnis (detailliert)'!J462/'Ergebnis (detailliert)'!I462),0)</f>
        <v/>
      </c>
      <c r="Q462" s="95" t="str">
        <f t="shared" si="28"/>
        <v/>
      </c>
      <c r="R462" s="96" t="str">
        <f t="shared" si="29"/>
        <v/>
      </c>
      <c r="S462" s="97" t="str">
        <f>IF(A462="","",IF(LOOKUP(A462,Stammdaten!$A$17:$A$1001,Stammdaten!$G$17:$G$1001)="Nein",0,IF(ISBLANK('Beladung des Speichers'!A462),"",ROUND(MIN(J462,Q462)*-1,2))))</f>
        <v/>
      </c>
    </row>
    <row r="463" spans="1:19" x14ac:dyDescent="0.2">
      <c r="A463" s="98" t="str">
        <f>IF('Beladung des Speichers'!A463="","",'Beladung des Speichers'!A463)</f>
        <v/>
      </c>
      <c r="B463" s="98" t="str">
        <f>IF('Beladung des Speichers'!B463="","",'Beladung des Speichers'!B463)</f>
        <v/>
      </c>
      <c r="C463" s="149" t="str">
        <f>IF(ISBLANK('Beladung des Speichers'!A463),"",SUMIFS('Beladung des Speichers'!$C$17:$C$300,'Beladung des Speichers'!$A$17:$A$300,A463)-SUMIFS('Entladung des Speichers'!$C$17:$C$300,'Entladung des Speichers'!$A$17:$A$300,A463)+SUMIFS(Füllstände!$B$17:$B$299,Füllstände!$A$17:$A$299,A463)-SUMIFS(Füllstände!$C$17:$C$299,Füllstände!$A$17:$A$299,A463))</f>
        <v/>
      </c>
      <c r="D463" s="150" t="str">
        <f>IF(ISBLANK('Beladung des Speichers'!A463),"",C463*'Beladung des Speichers'!C463/SUMIFS('Beladung des Speichers'!$C$17:$C$300,'Beladung des Speichers'!$A$17:$A$300,A463))</f>
        <v/>
      </c>
      <c r="E463" s="151" t="str">
        <f>IF(ISBLANK('Beladung des Speichers'!A463),"",1/SUMIFS('Beladung des Speichers'!$C$17:$C$300,'Beladung des Speichers'!$A$17:$A$300,A463)*C463*SUMIF($A$17:$A$300,A463,'Beladung des Speichers'!$E$17:$E$300))</f>
        <v/>
      </c>
      <c r="F463" s="152" t="str">
        <f>IF(ISBLANK('Beladung des Speichers'!A463),"",IF(C463=0,"0,00",D463/C463*E463))</f>
        <v/>
      </c>
      <c r="G463" s="153" t="str">
        <f>IF(ISBLANK('Beladung des Speichers'!A463),"",SUMIFS('Beladung des Speichers'!$C$17:$C$300,'Beladung des Speichers'!$A$17:$A$300,A463))</f>
        <v/>
      </c>
      <c r="H463" s="112" t="str">
        <f>IF(ISBLANK('Beladung des Speichers'!A463),"",'Beladung des Speichers'!C463)</f>
        <v/>
      </c>
      <c r="I463" s="154" t="str">
        <f>IF(ISBLANK('Beladung des Speichers'!A463),"",SUMIFS('Beladung des Speichers'!$E$17:$E$1001,'Beladung des Speichers'!$A$17:$A$1001,'Ergebnis (detailliert)'!A463))</f>
        <v/>
      </c>
      <c r="J463" s="113" t="str">
        <f>IF(ISBLANK('Beladung des Speichers'!A463),"",'Beladung des Speichers'!E463)</f>
        <v/>
      </c>
      <c r="K463" s="154" t="str">
        <f>IF(ISBLANK('Beladung des Speichers'!A463),"",SUMIFS('Entladung des Speichers'!$C$17:$C$1001,'Entladung des Speichers'!$A$17:$A$1001,'Ergebnis (detailliert)'!A463))</f>
        <v/>
      </c>
      <c r="L463" s="155" t="str">
        <f t="shared" si="26"/>
        <v/>
      </c>
      <c r="M463" s="155" t="str">
        <f>IF(ISBLANK('Entladung des Speichers'!A463),"",'Entladung des Speichers'!C463)</f>
        <v/>
      </c>
      <c r="N463" s="154" t="str">
        <f>IF(ISBLANK('Beladung des Speichers'!A463),"",SUMIFS('Entladung des Speichers'!$E$17:$E$1001,'Entladung des Speichers'!$A$17:$A$1001,'Ergebnis (detailliert)'!$A$17:$A$300))</f>
        <v/>
      </c>
      <c r="O463" s="113" t="str">
        <f t="shared" si="27"/>
        <v/>
      </c>
      <c r="P463" s="17" t="str">
        <f>IFERROR(IF(A463="","",N463*'Ergebnis (detailliert)'!J463/'Ergebnis (detailliert)'!I463),0)</f>
        <v/>
      </c>
      <c r="Q463" s="95" t="str">
        <f t="shared" si="28"/>
        <v/>
      </c>
      <c r="R463" s="96" t="str">
        <f t="shared" si="29"/>
        <v/>
      </c>
      <c r="S463" s="97" t="str">
        <f>IF(A463="","",IF(LOOKUP(A463,Stammdaten!$A$17:$A$1001,Stammdaten!$G$17:$G$1001)="Nein",0,IF(ISBLANK('Beladung des Speichers'!A463),"",ROUND(MIN(J463,Q463)*-1,2))))</f>
        <v/>
      </c>
    </row>
    <row r="464" spans="1:19" x14ac:dyDescent="0.2">
      <c r="A464" s="98" t="str">
        <f>IF('Beladung des Speichers'!A464="","",'Beladung des Speichers'!A464)</f>
        <v/>
      </c>
      <c r="B464" s="98" t="str">
        <f>IF('Beladung des Speichers'!B464="","",'Beladung des Speichers'!B464)</f>
        <v/>
      </c>
      <c r="C464" s="149" t="str">
        <f>IF(ISBLANK('Beladung des Speichers'!A464),"",SUMIFS('Beladung des Speichers'!$C$17:$C$300,'Beladung des Speichers'!$A$17:$A$300,A464)-SUMIFS('Entladung des Speichers'!$C$17:$C$300,'Entladung des Speichers'!$A$17:$A$300,A464)+SUMIFS(Füllstände!$B$17:$B$299,Füllstände!$A$17:$A$299,A464)-SUMIFS(Füllstände!$C$17:$C$299,Füllstände!$A$17:$A$299,A464))</f>
        <v/>
      </c>
      <c r="D464" s="150" t="str">
        <f>IF(ISBLANK('Beladung des Speichers'!A464),"",C464*'Beladung des Speichers'!C464/SUMIFS('Beladung des Speichers'!$C$17:$C$300,'Beladung des Speichers'!$A$17:$A$300,A464))</f>
        <v/>
      </c>
      <c r="E464" s="151" t="str">
        <f>IF(ISBLANK('Beladung des Speichers'!A464),"",1/SUMIFS('Beladung des Speichers'!$C$17:$C$300,'Beladung des Speichers'!$A$17:$A$300,A464)*C464*SUMIF($A$17:$A$300,A464,'Beladung des Speichers'!$E$17:$E$300))</f>
        <v/>
      </c>
      <c r="F464" s="152" t="str">
        <f>IF(ISBLANK('Beladung des Speichers'!A464),"",IF(C464=0,"0,00",D464/C464*E464))</f>
        <v/>
      </c>
      <c r="G464" s="153" t="str">
        <f>IF(ISBLANK('Beladung des Speichers'!A464),"",SUMIFS('Beladung des Speichers'!$C$17:$C$300,'Beladung des Speichers'!$A$17:$A$300,A464))</f>
        <v/>
      </c>
      <c r="H464" s="112" t="str">
        <f>IF(ISBLANK('Beladung des Speichers'!A464),"",'Beladung des Speichers'!C464)</f>
        <v/>
      </c>
      <c r="I464" s="154" t="str">
        <f>IF(ISBLANK('Beladung des Speichers'!A464),"",SUMIFS('Beladung des Speichers'!$E$17:$E$1001,'Beladung des Speichers'!$A$17:$A$1001,'Ergebnis (detailliert)'!A464))</f>
        <v/>
      </c>
      <c r="J464" s="113" t="str">
        <f>IF(ISBLANK('Beladung des Speichers'!A464),"",'Beladung des Speichers'!E464)</f>
        <v/>
      </c>
      <c r="K464" s="154" t="str">
        <f>IF(ISBLANK('Beladung des Speichers'!A464),"",SUMIFS('Entladung des Speichers'!$C$17:$C$1001,'Entladung des Speichers'!$A$17:$A$1001,'Ergebnis (detailliert)'!A464))</f>
        <v/>
      </c>
      <c r="L464" s="155" t="str">
        <f t="shared" si="26"/>
        <v/>
      </c>
      <c r="M464" s="155" t="str">
        <f>IF(ISBLANK('Entladung des Speichers'!A464),"",'Entladung des Speichers'!C464)</f>
        <v/>
      </c>
      <c r="N464" s="154" t="str">
        <f>IF(ISBLANK('Beladung des Speichers'!A464),"",SUMIFS('Entladung des Speichers'!$E$17:$E$1001,'Entladung des Speichers'!$A$17:$A$1001,'Ergebnis (detailliert)'!$A$17:$A$300))</f>
        <v/>
      </c>
      <c r="O464" s="113" t="str">
        <f t="shared" si="27"/>
        <v/>
      </c>
      <c r="P464" s="17" t="str">
        <f>IFERROR(IF(A464="","",N464*'Ergebnis (detailliert)'!J464/'Ergebnis (detailliert)'!I464),0)</f>
        <v/>
      </c>
      <c r="Q464" s="95" t="str">
        <f t="shared" si="28"/>
        <v/>
      </c>
      <c r="R464" s="96" t="str">
        <f t="shared" si="29"/>
        <v/>
      </c>
      <c r="S464" s="97" t="str">
        <f>IF(A464="","",IF(LOOKUP(A464,Stammdaten!$A$17:$A$1001,Stammdaten!$G$17:$G$1001)="Nein",0,IF(ISBLANK('Beladung des Speichers'!A464),"",ROUND(MIN(J464,Q464)*-1,2))))</f>
        <v/>
      </c>
    </row>
    <row r="465" spans="1:19" x14ac:dyDescent="0.2">
      <c r="A465" s="98" t="str">
        <f>IF('Beladung des Speichers'!A465="","",'Beladung des Speichers'!A465)</f>
        <v/>
      </c>
      <c r="B465" s="98" t="str">
        <f>IF('Beladung des Speichers'!B465="","",'Beladung des Speichers'!B465)</f>
        <v/>
      </c>
      <c r="C465" s="149" t="str">
        <f>IF(ISBLANK('Beladung des Speichers'!A465),"",SUMIFS('Beladung des Speichers'!$C$17:$C$300,'Beladung des Speichers'!$A$17:$A$300,A465)-SUMIFS('Entladung des Speichers'!$C$17:$C$300,'Entladung des Speichers'!$A$17:$A$300,A465)+SUMIFS(Füllstände!$B$17:$B$299,Füllstände!$A$17:$A$299,A465)-SUMIFS(Füllstände!$C$17:$C$299,Füllstände!$A$17:$A$299,A465))</f>
        <v/>
      </c>
      <c r="D465" s="150" t="str">
        <f>IF(ISBLANK('Beladung des Speichers'!A465),"",C465*'Beladung des Speichers'!C465/SUMIFS('Beladung des Speichers'!$C$17:$C$300,'Beladung des Speichers'!$A$17:$A$300,A465))</f>
        <v/>
      </c>
      <c r="E465" s="151" t="str">
        <f>IF(ISBLANK('Beladung des Speichers'!A465),"",1/SUMIFS('Beladung des Speichers'!$C$17:$C$300,'Beladung des Speichers'!$A$17:$A$300,A465)*C465*SUMIF($A$17:$A$300,A465,'Beladung des Speichers'!$E$17:$E$300))</f>
        <v/>
      </c>
      <c r="F465" s="152" t="str">
        <f>IF(ISBLANK('Beladung des Speichers'!A465),"",IF(C465=0,"0,00",D465/C465*E465))</f>
        <v/>
      </c>
      <c r="G465" s="153" t="str">
        <f>IF(ISBLANK('Beladung des Speichers'!A465),"",SUMIFS('Beladung des Speichers'!$C$17:$C$300,'Beladung des Speichers'!$A$17:$A$300,A465))</f>
        <v/>
      </c>
      <c r="H465" s="112" t="str">
        <f>IF(ISBLANK('Beladung des Speichers'!A465),"",'Beladung des Speichers'!C465)</f>
        <v/>
      </c>
      <c r="I465" s="154" t="str">
        <f>IF(ISBLANK('Beladung des Speichers'!A465),"",SUMIFS('Beladung des Speichers'!$E$17:$E$1001,'Beladung des Speichers'!$A$17:$A$1001,'Ergebnis (detailliert)'!A465))</f>
        <v/>
      </c>
      <c r="J465" s="113" t="str">
        <f>IF(ISBLANK('Beladung des Speichers'!A465),"",'Beladung des Speichers'!E465)</f>
        <v/>
      </c>
      <c r="K465" s="154" t="str">
        <f>IF(ISBLANK('Beladung des Speichers'!A465),"",SUMIFS('Entladung des Speichers'!$C$17:$C$1001,'Entladung des Speichers'!$A$17:$A$1001,'Ergebnis (detailliert)'!A465))</f>
        <v/>
      </c>
      <c r="L465" s="155" t="str">
        <f t="shared" si="26"/>
        <v/>
      </c>
      <c r="M465" s="155" t="str">
        <f>IF(ISBLANK('Entladung des Speichers'!A465),"",'Entladung des Speichers'!C465)</f>
        <v/>
      </c>
      <c r="N465" s="154" t="str">
        <f>IF(ISBLANK('Beladung des Speichers'!A465),"",SUMIFS('Entladung des Speichers'!$E$17:$E$1001,'Entladung des Speichers'!$A$17:$A$1001,'Ergebnis (detailliert)'!$A$17:$A$300))</f>
        <v/>
      </c>
      <c r="O465" s="113" t="str">
        <f t="shared" si="27"/>
        <v/>
      </c>
      <c r="P465" s="17" t="str">
        <f>IFERROR(IF(A465="","",N465*'Ergebnis (detailliert)'!J465/'Ergebnis (detailliert)'!I465),0)</f>
        <v/>
      </c>
      <c r="Q465" s="95" t="str">
        <f t="shared" si="28"/>
        <v/>
      </c>
      <c r="R465" s="96" t="str">
        <f t="shared" si="29"/>
        <v/>
      </c>
      <c r="S465" s="97" t="str">
        <f>IF(A465="","",IF(LOOKUP(A465,Stammdaten!$A$17:$A$1001,Stammdaten!$G$17:$G$1001)="Nein",0,IF(ISBLANK('Beladung des Speichers'!A465),"",ROUND(MIN(J465,Q465)*-1,2))))</f>
        <v/>
      </c>
    </row>
    <row r="466" spans="1:19" x14ac:dyDescent="0.2">
      <c r="A466" s="98" t="str">
        <f>IF('Beladung des Speichers'!A466="","",'Beladung des Speichers'!A466)</f>
        <v/>
      </c>
      <c r="B466" s="98" t="str">
        <f>IF('Beladung des Speichers'!B466="","",'Beladung des Speichers'!B466)</f>
        <v/>
      </c>
      <c r="C466" s="149" t="str">
        <f>IF(ISBLANK('Beladung des Speichers'!A466),"",SUMIFS('Beladung des Speichers'!$C$17:$C$300,'Beladung des Speichers'!$A$17:$A$300,A466)-SUMIFS('Entladung des Speichers'!$C$17:$C$300,'Entladung des Speichers'!$A$17:$A$300,A466)+SUMIFS(Füllstände!$B$17:$B$299,Füllstände!$A$17:$A$299,A466)-SUMIFS(Füllstände!$C$17:$C$299,Füllstände!$A$17:$A$299,A466))</f>
        <v/>
      </c>
      <c r="D466" s="150" t="str">
        <f>IF(ISBLANK('Beladung des Speichers'!A466),"",C466*'Beladung des Speichers'!C466/SUMIFS('Beladung des Speichers'!$C$17:$C$300,'Beladung des Speichers'!$A$17:$A$300,A466))</f>
        <v/>
      </c>
      <c r="E466" s="151" t="str">
        <f>IF(ISBLANK('Beladung des Speichers'!A466),"",1/SUMIFS('Beladung des Speichers'!$C$17:$C$300,'Beladung des Speichers'!$A$17:$A$300,A466)*C466*SUMIF($A$17:$A$300,A466,'Beladung des Speichers'!$E$17:$E$300))</f>
        <v/>
      </c>
      <c r="F466" s="152" t="str">
        <f>IF(ISBLANK('Beladung des Speichers'!A466),"",IF(C466=0,"0,00",D466/C466*E466))</f>
        <v/>
      </c>
      <c r="G466" s="153" t="str">
        <f>IF(ISBLANK('Beladung des Speichers'!A466),"",SUMIFS('Beladung des Speichers'!$C$17:$C$300,'Beladung des Speichers'!$A$17:$A$300,A466))</f>
        <v/>
      </c>
      <c r="H466" s="112" t="str">
        <f>IF(ISBLANK('Beladung des Speichers'!A466),"",'Beladung des Speichers'!C466)</f>
        <v/>
      </c>
      <c r="I466" s="154" t="str">
        <f>IF(ISBLANK('Beladung des Speichers'!A466),"",SUMIFS('Beladung des Speichers'!$E$17:$E$1001,'Beladung des Speichers'!$A$17:$A$1001,'Ergebnis (detailliert)'!A466))</f>
        <v/>
      </c>
      <c r="J466" s="113" t="str">
        <f>IF(ISBLANK('Beladung des Speichers'!A466),"",'Beladung des Speichers'!E466)</f>
        <v/>
      </c>
      <c r="K466" s="154" t="str">
        <f>IF(ISBLANK('Beladung des Speichers'!A466),"",SUMIFS('Entladung des Speichers'!$C$17:$C$1001,'Entladung des Speichers'!$A$17:$A$1001,'Ergebnis (detailliert)'!A466))</f>
        <v/>
      </c>
      <c r="L466" s="155" t="str">
        <f t="shared" ref="L466:L529" si="30">IF(A466="","",K466+C466)</f>
        <v/>
      </c>
      <c r="M466" s="155" t="str">
        <f>IF(ISBLANK('Entladung des Speichers'!A466),"",'Entladung des Speichers'!C466)</f>
        <v/>
      </c>
      <c r="N466" s="154" t="str">
        <f>IF(ISBLANK('Beladung des Speichers'!A466),"",SUMIFS('Entladung des Speichers'!$E$17:$E$1001,'Entladung des Speichers'!$A$17:$A$1001,'Ergebnis (detailliert)'!$A$17:$A$300))</f>
        <v/>
      </c>
      <c r="O466" s="113" t="str">
        <f t="shared" ref="O466:O529" si="31">IF(A466="","",N466+E466)</f>
        <v/>
      </c>
      <c r="P466" s="17" t="str">
        <f>IFERROR(IF(A466="","",N466*'Ergebnis (detailliert)'!J466/'Ergebnis (detailliert)'!I466),0)</f>
        <v/>
      </c>
      <c r="Q466" s="95" t="str">
        <f t="shared" ref="Q466:Q529" si="32">IFERROR(IF(A466="","",P466+E466*H466/G466),0)</f>
        <v/>
      </c>
      <c r="R466" s="96" t="str">
        <f t="shared" ref="R466:R529" si="33">H466</f>
        <v/>
      </c>
      <c r="S466" s="97" t="str">
        <f>IF(A466="","",IF(LOOKUP(A466,Stammdaten!$A$17:$A$1001,Stammdaten!$G$17:$G$1001)="Nein",0,IF(ISBLANK('Beladung des Speichers'!A466),"",ROUND(MIN(J466,Q466)*-1,2))))</f>
        <v/>
      </c>
    </row>
    <row r="467" spans="1:19" x14ac:dyDescent="0.2">
      <c r="A467" s="98" t="str">
        <f>IF('Beladung des Speichers'!A467="","",'Beladung des Speichers'!A467)</f>
        <v/>
      </c>
      <c r="B467" s="98" t="str">
        <f>IF('Beladung des Speichers'!B467="","",'Beladung des Speichers'!B467)</f>
        <v/>
      </c>
      <c r="C467" s="149" t="str">
        <f>IF(ISBLANK('Beladung des Speichers'!A467),"",SUMIFS('Beladung des Speichers'!$C$17:$C$300,'Beladung des Speichers'!$A$17:$A$300,A467)-SUMIFS('Entladung des Speichers'!$C$17:$C$300,'Entladung des Speichers'!$A$17:$A$300,A467)+SUMIFS(Füllstände!$B$17:$B$299,Füllstände!$A$17:$A$299,A467)-SUMIFS(Füllstände!$C$17:$C$299,Füllstände!$A$17:$A$299,A467))</f>
        <v/>
      </c>
      <c r="D467" s="150" t="str">
        <f>IF(ISBLANK('Beladung des Speichers'!A467),"",C467*'Beladung des Speichers'!C467/SUMIFS('Beladung des Speichers'!$C$17:$C$300,'Beladung des Speichers'!$A$17:$A$300,A467))</f>
        <v/>
      </c>
      <c r="E467" s="151" t="str">
        <f>IF(ISBLANK('Beladung des Speichers'!A467),"",1/SUMIFS('Beladung des Speichers'!$C$17:$C$300,'Beladung des Speichers'!$A$17:$A$300,A467)*C467*SUMIF($A$17:$A$300,A467,'Beladung des Speichers'!$E$17:$E$300))</f>
        <v/>
      </c>
      <c r="F467" s="152" t="str">
        <f>IF(ISBLANK('Beladung des Speichers'!A467),"",IF(C467=0,"0,00",D467/C467*E467))</f>
        <v/>
      </c>
      <c r="G467" s="153" t="str">
        <f>IF(ISBLANK('Beladung des Speichers'!A467),"",SUMIFS('Beladung des Speichers'!$C$17:$C$300,'Beladung des Speichers'!$A$17:$A$300,A467))</f>
        <v/>
      </c>
      <c r="H467" s="112" t="str">
        <f>IF(ISBLANK('Beladung des Speichers'!A467),"",'Beladung des Speichers'!C467)</f>
        <v/>
      </c>
      <c r="I467" s="154" t="str">
        <f>IF(ISBLANK('Beladung des Speichers'!A467),"",SUMIFS('Beladung des Speichers'!$E$17:$E$1001,'Beladung des Speichers'!$A$17:$A$1001,'Ergebnis (detailliert)'!A467))</f>
        <v/>
      </c>
      <c r="J467" s="113" t="str">
        <f>IF(ISBLANK('Beladung des Speichers'!A467),"",'Beladung des Speichers'!E467)</f>
        <v/>
      </c>
      <c r="K467" s="154" t="str">
        <f>IF(ISBLANK('Beladung des Speichers'!A467),"",SUMIFS('Entladung des Speichers'!$C$17:$C$1001,'Entladung des Speichers'!$A$17:$A$1001,'Ergebnis (detailliert)'!A467))</f>
        <v/>
      </c>
      <c r="L467" s="155" t="str">
        <f t="shared" si="30"/>
        <v/>
      </c>
      <c r="M467" s="155" t="str">
        <f>IF(ISBLANK('Entladung des Speichers'!A467),"",'Entladung des Speichers'!C467)</f>
        <v/>
      </c>
      <c r="N467" s="154" t="str">
        <f>IF(ISBLANK('Beladung des Speichers'!A467),"",SUMIFS('Entladung des Speichers'!$E$17:$E$1001,'Entladung des Speichers'!$A$17:$A$1001,'Ergebnis (detailliert)'!$A$17:$A$300))</f>
        <v/>
      </c>
      <c r="O467" s="113" t="str">
        <f t="shared" si="31"/>
        <v/>
      </c>
      <c r="P467" s="17" t="str">
        <f>IFERROR(IF(A467="","",N467*'Ergebnis (detailliert)'!J467/'Ergebnis (detailliert)'!I467),0)</f>
        <v/>
      </c>
      <c r="Q467" s="95" t="str">
        <f t="shared" si="32"/>
        <v/>
      </c>
      <c r="R467" s="96" t="str">
        <f t="shared" si="33"/>
        <v/>
      </c>
      <c r="S467" s="97" t="str">
        <f>IF(A467="","",IF(LOOKUP(A467,Stammdaten!$A$17:$A$1001,Stammdaten!$G$17:$G$1001)="Nein",0,IF(ISBLANK('Beladung des Speichers'!A467),"",ROUND(MIN(J467,Q467)*-1,2))))</f>
        <v/>
      </c>
    </row>
    <row r="468" spans="1:19" x14ac:dyDescent="0.2">
      <c r="A468" s="98" t="str">
        <f>IF('Beladung des Speichers'!A468="","",'Beladung des Speichers'!A468)</f>
        <v/>
      </c>
      <c r="B468" s="98" t="str">
        <f>IF('Beladung des Speichers'!B468="","",'Beladung des Speichers'!B468)</f>
        <v/>
      </c>
      <c r="C468" s="149" t="str">
        <f>IF(ISBLANK('Beladung des Speichers'!A468),"",SUMIFS('Beladung des Speichers'!$C$17:$C$300,'Beladung des Speichers'!$A$17:$A$300,A468)-SUMIFS('Entladung des Speichers'!$C$17:$C$300,'Entladung des Speichers'!$A$17:$A$300,A468)+SUMIFS(Füllstände!$B$17:$B$299,Füllstände!$A$17:$A$299,A468)-SUMIFS(Füllstände!$C$17:$C$299,Füllstände!$A$17:$A$299,A468))</f>
        <v/>
      </c>
      <c r="D468" s="150" t="str">
        <f>IF(ISBLANK('Beladung des Speichers'!A468),"",C468*'Beladung des Speichers'!C468/SUMIFS('Beladung des Speichers'!$C$17:$C$300,'Beladung des Speichers'!$A$17:$A$300,A468))</f>
        <v/>
      </c>
      <c r="E468" s="151" t="str">
        <f>IF(ISBLANK('Beladung des Speichers'!A468),"",1/SUMIFS('Beladung des Speichers'!$C$17:$C$300,'Beladung des Speichers'!$A$17:$A$300,A468)*C468*SUMIF($A$17:$A$300,A468,'Beladung des Speichers'!$E$17:$E$300))</f>
        <v/>
      </c>
      <c r="F468" s="152" t="str">
        <f>IF(ISBLANK('Beladung des Speichers'!A468),"",IF(C468=0,"0,00",D468/C468*E468))</f>
        <v/>
      </c>
      <c r="G468" s="153" t="str">
        <f>IF(ISBLANK('Beladung des Speichers'!A468),"",SUMIFS('Beladung des Speichers'!$C$17:$C$300,'Beladung des Speichers'!$A$17:$A$300,A468))</f>
        <v/>
      </c>
      <c r="H468" s="112" t="str">
        <f>IF(ISBLANK('Beladung des Speichers'!A468),"",'Beladung des Speichers'!C468)</f>
        <v/>
      </c>
      <c r="I468" s="154" t="str">
        <f>IF(ISBLANK('Beladung des Speichers'!A468),"",SUMIFS('Beladung des Speichers'!$E$17:$E$1001,'Beladung des Speichers'!$A$17:$A$1001,'Ergebnis (detailliert)'!A468))</f>
        <v/>
      </c>
      <c r="J468" s="113" t="str">
        <f>IF(ISBLANK('Beladung des Speichers'!A468),"",'Beladung des Speichers'!E468)</f>
        <v/>
      </c>
      <c r="K468" s="154" t="str">
        <f>IF(ISBLANK('Beladung des Speichers'!A468),"",SUMIFS('Entladung des Speichers'!$C$17:$C$1001,'Entladung des Speichers'!$A$17:$A$1001,'Ergebnis (detailliert)'!A468))</f>
        <v/>
      </c>
      <c r="L468" s="155" t="str">
        <f t="shared" si="30"/>
        <v/>
      </c>
      <c r="M468" s="155" t="str">
        <f>IF(ISBLANK('Entladung des Speichers'!A468),"",'Entladung des Speichers'!C468)</f>
        <v/>
      </c>
      <c r="N468" s="154" t="str">
        <f>IF(ISBLANK('Beladung des Speichers'!A468),"",SUMIFS('Entladung des Speichers'!$E$17:$E$1001,'Entladung des Speichers'!$A$17:$A$1001,'Ergebnis (detailliert)'!$A$17:$A$300))</f>
        <v/>
      </c>
      <c r="O468" s="113" t="str">
        <f t="shared" si="31"/>
        <v/>
      </c>
      <c r="P468" s="17" t="str">
        <f>IFERROR(IF(A468="","",N468*'Ergebnis (detailliert)'!J468/'Ergebnis (detailliert)'!I468),0)</f>
        <v/>
      </c>
      <c r="Q468" s="95" t="str">
        <f t="shared" si="32"/>
        <v/>
      </c>
      <c r="R468" s="96" t="str">
        <f t="shared" si="33"/>
        <v/>
      </c>
      <c r="S468" s="97" t="str">
        <f>IF(A468="","",IF(LOOKUP(A468,Stammdaten!$A$17:$A$1001,Stammdaten!$G$17:$G$1001)="Nein",0,IF(ISBLANK('Beladung des Speichers'!A468),"",ROUND(MIN(J468,Q468)*-1,2))))</f>
        <v/>
      </c>
    </row>
    <row r="469" spans="1:19" x14ac:dyDescent="0.2">
      <c r="A469" s="98" t="str">
        <f>IF('Beladung des Speichers'!A469="","",'Beladung des Speichers'!A469)</f>
        <v/>
      </c>
      <c r="B469" s="98" t="str">
        <f>IF('Beladung des Speichers'!B469="","",'Beladung des Speichers'!B469)</f>
        <v/>
      </c>
      <c r="C469" s="149" t="str">
        <f>IF(ISBLANK('Beladung des Speichers'!A469),"",SUMIFS('Beladung des Speichers'!$C$17:$C$300,'Beladung des Speichers'!$A$17:$A$300,A469)-SUMIFS('Entladung des Speichers'!$C$17:$C$300,'Entladung des Speichers'!$A$17:$A$300,A469)+SUMIFS(Füllstände!$B$17:$B$299,Füllstände!$A$17:$A$299,A469)-SUMIFS(Füllstände!$C$17:$C$299,Füllstände!$A$17:$A$299,A469))</f>
        <v/>
      </c>
      <c r="D469" s="150" t="str">
        <f>IF(ISBLANK('Beladung des Speichers'!A469),"",C469*'Beladung des Speichers'!C469/SUMIFS('Beladung des Speichers'!$C$17:$C$300,'Beladung des Speichers'!$A$17:$A$300,A469))</f>
        <v/>
      </c>
      <c r="E469" s="151" t="str">
        <f>IF(ISBLANK('Beladung des Speichers'!A469),"",1/SUMIFS('Beladung des Speichers'!$C$17:$C$300,'Beladung des Speichers'!$A$17:$A$300,A469)*C469*SUMIF($A$17:$A$300,A469,'Beladung des Speichers'!$E$17:$E$300))</f>
        <v/>
      </c>
      <c r="F469" s="152" t="str">
        <f>IF(ISBLANK('Beladung des Speichers'!A469),"",IF(C469=0,"0,00",D469/C469*E469))</f>
        <v/>
      </c>
      <c r="G469" s="153" t="str">
        <f>IF(ISBLANK('Beladung des Speichers'!A469),"",SUMIFS('Beladung des Speichers'!$C$17:$C$300,'Beladung des Speichers'!$A$17:$A$300,A469))</f>
        <v/>
      </c>
      <c r="H469" s="112" t="str">
        <f>IF(ISBLANK('Beladung des Speichers'!A469),"",'Beladung des Speichers'!C469)</f>
        <v/>
      </c>
      <c r="I469" s="154" t="str">
        <f>IF(ISBLANK('Beladung des Speichers'!A469),"",SUMIFS('Beladung des Speichers'!$E$17:$E$1001,'Beladung des Speichers'!$A$17:$A$1001,'Ergebnis (detailliert)'!A469))</f>
        <v/>
      </c>
      <c r="J469" s="113" t="str">
        <f>IF(ISBLANK('Beladung des Speichers'!A469),"",'Beladung des Speichers'!E469)</f>
        <v/>
      </c>
      <c r="K469" s="154" t="str">
        <f>IF(ISBLANK('Beladung des Speichers'!A469),"",SUMIFS('Entladung des Speichers'!$C$17:$C$1001,'Entladung des Speichers'!$A$17:$A$1001,'Ergebnis (detailliert)'!A469))</f>
        <v/>
      </c>
      <c r="L469" s="155" t="str">
        <f t="shared" si="30"/>
        <v/>
      </c>
      <c r="M469" s="155" t="str">
        <f>IF(ISBLANK('Entladung des Speichers'!A469),"",'Entladung des Speichers'!C469)</f>
        <v/>
      </c>
      <c r="N469" s="154" t="str">
        <f>IF(ISBLANK('Beladung des Speichers'!A469),"",SUMIFS('Entladung des Speichers'!$E$17:$E$1001,'Entladung des Speichers'!$A$17:$A$1001,'Ergebnis (detailliert)'!$A$17:$A$300))</f>
        <v/>
      </c>
      <c r="O469" s="113" t="str">
        <f t="shared" si="31"/>
        <v/>
      </c>
      <c r="P469" s="17" t="str">
        <f>IFERROR(IF(A469="","",N469*'Ergebnis (detailliert)'!J469/'Ergebnis (detailliert)'!I469),0)</f>
        <v/>
      </c>
      <c r="Q469" s="95" t="str">
        <f t="shared" si="32"/>
        <v/>
      </c>
      <c r="R469" s="96" t="str">
        <f t="shared" si="33"/>
        <v/>
      </c>
      <c r="S469" s="97" t="str">
        <f>IF(A469="","",IF(LOOKUP(A469,Stammdaten!$A$17:$A$1001,Stammdaten!$G$17:$G$1001)="Nein",0,IF(ISBLANK('Beladung des Speichers'!A469),"",ROUND(MIN(J469,Q469)*-1,2))))</f>
        <v/>
      </c>
    </row>
    <row r="470" spans="1:19" x14ac:dyDescent="0.2">
      <c r="A470" s="98" t="str">
        <f>IF('Beladung des Speichers'!A470="","",'Beladung des Speichers'!A470)</f>
        <v/>
      </c>
      <c r="B470" s="98" t="str">
        <f>IF('Beladung des Speichers'!B470="","",'Beladung des Speichers'!B470)</f>
        <v/>
      </c>
      <c r="C470" s="149" t="str">
        <f>IF(ISBLANK('Beladung des Speichers'!A470),"",SUMIFS('Beladung des Speichers'!$C$17:$C$300,'Beladung des Speichers'!$A$17:$A$300,A470)-SUMIFS('Entladung des Speichers'!$C$17:$C$300,'Entladung des Speichers'!$A$17:$A$300,A470)+SUMIFS(Füllstände!$B$17:$B$299,Füllstände!$A$17:$A$299,A470)-SUMIFS(Füllstände!$C$17:$C$299,Füllstände!$A$17:$A$299,A470))</f>
        <v/>
      </c>
      <c r="D470" s="150" t="str">
        <f>IF(ISBLANK('Beladung des Speichers'!A470),"",C470*'Beladung des Speichers'!C470/SUMIFS('Beladung des Speichers'!$C$17:$C$300,'Beladung des Speichers'!$A$17:$A$300,A470))</f>
        <v/>
      </c>
      <c r="E470" s="151" t="str">
        <f>IF(ISBLANK('Beladung des Speichers'!A470),"",1/SUMIFS('Beladung des Speichers'!$C$17:$C$300,'Beladung des Speichers'!$A$17:$A$300,A470)*C470*SUMIF($A$17:$A$300,A470,'Beladung des Speichers'!$E$17:$E$300))</f>
        <v/>
      </c>
      <c r="F470" s="152" t="str">
        <f>IF(ISBLANK('Beladung des Speichers'!A470),"",IF(C470=0,"0,00",D470/C470*E470))</f>
        <v/>
      </c>
      <c r="G470" s="153" t="str">
        <f>IF(ISBLANK('Beladung des Speichers'!A470),"",SUMIFS('Beladung des Speichers'!$C$17:$C$300,'Beladung des Speichers'!$A$17:$A$300,A470))</f>
        <v/>
      </c>
      <c r="H470" s="112" t="str">
        <f>IF(ISBLANK('Beladung des Speichers'!A470),"",'Beladung des Speichers'!C470)</f>
        <v/>
      </c>
      <c r="I470" s="154" t="str">
        <f>IF(ISBLANK('Beladung des Speichers'!A470),"",SUMIFS('Beladung des Speichers'!$E$17:$E$1001,'Beladung des Speichers'!$A$17:$A$1001,'Ergebnis (detailliert)'!A470))</f>
        <v/>
      </c>
      <c r="J470" s="113" t="str">
        <f>IF(ISBLANK('Beladung des Speichers'!A470),"",'Beladung des Speichers'!E470)</f>
        <v/>
      </c>
      <c r="K470" s="154" t="str">
        <f>IF(ISBLANK('Beladung des Speichers'!A470),"",SUMIFS('Entladung des Speichers'!$C$17:$C$1001,'Entladung des Speichers'!$A$17:$A$1001,'Ergebnis (detailliert)'!A470))</f>
        <v/>
      </c>
      <c r="L470" s="155" t="str">
        <f t="shared" si="30"/>
        <v/>
      </c>
      <c r="M470" s="155" t="str">
        <f>IF(ISBLANK('Entladung des Speichers'!A470),"",'Entladung des Speichers'!C470)</f>
        <v/>
      </c>
      <c r="N470" s="154" t="str">
        <f>IF(ISBLANK('Beladung des Speichers'!A470),"",SUMIFS('Entladung des Speichers'!$E$17:$E$1001,'Entladung des Speichers'!$A$17:$A$1001,'Ergebnis (detailliert)'!$A$17:$A$300))</f>
        <v/>
      </c>
      <c r="O470" s="113" t="str">
        <f t="shared" si="31"/>
        <v/>
      </c>
      <c r="P470" s="17" t="str">
        <f>IFERROR(IF(A470="","",N470*'Ergebnis (detailliert)'!J470/'Ergebnis (detailliert)'!I470),0)</f>
        <v/>
      </c>
      <c r="Q470" s="95" t="str">
        <f t="shared" si="32"/>
        <v/>
      </c>
      <c r="R470" s="96" t="str">
        <f t="shared" si="33"/>
        <v/>
      </c>
      <c r="S470" s="97" t="str">
        <f>IF(A470="","",IF(LOOKUP(A470,Stammdaten!$A$17:$A$1001,Stammdaten!$G$17:$G$1001)="Nein",0,IF(ISBLANK('Beladung des Speichers'!A470),"",ROUND(MIN(J470,Q470)*-1,2))))</f>
        <v/>
      </c>
    </row>
    <row r="471" spans="1:19" x14ac:dyDescent="0.2">
      <c r="A471" s="98" t="str">
        <f>IF('Beladung des Speichers'!A471="","",'Beladung des Speichers'!A471)</f>
        <v/>
      </c>
      <c r="B471" s="98" t="str">
        <f>IF('Beladung des Speichers'!B471="","",'Beladung des Speichers'!B471)</f>
        <v/>
      </c>
      <c r="C471" s="149" t="str">
        <f>IF(ISBLANK('Beladung des Speichers'!A471),"",SUMIFS('Beladung des Speichers'!$C$17:$C$300,'Beladung des Speichers'!$A$17:$A$300,A471)-SUMIFS('Entladung des Speichers'!$C$17:$C$300,'Entladung des Speichers'!$A$17:$A$300,A471)+SUMIFS(Füllstände!$B$17:$B$299,Füllstände!$A$17:$A$299,A471)-SUMIFS(Füllstände!$C$17:$C$299,Füllstände!$A$17:$A$299,A471))</f>
        <v/>
      </c>
      <c r="D471" s="150" t="str">
        <f>IF(ISBLANK('Beladung des Speichers'!A471),"",C471*'Beladung des Speichers'!C471/SUMIFS('Beladung des Speichers'!$C$17:$C$300,'Beladung des Speichers'!$A$17:$A$300,A471))</f>
        <v/>
      </c>
      <c r="E471" s="151" t="str">
        <f>IF(ISBLANK('Beladung des Speichers'!A471),"",1/SUMIFS('Beladung des Speichers'!$C$17:$C$300,'Beladung des Speichers'!$A$17:$A$300,A471)*C471*SUMIF($A$17:$A$300,A471,'Beladung des Speichers'!$E$17:$E$300))</f>
        <v/>
      </c>
      <c r="F471" s="152" t="str">
        <f>IF(ISBLANK('Beladung des Speichers'!A471),"",IF(C471=0,"0,00",D471/C471*E471))</f>
        <v/>
      </c>
      <c r="G471" s="153" t="str">
        <f>IF(ISBLANK('Beladung des Speichers'!A471),"",SUMIFS('Beladung des Speichers'!$C$17:$C$300,'Beladung des Speichers'!$A$17:$A$300,A471))</f>
        <v/>
      </c>
      <c r="H471" s="112" t="str">
        <f>IF(ISBLANK('Beladung des Speichers'!A471),"",'Beladung des Speichers'!C471)</f>
        <v/>
      </c>
      <c r="I471" s="154" t="str">
        <f>IF(ISBLANK('Beladung des Speichers'!A471),"",SUMIFS('Beladung des Speichers'!$E$17:$E$1001,'Beladung des Speichers'!$A$17:$A$1001,'Ergebnis (detailliert)'!A471))</f>
        <v/>
      </c>
      <c r="J471" s="113" t="str">
        <f>IF(ISBLANK('Beladung des Speichers'!A471),"",'Beladung des Speichers'!E471)</f>
        <v/>
      </c>
      <c r="K471" s="154" t="str">
        <f>IF(ISBLANK('Beladung des Speichers'!A471),"",SUMIFS('Entladung des Speichers'!$C$17:$C$1001,'Entladung des Speichers'!$A$17:$A$1001,'Ergebnis (detailliert)'!A471))</f>
        <v/>
      </c>
      <c r="L471" s="155" t="str">
        <f t="shared" si="30"/>
        <v/>
      </c>
      <c r="M471" s="155" t="str">
        <f>IF(ISBLANK('Entladung des Speichers'!A471),"",'Entladung des Speichers'!C471)</f>
        <v/>
      </c>
      <c r="N471" s="154" t="str">
        <f>IF(ISBLANK('Beladung des Speichers'!A471),"",SUMIFS('Entladung des Speichers'!$E$17:$E$1001,'Entladung des Speichers'!$A$17:$A$1001,'Ergebnis (detailliert)'!$A$17:$A$300))</f>
        <v/>
      </c>
      <c r="O471" s="113" t="str">
        <f t="shared" si="31"/>
        <v/>
      </c>
      <c r="P471" s="17" t="str">
        <f>IFERROR(IF(A471="","",N471*'Ergebnis (detailliert)'!J471/'Ergebnis (detailliert)'!I471),0)</f>
        <v/>
      </c>
      <c r="Q471" s="95" t="str">
        <f t="shared" si="32"/>
        <v/>
      </c>
      <c r="R471" s="96" t="str">
        <f t="shared" si="33"/>
        <v/>
      </c>
      <c r="S471" s="97" t="str">
        <f>IF(A471="","",IF(LOOKUP(A471,Stammdaten!$A$17:$A$1001,Stammdaten!$G$17:$G$1001)="Nein",0,IF(ISBLANK('Beladung des Speichers'!A471),"",ROUND(MIN(J471,Q471)*-1,2))))</f>
        <v/>
      </c>
    </row>
    <row r="472" spans="1:19" x14ac:dyDescent="0.2">
      <c r="A472" s="98" t="str">
        <f>IF('Beladung des Speichers'!A472="","",'Beladung des Speichers'!A472)</f>
        <v/>
      </c>
      <c r="B472" s="98" t="str">
        <f>IF('Beladung des Speichers'!B472="","",'Beladung des Speichers'!B472)</f>
        <v/>
      </c>
      <c r="C472" s="149" t="str">
        <f>IF(ISBLANK('Beladung des Speichers'!A472),"",SUMIFS('Beladung des Speichers'!$C$17:$C$300,'Beladung des Speichers'!$A$17:$A$300,A472)-SUMIFS('Entladung des Speichers'!$C$17:$C$300,'Entladung des Speichers'!$A$17:$A$300,A472)+SUMIFS(Füllstände!$B$17:$B$299,Füllstände!$A$17:$A$299,A472)-SUMIFS(Füllstände!$C$17:$C$299,Füllstände!$A$17:$A$299,A472))</f>
        <v/>
      </c>
      <c r="D472" s="150" t="str">
        <f>IF(ISBLANK('Beladung des Speichers'!A472),"",C472*'Beladung des Speichers'!C472/SUMIFS('Beladung des Speichers'!$C$17:$C$300,'Beladung des Speichers'!$A$17:$A$300,A472))</f>
        <v/>
      </c>
      <c r="E472" s="151" t="str">
        <f>IF(ISBLANK('Beladung des Speichers'!A472),"",1/SUMIFS('Beladung des Speichers'!$C$17:$C$300,'Beladung des Speichers'!$A$17:$A$300,A472)*C472*SUMIF($A$17:$A$300,A472,'Beladung des Speichers'!$E$17:$E$300))</f>
        <v/>
      </c>
      <c r="F472" s="152" t="str">
        <f>IF(ISBLANK('Beladung des Speichers'!A472),"",IF(C472=0,"0,00",D472/C472*E472))</f>
        <v/>
      </c>
      <c r="G472" s="153" t="str">
        <f>IF(ISBLANK('Beladung des Speichers'!A472),"",SUMIFS('Beladung des Speichers'!$C$17:$C$300,'Beladung des Speichers'!$A$17:$A$300,A472))</f>
        <v/>
      </c>
      <c r="H472" s="112" t="str">
        <f>IF(ISBLANK('Beladung des Speichers'!A472),"",'Beladung des Speichers'!C472)</f>
        <v/>
      </c>
      <c r="I472" s="154" t="str">
        <f>IF(ISBLANK('Beladung des Speichers'!A472),"",SUMIFS('Beladung des Speichers'!$E$17:$E$1001,'Beladung des Speichers'!$A$17:$A$1001,'Ergebnis (detailliert)'!A472))</f>
        <v/>
      </c>
      <c r="J472" s="113" t="str">
        <f>IF(ISBLANK('Beladung des Speichers'!A472),"",'Beladung des Speichers'!E472)</f>
        <v/>
      </c>
      <c r="K472" s="154" t="str">
        <f>IF(ISBLANK('Beladung des Speichers'!A472),"",SUMIFS('Entladung des Speichers'!$C$17:$C$1001,'Entladung des Speichers'!$A$17:$A$1001,'Ergebnis (detailliert)'!A472))</f>
        <v/>
      </c>
      <c r="L472" s="155" t="str">
        <f t="shared" si="30"/>
        <v/>
      </c>
      <c r="M472" s="155" t="str">
        <f>IF(ISBLANK('Entladung des Speichers'!A472),"",'Entladung des Speichers'!C472)</f>
        <v/>
      </c>
      <c r="N472" s="154" t="str">
        <f>IF(ISBLANK('Beladung des Speichers'!A472),"",SUMIFS('Entladung des Speichers'!$E$17:$E$1001,'Entladung des Speichers'!$A$17:$A$1001,'Ergebnis (detailliert)'!$A$17:$A$300))</f>
        <v/>
      </c>
      <c r="O472" s="113" t="str">
        <f t="shared" si="31"/>
        <v/>
      </c>
      <c r="P472" s="17" t="str">
        <f>IFERROR(IF(A472="","",N472*'Ergebnis (detailliert)'!J472/'Ergebnis (detailliert)'!I472),0)</f>
        <v/>
      </c>
      <c r="Q472" s="95" t="str">
        <f t="shared" si="32"/>
        <v/>
      </c>
      <c r="R472" s="96" t="str">
        <f t="shared" si="33"/>
        <v/>
      </c>
      <c r="S472" s="97" t="str">
        <f>IF(A472="","",IF(LOOKUP(A472,Stammdaten!$A$17:$A$1001,Stammdaten!$G$17:$G$1001)="Nein",0,IF(ISBLANK('Beladung des Speichers'!A472),"",ROUND(MIN(J472,Q472)*-1,2))))</f>
        <v/>
      </c>
    </row>
    <row r="473" spans="1:19" x14ac:dyDescent="0.2">
      <c r="A473" s="98" t="str">
        <f>IF('Beladung des Speichers'!A473="","",'Beladung des Speichers'!A473)</f>
        <v/>
      </c>
      <c r="B473" s="98" t="str">
        <f>IF('Beladung des Speichers'!B473="","",'Beladung des Speichers'!B473)</f>
        <v/>
      </c>
      <c r="C473" s="149" t="str">
        <f>IF(ISBLANK('Beladung des Speichers'!A473),"",SUMIFS('Beladung des Speichers'!$C$17:$C$300,'Beladung des Speichers'!$A$17:$A$300,A473)-SUMIFS('Entladung des Speichers'!$C$17:$C$300,'Entladung des Speichers'!$A$17:$A$300,A473)+SUMIFS(Füllstände!$B$17:$B$299,Füllstände!$A$17:$A$299,A473)-SUMIFS(Füllstände!$C$17:$C$299,Füllstände!$A$17:$A$299,A473))</f>
        <v/>
      </c>
      <c r="D473" s="150" t="str">
        <f>IF(ISBLANK('Beladung des Speichers'!A473),"",C473*'Beladung des Speichers'!C473/SUMIFS('Beladung des Speichers'!$C$17:$C$300,'Beladung des Speichers'!$A$17:$A$300,A473))</f>
        <v/>
      </c>
      <c r="E473" s="151" t="str">
        <f>IF(ISBLANK('Beladung des Speichers'!A473),"",1/SUMIFS('Beladung des Speichers'!$C$17:$C$300,'Beladung des Speichers'!$A$17:$A$300,A473)*C473*SUMIF($A$17:$A$300,A473,'Beladung des Speichers'!$E$17:$E$300))</f>
        <v/>
      </c>
      <c r="F473" s="152" t="str">
        <f>IF(ISBLANK('Beladung des Speichers'!A473),"",IF(C473=0,"0,00",D473/C473*E473))</f>
        <v/>
      </c>
      <c r="G473" s="153" t="str">
        <f>IF(ISBLANK('Beladung des Speichers'!A473),"",SUMIFS('Beladung des Speichers'!$C$17:$C$300,'Beladung des Speichers'!$A$17:$A$300,A473))</f>
        <v/>
      </c>
      <c r="H473" s="112" t="str">
        <f>IF(ISBLANK('Beladung des Speichers'!A473),"",'Beladung des Speichers'!C473)</f>
        <v/>
      </c>
      <c r="I473" s="154" t="str">
        <f>IF(ISBLANK('Beladung des Speichers'!A473),"",SUMIFS('Beladung des Speichers'!$E$17:$E$1001,'Beladung des Speichers'!$A$17:$A$1001,'Ergebnis (detailliert)'!A473))</f>
        <v/>
      </c>
      <c r="J473" s="113" t="str">
        <f>IF(ISBLANK('Beladung des Speichers'!A473),"",'Beladung des Speichers'!E473)</f>
        <v/>
      </c>
      <c r="K473" s="154" t="str">
        <f>IF(ISBLANK('Beladung des Speichers'!A473),"",SUMIFS('Entladung des Speichers'!$C$17:$C$1001,'Entladung des Speichers'!$A$17:$A$1001,'Ergebnis (detailliert)'!A473))</f>
        <v/>
      </c>
      <c r="L473" s="155" t="str">
        <f t="shared" si="30"/>
        <v/>
      </c>
      <c r="M473" s="155" t="str">
        <f>IF(ISBLANK('Entladung des Speichers'!A473),"",'Entladung des Speichers'!C473)</f>
        <v/>
      </c>
      <c r="N473" s="154" t="str">
        <f>IF(ISBLANK('Beladung des Speichers'!A473),"",SUMIFS('Entladung des Speichers'!$E$17:$E$1001,'Entladung des Speichers'!$A$17:$A$1001,'Ergebnis (detailliert)'!$A$17:$A$300))</f>
        <v/>
      </c>
      <c r="O473" s="113" t="str">
        <f t="shared" si="31"/>
        <v/>
      </c>
      <c r="P473" s="17" t="str">
        <f>IFERROR(IF(A473="","",N473*'Ergebnis (detailliert)'!J473/'Ergebnis (detailliert)'!I473),0)</f>
        <v/>
      </c>
      <c r="Q473" s="95" t="str">
        <f t="shared" si="32"/>
        <v/>
      </c>
      <c r="R473" s="96" t="str">
        <f t="shared" si="33"/>
        <v/>
      </c>
      <c r="S473" s="97" t="str">
        <f>IF(A473="","",IF(LOOKUP(A473,Stammdaten!$A$17:$A$1001,Stammdaten!$G$17:$G$1001)="Nein",0,IF(ISBLANK('Beladung des Speichers'!A473),"",ROUND(MIN(J473,Q473)*-1,2))))</f>
        <v/>
      </c>
    </row>
    <row r="474" spans="1:19" x14ac:dyDescent="0.2">
      <c r="A474" s="98" t="str">
        <f>IF('Beladung des Speichers'!A474="","",'Beladung des Speichers'!A474)</f>
        <v/>
      </c>
      <c r="B474" s="98" t="str">
        <f>IF('Beladung des Speichers'!B474="","",'Beladung des Speichers'!B474)</f>
        <v/>
      </c>
      <c r="C474" s="149" t="str">
        <f>IF(ISBLANK('Beladung des Speichers'!A474),"",SUMIFS('Beladung des Speichers'!$C$17:$C$300,'Beladung des Speichers'!$A$17:$A$300,A474)-SUMIFS('Entladung des Speichers'!$C$17:$C$300,'Entladung des Speichers'!$A$17:$A$300,A474)+SUMIFS(Füllstände!$B$17:$B$299,Füllstände!$A$17:$A$299,A474)-SUMIFS(Füllstände!$C$17:$C$299,Füllstände!$A$17:$A$299,A474))</f>
        <v/>
      </c>
      <c r="D474" s="150" t="str">
        <f>IF(ISBLANK('Beladung des Speichers'!A474),"",C474*'Beladung des Speichers'!C474/SUMIFS('Beladung des Speichers'!$C$17:$C$300,'Beladung des Speichers'!$A$17:$A$300,A474))</f>
        <v/>
      </c>
      <c r="E474" s="151" t="str">
        <f>IF(ISBLANK('Beladung des Speichers'!A474),"",1/SUMIFS('Beladung des Speichers'!$C$17:$C$300,'Beladung des Speichers'!$A$17:$A$300,A474)*C474*SUMIF($A$17:$A$300,A474,'Beladung des Speichers'!$E$17:$E$300))</f>
        <v/>
      </c>
      <c r="F474" s="152" t="str">
        <f>IF(ISBLANK('Beladung des Speichers'!A474),"",IF(C474=0,"0,00",D474/C474*E474))</f>
        <v/>
      </c>
      <c r="G474" s="153" t="str">
        <f>IF(ISBLANK('Beladung des Speichers'!A474),"",SUMIFS('Beladung des Speichers'!$C$17:$C$300,'Beladung des Speichers'!$A$17:$A$300,A474))</f>
        <v/>
      </c>
      <c r="H474" s="112" t="str">
        <f>IF(ISBLANK('Beladung des Speichers'!A474),"",'Beladung des Speichers'!C474)</f>
        <v/>
      </c>
      <c r="I474" s="154" t="str">
        <f>IF(ISBLANK('Beladung des Speichers'!A474),"",SUMIFS('Beladung des Speichers'!$E$17:$E$1001,'Beladung des Speichers'!$A$17:$A$1001,'Ergebnis (detailliert)'!A474))</f>
        <v/>
      </c>
      <c r="J474" s="113" t="str">
        <f>IF(ISBLANK('Beladung des Speichers'!A474),"",'Beladung des Speichers'!E474)</f>
        <v/>
      </c>
      <c r="K474" s="154" t="str">
        <f>IF(ISBLANK('Beladung des Speichers'!A474),"",SUMIFS('Entladung des Speichers'!$C$17:$C$1001,'Entladung des Speichers'!$A$17:$A$1001,'Ergebnis (detailliert)'!A474))</f>
        <v/>
      </c>
      <c r="L474" s="155" t="str">
        <f t="shared" si="30"/>
        <v/>
      </c>
      <c r="M474" s="155" t="str">
        <f>IF(ISBLANK('Entladung des Speichers'!A474),"",'Entladung des Speichers'!C474)</f>
        <v/>
      </c>
      <c r="N474" s="154" t="str">
        <f>IF(ISBLANK('Beladung des Speichers'!A474),"",SUMIFS('Entladung des Speichers'!$E$17:$E$1001,'Entladung des Speichers'!$A$17:$A$1001,'Ergebnis (detailliert)'!$A$17:$A$300))</f>
        <v/>
      </c>
      <c r="O474" s="113" t="str">
        <f t="shared" si="31"/>
        <v/>
      </c>
      <c r="P474" s="17" t="str">
        <f>IFERROR(IF(A474="","",N474*'Ergebnis (detailliert)'!J474/'Ergebnis (detailliert)'!I474),0)</f>
        <v/>
      </c>
      <c r="Q474" s="95" t="str">
        <f t="shared" si="32"/>
        <v/>
      </c>
      <c r="R474" s="96" t="str">
        <f t="shared" si="33"/>
        <v/>
      </c>
      <c r="S474" s="97" t="str">
        <f>IF(A474="","",IF(LOOKUP(A474,Stammdaten!$A$17:$A$1001,Stammdaten!$G$17:$G$1001)="Nein",0,IF(ISBLANK('Beladung des Speichers'!A474),"",ROUND(MIN(J474,Q474)*-1,2))))</f>
        <v/>
      </c>
    </row>
    <row r="475" spans="1:19" x14ac:dyDescent="0.2">
      <c r="A475" s="98" t="str">
        <f>IF('Beladung des Speichers'!A475="","",'Beladung des Speichers'!A475)</f>
        <v/>
      </c>
      <c r="B475" s="98" t="str">
        <f>IF('Beladung des Speichers'!B475="","",'Beladung des Speichers'!B475)</f>
        <v/>
      </c>
      <c r="C475" s="149" t="str">
        <f>IF(ISBLANK('Beladung des Speichers'!A475),"",SUMIFS('Beladung des Speichers'!$C$17:$C$300,'Beladung des Speichers'!$A$17:$A$300,A475)-SUMIFS('Entladung des Speichers'!$C$17:$C$300,'Entladung des Speichers'!$A$17:$A$300,A475)+SUMIFS(Füllstände!$B$17:$B$299,Füllstände!$A$17:$A$299,A475)-SUMIFS(Füllstände!$C$17:$C$299,Füllstände!$A$17:$A$299,A475))</f>
        <v/>
      </c>
      <c r="D475" s="150" t="str">
        <f>IF(ISBLANK('Beladung des Speichers'!A475),"",C475*'Beladung des Speichers'!C475/SUMIFS('Beladung des Speichers'!$C$17:$C$300,'Beladung des Speichers'!$A$17:$A$300,A475))</f>
        <v/>
      </c>
      <c r="E475" s="151" t="str">
        <f>IF(ISBLANK('Beladung des Speichers'!A475),"",1/SUMIFS('Beladung des Speichers'!$C$17:$C$300,'Beladung des Speichers'!$A$17:$A$300,A475)*C475*SUMIF($A$17:$A$300,A475,'Beladung des Speichers'!$E$17:$E$300))</f>
        <v/>
      </c>
      <c r="F475" s="152" t="str">
        <f>IF(ISBLANK('Beladung des Speichers'!A475),"",IF(C475=0,"0,00",D475/C475*E475))</f>
        <v/>
      </c>
      <c r="G475" s="153" t="str">
        <f>IF(ISBLANK('Beladung des Speichers'!A475),"",SUMIFS('Beladung des Speichers'!$C$17:$C$300,'Beladung des Speichers'!$A$17:$A$300,A475))</f>
        <v/>
      </c>
      <c r="H475" s="112" t="str">
        <f>IF(ISBLANK('Beladung des Speichers'!A475),"",'Beladung des Speichers'!C475)</f>
        <v/>
      </c>
      <c r="I475" s="154" t="str">
        <f>IF(ISBLANK('Beladung des Speichers'!A475),"",SUMIFS('Beladung des Speichers'!$E$17:$E$1001,'Beladung des Speichers'!$A$17:$A$1001,'Ergebnis (detailliert)'!A475))</f>
        <v/>
      </c>
      <c r="J475" s="113" t="str">
        <f>IF(ISBLANK('Beladung des Speichers'!A475),"",'Beladung des Speichers'!E475)</f>
        <v/>
      </c>
      <c r="K475" s="154" t="str">
        <f>IF(ISBLANK('Beladung des Speichers'!A475),"",SUMIFS('Entladung des Speichers'!$C$17:$C$1001,'Entladung des Speichers'!$A$17:$A$1001,'Ergebnis (detailliert)'!A475))</f>
        <v/>
      </c>
      <c r="L475" s="155" t="str">
        <f t="shared" si="30"/>
        <v/>
      </c>
      <c r="M475" s="155" t="str">
        <f>IF(ISBLANK('Entladung des Speichers'!A475),"",'Entladung des Speichers'!C475)</f>
        <v/>
      </c>
      <c r="N475" s="154" t="str">
        <f>IF(ISBLANK('Beladung des Speichers'!A475),"",SUMIFS('Entladung des Speichers'!$E$17:$E$1001,'Entladung des Speichers'!$A$17:$A$1001,'Ergebnis (detailliert)'!$A$17:$A$300))</f>
        <v/>
      </c>
      <c r="O475" s="113" t="str">
        <f t="shared" si="31"/>
        <v/>
      </c>
      <c r="P475" s="17" t="str">
        <f>IFERROR(IF(A475="","",N475*'Ergebnis (detailliert)'!J475/'Ergebnis (detailliert)'!I475),0)</f>
        <v/>
      </c>
      <c r="Q475" s="95" t="str">
        <f t="shared" si="32"/>
        <v/>
      </c>
      <c r="R475" s="96" t="str">
        <f t="shared" si="33"/>
        <v/>
      </c>
      <c r="S475" s="97" t="str">
        <f>IF(A475="","",IF(LOOKUP(A475,Stammdaten!$A$17:$A$1001,Stammdaten!$G$17:$G$1001)="Nein",0,IF(ISBLANK('Beladung des Speichers'!A475),"",ROUND(MIN(J475,Q475)*-1,2))))</f>
        <v/>
      </c>
    </row>
    <row r="476" spans="1:19" x14ac:dyDescent="0.2">
      <c r="A476" s="98" t="str">
        <f>IF('Beladung des Speichers'!A476="","",'Beladung des Speichers'!A476)</f>
        <v/>
      </c>
      <c r="B476" s="98" t="str">
        <f>IF('Beladung des Speichers'!B476="","",'Beladung des Speichers'!B476)</f>
        <v/>
      </c>
      <c r="C476" s="149" t="str">
        <f>IF(ISBLANK('Beladung des Speichers'!A476),"",SUMIFS('Beladung des Speichers'!$C$17:$C$300,'Beladung des Speichers'!$A$17:$A$300,A476)-SUMIFS('Entladung des Speichers'!$C$17:$C$300,'Entladung des Speichers'!$A$17:$A$300,A476)+SUMIFS(Füllstände!$B$17:$B$299,Füllstände!$A$17:$A$299,A476)-SUMIFS(Füllstände!$C$17:$C$299,Füllstände!$A$17:$A$299,A476))</f>
        <v/>
      </c>
      <c r="D476" s="150" t="str">
        <f>IF(ISBLANK('Beladung des Speichers'!A476),"",C476*'Beladung des Speichers'!C476/SUMIFS('Beladung des Speichers'!$C$17:$C$300,'Beladung des Speichers'!$A$17:$A$300,A476))</f>
        <v/>
      </c>
      <c r="E476" s="151" t="str">
        <f>IF(ISBLANK('Beladung des Speichers'!A476),"",1/SUMIFS('Beladung des Speichers'!$C$17:$C$300,'Beladung des Speichers'!$A$17:$A$300,A476)*C476*SUMIF($A$17:$A$300,A476,'Beladung des Speichers'!$E$17:$E$300))</f>
        <v/>
      </c>
      <c r="F476" s="152" t="str">
        <f>IF(ISBLANK('Beladung des Speichers'!A476),"",IF(C476=0,"0,00",D476/C476*E476))</f>
        <v/>
      </c>
      <c r="G476" s="153" t="str">
        <f>IF(ISBLANK('Beladung des Speichers'!A476),"",SUMIFS('Beladung des Speichers'!$C$17:$C$300,'Beladung des Speichers'!$A$17:$A$300,A476))</f>
        <v/>
      </c>
      <c r="H476" s="112" t="str">
        <f>IF(ISBLANK('Beladung des Speichers'!A476),"",'Beladung des Speichers'!C476)</f>
        <v/>
      </c>
      <c r="I476" s="154" t="str">
        <f>IF(ISBLANK('Beladung des Speichers'!A476),"",SUMIFS('Beladung des Speichers'!$E$17:$E$1001,'Beladung des Speichers'!$A$17:$A$1001,'Ergebnis (detailliert)'!A476))</f>
        <v/>
      </c>
      <c r="J476" s="113" t="str">
        <f>IF(ISBLANK('Beladung des Speichers'!A476),"",'Beladung des Speichers'!E476)</f>
        <v/>
      </c>
      <c r="K476" s="154" t="str">
        <f>IF(ISBLANK('Beladung des Speichers'!A476),"",SUMIFS('Entladung des Speichers'!$C$17:$C$1001,'Entladung des Speichers'!$A$17:$A$1001,'Ergebnis (detailliert)'!A476))</f>
        <v/>
      </c>
      <c r="L476" s="155" t="str">
        <f t="shared" si="30"/>
        <v/>
      </c>
      <c r="M476" s="155" t="str">
        <f>IF(ISBLANK('Entladung des Speichers'!A476),"",'Entladung des Speichers'!C476)</f>
        <v/>
      </c>
      <c r="N476" s="154" t="str">
        <f>IF(ISBLANK('Beladung des Speichers'!A476),"",SUMIFS('Entladung des Speichers'!$E$17:$E$1001,'Entladung des Speichers'!$A$17:$A$1001,'Ergebnis (detailliert)'!$A$17:$A$300))</f>
        <v/>
      </c>
      <c r="O476" s="113" t="str">
        <f t="shared" si="31"/>
        <v/>
      </c>
      <c r="P476" s="17" t="str">
        <f>IFERROR(IF(A476="","",N476*'Ergebnis (detailliert)'!J476/'Ergebnis (detailliert)'!I476),0)</f>
        <v/>
      </c>
      <c r="Q476" s="95" t="str">
        <f t="shared" si="32"/>
        <v/>
      </c>
      <c r="R476" s="96" t="str">
        <f t="shared" si="33"/>
        <v/>
      </c>
      <c r="S476" s="97" t="str">
        <f>IF(A476="","",IF(LOOKUP(A476,Stammdaten!$A$17:$A$1001,Stammdaten!$G$17:$G$1001)="Nein",0,IF(ISBLANK('Beladung des Speichers'!A476),"",ROUND(MIN(J476,Q476)*-1,2))))</f>
        <v/>
      </c>
    </row>
    <row r="477" spans="1:19" x14ac:dyDescent="0.2">
      <c r="A477" s="98" t="str">
        <f>IF('Beladung des Speichers'!A477="","",'Beladung des Speichers'!A477)</f>
        <v/>
      </c>
      <c r="B477" s="98" t="str">
        <f>IF('Beladung des Speichers'!B477="","",'Beladung des Speichers'!B477)</f>
        <v/>
      </c>
      <c r="C477" s="149" t="str">
        <f>IF(ISBLANK('Beladung des Speichers'!A477),"",SUMIFS('Beladung des Speichers'!$C$17:$C$300,'Beladung des Speichers'!$A$17:$A$300,A477)-SUMIFS('Entladung des Speichers'!$C$17:$C$300,'Entladung des Speichers'!$A$17:$A$300,A477)+SUMIFS(Füllstände!$B$17:$B$299,Füllstände!$A$17:$A$299,A477)-SUMIFS(Füllstände!$C$17:$C$299,Füllstände!$A$17:$A$299,A477))</f>
        <v/>
      </c>
      <c r="D477" s="150" t="str">
        <f>IF(ISBLANK('Beladung des Speichers'!A477),"",C477*'Beladung des Speichers'!C477/SUMIFS('Beladung des Speichers'!$C$17:$C$300,'Beladung des Speichers'!$A$17:$A$300,A477))</f>
        <v/>
      </c>
      <c r="E477" s="151" t="str">
        <f>IF(ISBLANK('Beladung des Speichers'!A477),"",1/SUMIFS('Beladung des Speichers'!$C$17:$C$300,'Beladung des Speichers'!$A$17:$A$300,A477)*C477*SUMIF($A$17:$A$300,A477,'Beladung des Speichers'!$E$17:$E$300))</f>
        <v/>
      </c>
      <c r="F477" s="152" t="str">
        <f>IF(ISBLANK('Beladung des Speichers'!A477),"",IF(C477=0,"0,00",D477/C477*E477))</f>
        <v/>
      </c>
      <c r="G477" s="153" t="str">
        <f>IF(ISBLANK('Beladung des Speichers'!A477),"",SUMIFS('Beladung des Speichers'!$C$17:$C$300,'Beladung des Speichers'!$A$17:$A$300,A477))</f>
        <v/>
      </c>
      <c r="H477" s="112" t="str">
        <f>IF(ISBLANK('Beladung des Speichers'!A477),"",'Beladung des Speichers'!C477)</f>
        <v/>
      </c>
      <c r="I477" s="154" t="str">
        <f>IF(ISBLANK('Beladung des Speichers'!A477),"",SUMIFS('Beladung des Speichers'!$E$17:$E$1001,'Beladung des Speichers'!$A$17:$A$1001,'Ergebnis (detailliert)'!A477))</f>
        <v/>
      </c>
      <c r="J477" s="113" t="str">
        <f>IF(ISBLANK('Beladung des Speichers'!A477),"",'Beladung des Speichers'!E477)</f>
        <v/>
      </c>
      <c r="K477" s="154" t="str">
        <f>IF(ISBLANK('Beladung des Speichers'!A477),"",SUMIFS('Entladung des Speichers'!$C$17:$C$1001,'Entladung des Speichers'!$A$17:$A$1001,'Ergebnis (detailliert)'!A477))</f>
        <v/>
      </c>
      <c r="L477" s="155" t="str">
        <f t="shared" si="30"/>
        <v/>
      </c>
      <c r="M477" s="155" t="str">
        <f>IF(ISBLANK('Entladung des Speichers'!A477),"",'Entladung des Speichers'!C477)</f>
        <v/>
      </c>
      <c r="N477" s="154" t="str">
        <f>IF(ISBLANK('Beladung des Speichers'!A477),"",SUMIFS('Entladung des Speichers'!$E$17:$E$1001,'Entladung des Speichers'!$A$17:$A$1001,'Ergebnis (detailliert)'!$A$17:$A$300))</f>
        <v/>
      </c>
      <c r="O477" s="113" t="str">
        <f t="shared" si="31"/>
        <v/>
      </c>
      <c r="P477" s="17" t="str">
        <f>IFERROR(IF(A477="","",N477*'Ergebnis (detailliert)'!J477/'Ergebnis (detailliert)'!I477),0)</f>
        <v/>
      </c>
      <c r="Q477" s="95" t="str">
        <f t="shared" si="32"/>
        <v/>
      </c>
      <c r="R477" s="96" t="str">
        <f t="shared" si="33"/>
        <v/>
      </c>
      <c r="S477" s="97" t="str">
        <f>IF(A477="","",IF(LOOKUP(A477,Stammdaten!$A$17:$A$1001,Stammdaten!$G$17:$G$1001)="Nein",0,IF(ISBLANK('Beladung des Speichers'!A477),"",ROUND(MIN(J477,Q477)*-1,2))))</f>
        <v/>
      </c>
    </row>
    <row r="478" spans="1:19" x14ac:dyDescent="0.2">
      <c r="A478" s="98" t="str">
        <f>IF('Beladung des Speichers'!A478="","",'Beladung des Speichers'!A478)</f>
        <v/>
      </c>
      <c r="B478" s="98" t="str">
        <f>IF('Beladung des Speichers'!B478="","",'Beladung des Speichers'!B478)</f>
        <v/>
      </c>
      <c r="C478" s="149" t="str">
        <f>IF(ISBLANK('Beladung des Speichers'!A478),"",SUMIFS('Beladung des Speichers'!$C$17:$C$300,'Beladung des Speichers'!$A$17:$A$300,A478)-SUMIFS('Entladung des Speichers'!$C$17:$C$300,'Entladung des Speichers'!$A$17:$A$300,A478)+SUMIFS(Füllstände!$B$17:$B$299,Füllstände!$A$17:$A$299,A478)-SUMIFS(Füllstände!$C$17:$C$299,Füllstände!$A$17:$A$299,A478))</f>
        <v/>
      </c>
      <c r="D478" s="150" t="str">
        <f>IF(ISBLANK('Beladung des Speichers'!A478),"",C478*'Beladung des Speichers'!C478/SUMIFS('Beladung des Speichers'!$C$17:$C$300,'Beladung des Speichers'!$A$17:$A$300,A478))</f>
        <v/>
      </c>
      <c r="E478" s="151" t="str">
        <f>IF(ISBLANK('Beladung des Speichers'!A478),"",1/SUMIFS('Beladung des Speichers'!$C$17:$C$300,'Beladung des Speichers'!$A$17:$A$300,A478)*C478*SUMIF($A$17:$A$300,A478,'Beladung des Speichers'!$E$17:$E$300))</f>
        <v/>
      </c>
      <c r="F478" s="152" t="str">
        <f>IF(ISBLANK('Beladung des Speichers'!A478),"",IF(C478=0,"0,00",D478/C478*E478))</f>
        <v/>
      </c>
      <c r="G478" s="153" t="str">
        <f>IF(ISBLANK('Beladung des Speichers'!A478),"",SUMIFS('Beladung des Speichers'!$C$17:$C$300,'Beladung des Speichers'!$A$17:$A$300,A478))</f>
        <v/>
      </c>
      <c r="H478" s="112" t="str">
        <f>IF(ISBLANK('Beladung des Speichers'!A478),"",'Beladung des Speichers'!C478)</f>
        <v/>
      </c>
      <c r="I478" s="154" t="str">
        <f>IF(ISBLANK('Beladung des Speichers'!A478),"",SUMIFS('Beladung des Speichers'!$E$17:$E$1001,'Beladung des Speichers'!$A$17:$A$1001,'Ergebnis (detailliert)'!A478))</f>
        <v/>
      </c>
      <c r="J478" s="113" t="str">
        <f>IF(ISBLANK('Beladung des Speichers'!A478),"",'Beladung des Speichers'!E478)</f>
        <v/>
      </c>
      <c r="K478" s="154" t="str">
        <f>IF(ISBLANK('Beladung des Speichers'!A478),"",SUMIFS('Entladung des Speichers'!$C$17:$C$1001,'Entladung des Speichers'!$A$17:$A$1001,'Ergebnis (detailliert)'!A478))</f>
        <v/>
      </c>
      <c r="L478" s="155" t="str">
        <f t="shared" si="30"/>
        <v/>
      </c>
      <c r="M478" s="155" t="str">
        <f>IF(ISBLANK('Entladung des Speichers'!A478),"",'Entladung des Speichers'!C478)</f>
        <v/>
      </c>
      <c r="N478" s="154" t="str">
        <f>IF(ISBLANK('Beladung des Speichers'!A478),"",SUMIFS('Entladung des Speichers'!$E$17:$E$1001,'Entladung des Speichers'!$A$17:$A$1001,'Ergebnis (detailliert)'!$A$17:$A$300))</f>
        <v/>
      </c>
      <c r="O478" s="113" t="str">
        <f t="shared" si="31"/>
        <v/>
      </c>
      <c r="P478" s="17" t="str">
        <f>IFERROR(IF(A478="","",N478*'Ergebnis (detailliert)'!J478/'Ergebnis (detailliert)'!I478),0)</f>
        <v/>
      </c>
      <c r="Q478" s="95" t="str">
        <f t="shared" si="32"/>
        <v/>
      </c>
      <c r="R478" s="96" t="str">
        <f t="shared" si="33"/>
        <v/>
      </c>
      <c r="S478" s="97" t="str">
        <f>IF(A478="","",IF(LOOKUP(A478,Stammdaten!$A$17:$A$1001,Stammdaten!$G$17:$G$1001)="Nein",0,IF(ISBLANK('Beladung des Speichers'!A478),"",ROUND(MIN(J478,Q478)*-1,2))))</f>
        <v/>
      </c>
    </row>
    <row r="479" spans="1:19" x14ac:dyDescent="0.2">
      <c r="A479" s="98" t="str">
        <f>IF('Beladung des Speichers'!A479="","",'Beladung des Speichers'!A479)</f>
        <v/>
      </c>
      <c r="B479" s="98" t="str">
        <f>IF('Beladung des Speichers'!B479="","",'Beladung des Speichers'!B479)</f>
        <v/>
      </c>
      <c r="C479" s="149" t="str">
        <f>IF(ISBLANK('Beladung des Speichers'!A479),"",SUMIFS('Beladung des Speichers'!$C$17:$C$300,'Beladung des Speichers'!$A$17:$A$300,A479)-SUMIFS('Entladung des Speichers'!$C$17:$C$300,'Entladung des Speichers'!$A$17:$A$300,A479)+SUMIFS(Füllstände!$B$17:$B$299,Füllstände!$A$17:$A$299,A479)-SUMIFS(Füllstände!$C$17:$C$299,Füllstände!$A$17:$A$299,A479))</f>
        <v/>
      </c>
      <c r="D479" s="150" t="str">
        <f>IF(ISBLANK('Beladung des Speichers'!A479),"",C479*'Beladung des Speichers'!C479/SUMIFS('Beladung des Speichers'!$C$17:$C$300,'Beladung des Speichers'!$A$17:$A$300,A479))</f>
        <v/>
      </c>
      <c r="E479" s="151" t="str">
        <f>IF(ISBLANK('Beladung des Speichers'!A479),"",1/SUMIFS('Beladung des Speichers'!$C$17:$C$300,'Beladung des Speichers'!$A$17:$A$300,A479)*C479*SUMIF($A$17:$A$300,A479,'Beladung des Speichers'!$E$17:$E$300))</f>
        <v/>
      </c>
      <c r="F479" s="152" t="str">
        <f>IF(ISBLANK('Beladung des Speichers'!A479),"",IF(C479=0,"0,00",D479/C479*E479))</f>
        <v/>
      </c>
      <c r="G479" s="153" t="str">
        <f>IF(ISBLANK('Beladung des Speichers'!A479),"",SUMIFS('Beladung des Speichers'!$C$17:$C$300,'Beladung des Speichers'!$A$17:$A$300,A479))</f>
        <v/>
      </c>
      <c r="H479" s="112" t="str">
        <f>IF(ISBLANK('Beladung des Speichers'!A479),"",'Beladung des Speichers'!C479)</f>
        <v/>
      </c>
      <c r="I479" s="154" t="str">
        <f>IF(ISBLANK('Beladung des Speichers'!A479),"",SUMIFS('Beladung des Speichers'!$E$17:$E$1001,'Beladung des Speichers'!$A$17:$A$1001,'Ergebnis (detailliert)'!A479))</f>
        <v/>
      </c>
      <c r="J479" s="113" t="str">
        <f>IF(ISBLANK('Beladung des Speichers'!A479),"",'Beladung des Speichers'!E479)</f>
        <v/>
      </c>
      <c r="K479" s="154" t="str">
        <f>IF(ISBLANK('Beladung des Speichers'!A479),"",SUMIFS('Entladung des Speichers'!$C$17:$C$1001,'Entladung des Speichers'!$A$17:$A$1001,'Ergebnis (detailliert)'!A479))</f>
        <v/>
      </c>
      <c r="L479" s="155" t="str">
        <f t="shared" si="30"/>
        <v/>
      </c>
      <c r="M479" s="155" t="str">
        <f>IF(ISBLANK('Entladung des Speichers'!A479),"",'Entladung des Speichers'!C479)</f>
        <v/>
      </c>
      <c r="N479" s="154" t="str">
        <f>IF(ISBLANK('Beladung des Speichers'!A479),"",SUMIFS('Entladung des Speichers'!$E$17:$E$1001,'Entladung des Speichers'!$A$17:$A$1001,'Ergebnis (detailliert)'!$A$17:$A$300))</f>
        <v/>
      </c>
      <c r="O479" s="113" t="str">
        <f t="shared" si="31"/>
        <v/>
      </c>
      <c r="P479" s="17" t="str">
        <f>IFERROR(IF(A479="","",N479*'Ergebnis (detailliert)'!J479/'Ergebnis (detailliert)'!I479),0)</f>
        <v/>
      </c>
      <c r="Q479" s="95" t="str">
        <f t="shared" si="32"/>
        <v/>
      </c>
      <c r="R479" s="96" t="str">
        <f t="shared" si="33"/>
        <v/>
      </c>
      <c r="S479" s="97" t="str">
        <f>IF(A479="","",IF(LOOKUP(A479,Stammdaten!$A$17:$A$1001,Stammdaten!$G$17:$G$1001)="Nein",0,IF(ISBLANK('Beladung des Speichers'!A479),"",ROUND(MIN(J479,Q479)*-1,2))))</f>
        <v/>
      </c>
    </row>
    <row r="480" spans="1:19" x14ac:dyDescent="0.2">
      <c r="A480" s="98" t="str">
        <f>IF('Beladung des Speichers'!A480="","",'Beladung des Speichers'!A480)</f>
        <v/>
      </c>
      <c r="B480" s="98" t="str">
        <f>IF('Beladung des Speichers'!B480="","",'Beladung des Speichers'!B480)</f>
        <v/>
      </c>
      <c r="C480" s="149" t="str">
        <f>IF(ISBLANK('Beladung des Speichers'!A480),"",SUMIFS('Beladung des Speichers'!$C$17:$C$300,'Beladung des Speichers'!$A$17:$A$300,A480)-SUMIFS('Entladung des Speichers'!$C$17:$C$300,'Entladung des Speichers'!$A$17:$A$300,A480)+SUMIFS(Füllstände!$B$17:$B$299,Füllstände!$A$17:$A$299,A480)-SUMIFS(Füllstände!$C$17:$C$299,Füllstände!$A$17:$A$299,A480))</f>
        <v/>
      </c>
      <c r="D480" s="150" t="str">
        <f>IF(ISBLANK('Beladung des Speichers'!A480),"",C480*'Beladung des Speichers'!C480/SUMIFS('Beladung des Speichers'!$C$17:$C$300,'Beladung des Speichers'!$A$17:$A$300,A480))</f>
        <v/>
      </c>
      <c r="E480" s="151" t="str">
        <f>IF(ISBLANK('Beladung des Speichers'!A480),"",1/SUMIFS('Beladung des Speichers'!$C$17:$C$300,'Beladung des Speichers'!$A$17:$A$300,A480)*C480*SUMIF($A$17:$A$300,A480,'Beladung des Speichers'!$E$17:$E$300))</f>
        <v/>
      </c>
      <c r="F480" s="152" t="str">
        <f>IF(ISBLANK('Beladung des Speichers'!A480),"",IF(C480=0,"0,00",D480/C480*E480))</f>
        <v/>
      </c>
      <c r="G480" s="153" t="str">
        <f>IF(ISBLANK('Beladung des Speichers'!A480),"",SUMIFS('Beladung des Speichers'!$C$17:$C$300,'Beladung des Speichers'!$A$17:$A$300,A480))</f>
        <v/>
      </c>
      <c r="H480" s="112" t="str">
        <f>IF(ISBLANK('Beladung des Speichers'!A480),"",'Beladung des Speichers'!C480)</f>
        <v/>
      </c>
      <c r="I480" s="154" t="str">
        <f>IF(ISBLANK('Beladung des Speichers'!A480),"",SUMIFS('Beladung des Speichers'!$E$17:$E$1001,'Beladung des Speichers'!$A$17:$A$1001,'Ergebnis (detailliert)'!A480))</f>
        <v/>
      </c>
      <c r="J480" s="113" t="str">
        <f>IF(ISBLANK('Beladung des Speichers'!A480),"",'Beladung des Speichers'!E480)</f>
        <v/>
      </c>
      <c r="K480" s="154" t="str">
        <f>IF(ISBLANK('Beladung des Speichers'!A480),"",SUMIFS('Entladung des Speichers'!$C$17:$C$1001,'Entladung des Speichers'!$A$17:$A$1001,'Ergebnis (detailliert)'!A480))</f>
        <v/>
      </c>
      <c r="L480" s="155" t="str">
        <f t="shared" si="30"/>
        <v/>
      </c>
      <c r="M480" s="155" t="str">
        <f>IF(ISBLANK('Entladung des Speichers'!A480),"",'Entladung des Speichers'!C480)</f>
        <v/>
      </c>
      <c r="N480" s="154" t="str">
        <f>IF(ISBLANK('Beladung des Speichers'!A480),"",SUMIFS('Entladung des Speichers'!$E$17:$E$1001,'Entladung des Speichers'!$A$17:$A$1001,'Ergebnis (detailliert)'!$A$17:$A$300))</f>
        <v/>
      </c>
      <c r="O480" s="113" t="str">
        <f t="shared" si="31"/>
        <v/>
      </c>
      <c r="P480" s="17" t="str">
        <f>IFERROR(IF(A480="","",N480*'Ergebnis (detailliert)'!J480/'Ergebnis (detailliert)'!I480),0)</f>
        <v/>
      </c>
      <c r="Q480" s="95" t="str">
        <f t="shared" si="32"/>
        <v/>
      </c>
      <c r="R480" s="96" t="str">
        <f t="shared" si="33"/>
        <v/>
      </c>
      <c r="S480" s="97" t="str">
        <f>IF(A480="","",IF(LOOKUP(A480,Stammdaten!$A$17:$A$1001,Stammdaten!$G$17:$G$1001)="Nein",0,IF(ISBLANK('Beladung des Speichers'!A480),"",ROUND(MIN(J480,Q480)*-1,2))))</f>
        <v/>
      </c>
    </row>
    <row r="481" spans="1:19" x14ac:dyDescent="0.2">
      <c r="A481" s="98" t="str">
        <f>IF('Beladung des Speichers'!A481="","",'Beladung des Speichers'!A481)</f>
        <v/>
      </c>
      <c r="B481" s="98" t="str">
        <f>IF('Beladung des Speichers'!B481="","",'Beladung des Speichers'!B481)</f>
        <v/>
      </c>
      <c r="C481" s="149" t="str">
        <f>IF(ISBLANK('Beladung des Speichers'!A481),"",SUMIFS('Beladung des Speichers'!$C$17:$C$300,'Beladung des Speichers'!$A$17:$A$300,A481)-SUMIFS('Entladung des Speichers'!$C$17:$C$300,'Entladung des Speichers'!$A$17:$A$300,A481)+SUMIFS(Füllstände!$B$17:$B$299,Füllstände!$A$17:$A$299,A481)-SUMIFS(Füllstände!$C$17:$C$299,Füllstände!$A$17:$A$299,A481))</f>
        <v/>
      </c>
      <c r="D481" s="150" t="str">
        <f>IF(ISBLANK('Beladung des Speichers'!A481),"",C481*'Beladung des Speichers'!C481/SUMIFS('Beladung des Speichers'!$C$17:$C$300,'Beladung des Speichers'!$A$17:$A$300,A481))</f>
        <v/>
      </c>
      <c r="E481" s="151" t="str">
        <f>IF(ISBLANK('Beladung des Speichers'!A481),"",1/SUMIFS('Beladung des Speichers'!$C$17:$C$300,'Beladung des Speichers'!$A$17:$A$300,A481)*C481*SUMIF($A$17:$A$300,A481,'Beladung des Speichers'!$E$17:$E$300))</f>
        <v/>
      </c>
      <c r="F481" s="152" t="str">
        <f>IF(ISBLANK('Beladung des Speichers'!A481),"",IF(C481=0,"0,00",D481/C481*E481))</f>
        <v/>
      </c>
      <c r="G481" s="153" t="str">
        <f>IF(ISBLANK('Beladung des Speichers'!A481),"",SUMIFS('Beladung des Speichers'!$C$17:$C$300,'Beladung des Speichers'!$A$17:$A$300,A481))</f>
        <v/>
      </c>
      <c r="H481" s="112" t="str">
        <f>IF(ISBLANK('Beladung des Speichers'!A481),"",'Beladung des Speichers'!C481)</f>
        <v/>
      </c>
      <c r="I481" s="154" t="str">
        <f>IF(ISBLANK('Beladung des Speichers'!A481),"",SUMIFS('Beladung des Speichers'!$E$17:$E$1001,'Beladung des Speichers'!$A$17:$A$1001,'Ergebnis (detailliert)'!A481))</f>
        <v/>
      </c>
      <c r="J481" s="113" t="str">
        <f>IF(ISBLANK('Beladung des Speichers'!A481),"",'Beladung des Speichers'!E481)</f>
        <v/>
      </c>
      <c r="K481" s="154" t="str">
        <f>IF(ISBLANK('Beladung des Speichers'!A481),"",SUMIFS('Entladung des Speichers'!$C$17:$C$1001,'Entladung des Speichers'!$A$17:$A$1001,'Ergebnis (detailliert)'!A481))</f>
        <v/>
      </c>
      <c r="L481" s="155" t="str">
        <f t="shared" si="30"/>
        <v/>
      </c>
      <c r="M481" s="155" t="str">
        <f>IF(ISBLANK('Entladung des Speichers'!A481),"",'Entladung des Speichers'!C481)</f>
        <v/>
      </c>
      <c r="N481" s="154" t="str">
        <f>IF(ISBLANK('Beladung des Speichers'!A481),"",SUMIFS('Entladung des Speichers'!$E$17:$E$1001,'Entladung des Speichers'!$A$17:$A$1001,'Ergebnis (detailliert)'!$A$17:$A$300))</f>
        <v/>
      </c>
      <c r="O481" s="113" t="str">
        <f t="shared" si="31"/>
        <v/>
      </c>
      <c r="P481" s="17" t="str">
        <f>IFERROR(IF(A481="","",N481*'Ergebnis (detailliert)'!J481/'Ergebnis (detailliert)'!I481),0)</f>
        <v/>
      </c>
      <c r="Q481" s="95" t="str">
        <f t="shared" si="32"/>
        <v/>
      </c>
      <c r="R481" s="96" t="str">
        <f t="shared" si="33"/>
        <v/>
      </c>
      <c r="S481" s="97" t="str">
        <f>IF(A481="","",IF(LOOKUP(A481,Stammdaten!$A$17:$A$1001,Stammdaten!$G$17:$G$1001)="Nein",0,IF(ISBLANK('Beladung des Speichers'!A481),"",ROUND(MIN(J481,Q481)*-1,2))))</f>
        <v/>
      </c>
    </row>
    <row r="482" spans="1:19" x14ac:dyDescent="0.2">
      <c r="A482" s="98" t="str">
        <f>IF('Beladung des Speichers'!A482="","",'Beladung des Speichers'!A482)</f>
        <v/>
      </c>
      <c r="B482" s="98" t="str">
        <f>IF('Beladung des Speichers'!B482="","",'Beladung des Speichers'!B482)</f>
        <v/>
      </c>
      <c r="C482" s="149" t="str">
        <f>IF(ISBLANK('Beladung des Speichers'!A482),"",SUMIFS('Beladung des Speichers'!$C$17:$C$300,'Beladung des Speichers'!$A$17:$A$300,A482)-SUMIFS('Entladung des Speichers'!$C$17:$C$300,'Entladung des Speichers'!$A$17:$A$300,A482)+SUMIFS(Füllstände!$B$17:$B$299,Füllstände!$A$17:$A$299,A482)-SUMIFS(Füllstände!$C$17:$C$299,Füllstände!$A$17:$A$299,A482))</f>
        <v/>
      </c>
      <c r="D482" s="150" t="str">
        <f>IF(ISBLANK('Beladung des Speichers'!A482),"",C482*'Beladung des Speichers'!C482/SUMIFS('Beladung des Speichers'!$C$17:$C$300,'Beladung des Speichers'!$A$17:$A$300,A482))</f>
        <v/>
      </c>
      <c r="E482" s="151" t="str">
        <f>IF(ISBLANK('Beladung des Speichers'!A482),"",1/SUMIFS('Beladung des Speichers'!$C$17:$C$300,'Beladung des Speichers'!$A$17:$A$300,A482)*C482*SUMIF($A$17:$A$300,A482,'Beladung des Speichers'!$E$17:$E$300))</f>
        <v/>
      </c>
      <c r="F482" s="152" t="str">
        <f>IF(ISBLANK('Beladung des Speichers'!A482),"",IF(C482=0,"0,00",D482/C482*E482))</f>
        <v/>
      </c>
      <c r="G482" s="153" t="str">
        <f>IF(ISBLANK('Beladung des Speichers'!A482),"",SUMIFS('Beladung des Speichers'!$C$17:$C$300,'Beladung des Speichers'!$A$17:$A$300,A482))</f>
        <v/>
      </c>
      <c r="H482" s="112" t="str">
        <f>IF(ISBLANK('Beladung des Speichers'!A482),"",'Beladung des Speichers'!C482)</f>
        <v/>
      </c>
      <c r="I482" s="154" t="str">
        <f>IF(ISBLANK('Beladung des Speichers'!A482),"",SUMIFS('Beladung des Speichers'!$E$17:$E$1001,'Beladung des Speichers'!$A$17:$A$1001,'Ergebnis (detailliert)'!A482))</f>
        <v/>
      </c>
      <c r="J482" s="113" t="str">
        <f>IF(ISBLANK('Beladung des Speichers'!A482),"",'Beladung des Speichers'!E482)</f>
        <v/>
      </c>
      <c r="K482" s="154" t="str">
        <f>IF(ISBLANK('Beladung des Speichers'!A482),"",SUMIFS('Entladung des Speichers'!$C$17:$C$1001,'Entladung des Speichers'!$A$17:$A$1001,'Ergebnis (detailliert)'!A482))</f>
        <v/>
      </c>
      <c r="L482" s="155" t="str">
        <f t="shared" si="30"/>
        <v/>
      </c>
      <c r="M482" s="155" t="str">
        <f>IF(ISBLANK('Entladung des Speichers'!A482),"",'Entladung des Speichers'!C482)</f>
        <v/>
      </c>
      <c r="N482" s="154" t="str">
        <f>IF(ISBLANK('Beladung des Speichers'!A482),"",SUMIFS('Entladung des Speichers'!$E$17:$E$1001,'Entladung des Speichers'!$A$17:$A$1001,'Ergebnis (detailliert)'!$A$17:$A$300))</f>
        <v/>
      </c>
      <c r="O482" s="113" t="str">
        <f t="shared" si="31"/>
        <v/>
      </c>
      <c r="P482" s="17" t="str">
        <f>IFERROR(IF(A482="","",N482*'Ergebnis (detailliert)'!J482/'Ergebnis (detailliert)'!I482),0)</f>
        <v/>
      </c>
      <c r="Q482" s="95" t="str">
        <f t="shared" si="32"/>
        <v/>
      </c>
      <c r="R482" s="96" t="str">
        <f t="shared" si="33"/>
        <v/>
      </c>
      <c r="S482" s="97" t="str">
        <f>IF(A482="","",IF(LOOKUP(A482,Stammdaten!$A$17:$A$1001,Stammdaten!$G$17:$G$1001)="Nein",0,IF(ISBLANK('Beladung des Speichers'!A482),"",ROUND(MIN(J482,Q482)*-1,2))))</f>
        <v/>
      </c>
    </row>
    <row r="483" spans="1:19" x14ac:dyDescent="0.2">
      <c r="A483" s="98" t="str">
        <f>IF('Beladung des Speichers'!A483="","",'Beladung des Speichers'!A483)</f>
        <v/>
      </c>
      <c r="B483" s="98" t="str">
        <f>IF('Beladung des Speichers'!B483="","",'Beladung des Speichers'!B483)</f>
        <v/>
      </c>
      <c r="C483" s="149" t="str">
        <f>IF(ISBLANK('Beladung des Speichers'!A483),"",SUMIFS('Beladung des Speichers'!$C$17:$C$300,'Beladung des Speichers'!$A$17:$A$300,A483)-SUMIFS('Entladung des Speichers'!$C$17:$C$300,'Entladung des Speichers'!$A$17:$A$300,A483)+SUMIFS(Füllstände!$B$17:$B$299,Füllstände!$A$17:$A$299,A483)-SUMIFS(Füllstände!$C$17:$C$299,Füllstände!$A$17:$A$299,A483))</f>
        <v/>
      </c>
      <c r="D483" s="150" t="str">
        <f>IF(ISBLANK('Beladung des Speichers'!A483),"",C483*'Beladung des Speichers'!C483/SUMIFS('Beladung des Speichers'!$C$17:$C$300,'Beladung des Speichers'!$A$17:$A$300,A483))</f>
        <v/>
      </c>
      <c r="E483" s="151" t="str">
        <f>IF(ISBLANK('Beladung des Speichers'!A483),"",1/SUMIFS('Beladung des Speichers'!$C$17:$C$300,'Beladung des Speichers'!$A$17:$A$300,A483)*C483*SUMIF($A$17:$A$300,A483,'Beladung des Speichers'!$E$17:$E$300))</f>
        <v/>
      </c>
      <c r="F483" s="152" t="str">
        <f>IF(ISBLANK('Beladung des Speichers'!A483),"",IF(C483=0,"0,00",D483/C483*E483))</f>
        <v/>
      </c>
      <c r="G483" s="153" t="str">
        <f>IF(ISBLANK('Beladung des Speichers'!A483),"",SUMIFS('Beladung des Speichers'!$C$17:$C$300,'Beladung des Speichers'!$A$17:$A$300,A483))</f>
        <v/>
      </c>
      <c r="H483" s="112" t="str">
        <f>IF(ISBLANK('Beladung des Speichers'!A483),"",'Beladung des Speichers'!C483)</f>
        <v/>
      </c>
      <c r="I483" s="154" t="str">
        <f>IF(ISBLANK('Beladung des Speichers'!A483),"",SUMIFS('Beladung des Speichers'!$E$17:$E$1001,'Beladung des Speichers'!$A$17:$A$1001,'Ergebnis (detailliert)'!A483))</f>
        <v/>
      </c>
      <c r="J483" s="113" t="str">
        <f>IF(ISBLANK('Beladung des Speichers'!A483),"",'Beladung des Speichers'!E483)</f>
        <v/>
      </c>
      <c r="K483" s="154" t="str">
        <f>IF(ISBLANK('Beladung des Speichers'!A483),"",SUMIFS('Entladung des Speichers'!$C$17:$C$1001,'Entladung des Speichers'!$A$17:$A$1001,'Ergebnis (detailliert)'!A483))</f>
        <v/>
      </c>
      <c r="L483" s="155" t="str">
        <f t="shared" si="30"/>
        <v/>
      </c>
      <c r="M483" s="155" t="str">
        <f>IF(ISBLANK('Entladung des Speichers'!A483),"",'Entladung des Speichers'!C483)</f>
        <v/>
      </c>
      <c r="N483" s="154" t="str">
        <f>IF(ISBLANK('Beladung des Speichers'!A483),"",SUMIFS('Entladung des Speichers'!$E$17:$E$1001,'Entladung des Speichers'!$A$17:$A$1001,'Ergebnis (detailliert)'!$A$17:$A$300))</f>
        <v/>
      </c>
      <c r="O483" s="113" t="str">
        <f t="shared" si="31"/>
        <v/>
      </c>
      <c r="P483" s="17" t="str">
        <f>IFERROR(IF(A483="","",N483*'Ergebnis (detailliert)'!J483/'Ergebnis (detailliert)'!I483),0)</f>
        <v/>
      </c>
      <c r="Q483" s="95" t="str">
        <f t="shared" si="32"/>
        <v/>
      </c>
      <c r="R483" s="96" t="str">
        <f t="shared" si="33"/>
        <v/>
      </c>
      <c r="S483" s="97" t="str">
        <f>IF(A483="","",IF(LOOKUP(A483,Stammdaten!$A$17:$A$1001,Stammdaten!$G$17:$G$1001)="Nein",0,IF(ISBLANK('Beladung des Speichers'!A483),"",ROUND(MIN(J483,Q483)*-1,2))))</f>
        <v/>
      </c>
    </row>
    <row r="484" spans="1:19" x14ac:dyDescent="0.2">
      <c r="A484" s="98" t="str">
        <f>IF('Beladung des Speichers'!A484="","",'Beladung des Speichers'!A484)</f>
        <v/>
      </c>
      <c r="B484" s="98" t="str">
        <f>IF('Beladung des Speichers'!B484="","",'Beladung des Speichers'!B484)</f>
        <v/>
      </c>
      <c r="C484" s="149" t="str">
        <f>IF(ISBLANK('Beladung des Speichers'!A484),"",SUMIFS('Beladung des Speichers'!$C$17:$C$300,'Beladung des Speichers'!$A$17:$A$300,A484)-SUMIFS('Entladung des Speichers'!$C$17:$C$300,'Entladung des Speichers'!$A$17:$A$300,A484)+SUMIFS(Füllstände!$B$17:$B$299,Füllstände!$A$17:$A$299,A484)-SUMIFS(Füllstände!$C$17:$C$299,Füllstände!$A$17:$A$299,A484))</f>
        <v/>
      </c>
      <c r="D484" s="150" t="str">
        <f>IF(ISBLANK('Beladung des Speichers'!A484),"",C484*'Beladung des Speichers'!C484/SUMIFS('Beladung des Speichers'!$C$17:$C$300,'Beladung des Speichers'!$A$17:$A$300,A484))</f>
        <v/>
      </c>
      <c r="E484" s="151" t="str">
        <f>IF(ISBLANK('Beladung des Speichers'!A484),"",1/SUMIFS('Beladung des Speichers'!$C$17:$C$300,'Beladung des Speichers'!$A$17:$A$300,A484)*C484*SUMIF($A$17:$A$300,A484,'Beladung des Speichers'!$E$17:$E$300))</f>
        <v/>
      </c>
      <c r="F484" s="152" t="str">
        <f>IF(ISBLANK('Beladung des Speichers'!A484),"",IF(C484=0,"0,00",D484/C484*E484))</f>
        <v/>
      </c>
      <c r="G484" s="153" t="str">
        <f>IF(ISBLANK('Beladung des Speichers'!A484),"",SUMIFS('Beladung des Speichers'!$C$17:$C$300,'Beladung des Speichers'!$A$17:$A$300,A484))</f>
        <v/>
      </c>
      <c r="H484" s="112" t="str">
        <f>IF(ISBLANK('Beladung des Speichers'!A484),"",'Beladung des Speichers'!C484)</f>
        <v/>
      </c>
      <c r="I484" s="154" t="str">
        <f>IF(ISBLANK('Beladung des Speichers'!A484),"",SUMIFS('Beladung des Speichers'!$E$17:$E$1001,'Beladung des Speichers'!$A$17:$A$1001,'Ergebnis (detailliert)'!A484))</f>
        <v/>
      </c>
      <c r="J484" s="113" t="str">
        <f>IF(ISBLANK('Beladung des Speichers'!A484),"",'Beladung des Speichers'!E484)</f>
        <v/>
      </c>
      <c r="K484" s="154" t="str">
        <f>IF(ISBLANK('Beladung des Speichers'!A484),"",SUMIFS('Entladung des Speichers'!$C$17:$C$1001,'Entladung des Speichers'!$A$17:$A$1001,'Ergebnis (detailliert)'!A484))</f>
        <v/>
      </c>
      <c r="L484" s="155" t="str">
        <f t="shared" si="30"/>
        <v/>
      </c>
      <c r="M484" s="155" t="str">
        <f>IF(ISBLANK('Entladung des Speichers'!A484),"",'Entladung des Speichers'!C484)</f>
        <v/>
      </c>
      <c r="N484" s="154" t="str">
        <f>IF(ISBLANK('Beladung des Speichers'!A484),"",SUMIFS('Entladung des Speichers'!$E$17:$E$1001,'Entladung des Speichers'!$A$17:$A$1001,'Ergebnis (detailliert)'!$A$17:$A$300))</f>
        <v/>
      </c>
      <c r="O484" s="113" t="str">
        <f t="shared" si="31"/>
        <v/>
      </c>
      <c r="P484" s="17" t="str">
        <f>IFERROR(IF(A484="","",N484*'Ergebnis (detailliert)'!J484/'Ergebnis (detailliert)'!I484),0)</f>
        <v/>
      </c>
      <c r="Q484" s="95" t="str">
        <f t="shared" si="32"/>
        <v/>
      </c>
      <c r="R484" s="96" t="str">
        <f t="shared" si="33"/>
        <v/>
      </c>
      <c r="S484" s="97" t="str">
        <f>IF(A484="","",IF(LOOKUP(A484,Stammdaten!$A$17:$A$1001,Stammdaten!$G$17:$G$1001)="Nein",0,IF(ISBLANK('Beladung des Speichers'!A484),"",ROUND(MIN(J484,Q484)*-1,2))))</f>
        <v/>
      </c>
    </row>
    <row r="485" spans="1:19" x14ac:dyDescent="0.2">
      <c r="A485" s="98" t="str">
        <f>IF('Beladung des Speichers'!A485="","",'Beladung des Speichers'!A485)</f>
        <v/>
      </c>
      <c r="B485" s="98" t="str">
        <f>IF('Beladung des Speichers'!B485="","",'Beladung des Speichers'!B485)</f>
        <v/>
      </c>
      <c r="C485" s="149" t="str">
        <f>IF(ISBLANK('Beladung des Speichers'!A485),"",SUMIFS('Beladung des Speichers'!$C$17:$C$300,'Beladung des Speichers'!$A$17:$A$300,A485)-SUMIFS('Entladung des Speichers'!$C$17:$C$300,'Entladung des Speichers'!$A$17:$A$300,A485)+SUMIFS(Füllstände!$B$17:$B$299,Füllstände!$A$17:$A$299,A485)-SUMIFS(Füllstände!$C$17:$C$299,Füllstände!$A$17:$A$299,A485))</f>
        <v/>
      </c>
      <c r="D485" s="150" t="str">
        <f>IF(ISBLANK('Beladung des Speichers'!A485),"",C485*'Beladung des Speichers'!C485/SUMIFS('Beladung des Speichers'!$C$17:$C$300,'Beladung des Speichers'!$A$17:$A$300,A485))</f>
        <v/>
      </c>
      <c r="E485" s="151" t="str">
        <f>IF(ISBLANK('Beladung des Speichers'!A485),"",1/SUMIFS('Beladung des Speichers'!$C$17:$C$300,'Beladung des Speichers'!$A$17:$A$300,A485)*C485*SUMIF($A$17:$A$300,A485,'Beladung des Speichers'!$E$17:$E$300))</f>
        <v/>
      </c>
      <c r="F485" s="152" t="str">
        <f>IF(ISBLANK('Beladung des Speichers'!A485),"",IF(C485=0,"0,00",D485/C485*E485))</f>
        <v/>
      </c>
      <c r="G485" s="153" t="str">
        <f>IF(ISBLANK('Beladung des Speichers'!A485),"",SUMIFS('Beladung des Speichers'!$C$17:$C$300,'Beladung des Speichers'!$A$17:$A$300,A485))</f>
        <v/>
      </c>
      <c r="H485" s="112" t="str">
        <f>IF(ISBLANK('Beladung des Speichers'!A485),"",'Beladung des Speichers'!C485)</f>
        <v/>
      </c>
      <c r="I485" s="154" t="str">
        <f>IF(ISBLANK('Beladung des Speichers'!A485),"",SUMIFS('Beladung des Speichers'!$E$17:$E$1001,'Beladung des Speichers'!$A$17:$A$1001,'Ergebnis (detailliert)'!A485))</f>
        <v/>
      </c>
      <c r="J485" s="113" t="str">
        <f>IF(ISBLANK('Beladung des Speichers'!A485),"",'Beladung des Speichers'!E485)</f>
        <v/>
      </c>
      <c r="K485" s="154" t="str">
        <f>IF(ISBLANK('Beladung des Speichers'!A485),"",SUMIFS('Entladung des Speichers'!$C$17:$C$1001,'Entladung des Speichers'!$A$17:$A$1001,'Ergebnis (detailliert)'!A485))</f>
        <v/>
      </c>
      <c r="L485" s="155" t="str">
        <f t="shared" si="30"/>
        <v/>
      </c>
      <c r="M485" s="155" t="str">
        <f>IF(ISBLANK('Entladung des Speichers'!A485),"",'Entladung des Speichers'!C485)</f>
        <v/>
      </c>
      <c r="N485" s="154" t="str">
        <f>IF(ISBLANK('Beladung des Speichers'!A485),"",SUMIFS('Entladung des Speichers'!$E$17:$E$1001,'Entladung des Speichers'!$A$17:$A$1001,'Ergebnis (detailliert)'!$A$17:$A$300))</f>
        <v/>
      </c>
      <c r="O485" s="113" t="str">
        <f t="shared" si="31"/>
        <v/>
      </c>
      <c r="P485" s="17" t="str">
        <f>IFERROR(IF(A485="","",N485*'Ergebnis (detailliert)'!J485/'Ergebnis (detailliert)'!I485),0)</f>
        <v/>
      </c>
      <c r="Q485" s="95" t="str">
        <f t="shared" si="32"/>
        <v/>
      </c>
      <c r="R485" s="96" t="str">
        <f t="shared" si="33"/>
        <v/>
      </c>
      <c r="S485" s="97" t="str">
        <f>IF(A485="","",IF(LOOKUP(A485,Stammdaten!$A$17:$A$1001,Stammdaten!$G$17:$G$1001)="Nein",0,IF(ISBLANK('Beladung des Speichers'!A485),"",ROUND(MIN(J485,Q485)*-1,2))))</f>
        <v/>
      </c>
    </row>
    <row r="486" spans="1:19" x14ac:dyDescent="0.2">
      <c r="A486" s="98" t="str">
        <f>IF('Beladung des Speichers'!A486="","",'Beladung des Speichers'!A486)</f>
        <v/>
      </c>
      <c r="B486" s="98" t="str">
        <f>IF('Beladung des Speichers'!B486="","",'Beladung des Speichers'!B486)</f>
        <v/>
      </c>
      <c r="C486" s="149" t="str">
        <f>IF(ISBLANK('Beladung des Speichers'!A486),"",SUMIFS('Beladung des Speichers'!$C$17:$C$300,'Beladung des Speichers'!$A$17:$A$300,A486)-SUMIFS('Entladung des Speichers'!$C$17:$C$300,'Entladung des Speichers'!$A$17:$A$300,A486)+SUMIFS(Füllstände!$B$17:$B$299,Füllstände!$A$17:$A$299,A486)-SUMIFS(Füllstände!$C$17:$C$299,Füllstände!$A$17:$A$299,A486))</f>
        <v/>
      </c>
      <c r="D486" s="150" t="str">
        <f>IF(ISBLANK('Beladung des Speichers'!A486),"",C486*'Beladung des Speichers'!C486/SUMIFS('Beladung des Speichers'!$C$17:$C$300,'Beladung des Speichers'!$A$17:$A$300,A486))</f>
        <v/>
      </c>
      <c r="E486" s="151" t="str">
        <f>IF(ISBLANK('Beladung des Speichers'!A486),"",1/SUMIFS('Beladung des Speichers'!$C$17:$C$300,'Beladung des Speichers'!$A$17:$A$300,A486)*C486*SUMIF($A$17:$A$300,A486,'Beladung des Speichers'!$E$17:$E$300))</f>
        <v/>
      </c>
      <c r="F486" s="152" t="str">
        <f>IF(ISBLANK('Beladung des Speichers'!A486),"",IF(C486=0,"0,00",D486/C486*E486))</f>
        <v/>
      </c>
      <c r="G486" s="153" t="str">
        <f>IF(ISBLANK('Beladung des Speichers'!A486),"",SUMIFS('Beladung des Speichers'!$C$17:$C$300,'Beladung des Speichers'!$A$17:$A$300,A486))</f>
        <v/>
      </c>
      <c r="H486" s="112" t="str">
        <f>IF(ISBLANK('Beladung des Speichers'!A486),"",'Beladung des Speichers'!C486)</f>
        <v/>
      </c>
      <c r="I486" s="154" t="str">
        <f>IF(ISBLANK('Beladung des Speichers'!A486),"",SUMIFS('Beladung des Speichers'!$E$17:$E$1001,'Beladung des Speichers'!$A$17:$A$1001,'Ergebnis (detailliert)'!A486))</f>
        <v/>
      </c>
      <c r="J486" s="113" t="str">
        <f>IF(ISBLANK('Beladung des Speichers'!A486),"",'Beladung des Speichers'!E486)</f>
        <v/>
      </c>
      <c r="K486" s="154" t="str">
        <f>IF(ISBLANK('Beladung des Speichers'!A486),"",SUMIFS('Entladung des Speichers'!$C$17:$C$1001,'Entladung des Speichers'!$A$17:$A$1001,'Ergebnis (detailliert)'!A486))</f>
        <v/>
      </c>
      <c r="L486" s="155" t="str">
        <f t="shared" si="30"/>
        <v/>
      </c>
      <c r="M486" s="155" t="str">
        <f>IF(ISBLANK('Entladung des Speichers'!A486),"",'Entladung des Speichers'!C486)</f>
        <v/>
      </c>
      <c r="N486" s="154" t="str">
        <f>IF(ISBLANK('Beladung des Speichers'!A486),"",SUMIFS('Entladung des Speichers'!$E$17:$E$1001,'Entladung des Speichers'!$A$17:$A$1001,'Ergebnis (detailliert)'!$A$17:$A$300))</f>
        <v/>
      </c>
      <c r="O486" s="113" t="str">
        <f t="shared" si="31"/>
        <v/>
      </c>
      <c r="P486" s="17" t="str">
        <f>IFERROR(IF(A486="","",N486*'Ergebnis (detailliert)'!J486/'Ergebnis (detailliert)'!I486),0)</f>
        <v/>
      </c>
      <c r="Q486" s="95" t="str">
        <f t="shared" si="32"/>
        <v/>
      </c>
      <c r="R486" s="96" t="str">
        <f t="shared" si="33"/>
        <v/>
      </c>
      <c r="S486" s="97" t="str">
        <f>IF(A486="","",IF(LOOKUP(A486,Stammdaten!$A$17:$A$1001,Stammdaten!$G$17:$G$1001)="Nein",0,IF(ISBLANK('Beladung des Speichers'!A486),"",ROUND(MIN(J486,Q486)*-1,2))))</f>
        <v/>
      </c>
    </row>
    <row r="487" spans="1:19" x14ac:dyDescent="0.2">
      <c r="A487" s="98" t="str">
        <f>IF('Beladung des Speichers'!A487="","",'Beladung des Speichers'!A487)</f>
        <v/>
      </c>
      <c r="B487" s="98" t="str">
        <f>IF('Beladung des Speichers'!B487="","",'Beladung des Speichers'!B487)</f>
        <v/>
      </c>
      <c r="C487" s="149" t="str">
        <f>IF(ISBLANK('Beladung des Speichers'!A487),"",SUMIFS('Beladung des Speichers'!$C$17:$C$300,'Beladung des Speichers'!$A$17:$A$300,A487)-SUMIFS('Entladung des Speichers'!$C$17:$C$300,'Entladung des Speichers'!$A$17:$A$300,A487)+SUMIFS(Füllstände!$B$17:$B$299,Füllstände!$A$17:$A$299,A487)-SUMIFS(Füllstände!$C$17:$C$299,Füllstände!$A$17:$A$299,A487))</f>
        <v/>
      </c>
      <c r="D487" s="150" t="str">
        <f>IF(ISBLANK('Beladung des Speichers'!A487),"",C487*'Beladung des Speichers'!C487/SUMIFS('Beladung des Speichers'!$C$17:$C$300,'Beladung des Speichers'!$A$17:$A$300,A487))</f>
        <v/>
      </c>
      <c r="E487" s="151" t="str">
        <f>IF(ISBLANK('Beladung des Speichers'!A487),"",1/SUMIFS('Beladung des Speichers'!$C$17:$C$300,'Beladung des Speichers'!$A$17:$A$300,A487)*C487*SUMIF($A$17:$A$300,A487,'Beladung des Speichers'!$E$17:$E$300))</f>
        <v/>
      </c>
      <c r="F487" s="152" t="str">
        <f>IF(ISBLANK('Beladung des Speichers'!A487),"",IF(C487=0,"0,00",D487/C487*E487))</f>
        <v/>
      </c>
      <c r="G487" s="153" t="str">
        <f>IF(ISBLANK('Beladung des Speichers'!A487),"",SUMIFS('Beladung des Speichers'!$C$17:$C$300,'Beladung des Speichers'!$A$17:$A$300,A487))</f>
        <v/>
      </c>
      <c r="H487" s="112" t="str">
        <f>IF(ISBLANK('Beladung des Speichers'!A487),"",'Beladung des Speichers'!C487)</f>
        <v/>
      </c>
      <c r="I487" s="154" t="str">
        <f>IF(ISBLANK('Beladung des Speichers'!A487),"",SUMIFS('Beladung des Speichers'!$E$17:$E$1001,'Beladung des Speichers'!$A$17:$A$1001,'Ergebnis (detailliert)'!A487))</f>
        <v/>
      </c>
      <c r="J487" s="113" t="str">
        <f>IF(ISBLANK('Beladung des Speichers'!A487),"",'Beladung des Speichers'!E487)</f>
        <v/>
      </c>
      <c r="K487" s="154" t="str">
        <f>IF(ISBLANK('Beladung des Speichers'!A487),"",SUMIFS('Entladung des Speichers'!$C$17:$C$1001,'Entladung des Speichers'!$A$17:$A$1001,'Ergebnis (detailliert)'!A487))</f>
        <v/>
      </c>
      <c r="L487" s="155" t="str">
        <f t="shared" si="30"/>
        <v/>
      </c>
      <c r="M487" s="155" t="str">
        <f>IF(ISBLANK('Entladung des Speichers'!A487),"",'Entladung des Speichers'!C487)</f>
        <v/>
      </c>
      <c r="N487" s="154" t="str">
        <f>IF(ISBLANK('Beladung des Speichers'!A487),"",SUMIFS('Entladung des Speichers'!$E$17:$E$1001,'Entladung des Speichers'!$A$17:$A$1001,'Ergebnis (detailliert)'!$A$17:$A$300))</f>
        <v/>
      </c>
      <c r="O487" s="113" t="str">
        <f t="shared" si="31"/>
        <v/>
      </c>
      <c r="P487" s="17" t="str">
        <f>IFERROR(IF(A487="","",N487*'Ergebnis (detailliert)'!J487/'Ergebnis (detailliert)'!I487),0)</f>
        <v/>
      </c>
      <c r="Q487" s="95" t="str">
        <f t="shared" si="32"/>
        <v/>
      </c>
      <c r="R487" s="96" t="str">
        <f t="shared" si="33"/>
        <v/>
      </c>
      <c r="S487" s="97" t="str">
        <f>IF(A487="","",IF(LOOKUP(A487,Stammdaten!$A$17:$A$1001,Stammdaten!$G$17:$G$1001)="Nein",0,IF(ISBLANK('Beladung des Speichers'!A487),"",ROUND(MIN(J487,Q487)*-1,2))))</f>
        <v/>
      </c>
    </row>
    <row r="488" spans="1:19" x14ac:dyDescent="0.2">
      <c r="A488" s="98" t="str">
        <f>IF('Beladung des Speichers'!A488="","",'Beladung des Speichers'!A488)</f>
        <v/>
      </c>
      <c r="B488" s="98" t="str">
        <f>IF('Beladung des Speichers'!B488="","",'Beladung des Speichers'!B488)</f>
        <v/>
      </c>
      <c r="C488" s="149" t="str">
        <f>IF(ISBLANK('Beladung des Speichers'!A488),"",SUMIFS('Beladung des Speichers'!$C$17:$C$300,'Beladung des Speichers'!$A$17:$A$300,A488)-SUMIFS('Entladung des Speichers'!$C$17:$C$300,'Entladung des Speichers'!$A$17:$A$300,A488)+SUMIFS(Füllstände!$B$17:$B$299,Füllstände!$A$17:$A$299,A488)-SUMIFS(Füllstände!$C$17:$C$299,Füllstände!$A$17:$A$299,A488))</f>
        <v/>
      </c>
      <c r="D488" s="150" t="str">
        <f>IF(ISBLANK('Beladung des Speichers'!A488),"",C488*'Beladung des Speichers'!C488/SUMIFS('Beladung des Speichers'!$C$17:$C$300,'Beladung des Speichers'!$A$17:$A$300,A488))</f>
        <v/>
      </c>
      <c r="E488" s="151" t="str">
        <f>IF(ISBLANK('Beladung des Speichers'!A488),"",1/SUMIFS('Beladung des Speichers'!$C$17:$C$300,'Beladung des Speichers'!$A$17:$A$300,A488)*C488*SUMIF($A$17:$A$300,A488,'Beladung des Speichers'!$E$17:$E$300))</f>
        <v/>
      </c>
      <c r="F488" s="152" t="str">
        <f>IF(ISBLANK('Beladung des Speichers'!A488),"",IF(C488=0,"0,00",D488/C488*E488))</f>
        <v/>
      </c>
      <c r="G488" s="153" t="str">
        <f>IF(ISBLANK('Beladung des Speichers'!A488),"",SUMIFS('Beladung des Speichers'!$C$17:$C$300,'Beladung des Speichers'!$A$17:$A$300,A488))</f>
        <v/>
      </c>
      <c r="H488" s="112" t="str">
        <f>IF(ISBLANK('Beladung des Speichers'!A488),"",'Beladung des Speichers'!C488)</f>
        <v/>
      </c>
      <c r="I488" s="154" t="str">
        <f>IF(ISBLANK('Beladung des Speichers'!A488),"",SUMIFS('Beladung des Speichers'!$E$17:$E$1001,'Beladung des Speichers'!$A$17:$A$1001,'Ergebnis (detailliert)'!A488))</f>
        <v/>
      </c>
      <c r="J488" s="113" t="str">
        <f>IF(ISBLANK('Beladung des Speichers'!A488),"",'Beladung des Speichers'!E488)</f>
        <v/>
      </c>
      <c r="K488" s="154" t="str">
        <f>IF(ISBLANK('Beladung des Speichers'!A488),"",SUMIFS('Entladung des Speichers'!$C$17:$C$1001,'Entladung des Speichers'!$A$17:$A$1001,'Ergebnis (detailliert)'!A488))</f>
        <v/>
      </c>
      <c r="L488" s="155" t="str">
        <f t="shared" si="30"/>
        <v/>
      </c>
      <c r="M488" s="155" t="str">
        <f>IF(ISBLANK('Entladung des Speichers'!A488),"",'Entladung des Speichers'!C488)</f>
        <v/>
      </c>
      <c r="N488" s="154" t="str">
        <f>IF(ISBLANK('Beladung des Speichers'!A488),"",SUMIFS('Entladung des Speichers'!$E$17:$E$1001,'Entladung des Speichers'!$A$17:$A$1001,'Ergebnis (detailliert)'!$A$17:$A$300))</f>
        <v/>
      </c>
      <c r="O488" s="113" t="str">
        <f t="shared" si="31"/>
        <v/>
      </c>
      <c r="P488" s="17" t="str">
        <f>IFERROR(IF(A488="","",N488*'Ergebnis (detailliert)'!J488/'Ergebnis (detailliert)'!I488),0)</f>
        <v/>
      </c>
      <c r="Q488" s="95" t="str">
        <f t="shared" si="32"/>
        <v/>
      </c>
      <c r="R488" s="96" t="str">
        <f t="shared" si="33"/>
        <v/>
      </c>
      <c r="S488" s="97" t="str">
        <f>IF(A488="","",IF(LOOKUP(A488,Stammdaten!$A$17:$A$1001,Stammdaten!$G$17:$G$1001)="Nein",0,IF(ISBLANK('Beladung des Speichers'!A488),"",ROUND(MIN(J488,Q488)*-1,2))))</f>
        <v/>
      </c>
    </row>
    <row r="489" spans="1:19" x14ac:dyDescent="0.2">
      <c r="A489" s="98" t="str">
        <f>IF('Beladung des Speichers'!A489="","",'Beladung des Speichers'!A489)</f>
        <v/>
      </c>
      <c r="B489" s="98" t="str">
        <f>IF('Beladung des Speichers'!B489="","",'Beladung des Speichers'!B489)</f>
        <v/>
      </c>
      <c r="C489" s="149" t="str">
        <f>IF(ISBLANK('Beladung des Speichers'!A489),"",SUMIFS('Beladung des Speichers'!$C$17:$C$300,'Beladung des Speichers'!$A$17:$A$300,A489)-SUMIFS('Entladung des Speichers'!$C$17:$C$300,'Entladung des Speichers'!$A$17:$A$300,A489)+SUMIFS(Füllstände!$B$17:$B$299,Füllstände!$A$17:$A$299,A489)-SUMIFS(Füllstände!$C$17:$C$299,Füllstände!$A$17:$A$299,A489))</f>
        <v/>
      </c>
      <c r="D489" s="150" t="str">
        <f>IF(ISBLANK('Beladung des Speichers'!A489),"",C489*'Beladung des Speichers'!C489/SUMIFS('Beladung des Speichers'!$C$17:$C$300,'Beladung des Speichers'!$A$17:$A$300,A489))</f>
        <v/>
      </c>
      <c r="E489" s="151" t="str">
        <f>IF(ISBLANK('Beladung des Speichers'!A489),"",1/SUMIFS('Beladung des Speichers'!$C$17:$C$300,'Beladung des Speichers'!$A$17:$A$300,A489)*C489*SUMIF($A$17:$A$300,A489,'Beladung des Speichers'!$E$17:$E$300))</f>
        <v/>
      </c>
      <c r="F489" s="152" t="str">
        <f>IF(ISBLANK('Beladung des Speichers'!A489),"",IF(C489=0,"0,00",D489/C489*E489))</f>
        <v/>
      </c>
      <c r="G489" s="153" t="str">
        <f>IF(ISBLANK('Beladung des Speichers'!A489),"",SUMIFS('Beladung des Speichers'!$C$17:$C$300,'Beladung des Speichers'!$A$17:$A$300,A489))</f>
        <v/>
      </c>
      <c r="H489" s="112" t="str">
        <f>IF(ISBLANK('Beladung des Speichers'!A489),"",'Beladung des Speichers'!C489)</f>
        <v/>
      </c>
      <c r="I489" s="154" t="str">
        <f>IF(ISBLANK('Beladung des Speichers'!A489),"",SUMIFS('Beladung des Speichers'!$E$17:$E$1001,'Beladung des Speichers'!$A$17:$A$1001,'Ergebnis (detailliert)'!A489))</f>
        <v/>
      </c>
      <c r="J489" s="113" t="str">
        <f>IF(ISBLANK('Beladung des Speichers'!A489),"",'Beladung des Speichers'!E489)</f>
        <v/>
      </c>
      <c r="K489" s="154" t="str">
        <f>IF(ISBLANK('Beladung des Speichers'!A489),"",SUMIFS('Entladung des Speichers'!$C$17:$C$1001,'Entladung des Speichers'!$A$17:$A$1001,'Ergebnis (detailliert)'!A489))</f>
        <v/>
      </c>
      <c r="L489" s="155" t="str">
        <f t="shared" si="30"/>
        <v/>
      </c>
      <c r="M489" s="155" t="str">
        <f>IF(ISBLANK('Entladung des Speichers'!A489),"",'Entladung des Speichers'!C489)</f>
        <v/>
      </c>
      <c r="N489" s="154" t="str">
        <f>IF(ISBLANK('Beladung des Speichers'!A489),"",SUMIFS('Entladung des Speichers'!$E$17:$E$1001,'Entladung des Speichers'!$A$17:$A$1001,'Ergebnis (detailliert)'!$A$17:$A$300))</f>
        <v/>
      </c>
      <c r="O489" s="113" t="str">
        <f t="shared" si="31"/>
        <v/>
      </c>
      <c r="P489" s="17" t="str">
        <f>IFERROR(IF(A489="","",N489*'Ergebnis (detailliert)'!J489/'Ergebnis (detailliert)'!I489),0)</f>
        <v/>
      </c>
      <c r="Q489" s="95" t="str">
        <f t="shared" si="32"/>
        <v/>
      </c>
      <c r="R489" s="96" t="str">
        <f t="shared" si="33"/>
        <v/>
      </c>
      <c r="S489" s="97" t="str">
        <f>IF(A489="","",IF(LOOKUP(A489,Stammdaten!$A$17:$A$1001,Stammdaten!$G$17:$G$1001)="Nein",0,IF(ISBLANK('Beladung des Speichers'!A489),"",ROUND(MIN(J489,Q489)*-1,2))))</f>
        <v/>
      </c>
    </row>
    <row r="490" spans="1:19" x14ac:dyDescent="0.2">
      <c r="A490" s="98" t="str">
        <f>IF('Beladung des Speichers'!A490="","",'Beladung des Speichers'!A490)</f>
        <v/>
      </c>
      <c r="B490" s="98" t="str">
        <f>IF('Beladung des Speichers'!B490="","",'Beladung des Speichers'!B490)</f>
        <v/>
      </c>
      <c r="C490" s="149" t="str">
        <f>IF(ISBLANK('Beladung des Speichers'!A490),"",SUMIFS('Beladung des Speichers'!$C$17:$C$300,'Beladung des Speichers'!$A$17:$A$300,A490)-SUMIFS('Entladung des Speichers'!$C$17:$C$300,'Entladung des Speichers'!$A$17:$A$300,A490)+SUMIFS(Füllstände!$B$17:$B$299,Füllstände!$A$17:$A$299,A490)-SUMIFS(Füllstände!$C$17:$C$299,Füllstände!$A$17:$A$299,A490))</f>
        <v/>
      </c>
      <c r="D490" s="150" t="str">
        <f>IF(ISBLANK('Beladung des Speichers'!A490),"",C490*'Beladung des Speichers'!C490/SUMIFS('Beladung des Speichers'!$C$17:$C$300,'Beladung des Speichers'!$A$17:$A$300,A490))</f>
        <v/>
      </c>
      <c r="E490" s="151" t="str">
        <f>IF(ISBLANK('Beladung des Speichers'!A490),"",1/SUMIFS('Beladung des Speichers'!$C$17:$C$300,'Beladung des Speichers'!$A$17:$A$300,A490)*C490*SUMIF($A$17:$A$300,A490,'Beladung des Speichers'!$E$17:$E$300))</f>
        <v/>
      </c>
      <c r="F490" s="152" t="str">
        <f>IF(ISBLANK('Beladung des Speichers'!A490),"",IF(C490=0,"0,00",D490/C490*E490))</f>
        <v/>
      </c>
      <c r="G490" s="153" t="str">
        <f>IF(ISBLANK('Beladung des Speichers'!A490),"",SUMIFS('Beladung des Speichers'!$C$17:$C$300,'Beladung des Speichers'!$A$17:$A$300,A490))</f>
        <v/>
      </c>
      <c r="H490" s="112" t="str">
        <f>IF(ISBLANK('Beladung des Speichers'!A490),"",'Beladung des Speichers'!C490)</f>
        <v/>
      </c>
      <c r="I490" s="154" t="str">
        <f>IF(ISBLANK('Beladung des Speichers'!A490),"",SUMIFS('Beladung des Speichers'!$E$17:$E$1001,'Beladung des Speichers'!$A$17:$A$1001,'Ergebnis (detailliert)'!A490))</f>
        <v/>
      </c>
      <c r="J490" s="113" t="str">
        <f>IF(ISBLANK('Beladung des Speichers'!A490),"",'Beladung des Speichers'!E490)</f>
        <v/>
      </c>
      <c r="K490" s="154" t="str">
        <f>IF(ISBLANK('Beladung des Speichers'!A490),"",SUMIFS('Entladung des Speichers'!$C$17:$C$1001,'Entladung des Speichers'!$A$17:$A$1001,'Ergebnis (detailliert)'!A490))</f>
        <v/>
      </c>
      <c r="L490" s="155" t="str">
        <f t="shared" si="30"/>
        <v/>
      </c>
      <c r="M490" s="155" t="str">
        <f>IF(ISBLANK('Entladung des Speichers'!A490),"",'Entladung des Speichers'!C490)</f>
        <v/>
      </c>
      <c r="N490" s="154" t="str">
        <f>IF(ISBLANK('Beladung des Speichers'!A490),"",SUMIFS('Entladung des Speichers'!$E$17:$E$1001,'Entladung des Speichers'!$A$17:$A$1001,'Ergebnis (detailliert)'!$A$17:$A$300))</f>
        <v/>
      </c>
      <c r="O490" s="113" t="str">
        <f t="shared" si="31"/>
        <v/>
      </c>
      <c r="P490" s="17" t="str">
        <f>IFERROR(IF(A490="","",N490*'Ergebnis (detailliert)'!J490/'Ergebnis (detailliert)'!I490),0)</f>
        <v/>
      </c>
      <c r="Q490" s="95" t="str">
        <f t="shared" si="32"/>
        <v/>
      </c>
      <c r="R490" s="96" t="str">
        <f t="shared" si="33"/>
        <v/>
      </c>
      <c r="S490" s="97" t="str">
        <f>IF(A490="","",IF(LOOKUP(A490,Stammdaten!$A$17:$A$1001,Stammdaten!$G$17:$G$1001)="Nein",0,IF(ISBLANK('Beladung des Speichers'!A490),"",ROUND(MIN(J490,Q490)*-1,2))))</f>
        <v/>
      </c>
    </row>
    <row r="491" spans="1:19" x14ac:dyDescent="0.2">
      <c r="A491" s="98" t="str">
        <f>IF('Beladung des Speichers'!A491="","",'Beladung des Speichers'!A491)</f>
        <v/>
      </c>
      <c r="B491" s="98" t="str">
        <f>IF('Beladung des Speichers'!B491="","",'Beladung des Speichers'!B491)</f>
        <v/>
      </c>
      <c r="C491" s="149" t="str">
        <f>IF(ISBLANK('Beladung des Speichers'!A491),"",SUMIFS('Beladung des Speichers'!$C$17:$C$300,'Beladung des Speichers'!$A$17:$A$300,A491)-SUMIFS('Entladung des Speichers'!$C$17:$C$300,'Entladung des Speichers'!$A$17:$A$300,A491)+SUMIFS(Füllstände!$B$17:$B$299,Füllstände!$A$17:$A$299,A491)-SUMIFS(Füllstände!$C$17:$C$299,Füllstände!$A$17:$A$299,A491))</f>
        <v/>
      </c>
      <c r="D491" s="150" t="str">
        <f>IF(ISBLANK('Beladung des Speichers'!A491),"",C491*'Beladung des Speichers'!C491/SUMIFS('Beladung des Speichers'!$C$17:$C$300,'Beladung des Speichers'!$A$17:$A$300,A491))</f>
        <v/>
      </c>
      <c r="E491" s="151" t="str">
        <f>IF(ISBLANK('Beladung des Speichers'!A491),"",1/SUMIFS('Beladung des Speichers'!$C$17:$C$300,'Beladung des Speichers'!$A$17:$A$300,A491)*C491*SUMIF($A$17:$A$300,A491,'Beladung des Speichers'!$E$17:$E$300))</f>
        <v/>
      </c>
      <c r="F491" s="152" t="str">
        <f>IF(ISBLANK('Beladung des Speichers'!A491),"",IF(C491=0,"0,00",D491/C491*E491))</f>
        <v/>
      </c>
      <c r="G491" s="153" t="str">
        <f>IF(ISBLANK('Beladung des Speichers'!A491),"",SUMIFS('Beladung des Speichers'!$C$17:$C$300,'Beladung des Speichers'!$A$17:$A$300,A491))</f>
        <v/>
      </c>
      <c r="H491" s="112" t="str">
        <f>IF(ISBLANK('Beladung des Speichers'!A491),"",'Beladung des Speichers'!C491)</f>
        <v/>
      </c>
      <c r="I491" s="154" t="str">
        <f>IF(ISBLANK('Beladung des Speichers'!A491),"",SUMIFS('Beladung des Speichers'!$E$17:$E$1001,'Beladung des Speichers'!$A$17:$A$1001,'Ergebnis (detailliert)'!A491))</f>
        <v/>
      </c>
      <c r="J491" s="113" t="str">
        <f>IF(ISBLANK('Beladung des Speichers'!A491),"",'Beladung des Speichers'!E491)</f>
        <v/>
      </c>
      <c r="K491" s="154" t="str">
        <f>IF(ISBLANK('Beladung des Speichers'!A491),"",SUMIFS('Entladung des Speichers'!$C$17:$C$1001,'Entladung des Speichers'!$A$17:$A$1001,'Ergebnis (detailliert)'!A491))</f>
        <v/>
      </c>
      <c r="L491" s="155" t="str">
        <f t="shared" si="30"/>
        <v/>
      </c>
      <c r="M491" s="155" t="str">
        <f>IF(ISBLANK('Entladung des Speichers'!A491),"",'Entladung des Speichers'!C491)</f>
        <v/>
      </c>
      <c r="N491" s="154" t="str">
        <f>IF(ISBLANK('Beladung des Speichers'!A491),"",SUMIFS('Entladung des Speichers'!$E$17:$E$1001,'Entladung des Speichers'!$A$17:$A$1001,'Ergebnis (detailliert)'!$A$17:$A$300))</f>
        <v/>
      </c>
      <c r="O491" s="113" t="str">
        <f t="shared" si="31"/>
        <v/>
      </c>
      <c r="P491" s="17" t="str">
        <f>IFERROR(IF(A491="","",N491*'Ergebnis (detailliert)'!J491/'Ergebnis (detailliert)'!I491),0)</f>
        <v/>
      </c>
      <c r="Q491" s="95" t="str">
        <f t="shared" si="32"/>
        <v/>
      </c>
      <c r="R491" s="96" t="str">
        <f t="shared" si="33"/>
        <v/>
      </c>
      <c r="S491" s="97" t="str">
        <f>IF(A491="","",IF(LOOKUP(A491,Stammdaten!$A$17:$A$1001,Stammdaten!$G$17:$G$1001)="Nein",0,IF(ISBLANK('Beladung des Speichers'!A491),"",ROUND(MIN(J491,Q491)*-1,2))))</f>
        <v/>
      </c>
    </row>
    <row r="492" spans="1:19" x14ac:dyDescent="0.2">
      <c r="A492" s="98" t="str">
        <f>IF('Beladung des Speichers'!A492="","",'Beladung des Speichers'!A492)</f>
        <v/>
      </c>
      <c r="B492" s="98" t="str">
        <f>IF('Beladung des Speichers'!B492="","",'Beladung des Speichers'!B492)</f>
        <v/>
      </c>
      <c r="C492" s="149" t="str">
        <f>IF(ISBLANK('Beladung des Speichers'!A492),"",SUMIFS('Beladung des Speichers'!$C$17:$C$300,'Beladung des Speichers'!$A$17:$A$300,A492)-SUMIFS('Entladung des Speichers'!$C$17:$C$300,'Entladung des Speichers'!$A$17:$A$300,A492)+SUMIFS(Füllstände!$B$17:$B$299,Füllstände!$A$17:$A$299,A492)-SUMIFS(Füllstände!$C$17:$C$299,Füllstände!$A$17:$A$299,A492))</f>
        <v/>
      </c>
      <c r="D492" s="150" t="str">
        <f>IF(ISBLANK('Beladung des Speichers'!A492),"",C492*'Beladung des Speichers'!C492/SUMIFS('Beladung des Speichers'!$C$17:$C$300,'Beladung des Speichers'!$A$17:$A$300,A492))</f>
        <v/>
      </c>
      <c r="E492" s="151" t="str">
        <f>IF(ISBLANK('Beladung des Speichers'!A492),"",1/SUMIFS('Beladung des Speichers'!$C$17:$C$300,'Beladung des Speichers'!$A$17:$A$300,A492)*C492*SUMIF($A$17:$A$300,A492,'Beladung des Speichers'!$E$17:$E$300))</f>
        <v/>
      </c>
      <c r="F492" s="152" t="str">
        <f>IF(ISBLANK('Beladung des Speichers'!A492),"",IF(C492=0,"0,00",D492/C492*E492))</f>
        <v/>
      </c>
      <c r="G492" s="153" t="str">
        <f>IF(ISBLANK('Beladung des Speichers'!A492),"",SUMIFS('Beladung des Speichers'!$C$17:$C$300,'Beladung des Speichers'!$A$17:$A$300,A492))</f>
        <v/>
      </c>
      <c r="H492" s="112" t="str">
        <f>IF(ISBLANK('Beladung des Speichers'!A492),"",'Beladung des Speichers'!C492)</f>
        <v/>
      </c>
      <c r="I492" s="154" t="str">
        <f>IF(ISBLANK('Beladung des Speichers'!A492),"",SUMIFS('Beladung des Speichers'!$E$17:$E$1001,'Beladung des Speichers'!$A$17:$A$1001,'Ergebnis (detailliert)'!A492))</f>
        <v/>
      </c>
      <c r="J492" s="113" t="str">
        <f>IF(ISBLANK('Beladung des Speichers'!A492),"",'Beladung des Speichers'!E492)</f>
        <v/>
      </c>
      <c r="K492" s="154" t="str">
        <f>IF(ISBLANK('Beladung des Speichers'!A492),"",SUMIFS('Entladung des Speichers'!$C$17:$C$1001,'Entladung des Speichers'!$A$17:$A$1001,'Ergebnis (detailliert)'!A492))</f>
        <v/>
      </c>
      <c r="L492" s="155" t="str">
        <f t="shared" si="30"/>
        <v/>
      </c>
      <c r="M492" s="155" t="str">
        <f>IF(ISBLANK('Entladung des Speichers'!A492),"",'Entladung des Speichers'!C492)</f>
        <v/>
      </c>
      <c r="N492" s="154" t="str">
        <f>IF(ISBLANK('Beladung des Speichers'!A492),"",SUMIFS('Entladung des Speichers'!$E$17:$E$1001,'Entladung des Speichers'!$A$17:$A$1001,'Ergebnis (detailliert)'!$A$17:$A$300))</f>
        <v/>
      </c>
      <c r="O492" s="113" t="str">
        <f t="shared" si="31"/>
        <v/>
      </c>
      <c r="P492" s="17" t="str">
        <f>IFERROR(IF(A492="","",N492*'Ergebnis (detailliert)'!J492/'Ergebnis (detailliert)'!I492),0)</f>
        <v/>
      </c>
      <c r="Q492" s="95" t="str">
        <f t="shared" si="32"/>
        <v/>
      </c>
      <c r="R492" s="96" t="str">
        <f t="shared" si="33"/>
        <v/>
      </c>
      <c r="S492" s="97" t="str">
        <f>IF(A492="","",IF(LOOKUP(A492,Stammdaten!$A$17:$A$1001,Stammdaten!$G$17:$G$1001)="Nein",0,IF(ISBLANK('Beladung des Speichers'!A492),"",ROUND(MIN(J492,Q492)*-1,2))))</f>
        <v/>
      </c>
    </row>
    <row r="493" spans="1:19" x14ac:dyDescent="0.2">
      <c r="A493" s="98" t="str">
        <f>IF('Beladung des Speichers'!A493="","",'Beladung des Speichers'!A493)</f>
        <v/>
      </c>
      <c r="B493" s="98" t="str">
        <f>IF('Beladung des Speichers'!B493="","",'Beladung des Speichers'!B493)</f>
        <v/>
      </c>
      <c r="C493" s="149" t="str">
        <f>IF(ISBLANK('Beladung des Speichers'!A493),"",SUMIFS('Beladung des Speichers'!$C$17:$C$300,'Beladung des Speichers'!$A$17:$A$300,A493)-SUMIFS('Entladung des Speichers'!$C$17:$C$300,'Entladung des Speichers'!$A$17:$A$300,A493)+SUMIFS(Füllstände!$B$17:$B$299,Füllstände!$A$17:$A$299,A493)-SUMIFS(Füllstände!$C$17:$C$299,Füllstände!$A$17:$A$299,A493))</f>
        <v/>
      </c>
      <c r="D493" s="150" t="str">
        <f>IF(ISBLANK('Beladung des Speichers'!A493),"",C493*'Beladung des Speichers'!C493/SUMIFS('Beladung des Speichers'!$C$17:$C$300,'Beladung des Speichers'!$A$17:$A$300,A493))</f>
        <v/>
      </c>
      <c r="E493" s="151" t="str">
        <f>IF(ISBLANK('Beladung des Speichers'!A493),"",1/SUMIFS('Beladung des Speichers'!$C$17:$C$300,'Beladung des Speichers'!$A$17:$A$300,A493)*C493*SUMIF($A$17:$A$300,A493,'Beladung des Speichers'!$E$17:$E$300))</f>
        <v/>
      </c>
      <c r="F493" s="152" t="str">
        <f>IF(ISBLANK('Beladung des Speichers'!A493),"",IF(C493=0,"0,00",D493/C493*E493))</f>
        <v/>
      </c>
      <c r="G493" s="153" t="str">
        <f>IF(ISBLANK('Beladung des Speichers'!A493),"",SUMIFS('Beladung des Speichers'!$C$17:$C$300,'Beladung des Speichers'!$A$17:$A$300,A493))</f>
        <v/>
      </c>
      <c r="H493" s="112" t="str">
        <f>IF(ISBLANK('Beladung des Speichers'!A493),"",'Beladung des Speichers'!C493)</f>
        <v/>
      </c>
      <c r="I493" s="154" t="str">
        <f>IF(ISBLANK('Beladung des Speichers'!A493),"",SUMIFS('Beladung des Speichers'!$E$17:$E$1001,'Beladung des Speichers'!$A$17:$A$1001,'Ergebnis (detailliert)'!A493))</f>
        <v/>
      </c>
      <c r="J493" s="113" t="str">
        <f>IF(ISBLANK('Beladung des Speichers'!A493),"",'Beladung des Speichers'!E493)</f>
        <v/>
      </c>
      <c r="K493" s="154" t="str">
        <f>IF(ISBLANK('Beladung des Speichers'!A493),"",SUMIFS('Entladung des Speichers'!$C$17:$C$1001,'Entladung des Speichers'!$A$17:$A$1001,'Ergebnis (detailliert)'!A493))</f>
        <v/>
      </c>
      <c r="L493" s="155" t="str">
        <f t="shared" si="30"/>
        <v/>
      </c>
      <c r="M493" s="155" t="str">
        <f>IF(ISBLANK('Entladung des Speichers'!A493),"",'Entladung des Speichers'!C493)</f>
        <v/>
      </c>
      <c r="N493" s="154" t="str">
        <f>IF(ISBLANK('Beladung des Speichers'!A493),"",SUMIFS('Entladung des Speichers'!$E$17:$E$1001,'Entladung des Speichers'!$A$17:$A$1001,'Ergebnis (detailliert)'!$A$17:$A$300))</f>
        <v/>
      </c>
      <c r="O493" s="113" t="str">
        <f t="shared" si="31"/>
        <v/>
      </c>
      <c r="P493" s="17" t="str">
        <f>IFERROR(IF(A493="","",N493*'Ergebnis (detailliert)'!J493/'Ergebnis (detailliert)'!I493),0)</f>
        <v/>
      </c>
      <c r="Q493" s="95" t="str">
        <f t="shared" si="32"/>
        <v/>
      </c>
      <c r="R493" s="96" t="str">
        <f t="shared" si="33"/>
        <v/>
      </c>
      <c r="S493" s="97" t="str">
        <f>IF(A493="","",IF(LOOKUP(A493,Stammdaten!$A$17:$A$1001,Stammdaten!$G$17:$G$1001)="Nein",0,IF(ISBLANK('Beladung des Speichers'!A493),"",ROUND(MIN(J493,Q493)*-1,2))))</f>
        <v/>
      </c>
    </row>
    <row r="494" spans="1:19" x14ac:dyDescent="0.2">
      <c r="A494" s="98" t="str">
        <f>IF('Beladung des Speichers'!A494="","",'Beladung des Speichers'!A494)</f>
        <v/>
      </c>
      <c r="B494" s="98" t="str">
        <f>IF('Beladung des Speichers'!B494="","",'Beladung des Speichers'!B494)</f>
        <v/>
      </c>
      <c r="C494" s="149" t="str">
        <f>IF(ISBLANK('Beladung des Speichers'!A494),"",SUMIFS('Beladung des Speichers'!$C$17:$C$300,'Beladung des Speichers'!$A$17:$A$300,A494)-SUMIFS('Entladung des Speichers'!$C$17:$C$300,'Entladung des Speichers'!$A$17:$A$300,A494)+SUMIFS(Füllstände!$B$17:$B$299,Füllstände!$A$17:$A$299,A494)-SUMIFS(Füllstände!$C$17:$C$299,Füllstände!$A$17:$A$299,A494))</f>
        <v/>
      </c>
      <c r="D494" s="150" t="str">
        <f>IF(ISBLANK('Beladung des Speichers'!A494),"",C494*'Beladung des Speichers'!C494/SUMIFS('Beladung des Speichers'!$C$17:$C$300,'Beladung des Speichers'!$A$17:$A$300,A494))</f>
        <v/>
      </c>
      <c r="E494" s="151" t="str">
        <f>IF(ISBLANK('Beladung des Speichers'!A494),"",1/SUMIFS('Beladung des Speichers'!$C$17:$C$300,'Beladung des Speichers'!$A$17:$A$300,A494)*C494*SUMIF($A$17:$A$300,A494,'Beladung des Speichers'!$E$17:$E$300))</f>
        <v/>
      </c>
      <c r="F494" s="152" t="str">
        <f>IF(ISBLANK('Beladung des Speichers'!A494),"",IF(C494=0,"0,00",D494/C494*E494))</f>
        <v/>
      </c>
      <c r="G494" s="153" t="str">
        <f>IF(ISBLANK('Beladung des Speichers'!A494),"",SUMIFS('Beladung des Speichers'!$C$17:$C$300,'Beladung des Speichers'!$A$17:$A$300,A494))</f>
        <v/>
      </c>
      <c r="H494" s="112" t="str">
        <f>IF(ISBLANK('Beladung des Speichers'!A494),"",'Beladung des Speichers'!C494)</f>
        <v/>
      </c>
      <c r="I494" s="154" t="str">
        <f>IF(ISBLANK('Beladung des Speichers'!A494),"",SUMIFS('Beladung des Speichers'!$E$17:$E$1001,'Beladung des Speichers'!$A$17:$A$1001,'Ergebnis (detailliert)'!A494))</f>
        <v/>
      </c>
      <c r="J494" s="113" t="str">
        <f>IF(ISBLANK('Beladung des Speichers'!A494),"",'Beladung des Speichers'!E494)</f>
        <v/>
      </c>
      <c r="K494" s="154" t="str">
        <f>IF(ISBLANK('Beladung des Speichers'!A494),"",SUMIFS('Entladung des Speichers'!$C$17:$C$1001,'Entladung des Speichers'!$A$17:$A$1001,'Ergebnis (detailliert)'!A494))</f>
        <v/>
      </c>
      <c r="L494" s="155" t="str">
        <f t="shared" si="30"/>
        <v/>
      </c>
      <c r="M494" s="155" t="str">
        <f>IF(ISBLANK('Entladung des Speichers'!A494),"",'Entladung des Speichers'!C494)</f>
        <v/>
      </c>
      <c r="N494" s="154" t="str">
        <f>IF(ISBLANK('Beladung des Speichers'!A494),"",SUMIFS('Entladung des Speichers'!$E$17:$E$1001,'Entladung des Speichers'!$A$17:$A$1001,'Ergebnis (detailliert)'!$A$17:$A$300))</f>
        <v/>
      </c>
      <c r="O494" s="113" t="str">
        <f t="shared" si="31"/>
        <v/>
      </c>
      <c r="P494" s="17" t="str">
        <f>IFERROR(IF(A494="","",N494*'Ergebnis (detailliert)'!J494/'Ergebnis (detailliert)'!I494),0)</f>
        <v/>
      </c>
      <c r="Q494" s="95" t="str">
        <f t="shared" si="32"/>
        <v/>
      </c>
      <c r="R494" s="96" t="str">
        <f t="shared" si="33"/>
        <v/>
      </c>
      <c r="S494" s="97" t="str">
        <f>IF(A494="","",IF(LOOKUP(A494,Stammdaten!$A$17:$A$1001,Stammdaten!$G$17:$G$1001)="Nein",0,IF(ISBLANK('Beladung des Speichers'!A494),"",ROUND(MIN(J494,Q494)*-1,2))))</f>
        <v/>
      </c>
    </row>
    <row r="495" spans="1:19" x14ac:dyDescent="0.2">
      <c r="A495" s="98" t="str">
        <f>IF('Beladung des Speichers'!A495="","",'Beladung des Speichers'!A495)</f>
        <v/>
      </c>
      <c r="B495" s="98" t="str">
        <f>IF('Beladung des Speichers'!B495="","",'Beladung des Speichers'!B495)</f>
        <v/>
      </c>
      <c r="C495" s="149" t="str">
        <f>IF(ISBLANK('Beladung des Speichers'!A495),"",SUMIFS('Beladung des Speichers'!$C$17:$C$300,'Beladung des Speichers'!$A$17:$A$300,A495)-SUMIFS('Entladung des Speichers'!$C$17:$C$300,'Entladung des Speichers'!$A$17:$A$300,A495)+SUMIFS(Füllstände!$B$17:$B$299,Füllstände!$A$17:$A$299,A495)-SUMIFS(Füllstände!$C$17:$C$299,Füllstände!$A$17:$A$299,A495))</f>
        <v/>
      </c>
      <c r="D495" s="150" t="str">
        <f>IF(ISBLANK('Beladung des Speichers'!A495),"",C495*'Beladung des Speichers'!C495/SUMIFS('Beladung des Speichers'!$C$17:$C$300,'Beladung des Speichers'!$A$17:$A$300,A495))</f>
        <v/>
      </c>
      <c r="E495" s="151" t="str">
        <f>IF(ISBLANK('Beladung des Speichers'!A495),"",1/SUMIFS('Beladung des Speichers'!$C$17:$C$300,'Beladung des Speichers'!$A$17:$A$300,A495)*C495*SUMIF($A$17:$A$300,A495,'Beladung des Speichers'!$E$17:$E$300))</f>
        <v/>
      </c>
      <c r="F495" s="152" t="str">
        <f>IF(ISBLANK('Beladung des Speichers'!A495),"",IF(C495=0,"0,00",D495/C495*E495))</f>
        <v/>
      </c>
      <c r="G495" s="153" t="str">
        <f>IF(ISBLANK('Beladung des Speichers'!A495),"",SUMIFS('Beladung des Speichers'!$C$17:$C$300,'Beladung des Speichers'!$A$17:$A$300,A495))</f>
        <v/>
      </c>
      <c r="H495" s="112" t="str">
        <f>IF(ISBLANK('Beladung des Speichers'!A495),"",'Beladung des Speichers'!C495)</f>
        <v/>
      </c>
      <c r="I495" s="154" t="str">
        <f>IF(ISBLANK('Beladung des Speichers'!A495),"",SUMIFS('Beladung des Speichers'!$E$17:$E$1001,'Beladung des Speichers'!$A$17:$A$1001,'Ergebnis (detailliert)'!A495))</f>
        <v/>
      </c>
      <c r="J495" s="113" t="str">
        <f>IF(ISBLANK('Beladung des Speichers'!A495),"",'Beladung des Speichers'!E495)</f>
        <v/>
      </c>
      <c r="K495" s="154" t="str">
        <f>IF(ISBLANK('Beladung des Speichers'!A495),"",SUMIFS('Entladung des Speichers'!$C$17:$C$1001,'Entladung des Speichers'!$A$17:$A$1001,'Ergebnis (detailliert)'!A495))</f>
        <v/>
      </c>
      <c r="L495" s="155" t="str">
        <f t="shared" si="30"/>
        <v/>
      </c>
      <c r="M495" s="155" t="str">
        <f>IF(ISBLANK('Entladung des Speichers'!A495),"",'Entladung des Speichers'!C495)</f>
        <v/>
      </c>
      <c r="N495" s="154" t="str">
        <f>IF(ISBLANK('Beladung des Speichers'!A495),"",SUMIFS('Entladung des Speichers'!$E$17:$E$1001,'Entladung des Speichers'!$A$17:$A$1001,'Ergebnis (detailliert)'!$A$17:$A$300))</f>
        <v/>
      </c>
      <c r="O495" s="113" t="str">
        <f t="shared" si="31"/>
        <v/>
      </c>
      <c r="P495" s="17" t="str">
        <f>IFERROR(IF(A495="","",N495*'Ergebnis (detailliert)'!J495/'Ergebnis (detailliert)'!I495),0)</f>
        <v/>
      </c>
      <c r="Q495" s="95" t="str">
        <f t="shared" si="32"/>
        <v/>
      </c>
      <c r="R495" s="96" t="str">
        <f t="shared" si="33"/>
        <v/>
      </c>
      <c r="S495" s="97" t="str">
        <f>IF(A495="","",IF(LOOKUP(A495,Stammdaten!$A$17:$A$1001,Stammdaten!$G$17:$G$1001)="Nein",0,IF(ISBLANK('Beladung des Speichers'!A495),"",ROUND(MIN(J495,Q495)*-1,2))))</f>
        <v/>
      </c>
    </row>
    <row r="496" spans="1:19" x14ac:dyDescent="0.2">
      <c r="A496" s="98" t="str">
        <f>IF('Beladung des Speichers'!A496="","",'Beladung des Speichers'!A496)</f>
        <v/>
      </c>
      <c r="B496" s="98" t="str">
        <f>IF('Beladung des Speichers'!B496="","",'Beladung des Speichers'!B496)</f>
        <v/>
      </c>
      <c r="C496" s="149" t="str">
        <f>IF(ISBLANK('Beladung des Speichers'!A496),"",SUMIFS('Beladung des Speichers'!$C$17:$C$300,'Beladung des Speichers'!$A$17:$A$300,A496)-SUMIFS('Entladung des Speichers'!$C$17:$C$300,'Entladung des Speichers'!$A$17:$A$300,A496)+SUMIFS(Füllstände!$B$17:$B$299,Füllstände!$A$17:$A$299,A496)-SUMIFS(Füllstände!$C$17:$C$299,Füllstände!$A$17:$A$299,A496))</f>
        <v/>
      </c>
      <c r="D496" s="150" t="str">
        <f>IF(ISBLANK('Beladung des Speichers'!A496),"",C496*'Beladung des Speichers'!C496/SUMIFS('Beladung des Speichers'!$C$17:$C$300,'Beladung des Speichers'!$A$17:$A$300,A496))</f>
        <v/>
      </c>
      <c r="E496" s="151" t="str">
        <f>IF(ISBLANK('Beladung des Speichers'!A496),"",1/SUMIFS('Beladung des Speichers'!$C$17:$C$300,'Beladung des Speichers'!$A$17:$A$300,A496)*C496*SUMIF($A$17:$A$300,A496,'Beladung des Speichers'!$E$17:$E$300))</f>
        <v/>
      </c>
      <c r="F496" s="152" t="str">
        <f>IF(ISBLANK('Beladung des Speichers'!A496),"",IF(C496=0,"0,00",D496/C496*E496))</f>
        <v/>
      </c>
      <c r="G496" s="153" t="str">
        <f>IF(ISBLANK('Beladung des Speichers'!A496),"",SUMIFS('Beladung des Speichers'!$C$17:$C$300,'Beladung des Speichers'!$A$17:$A$300,A496))</f>
        <v/>
      </c>
      <c r="H496" s="112" t="str">
        <f>IF(ISBLANK('Beladung des Speichers'!A496),"",'Beladung des Speichers'!C496)</f>
        <v/>
      </c>
      <c r="I496" s="154" t="str">
        <f>IF(ISBLANK('Beladung des Speichers'!A496),"",SUMIFS('Beladung des Speichers'!$E$17:$E$1001,'Beladung des Speichers'!$A$17:$A$1001,'Ergebnis (detailliert)'!A496))</f>
        <v/>
      </c>
      <c r="J496" s="113" t="str">
        <f>IF(ISBLANK('Beladung des Speichers'!A496),"",'Beladung des Speichers'!E496)</f>
        <v/>
      </c>
      <c r="K496" s="154" t="str">
        <f>IF(ISBLANK('Beladung des Speichers'!A496),"",SUMIFS('Entladung des Speichers'!$C$17:$C$1001,'Entladung des Speichers'!$A$17:$A$1001,'Ergebnis (detailliert)'!A496))</f>
        <v/>
      </c>
      <c r="L496" s="155" t="str">
        <f t="shared" si="30"/>
        <v/>
      </c>
      <c r="M496" s="155" t="str">
        <f>IF(ISBLANK('Entladung des Speichers'!A496),"",'Entladung des Speichers'!C496)</f>
        <v/>
      </c>
      <c r="N496" s="154" t="str">
        <f>IF(ISBLANK('Beladung des Speichers'!A496),"",SUMIFS('Entladung des Speichers'!$E$17:$E$1001,'Entladung des Speichers'!$A$17:$A$1001,'Ergebnis (detailliert)'!$A$17:$A$300))</f>
        <v/>
      </c>
      <c r="O496" s="113" t="str">
        <f t="shared" si="31"/>
        <v/>
      </c>
      <c r="P496" s="17" t="str">
        <f>IFERROR(IF(A496="","",N496*'Ergebnis (detailliert)'!J496/'Ergebnis (detailliert)'!I496),0)</f>
        <v/>
      </c>
      <c r="Q496" s="95" t="str">
        <f t="shared" si="32"/>
        <v/>
      </c>
      <c r="R496" s="96" t="str">
        <f t="shared" si="33"/>
        <v/>
      </c>
      <c r="S496" s="97" t="str">
        <f>IF(A496="","",IF(LOOKUP(A496,Stammdaten!$A$17:$A$1001,Stammdaten!$G$17:$G$1001)="Nein",0,IF(ISBLANK('Beladung des Speichers'!A496),"",ROUND(MIN(J496,Q496)*-1,2))))</f>
        <v/>
      </c>
    </row>
    <row r="497" spans="1:19" x14ac:dyDescent="0.2">
      <c r="A497" s="98" t="str">
        <f>IF('Beladung des Speichers'!A497="","",'Beladung des Speichers'!A497)</f>
        <v/>
      </c>
      <c r="B497" s="98" t="str">
        <f>IF('Beladung des Speichers'!B497="","",'Beladung des Speichers'!B497)</f>
        <v/>
      </c>
      <c r="C497" s="149" t="str">
        <f>IF(ISBLANK('Beladung des Speichers'!A497),"",SUMIFS('Beladung des Speichers'!$C$17:$C$300,'Beladung des Speichers'!$A$17:$A$300,A497)-SUMIFS('Entladung des Speichers'!$C$17:$C$300,'Entladung des Speichers'!$A$17:$A$300,A497)+SUMIFS(Füllstände!$B$17:$B$299,Füllstände!$A$17:$A$299,A497)-SUMIFS(Füllstände!$C$17:$C$299,Füllstände!$A$17:$A$299,A497))</f>
        <v/>
      </c>
      <c r="D497" s="150" t="str">
        <f>IF(ISBLANK('Beladung des Speichers'!A497),"",C497*'Beladung des Speichers'!C497/SUMIFS('Beladung des Speichers'!$C$17:$C$300,'Beladung des Speichers'!$A$17:$A$300,A497))</f>
        <v/>
      </c>
      <c r="E497" s="151" t="str">
        <f>IF(ISBLANK('Beladung des Speichers'!A497),"",1/SUMIFS('Beladung des Speichers'!$C$17:$C$300,'Beladung des Speichers'!$A$17:$A$300,A497)*C497*SUMIF($A$17:$A$300,A497,'Beladung des Speichers'!$E$17:$E$300))</f>
        <v/>
      </c>
      <c r="F497" s="152" t="str">
        <f>IF(ISBLANK('Beladung des Speichers'!A497),"",IF(C497=0,"0,00",D497/C497*E497))</f>
        <v/>
      </c>
      <c r="G497" s="153" t="str">
        <f>IF(ISBLANK('Beladung des Speichers'!A497),"",SUMIFS('Beladung des Speichers'!$C$17:$C$300,'Beladung des Speichers'!$A$17:$A$300,A497))</f>
        <v/>
      </c>
      <c r="H497" s="112" t="str">
        <f>IF(ISBLANK('Beladung des Speichers'!A497),"",'Beladung des Speichers'!C497)</f>
        <v/>
      </c>
      <c r="I497" s="154" t="str">
        <f>IF(ISBLANK('Beladung des Speichers'!A497),"",SUMIFS('Beladung des Speichers'!$E$17:$E$1001,'Beladung des Speichers'!$A$17:$A$1001,'Ergebnis (detailliert)'!A497))</f>
        <v/>
      </c>
      <c r="J497" s="113" t="str">
        <f>IF(ISBLANK('Beladung des Speichers'!A497),"",'Beladung des Speichers'!E497)</f>
        <v/>
      </c>
      <c r="K497" s="154" t="str">
        <f>IF(ISBLANK('Beladung des Speichers'!A497),"",SUMIFS('Entladung des Speichers'!$C$17:$C$1001,'Entladung des Speichers'!$A$17:$A$1001,'Ergebnis (detailliert)'!A497))</f>
        <v/>
      </c>
      <c r="L497" s="155" t="str">
        <f t="shared" si="30"/>
        <v/>
      </c>
      <c r="M497" s="155" t="str">
        <f>IF(ISBLANK('Entladung des Speichers'!A497),"",'Entladung des Speichers'!C497)</f>
        <v/>
      </c>
      <c r="N497" s="154" t="str">
        <f>IF(ISBLANK('Beladung des Speichers'!A497),"",SUMIFS('Entladung des Speichers'!$E$17:$E$1001,'Entladung des Speichers'!$A$17:$A$1001,'Ergebnis (detailliert)'!$A$17:$A$300))</f>
        <v/>
      </c>
      <c r="O497" s="113" t="str">
        <f t="shared" si="31"/>
        <v/>
      </c>
      <c r="P497" s="17" t="str">
        <f>IFERROR(IF(A497="","",N497*'Ergebnis (detailliert)'!J497/'Ergebnis (detailliert)'!I497),0)</f>
        <v/>
      </c>
      <c r="Q497" s="95" t="str">
        <f t="shared" si="32"/>
        <v/>
      </c>
      <c r="R497" s="96" t="str">
        <f t="shared" si="33"/>
        <v/>
      </c>
      <c r="S497" s="97" t="str">
        <f>IF(A497="","",IF(LOOKUP(A497,Stammdaten!$A$17:$A$1001,Stammdaten!$G$17:$G$1001)="Nein",0,IF(ISBLANK('Beladung des Speichers'!A497),"",ROUND(MIN(J497,Q497)*-1,2))))</f>
        <v/>
      </c>
    </row>
    <row r="498" spans="1:19" x14ac:dyDescent="0.2">
      <c r="A498" s="98" t="str">
        <f>IF('Beladung des Speichers'!A498="","",'Beladung des Speichers'!A498)</f>
        <v/>
      </c>
      <c r="B498" s="98" t="str">
        <f>IF('Beladung des Speichers'!B498="","",'Beladung des Speichers'!B498)</f>
        <v/>
      </c>
      <c r="C498" s="149" t="str">
        <f>IF(ISBLANK('Beladung des Speichers'!A498),"",SUMIFS('Beladung des Speichers'!$C$17:$C$300,'Beladung des Speichers'!$A$17:$A$300,A498)-SUMIFS('Entladung des Speichers'!$C$17:$C$300,'Entladung des Speichers'!$A$17:$A$300,A498)+SUMIFS(Füllstände!$B$17:$B$299,Füllstände!$A$17:$A$299,A498)-SUMIFS(Füllstände!$C$17:$C$299,Füllstände!$A$17:$A$299,A498))</f>
        <v/>
      </c>
      <c r="D498" s="150" t="str">
        <f>IF(ISBLANK('Beladung des Speichers'!A498),"",C498*'Beladung des Speichers'!C498/SUMIFS('Beladung des Speichers'!$C$17:$C$300,'Beladung des Speichers'!$A$17:$A$300,A498))</f>
        <v/>
      </c>
      <c r="E498" s="151" t="str">
        <f>IF(ISBLANK('Beladung des Speichers'!A498),"",1/SUMIFS('Beladung des Speichers'!$C$17:$C$300,'Beladung des Speichers'!$A$17:$A$300,A498)*C498*SUMIF($A$17:$A$300,A498,'Beladung des Speichers'!$E$17:$E$300))</f>
        <v/>
      </c>
      <c r="F498" s="152" t="str">
        <f>IF(ISBLANK('Beladung des Speichers'!A498),"",IF(C498=0,"0,00",D498/C498*E498))</f>
        <v/>
      </c>
      <c r="G498" s="153" t="str">
        <f>IF(ISBLANK('Beladung des Speichers'!A498),"",SUMIFS('Beladung des Speichers'!$C$17:$C$300,'Beladung des Speichers'!$A$17:$A$300,A498))</f>
        <v/>
      </c>
      <c r="H498" s="112" t="str">
        <f>IF(ISBLANK('Beladung des Speichers'!A498),"",'Beladung des Speichers'!C498)</f>
        <v/>
      </c>
      <c r="I498" s="154" t="str">
        <f>IF(ISBLANK('Beladung des Speichers'!A498),"",SUMIFS('Beladung des Speichers'!$E$17:$E$1001,'Beladung des Speichers'!$A$17:$A$1001,'Ergebnis (detailliert)'!A498))</f>
        <v/>
      </c>
      <c r="J498" s="113" t="str">
        <f>IF(ISBLANK('Beladung des Speichers'!A498),"",'Beladung des Speichers'!E498)</f>
        <v/>
      </c>
      <c r="K498" s="154" t="str">
        <f>IF(ISBLANK('Beladung des Speichers'!A498),"",SUMIFS('Entladung des Speichers'!$C$17:$C$1001,'Entladung des Speichers'!$A$17:$A$1001,'Ergebnis (detailliert)'!A498))</f>
        <v/>
      </c>
      <c r="L498" s="155" t="str">
        <f t="shared" si="30"/>
        <v/>
      </c>
      <c r="M498" s="155" t="str">
        <f>IF(ISBLANK('Entladung des Speichers'!A498),"",'Entladung des Speichers'!C498)</f>
        <v/>
      </c>
      <c r="N498" s="154" t="str">
        <f>IF(ISBLANK('Beladung des Speichers'!A498),"",SUMIFS('Entladung des Speichers'!$E$17:$E$1001,'Entladung des Speichers'!$A$17:$A$1001,'Ergebnis (detailliert)'!$A$17:$A$300))</f>
        <v/>
      </c>
      <c r="O498" s="113" t="str">
        <f t="shared" si="31"/>
        <v/>
      </c>
      <c r="P498" s="17" t="str">
        <f>IFERROR(IF(A498="","",N498*'Ergebnis (detailliert)'!J498/'Ergebnis (detailliert)'!I498),0)</f>
        <v/>
      </c>
      <c r="Q498" s="95" t="str">
        <f t="shared" si="32"/>
        <v/>
      </c>
      <c r="R498" s="96" t="str">
        <f t="shared" si="33"/>
        <v/>
      </c>
      <c r="S498" s="97" t="str">
        <f>IF(A498="","",IF(LOOKUP(A498,Stammdaten!$A$17:$A$1001,Stammdaten!$G$17:$G$1001)="Nein",0,IF(ISBLANK('Beladung des Speichers'!A498),"",ROUND(MIN(J498,Q498)*-1,2))))</f>
        <v/>
      </c>
    </row>
    <row r="499" spans="1:19" x14ac:dyDescent="0.2">
      <c r="A499" s="98" t="str">
        <f>IF('Beladung des Speichers'!A499="","",'Beladung des Speichers'!A499)</f>
        <v/>
      </c>
      <c r="B499" s="98" t="str">
        <f>IF('Beladung des Speichers'!B499="","",'Beladung des Speichers'!B499)</f>
        <v/>
      </c>
      <c r="C499" s="149" t="str">
        <f>IF(ISBLANK('Beladung des Speichers'!A499),"",SUMIFS('Beladung des Speichers'!$C$17:$C$300,'Beladung des Speichers'!$A$17:$A$300,A499)-SUMIFS('Entladung des Speichers'!$C$17:$C$300,'Entladung des Speichers'!$A$17:$A$300,A499)+SUMIFS(Füllstände!$B$17:$B$299,Füllstände!$A$17:$A$299,A499)-SUMIFS(Füllstände!$C$17:$C$299,Füllstände!$A$17:$A$299,A499))</f>
        <v/>
      </c>
      <c r="D499" s="150" t="str">
        <f>IF(ISBLANK('Beladung des Speichers'!A499),"",C499*'Beladung des Speichers'!C499/SUMIFS('Beladung des Speichers'!$C$17:$C$300,'Beladung des Speichers'!$A$17:$A$300,A499))</f>
        <v/>
      </c>
      <c r="E499" s="151" t="str">
        <f>IF(ISBLANK('Beladung des Speichers'!A499),"",1/SUMIFS('Beladung des Speichers'!$C$17:$C$300,'Beladung des Speichers'!$A$17:$A$300,A499)*C499*SUMIF($A$17:$A$300,A499,'Beladung des Speichers'!$E$17:$E$300))</f>
        <v/>
      </c>
      <c r="F499" s="152" t="str">
        <f>IF(ISBLANK('Beladung des Speichers'!A499),"",IF(C499=0,"0,00",D499/C499*E499))</f>
        <v/>
      </c>
      <c r="G499" s="153" t="str">
        <f>IF(ISBLANK('Beladung des Speichers'!A499),"",SUMIFS('Beladung des Speichers'!$C$17:$C$300,'Beladung des Speichers'!$A$17:$A$300,A499))</f>
        <v/>
      </c>
      <c r="H499" s="112" t="str">
        <f>IF(ISBLANK('Beladung des Speichers'!A499),"",'Beladung des Speichers'!C499)</f>
        <v/>
      </c>
      <c r="I499" s="154" t="str">
        <f>IF(ISBLANK('Beladung des Speichers'!A499),"",SUMIFS('Beladung des Speichers'!$E$17:$E$1001,'Beladung des Speichers'!$A$17:$A$1001,'Ergebnis (detailliert)'!A499))</f>
        <v/>
      </c>
      <c r="J499" s="113" t="str">
        <f>IF(ISBLANK('Beladung des Speichers'!A499),"",'Beladung des Speichers'!E499)</f>
        <v/>
      </c>
      <c r="K499" s="154" t="str">
        <f>IF(ISBLANK('Beladung des Speichers'!A499),"",SUMIFS('Entladung des Speichers'!$C$17:$C$1001,'Entladung des Speichers'!$A$17:$A$1001,'Ergebnis (detailliert)'!A499))</f>
        <v/>
      </c>
      <c r="L499" s="155" t="str">
        <f t="shared" si="30"/>
        <v/>
      </c>
      <c r="M499" s="155" t="str">
        <f>IF(ISBLANK('Entladung des Speichers'!A499),"",'Entladung des Speichers'!C499)</f>
        <v/>
      </c>
      <c r="N499" s="154" t="str">
        <f>IF(ISBLANK('Beladung des Speichers'!A499),"",SUMIFS('Entladung des Speichers'!$E$17:$E$1001,'Entladung des Speichers'!$A$17:$A$1001,'Ergebnis (detailliert)'!$A$17:$A$300))</f>
        <v/>
      </c>
      <c r="O499" s="113" t="str">
        <f t="shared" si="31"/>
        <v/>
      </c>
      <c r="P499" s="17" t="str">
        <f>IFERROR(IF(A499="","",N499*'Ergebnis (detailliert)'!J499/'Ergebnis (detailliert)'!I499),0)</f>
        <v/>
      </c>
      <c r="Q499" s="95" t="str">
        <f t="shared" si="32"/>
        <v/>
      </c>
      <c r="R499" s="96" t="str">
        <f t="shared" si="33"/>
        <v/>
      </c>
      <c r="S499" s="97" t="str">
        <f>IF(A499="","",IF(LOOKUP(A499,Stammdaten!$A$17:$A$1001,Stammdaten!$G$17:$G$1001)="Nein",0,IF(ISBLANK('Beladung des Speichers'!A499),"",ROUND(MIN(J499,Q499)*-1,2))))</f>
        <v/>
      </c>
    </row>
    <row r="500" spans="1:19" x14ac:dyDescent="0.2">
      <c r="A500" s="98" t="str">
        <f>IF('Beladung des Speichers'!A500="","",'Beladung des Speichers'!A500)</f>
        <v/>
      </c>
      <c r="B500" s="98" t="str">
        <f>IF('Beladung des Speichers'!B500="","",'Beladung des Speichers'!B500)</f>
        <v/>
      </c>
      <c r="C500" s="149" t="str">
        <f>IF(ISBLANK('Beladung des Speichers'!A500),"",SUMIFS('Beladung des Speichers'!$C$17:$C$300,'Beladung des Speichers'!$A$17:$A$300,A500)-SUMIFS('Entladung des Speichers'!$C$17:$C$300,'Entladung des Speichers'!$A$17:$A$300,A500)+SUMIFS(Füllstände!$B$17:$B$299,Füllstände!$A$17:$A$299,A500)-SUMIFS(Füllstände!$C$17:$C$299,Füllstände!$A$17:$A$299,A500))</f>
        <v/>
      </c>
      <c r="D500" s="150" t="str">
        <f>IF(ISBLANK('Beladung des Speichers'!A500),"",C500*'Beladung des Speichers'!C500/SUMIFS('Beladung des Speichers'!$C$17:$C$300,'Beladung des Speichers'!$A$17:$A$300,A500))</f>
        <v/>
      </c>
      <c r="E500" s="151" t="str">
        <f>IF(ISBLANK('Beladung des Speichers'!A500),"",1/SUMIFS('Beladung des Speichers'!$C$17:$C$300,'Beladung des Speichers'!$A$17:$A$300,A500)*C500*SUMIF($A$17:$A$300,A500,'Beladung des Speichers'!$E$17:$E$300))</f>
        <v/>
      </c>
      <c r="F500" s="152" t="str">
        <f>IF(ISBLANK('Beladung des Speichers'!A500),"",IF(C500=0,"0,00",D500/C500*E500))</f>
        <v/>
      </c>
      <c r="G500" s="153" t="str">
        <f>IF(ISBLANK('Beladung des Speichers'!A500),"",SUMIFS('Beladung des Speichers'!$C$17:$C$300,'Beladung des Speichers'!$A$17:$A$300,A500))</f>
        <v/>
      </c>
      <c r="H500" s="112" t="str">
        <f>IF(ISBLANK('Beladung des Speichers'!A500),"",'Beladung des Speichers'!C500)</f>
        <v/>
      </c>
      <c r="I500" s="154" t="str">
        <f>IF(ISBLANK('Beladung des Speichers'!A500),"",SUMIFS('Beladung des Speichers'!$E$17:$E$1001,'Beladung des Speichers'!$A$17:$A$1001,'Ergebnis (detailliert)'!A500))</f>
        <v/>
      </c>
      <c r="J500" s="113" t="str">
        <f>IF(ISBLANK('Beladung des Speichers'!A500),"",'Beladung des Speichers'!E500)</f>
        <v/>
      </c>
      <c r="K500" s="154" t="str">
        <f>IF(ISBLANK('Beladung des Speichers'!A500),"",SUMIFS('Entladung des Speichers'!$C$17:$C$1001,'Entladung des Speichers'!$A$17:$A$1001,'Ergebnis (detailliert)'!A500))</f>
        <v/>
      </c>
      <c r="L500" s="155" t="str">
        <f t="shared" si="30"/>
        <v/>
      </c>
      <c r="M500" s="155" t="str">
        <f>IF(ISBLANK('Entladung des Speichers'!A500),"",'Entladung des Speichers'!C500)</f>
        <v/>
      </c>
      <c r="N500" s="154" t="str">
        <f>IF(ISBLANK('Beladung des Speichers'!A500),"",SUMIFS('Entladung des Speichers'!$E$17:$E$1001,'Entladung des Speichers'!$A$17:$A$1001,'Ergebnis (detailliert)'!$A$17:$A$300))</f>
        <v/>
      </c>
      <c r="O500" s="113" t="str">
        <f t="shared" si="31"/>
        <v/>
      </c>
      <c r="P500" s="17" t="str">
        <f>IFERROR(IF(A500="","",N500*'Ergebnis (detailliert)'!J500/'Ergebnis (detailliert)'!I500),0)</f>
        <v/>
      </c>
      <c r="Q500" s="95" t="str">
        <f t="shared" si="32"/>
        <v/>
      </c>
      <c r="R500" s="96" t="str">
        <f t="shared" si="33"/>
        <v/>
      </c>
      <c r="S500" s="97" t="str">
        <f>IF(A500="","",IF(LOOKUP(A500,Stammdaten!$A$17:$A$1001,Stammdaten!$G$17:$G$1001)="Nein",0,IF(ISBLANK('Beladung des Speichers'!A500),"",ROUND(MIN(J500,Q500)*-1,2))))</f>
        <v/>
      </c>
    </row>
    <row r="501" spans="1:19" x14ac:dyDescent="0.2">
      <c r="A501" s="98" t="str">
        <f>IF('Beladung des Speichers'!A501="","",'Beladung des Speichers'!A501)</f>
        <v/>
      </c>
      <c r="B501" s="98" t="str">
        <f>IF('Beladung des Speichers'!B501="","",'Beladung des Speichers'!B501)</f>
        <v/>
      </c>
      <c r="C501" s="149" t="str">
        <f>IF(ISBLANK('Beladung des Speichers'!A501),"",SUMIFS('Beladung des Speichers'!$C$17:$C$300,'Beladung des Speichers'!$A$17:$A$300,A501)-SUMIFS('Entladung des Speichers'!$C$17:$C$300,'Entladung des Speichers'!$A$17:$A$300,A501)+SUMIFS(Füllstände!$B$17:$B$299,Füllstände!$A$17:$A$299,A501)-SUMIFS(Füllstände!$C$17:$C$299,Füllstände!$A$17:$A$299,A501))</f>
        <v/>
      </c>
      <c r="D501" s="150" t="str">
        <f>IF(ISBLANK('Beladung des Speichers'!A501),"",C501*'Beladung des Speichers'!C501/SUMIFS('Beladung des Speichers'!$C$17:$C$300,'Beladung des Speichers'!$A$17:$A$300,A501))</f>
        <v/>
      </c>
      <c r="E501" s="151" t="str">
        <f>IF(ISBLANK('Beladung des Speichers'!A501),"",1/SUMIFS('Beladung des Speichers'!$C$17:$C$300,'Beladung des Speichers'!$A$17:$A$300,A501)*C501*SUMIF($A$17:$A$300,A501,'Beladung des Speichers'!$E$17:$E$300))</f>
        <v/>
      </c>
      <c r="F501" s="152" t="str">
        <f>IF(ISBLANK('Beladung des Speichers'!A501),"",IF(C501=0,"0,00",D501/C501*E501))</f>
        <v/>
      </c>
      <c r="G501" s="153" t="str">
        <f>IF(ISBLANK('Beladung des Speichers'!A501),"",SUMIFS('Beladung des Speichers'!$C$17:$C$300,'Beladung des Speichers'!$A$17:$A$300,A501))</f>
        <v/>
      </c>
      <c r="H501" s="112" t="str">
        <f>IF(ISBLANK('Beladung des Speichers'!A501),"",'Beladung des Speichers'!C501)</f>
        <v/>
      </c>
      <c r="I501" s="154" t="str">
        <f>IF(ISBLANK('Beladung des Speichers'!A501),"",SUMIFS('Beladung des Speichers'!$E$17:$E$1001,'Beladung des Speichers'!$A$17:$A$1001,'Ergebnis (detailliert)'!A501))</f>
        <v/>
      </c>
      <c r="J501" s="113" t="str">
        <f>IF(ISBLANK('Beladung des Speichers'!A501),"",'Beladung des Speichers'!E501)</f>
        <v/>
      </c>
      <c r="K501" s="154" t="str">
        <f>IF(ISBLANK('Beladung des Speichers'!A501),"",SUMIFS('Entladung des Speichers'!$C$17:$C$1001,'Entladung des Speichers'!$A$17:$A$1001,'Ergebnis (detailliert)'!A501))</f>
        <v/>
      </c>
      <c r="L501" s="155" t="str">
        <f t="shared" si="30"/>
        <v/>
      </c>
      <c r="M501" s="155" t="str">
        <f>IF(ISBLANK('Entladung des Speichers'!A501),"",'Entladung des Speichers'!C501)</f>
        <v/>
      </c>
      <c r="N501" s="154" t="str">
        <f>IF(ISBLANK('Beladung des Speichers'!A501),"",SUMIFS('Entladung des Speichers'!$E$17:$E$1001,'Entladung des Speichers'!$A$17:$A$1001,'Ergebnis (detailliert)'!$A$17:$A$300))</f>
        <v/>
      </c>
      <c r="O501" s="113" t="str">
        <f t="shared" si="31"/>
        <v/>
      </c>
      <c r="P501" s="17" t="str">
        <f>IFERROR(IF(A501="","",N501*'Ergebnis (detailliert)'!J501/'Ergebnis (detailliert)'!I501),0)</f>
        <v/>
      </c>
      <c r="Q501" s="95" t="str">
        <f t="shared" si="32"/>
        <v/>
      </c>
      <c r="R501" s="96" t="str">
        <f t="shared" si="33"/>
        <v/>
      </c>
      <c r="S501" s="97" t="str">
        <f>IF(A501="","",IF(LOOKUP(A501,Stammdaten!$A$17:$A$1001,Stammdaten!$G$17:$G$1001)="Nein",0,IF(ISBLANK('Beladung des Speichers'!A501),"",ROUND(MIN(J501,Q501)*-1,2))))</f>
        <v/>
      </c>
    </row>
    <row r="502" spans="1:19" x14ac:dyDescent="0.2">
      <c r="A502" s="98" t="str">
        <f>IF('Beladung des Speichers'!A502="","",'Beladung des Speichers'!A502)</f>
        <v/>
      </c>
      <c r="B502" s="98" t="str">
        <f>IF('Beladung des Speichers'!B502="","",'Beladung des Speichers'!B502)</f>
        <v/>
      </c>
      <c r="C502" s="149" t="str">
        <f>IF(ISBLANK('Beladung des Speichers'!A502),"",SUMIFS('Beladung des Speichers'!$C$17:$C$300,'Beladung des Speichers'!$A$17:$A$300,A502)-SUMIFS('Entladung des Speichers'!$C$17:$C$300,'Entladung des Speichers'!$A$17:$A$300,A502)+SUMIFS(Füllstände!$B$17:$B$299,Füllstände!$A$17:$A$299,A502)-SUMIFS(Füllstände!$C$17:$C$299,Füllstände!$A$17:$A$299,A502))</f>
        <v/>
      </c>
      <c r="D502" s="150" t="str">
        <f>IF(ISBLANK('Beladung des Speichers'!A502),"",C502*'Beladung des Speichers'!C502/SUMIFS('Beladung des Speichers'!$C$17:$C$300,'Beladung des Speichers'!$A$17:$A$300,A502))</f>
        <v/>
      </c>
      <c r="E502" s="151" t="str">
        <f>IF(ISBLANK('Beladung des Speichers'!A502),"",1/SUMIFS('Beladung des Speichers'!$C$17:$C$300,'Beladung des Speichers'!$A$17:$A$300,A502)*C502*SUMIF($A$17:$A$300,A502,'Beladung des Speichers'!$E$17:$E$300))</f>
        <v/>
      </c>
      <c r="F502" s="152" t="str">
        <f>IF(ISBLANK('Beladung des Speichers'!A502),"",IF(C502=0,"0,00",D502/C502*E502))</f>
        <v/>
      </c>
      <c r="G502" s="153" t="str">
        <f>IF(ISBLANK('Beladung des Speichers'!A502),"",SUMIFS('Beladung des Speichers'!$C$17:$C$300,'Beladung des Speichers'!$A$17:$A$300,A502))</f>
        <v/>
      </c>
      <c r="H502" s="112" t="str">
        <f>IF(ISBLANK('Beladung des Speichers'!A502),"",'Beladung des Speichers'!C502)</f>
        <v/>
      </c>
      <c r="I502" s="154" t="str">
        <f>IF(ISBLANK('Beladung des Speichers'!A502),"",SUMIFS('Beladung des Speichers'!$E$17:$E$1001,'Beladung des Speichers'!$A$17:$A$1001,'Ergebnis (detailliert)'!A502))</f>
        <v/>
      </c>
      <c r="J502" s="113" t="str">
        <f>IF(ISBLANK('Beladung des Speichers'!A502),"",'Beladung des Speichers'!E502)</f>
        <v/>
      </c>
      <c r="K502" s="154" t="str">
        <f>IF(ISBLANK('Beladung des Speichers'!A502),"",SUMIFS('Entladung des Speichers'!$C$17:$C$1001,'Entladung des Speichers'!$A$17:$A$1001,'Ergebnis (detailliert)'!A502))</f>
        <v/>
      </c>
      <c r="L502" s="155" t="str">
        <f t="shared" si="30"/>
        <v/>
      </c>
      <c r="M502" s="155" t="str">
        <f>IF(ISBLANK('Entladung des Speichers'!A502),"",'Entladung des Speichers'!C502)</f>
        <v/>
      </c>
      <c r="N502" s="154" t="str">
        <f>IF(ISBLANK('Beladung des Speichers'!A502),"",SUMIFS('Entladung des Speichers'!$E$17:$E$1001,'Entladung des Speichers'!$A$17:$A$1001,'Ergebnis (detailliert)'!$A$17:$A$300))</f>
        <v/>
      </c>
      <c r="O502" s="113" t="str">
        <f t="shared" si="31"/>
        <v/>
      </c>
      <c r="P502" s="17" t="str">
        <f>IFERROR(IF(A502="","",N502*'Ergebnis (detailliert)'!J502/'Ergebnis (detailliert)'!I502),0)</f>
        <v/>
      </c>
      <c r="Q502" s="95" t="str">
        <f t="shared" si="32"/>
        <v/>
      </c>
      <c r="R502" s="96" t="str">
        <f t="shared" si="33"/>
        <v/>
      </c>
      <c r="S502" s="97" t="str">
        <f>IF(A502="","",IF(LOOKUP(A502,Stammdaten!$A$17:$A$1001,Stammdaten!$G$17:$G$1001)="Nein",0,IF(ISBLANK('Beladung des Speichers'!A502),"",ROUND(MIN(J502,Q502)*-1,2))))</f>
        <v/>
      </c>
    </row>
    <row r="503" spans="1:19" x14ac:dyDescent="0.2">
      <c r="A503" s="98" t="str">
        <f>IF('Beladung des Speichers'!A503="","",'Beladung des Speichers'!A503)</f>
        <v/>
      </c>
      <c r="B503" s="98" t="str">
        <f>IF('Beladung des Speichers'!B503="","",'Beladung des Speichers'!B503)</f>
        <v/>
      </c>
      <c r="C503" s="149" t="str">
        <f>IF(ISBLANK('Beladung des Speichers'!A503),"",SUMIFS('Beladung des Speichers'!$C$17:$C$300,'Beladung des Speichers'!$A$17:$A$300,A503)-SUMIFS('Entladung des Speichers'!$C$17:$C$300,'Entladung des Speichers'!$A$17:$A$300,A503)+SUMIFS(Füllstände!$B$17:$B$299,Füllstände!$A$17:$A$299,A503)-SUMIFS(Füllstände!$C$17:$C$299,Füllstände!$A$17:$A$299,A503))</f>
        <v/>
      </c>
      <c r="D503" s="150" t="str">
        <f>IF(ISBLANK('Beladung des Speichers'!A503),"",C503*'Beladung des Speichers'!C503/SUMIFS('Beladung des Speichers'!$C$17:$C$300,'Beladung des Speichers'!$A$17:$A$300,A503))</f>
        <v/>
      </c>
      <c r="E503" s="151" t="str">
        <f>IF(ISBLANK('Beladung des Speichers'!A503),"",1/SUMIFS('Beladung des Speichers'!$C$17:$C$300,'Beladung des Speichers'!$A$17:$A$300,A503)*C503*SUMIF($A$17:$A$300,A503,'Beladung des Speichers'!$E$17:$E$300))</f>
        <v/>
      </c>
      <c r="F503" s="152" t="str">
        <f>IF(ISBLANK('Beladung des Speichers'!A503),"",IF(C503=0,"0,00",D503/C503*E503))</f>
        <v/>
      </c>
      <c r="G503" s="153" t="str">
        <f>IF(ISBLANK('Beladung des Speichers'!A503),"",SUMIFS('Beladung des Speichers'!$C$17:$C$300,'Beladung des Speichers'!$A$17:$A$300,A503))</f>
        <v/>
      </c>
      <c r="H503" s="112" t="str">
        <f>IF(ISBLANK('Beladung des Speichers'!A503),"",'Beladung des Speichers'!C503)</f>
        <v/>
      </c>
      <c r="I503" s="154" t="str">
        <f>IF(ISBLANK('Beladung des Speichers'!A503),"",SUMIFS('Beladung des Speichers'!$E$17:$E$1001,'Beladung des Speichers'!$A$17:$A$1001,'Ergebnis (detailliert)'!A503))</f>
        <v/>
      </c>
      <c r="J503" s="113" t="str">
        <f>IF(ISBLANK('Beladung des Speichers'!A503),"",'Beladung des Speichers'!E503)</f>
        <v/>
      </c>
      <c r="K503" s="154" t="str">
        <f>IF(ISBLANK('Beladung des Speichers'!A503),"",SUMIFS('Entladung des Speichers'!$C$17:$C$1001,'Entladung des Speichers'!$A$17:$A$1001,'Ergebnis (detailliert)'!A503))</f>
        <v/>
      </c>
      <c r="L503" s="155" t="str">
        <f t="shared" si="30"/>
        <v/>
      </c>
      <c r="M503" s="155" t="str">
        <f>IF(ISBLANK('Entladung des Speichers'!A503),"",'Entladung des Speichers'!C503)</f>
        <v/>
      </c>
      <c r="N503" s="154" t="str">
        <f>IF(ISBLANK('Beladung des Speichers'!A503),"",SUMIFS('Entladung des Speichers'!$E$17:$E$1001,'Entladung des Speichers'!$A$17:$A$1001,'Ergebnis (detailliert)'!$A$17:$A$300))</f>
        <v/>
      </c>
      <c r="O503" s="113" t="str">
        <f t="shared" si="31"/>
        <v/>
      </c>
      <c r="P503" s="17" t="str">
        <f>IFERROR(IF(A503="","",N503*'Ergebnis (detailliert)'!J503/'Ergebnis (detailliert)'!I503),0)</f>
        <v/>
      </c>
      <c r="Q503" s="95" t="str">
        <f t="shared" si="32"/>
        <v/>
      </c>
      <c r="R503" s="96" t="str">
        <f t="shared" si="33"/>
        <v/>
      </c>
      <c r="S503" s="97" t="str">
        <f>IF(A503="","",IF(LOOKUP(A503,Stammdaten!$A$17:$A$1001,Stammdaten!$G$17:$G$1001)="Nein",0,IF(ISBLANK('Beladung des Speichers'!A503),"",ROUND(MIN(J503,Q503)*-1,2))))</f>
        <v/>
      </c>
    </row>
    <row r="504" spans="1:19" x14ac:dyDescent="0.2">
      <c r="A504" s="98" t="str">
        <f>IF('Beladung des Speichers'!A504="","",'Beladung des Speichers'!A504)</f>
        <v/>
      </c>
      <c r="B504" s="98" t="str">
        <f>IF('Beladung des Speichers'!B504="","",'Beladung des Speichers'!B504)</f>
        <v/>
      </c>
      <c r="C504" s="149" t="str">
        <f>IF(ISBLANK('Beladung des Speichers'!A504),"",SUMIFS('Beladung des Speichers'!$C$17:$C$300,'Beladung des Speichers'!$A$17:$A$300,A504)-SUMIFS('Entladung des Speichers'!$C$17:$C$300,'Entladung des Speichers'!$A$17:$A$300,A504)+SUMIFS(Füllstände!$B$17:$B$299,Füllstände!$A$17:$A$299,A504)-SUMIFS(Füllstände!$C$17:$C$299,Füllstände!$A$17:$A$299,A504))</f>
        <v/>
      </c>
      <c r="D504" s="150" t="str">
        <f>IF(ISBLANK('Beladung des Speichers'!A504),"",C504*'Beladung des Speichers'!C504/SUMIFS('Beladung des Speichers'!$C$17:$C$300,'Beladung des Speichers'!$A$17:$A$300,A504))</f>
        <v/>
      </c>
      <c r="E504" s="151" t="str">
        <f>IF(ISBLANK('Beladung des Speichers'!A504),"",1/SUMIFS('Beladung des Speichers'!$C$17:$C$300,'Beladung des Speichers'!$A$17:$A$300,A504)*C504*SUMIF($A$17:$A$300,A504,'Beladung des Speichers'!$E$17:$E$300))</f>
        <v/>
      </c>
      <c r="F504" s="152" t="str">
        <f>IF(ISBLANK('Beladung des Speichers'!A504),"",IF(C504=0,"0,00",D504/C504*E504))</f>
        <v/>
      </c>
      <c r="G504" s="153" t="str">
        <f>IF(ISBLANK('Beladung des Speichers'!A504),"",SUMIFS('Beladung des Speichers'!$C$17:$C$300,'Beladung des Speichers'!$A$17:$A$300,A504))</f>
        <v/>
      </c>
      <c r="H504" s="112" t="str">
        <f>IF(ISBLANK('Beladung des Speichers'!A504),"",'Beladung des Speichers'!C504)</f>
        <v/>
      </c>
      <c r="I504" s="154" t="str">
        <f>IF(ISBLANK('Beladung des Speichers'!A504),"",SUMIFS('Beladung des Speichers'!$E$17:$E$1001,'Beladung des Speichers'!$A$17:$A$1001,'Ergebnis (detailliert)'!A504))</f>
        <v/>
      </c>
      <c r="J504" s="113" t="str">
        <f>IF(ISBLANK('Beladung des Speichers'!A504),"",'Beladung des Speichers'!E504)</f>
        <v/>
      </c>
      <c r="K504" s="154" t="str">
        <f>IF(ISBLANK('Beladung des Speichers'!A504),"",SUMIFS('Entladung des Speichers'!$C$17:$C$1001,'Entladung des Speichers'!$A$17:$A$1001,'Ergebnis (detailliert)'!A504))</f>
        <v/>
      </c>
      <c r="L504" s="155" t="str">
        <f t="shared" si="30"/>
        <v/>
      </c>
      <c r="M504" s="155" t="str">
        <f>IF(ISBLANK('Entladung des Speichers'!A504),"",'Entladung des Speichers'!C504)</f>
        <v/>
      </c>
      <c r="N504" s="154" t="str">
        <f>IF(ISBLANK('Beladung des Speichers'!A504),"",SUMIFS('Entladung des Speichers'!$E$17:$E$1001,'Entladung des Speichers'!$A$17:$A$1001,'Ergebnis (detailliert)'!$A$17:$A$300))</f>
        <v/>
      </c>
      <c r="O504" s="113" t="str">
        <f t="shared" si="31"/>
        <v/>
      </c>
      <c r="P504" s="17" t="str">
        <f>IFERROR(IF(A504="","",N504*'Ergebnis (detailliert)'!J504/'Ergebnis (detailliert)'!I504),0)</f>
        <v/>
      </c>
      <c r="Q504" s="95" t="str">
        <f t="shared" si="32"/>
        <v/>
      </c>
      <c r="R504" s="96" t="str">
        <f t="shared" si="33"/>
        <v/>
      </c>
      <c r="S504" s="97" t="str">
        <f>IF(A504="","",IF(LOOKUP(A504,Stammdaten!$A$17:$A$1001,Stammdaten!$G$17:$G$1001)="Nein",0,IF(ISBLANK('Beladung des Speichers'!A504),"",ROUND(MIN(J504,Q504)*-1,2))))</f>
        <v/>
      </c>
    </row>
    <row r="505" spans="1:19" x14ac:dyDescent="0.2">
      <c r="A505" s="98" t="str">
        <f>IF('Beladung des Speichers'!A505="","",'Beladung des Speichers'!A505)</f>
        <v/>
      </c>
      <c r="B505" s="98" t="str">
        <f>IF('Beladung des Speichers'!B505="","",'Beladung des Speichers'!B505)</f>
        <v/>
      </c>
      <c r="C505" s="149" t="str">
        <f>IF(ISBLANK('Beladung des Speichers'!A505),"",SUMIFS('Beladung des Speichers'!$C$17:$C$300,'Beladung des Speichers'!$A$17:$A$300,A505)-SUMIFS('Entladung des Speichers'!$C$17:$C$300,'Entladung des Speichers'!$A$17:$A$300,A505)+SUMIFS(Füllstände!$B$17:$B$299,Füllstände!$A$17:$A$299,A505)-SUMIFS(Füllstände!$C$17:$C$299,Füllstände!$A$17:$A$299,A505))</f>
        <v/>
      </c>
      <c r="D505" s="150" t="str">
        <f>IF(ISBLANK('Beladung des Speichers'!A505),"",C505*'Beladung des Speichers'!C505/SUMIFS('Beladung des Speichers'!$C$17:$C$300,'Beladung des Speichers'!$A$17:$A$300,A505))</f>
        <v/>
      </c>
      <c r="E505" s="151" t="str">
        <f>IF(ISBLANK('Beladung des Speichers'!A505),"",1/SUMIFS('Beladung des Speichers'!$C$17:$C$300,'Beladung des Speichers'!$A$17:$A$300,A505)*C505*SUMIF($A$17:$A$300,A505,'Beladung des Speichers'!$E$17:$E$300))</f>
        <v/>
      </c>
      <c r="F505" s="152" t="str">
        <f>IF(ISBLANK('Beladung des Speichers'!A505),"",IF(C505=0,"0,00",D505/C505*E505))</f>
        <v/>
      </c>
      <c r="G505" s="153" t="str">
        <f>IF(ISBLANK('Beladung des Speichers'!A505),"",SUMIFS('Beladung des Speichers'!$C$17:$C$300,'Beladung des Speichers'!$A$17:$A$300,A505))</f>
        <v/>
      </c>
      <c r="H505" s="112" t="str">
        <f>IF(ISBLANK('Beladung des Speichers'!A505),"",'Beladung des Speichers'!C505)</f>
        <v/>
      </c>
      <c r="I505" s="154" t="str">
        <f>IF(ISBLANK('Beladung des Speichers'!A505),"",SUMIFS('Beladung des Speichers'!$E$17:$E$1001,'Beladung des Speichers'!$A$17:$A$1001,'Ergebnis (detailliert)'!A505))</f>
        <v/>
      </c>
      <c r="J505" s="113" t="str">
        <f>IF(ISBLANK('Beladung des Speichers'!A505),"",'Beladung des Speichers'!E505)</f>
        <v/>
      </c>
      <c r="K505" s="154" t="str">
        <f>IF(ISBLANK('Beladung des Speichers'!A505),"",SUMIFS('Entladung des Speichers'!$C$17:$C$1001,'Entladung des Speichers'!$A$17:$A$1001,'Ergebnis (detailliert)'!A505))</f>
        <v/>
      </c>
      <c r="L505" s="155" t="str">
        <f t="shared" si="30"/>
        <v/>
      </c>
      <c r="M505" s="155" t="str">
        <f>IF(ISBLANK('Entladung des Speichers'!A505),"",'Entladung des Speichers'!C505)</f>
        <v/>
      </c>
      <c r="N505" s="154" t="str">
        <f>IF(ISBLANK('Beladung des Speichers'!A505),"",SUMIFS('Entladung des Speichers'!$E$17:$E$1001,'Entladung des Speichers'!$A$17:$A$1001,'Ergebnis (detailliert)'!$A$17:$A$300))</f>
        <v/>
      </c>
      <c r="O505" s="113" t="str">
        <f t="shared" si="31"/>
        <v/>
      </c>
      <c r="P505" s="17" t="str">
        <f>IFERROR(IF(A505="","",N505*'Ergebnis (detailliert)'!J505/'Ergebnis (detailliert)'!I505),0)</f>
        <v/>
      </c>
      <c r="Q505" s="95" t="str">
        <f t="shared" si="32"/>
        <v/>
      </c>
      <c r="R505" s="96" t="str">
        <f t="shared" si="33"/>
        <v/>
      </c>
      <c r="S505" s="97" t="str">
        <f>IF(A505="","",IF(LOOKUP(A505,Stammdaten!$A$17:$A$1001,Stammdaten!$G$17:$G$1001)="Nein",0,IF(ISBLANK('Beladung des Speichers'!A505),"",ROUND(MIN(J505,Q505)*-1,2))))</f>
        <v/>
      </c>
    </row>
    <row r="506" spans="1:19" x14ac:dyDescent="0.2">
      <c r="A506" s="98" t="str">
        <f>IF('Beladung des Speichers'!A506="","",'Beladung des Speichers'!A506)</f>
        <v/>
      </c>
      <c r="B506" s="98" t="str">
        <f>IF('Beladung des Speichers'!B506="","",'Beladung des Speichers'!B506)</f>
        <v/>
      </c>
      <c r="C506" s="149" t="str">
        <f>IF(ISBLANK('Beladung des Speichers'!A506),"",SUMIFS('Beladung des Speichers'!$C$17:$C$300,'Beladung des Speichers'!$A$17:$A$300,A506)-SUMIFS('Entladung des Speichers'!$C$17:$C$300,'Entladung des Speichers'!$A$17:$A$300,A506)+SUMIFS(Füllstände!$B$17:$B$299,Füllstände!$A$17:$A$299,A506)-SUMIFS(Füllstände!$C$17:$C$299,Füllstände!$A$17:$A$299,A506))</f>
        <v/>
      </c>
      <c r="D506" s="150" t="str">
        <f>IF(ISBLANK('Beladung des Speichers'!A506),"",C506*'Beladung des Speichers'!C506/SUMIFS('Beladung des Speichers'!$C$17:$C$300,'Beladung des Speichers'!$A$17:$A$300,A506))</f>
        <v/>
      </c>
      <c r="E506" s="151" t="str">
        <f>IF(ISBLANK('Beladung des Speichers'!A506),"",1/SUMIFS('Beladung des Speichers'!$C$17:$C$300,'Beladung des Speichers'!$A$17:$A$300,A506)*C506*SUMIF($A$17:$A$300,A506,'Beladung des Speichers'!$E$17:$E$300))</f>
        <v/>
      </c>
      <c r="F506" s="152" t="str">
        <f>IF(ISBLANK('Beladung des Speichers'!A506),"",IF(C506=0,"0,00",D506/C506*E506))</f>
        <v/>
      </c>
      <c r="G506" s="153" t="str">
        <f>IF(ISBLANK('Beladung des Speichers'!A506),"",SUMIFS('Beladung des Speichers'!$C$17:$C$300,'Beladung des Speichers'!$A$17:$A$300,A506))</f>
        <v/>
      </c>
      <c r="H506" s="112" t="str">
        <f>IF(ISBLANK('Beladung des Speichers'!A506),"",'Beladung des Speichers'!C506)</f>
        <v/>
      </c>
      <c r="I506" s="154" t="str">
        <f>IF(ISBLANK('Beladung des Speichers'!A506),"",SUMIFS('Beladung des Speichers'!$E$17:$E$1001,'Beladung des Speichers'!$A$17:$A$1001,'Ergebnis (detailliert)'!A506))</f>
        <v/>
      </c>
      <c r="J506" s="113" t="str">
        <f>IF(ISBLANK('Beladung des Speichers'!A506),"",'Beladung des Speichers'!E506)</f>
        <v/>
      </c>
      <c r="K506" s="154" t="str">
        <f>IF(ISBLANK('Beladung des Speichers'!A506),"",SUMIFS('Entladung des Speichers'!$C$17:$C$1001,'Entladung des Speichers'!$A$17:$A$1001,'Ergebnis (detailliert)'!A506))</f>
        <v/>
      </c>
      <c r="L506" s="155" t="str">
        <f t="shared" si="30"/>
        <v/>
      </c>
      <c r="M506" s="155" t="str">
        <f>IF(ISBLANK('Entladung des Speichers'!A506),"",'Entladung des Speichers'!C506)</f>
        <v/>
      </c>
      <c r="N506" s="154" t="str">
        <f>IF(ISBLANK('Beladung des Speichers'!A506),"",SUMIFS('Entladung des Speichers'!$E$17:$E$1001,'Entladung des Speichers'!$A$17:$A$1001,'Ergebnis (detailliert)'!$A$17:$A$300))</f>
        <v/>
      </c>
      <c r="O506" s="113" t="str">
        <f t="shared" si="31"/>
        <v/>
      </c>
      <c r="P506" s="17" t="str">
        <f>IFERROR(IF(A506="","",N506*'Ergebnis (detailliert)'!J506/'Ergebnis (detailliert)'!I506),0)</f>
        <v/>
      </c>
      <c r="Q506" s="95" t="str">
        <f t="shared" si="32"/>
        <v/>
      </c>
      <c r="R506" s="96" t="str">
        <f t="shared" si="33"/>
        <v/>
      </c>
      <c r="S506" s="97" t="str">
        <f>IF(A506="","",IF(LOOKUP(A506,Stammdaten!$A$17:$A$1001,Stammdaten!$G$17:$G$1001)="Nein",0,IF(ISBLANK('Beladung des Speichers'!A506),"",ROUND(MIN(J506,Q506)*-1,2))))</f>
        <v/>
      </c>
    </row>
    <row r="507" spans="1:19" x14ac:dyDescent="0.2">
      <c r="A507" s="98" t="str">
        <f>IF('Beladung des Speichers'!A507="","",'Beladung des Speichers'!A507)</f>
        <v/>
      </c>
      <c r="B507" s="98" t="str">
        <f>IF('Beladung des Speichers'!B507="","",'Beladung des Speichers'!B507)</f>
        <v/>
      </c>
      <c r="C507" s="149" t="str">
        <f>IF(ISBLANK('Beladung des Speichers'!A507),"",SUMIFS('Beladung des Speichers'!$C$17:$C$300,'Beladung des Speichers'!$A$17:$A$300,A507)-SUMIFS('Entladung des Speichers'!$C$17:$C$300,'Entladung des Speichers'!$A$17:$A$300,A507)+SUMIFS(Füllstände!$B$17:$B$299,Füllstände!$A$17:$A$299,A507)-SUMIFS(Füllstände!$C$17:$C$299,Füllstände!$A$17:$A$299,A507))</f>
        <v/>
      </c>
      <c r="D507" s="150" t="str">
        <f>IF(ISBLANK('Beladung des Speichers'!A507),"",C507*'Beladung des Speichers'!C507/SUMIFS('Beladung des Speichers'!$C$17:$C$300,'Beladung des Speichers'!$A$17:$A$300,A507))</f>
        <v/>
      </c>
      <c r="E507" s="151" t="str">
        <f>IF(ISBLANK('Beladung des Speichers'!A507),"",1/SUMIFS('Beladung des Speichers'!$C$17:$C$300,'Beladung des Speichers'!$A$17:$A$300,A507)*C507*SUMIF($A$17:$A$300,A507,'Beladung des Speichers'!$E$17:$E$300))</f>
        <v/>
      </c>
      <c r="F507" s="152" t="str">
        <f>IF(ISBLANK('Beladung des Speichers'!A507),"",IF(C507=0,"0,00",D507/C507*E507))</f>
        <v/>
      </c>
      <c r="G507" s="153" t="str">
        <f>IF(ISBLANK('Beladung des Speichers'!A507),"",SUMIFS('Beladung des Speichers'!$C$17:$C$300,'Beladung des Speichers'!$A$17:$A$300,A507))</f>
        <v/>
      </c>
      <c r="H507" s="112" t="str">
        <f>IF(ISBLANK('Beladung des Speichers'!A507),"",'Beladung des Speichers'!C507)</f>
        <v/>
      </c>
      <c r="I507" s="154" t="str">
        <f>IF(ISBLANK('Beladung des Speichers'!A507),"",SUMIFS('Beladung des Speichers'!$E$17:$E$1001,'Beladung des Speichers'!$A$17:$A$1001,'Ergebnis (detailliert)'!A507))</f>
        <v/>
      </c>
      <c r="J507" s="113" t="str">
        <f>IF(ISBLANK('Beladung des Speichers'!A507),"",'Beladung des Speichers'!E507)</f>
        <v/>
      </c>
      <c r="K507" s="154" t="str">
        <f>IF(ISBLANK('Beladung des Speichers'!A507),"",SUMIFS('Entladung des Speichers'!$C$17:$C$1001,'Entladung des Speichers'!$A$17:$A$1001,'Ergebnis (detailliert)'!A507))</f>
        <v/>
      </c>
      <c r="L507" s="155" t="str">
        <f t="shared" si="30"/>
        <v/>
      </c>
      <c r="M507" s="155" t="str">
        <f>IF(ISBLANK('Entladung des Speichers'!A507),"",'Entladung des Speichers'!C507)</f>
        <v/>
      </c>
      <c r="N507" s="154" t="str">
        <f>IF(ISBLANK('Beladung des Speichers'!A507),"",SUMIFS('Entladung des Speichers'!$E$17:$E$1001,'Entladung des Speichers'!$A$17:$A$1001,'Ergebnis (detailliert)'!$A$17:$A$300))</f>
        <v/>
      </c>
      <c r="O507" s="113" t="str">
        <f t="shared" si="31"/>
        <v/>
      </c>
      <c r="P507" s="17" t="str">
        <f>IFERROR(IF(A507="","",N507*'Ergebnis (detailliert)'!J507/'Ergebnis (detailliert)'!I507),0)</f>
        <v/>
      </c>
      <c r="Q507" s="95" t="str">
        <f t="shared" si="32"/>
        <v/>
      </c>
      <c r="R507" s="96" t="str">
        <f t="shared" si="33"/>
        <v/>
      </c>
      <c r="S507" s="97" t="str">
        <f>IF(A507="","",IF(LOOKUP(A507,Stammdaten!$A$17:$A$1001,Stammdaten!$G$17:$G$1001)="Nein",0,IF(ISBLANK('Beladung des Speichers'!A507),"",ROUND(MIN(J507,Q507)*-1,2))))</f>
        <v/>
      </c>
    </row>
    <row r="508" spans="1:19" x14ac:dyDescent="0.2">
      <c r="A508" s="98" t="str">
        <f>IF('Beladung des Speichers'!A508="","",'Beladung des Speichers'!A508)</f>
        <v/>
      </c>
      <c r="B508" s="98" t="str">
        <f>IF('Beladung des Speichers'!B508="","",'Beladung des Speichers'!B508)</f>
        <v/>
      </c>
      <c r="C508" s="149" t="str">
        <f>IF(ISBLANK('Beladung des Speichers'!A508),"",SUMIFS('Beladung des Speichers'!$C$17:$C$300,'Beladung des Speichers'!$A$17:$A$300,A508)-SUMIFS('Entladung des Speichers'!$C$17:$C$300,'Entladung des Speichers'!$A$17:$A$300,A508)+SUMIFS(Füllstände!$B$17:$B$299,Füllstände!$A$17:$A$299,A508)-SUMIFS(Füllstände!$C$17:$C$299,Füllstände!$A$17:$A$299,A508))</f>
        <v/>
      </c>
      <c r="D508" s="150" t="str">
        <f>IF(ISBLANK('Beladung des Speichers'!A508),"",C508*'Beladung des Speichers'!C508/SUMIFS('Beladung des Speichers'!$C$17:$C$300,'Beladung des Speichers'!$A$17:$A$300,A508))</f>
        <v/>
      </c>
      <c r="E508" s="151" t="str">
        <f>IF(ISBLANK('Beladung des Speichers'!A508),"",1/SUMIFS('Beladung des Speichers'!$C$17:$C$300,'Beladung des Speichers'!$A$17:$A$300,A508)*C508*SUMIF($A$17:$A$300,A508,'Beladung des Speichers'!$E$17:$E$300))</f>
        <v/>
      </c>
      <c r="F508" s="152" t="str">
        <f>IF(ISBLANK('Beladung des Speichers'!A508),"",IF(C508=0,"0,00",D508/C508*E508))</f>
        <v/>
      </c>
      <c r="G508" s="153" t="str">
        <f>IF(ISBLANK('Beladung des Speichers'!A508),"",SUMIFS('Beladung des Speichers'!$C$17:$C$300,'Beladung des Speichers'!$A$17:$A$300,A508))</f>
        <v/>
      </c>
      <c r="H508" s="112" t="str">
        <f>IF(ISBLANK('Beladung des Speichers'!A508),"",'Beladung des Speichers'!C508)</f>
        <v/>
      </c>
      <c r="I508" s="154" t="str">
        <f>IF(ISBLANK('Beladung des Speichers'!A508),"",SUMIFS('Beladung des Speichers'!$E$17:$E$1001,'Beladung des Speichers'!$A$17:$A$1001,'Ergebnis (detailliert)'!A508))</f>
        <v/>
      </c>
      <c r="J508" s="113" t="str">
        <f>IF(ISBLANK('Beladung des Speichers'!A508),"",'Beladung des Speichers'!E508)</f>
        <v/>
      </c>
      <c r="K508" s="154" t="str">
        <f>IF(ISBLANK('Beladung des Speichers'!A508),"",SUMIFS('Entladung des Speichers'!$C$17:$C$1001,'Entladung des Speichers'!$A$17:$A$1001,'Ergebnis (detailliert)'!A508))</f>
        <v/>
      </c>
      <c r="L508" s="155" t="str">
        <f t="shared" si="30"/>
        <v/>
      </c>
      <c r="M508" s="155" t="str">
        <f>IF(ISBLANK('Entladung des Speichers'!A508),"",'Entladung des Speichers'!C508)</f>
        <v/>
      </c>
      <c r="N508" s="154" t="str">
        <f>IF(ISBLANK('Beladung des Speichers'!A508),"",SUMIFS('Entladung des Speichers'!$E$17:$E$1001,'Entladung des Speichers'!$A$17:$A$1001,'Ergebnis (detailliert)'!$A$17:$A$300))</f>
        <v/>
      </c>
      <c r="O508" s="113" t="str">
        <f t="shared" si="31"/>
        <v/>
      </c>
      <c r="P508" s="17" t="str">
        <f>IFERROR(IF(A508="","",N508*'Ergebnis (detailliert)'!J508/'Ergebnis (detailliert)'!I508),0)</f>
        <v/>
      </c>
      <c r="Q508" s="95" t="str">
        <f t="shared" si="32"/>
        <v/>
      </c>
      <c r="R508" s="96" t="str">
        <f t="shared" si="33"/>
        <v/>
      </c>
      <c r="S508" s="97" t="str">
        <f>IF(A508="","",IF(LOOKUP(A508,Stammdaten!$A$17:$A$1001,Stammdaten!$G$17:$G$1001)="Nein",0,IF(ISBLANK('Beladung des Speichers'!A508),"",ROUND(MIN(J508,Q508)*-1,2))))</f>
        <v/>
      </c>
    </row>
    <row r="509" spans="1:19" x14ac:dyDescent="0.2">
      <c r="A509" s="98" t="str">
        <f>IF('Beladung des Speichers'!A509="","",'Beladung des Speichers'!A509)</f>
        <v/>
      </c>
      <c r="B509" s="98" t="str">
        <f>IF('Beladung des Speichers'!B509="","",'Beladung des Speichers'!B509)</f>
        <v/>
      </c>
      <c r="C509" s="149" t="str">
        <f>IF(ISBLANK('Beladung des Speichers'!A509),"",SUMIFS('Beladung des Speichers'!$C$17:$C$300,'Beladung des Speichers'!$A$17:$A$300,A509)-SUMIFS('Entladung des Speichers'!$C$17:$C$300,'Entladung des Speichers'!$A$17:$A$300,A509)+SUMIFS(Füllstände!$B$17:$B$299,Füllstände!$A$17:$A$299,A509)-SUMIFS(Füllstände!$C$17:$C$299,Füllstände!$A$17:$A$299,A509))</f>
        <v/>
      </c>
      <c r="D509" s="150" t="str">
        <f>IF(ISBLANK('Beladung des Speichers'!A509),"",C509*'Beladung des Speichers'!C509/SUMIFS('Beladung des Speichers'!$C$17:$C$300,'Beladung des Speichers'!$A$17:$A$300,A509))</f>
        <v/>
      </c>
      <c r="E509" s="151" t="str">
        <f>IF(ISBLANK('Beladung des Speichers'!A509),"",1/SUMIFS('Beladung des Speichers'!$C$17:$C$300,'Beladung des Speichers'!$A$17:$A$300,A509)*C509*SUMIF($A$17:$A$300,A509,'Beladung des Speichers'!$E$17:$E$300))</f>
        <v/>
      </c>
      <c r="F509" s="152" t="str">
        <f>IF(ISBLANK('Beladung des Speichers'!A509),"",IF(C509=0,"0,00",D509/C509*E509))</f>
        <v/>
      </c>
      <c r="G509" s="153" t="str">
        <f>IF(ISBLANK('Beladung des Speichers'!A509),"",SUMIFS('Beladung des Speichers'!$C$17:$C$300,'Beladung des Speichers'!$A$17:$A$300,A509))</f>
        <v/>
      </c>
      <c r="H509" s="112" t="str">
        <f>IF(ISBLANK('Beladung des Speichers'!A509),"",'Beladung des Speichers'!C509)</f>
        <v/>
      </c>
      <c r="I509" s="154" t="str">
        <f>IF(ISBLANK('Beladung des Speichers'!A509),"",SUMIFS('Beladung des Speichers'!$E$17:$E$1001,'Beladung des Speichers'!$A$17:$A$1001,'Ergebnis (detailliert)'!A509))</f>
        <v/>
      </c>
      <c r="J509" s="113" t="str">
        <f>IF(ISBLANK('Beladung des Speichers'!A509),"",'Beladung des Speichers'!E509)</f>
        <v/>
      </c>
      <c r="K509" s="154" t="str">
        <f>IF(ISBLANK('Beladung des Speichers'!A509),"",SUMIFS('Entladung des Speichers'!$C$17:$C$1001,'Entladung des Speichers'!$A$17:$A$1001,'Ergebnis (detailliert)'!A509))</f>
        <v/>
      </c>
      <c r="L509" s="155" t="str">
        <f t="shared" si="30"/>
        <v/>
      </c>
      <c r="M509" s="155" t="str">
        <f>IF(ISBLANK('Entladung des Speichers'!A509),"",'Entladung des Speichers'!C509)</f>
        <v/>
      </c>
      <c r="N509" s="154" t="str">
        <f>IF(ISBLANK('Beladung des Speichers'!A509),"",SUMIFS('Entladung des Speichers'!$E$17:$E$1001,'Entladung des Speichers'!$A$17:$A$1001,'Ergebnis (detailliert)'!$A$17:$A$300))</f>
        <v/>
      </c>
      <c r="O509" s="113" t="str">
        <f t="shared" si="31"/>
        <v/>
      </c>
      <c r="P509" s="17" t="str">
        <f>IFERROR(IF(A509="","",N509*'Ergebnis (detailliert)'!J509/'Ergebnis (detailliert)'!I509),0)</f>
        <v/>
      </c>
      <c r="Q509" s="95" t="str">
        <f t="shared" si="32"/>
        <v/>
      </c>
      <c r="R509" s="96" t="str">
        <f t="shared" si="33"/>
        <v/>
      </c>
      <c r="S509" s="97" t="str">
        <f>IF(A509="","",IF(LOOKUP(A509,Stammdaten!$A$17:$A$1001,Stammdaten!$G$17:$G$1001)="Nein",0,IF(ISBLANK('Beladung des Speichers'!A509),"",ROUND(MIN(J509,Q509)*-1,2))))</f>
        <v/>
      </c>
    </row>
    <row r="510" spans="1:19" x14ac:dyDescent="0.2">
      <c r="A510" s="98" t="str">
        <f>IF('Beladung des Speichers'!A510="","",'Beladung des Speichers'!A510)</f>
        <v/>
      </c>
      <c r="B510" s="98" t="str">
        <f>IF('Beladung des Speichers'!B510="","",'Beladung des Speichers'!B510)</f>
        <v/>
      </c>
      <c r="C510" s="149" t="str">
        <f>IF(ISBLANK('Beladung des Speichers'!A510),"",SUMIFS('Beladung des Speichers'!$C$17:$C$300,'Beladung des Speichers'!$A$17:$A$300,A510)-SUMIFS('Entladung des Speichers'!$C$17:$C$300,'Entladung des Speichers'!$A$17:$A$300,A510)+SUMIFS(Füllstände!$B$17:$B$299,Füllstände!$A$17:$A$299,A510)-SUMIFS(Füllstände!$C$17:$C$299,Füllstände!$A$17:$A$299,A510))</f>
        <v/>
      </c>
      <c r="D510" s="150" t="str">
        <f>IF(ISBLANK('Beladung des Speichers'!A510),"",C510*'Beladung des Speichers'!C510/SUMIFS('Beladung des Speichers'!$C$17:$C$300,'Beladung des Speichers'!$A$17:$A$300,A510))</f>
        <v/>
      </c>
      <c r="E510" s="151" t="str">
        <f>IF(ISBLANK('Beladung des Speichers'!A510),"",1/SUMIFS('Beladung des Speichers'!$C$17:$C$300,'Beladung des Speichers'!$A$17:$A$300,A510)*C510*SUMIF($A$17:$A$300,A510,'Beladung des Speichers'!$E$17:$E$300))</f>
        <v/>
      </c>
      <c r="F510" s="152" t="str">
        <f>IF(ISBLANK('Beladung des Speichers'!A510),"",IF(C510=0,"0,00",D510/C510*E510))</f>
        <v/>
      </c>
      <c r="G510" s="153" t="str">
        <f>IF(ISBLANK('Beladung des Speichers'!A510),"",SUMIFS('Beladung des Speichers'!$C$17:$C$300,'Beladung des Speichers'!$A$17:$A$300,A510))</f>
        <v/>
      </c>
      <c r="H510" s="112" t="str">
        <f>IF(ISBLANK('Beladung des Speichers'!A510),"",'Beladung des Speichers'!C510)</f>
        <v/>
      </c>
      <c r="I510" s="154" t="str">
        <f>IF(ISBLANK('Beladung des Speichers'!A510),"",SUMIFS('Beladung des Speichers'!$E$17:$E$1001,'Beladung des Speichers'!$A$17:$A$1001,'Ergebnis (detailliert)'!A510))</f>
        <v/>
      </c>
      <c r="J510" s="113" t="str">
        <f>IF(ISBLANK('Beladung des Speichers'!A510),"",'Beladung des Speichers'!E510)</f>
        <v/>
      </c>
      <c r="K510" s="154" t="str">
        <f>IF(ISBLANK('Beladung des Speichers'!A510),"",SUMIFS('Entladung des Speichers'!$C$17:$C$1001,'Entladung des Speichers'!$A$17:$A$1001,'Ergebnis (detailliert)'!A510))</f>
        <v/>
      </c>
      <c r="L510" s="155" t="str">
        <f t="shared" si="30"/>
        <v/>
      </c>
      <c r="M510" s="155" t="str">
        <f>IF(ISBLANK('Entladung des Speichers'!A510),"",'Entladung des Speichers'!C510)</f>
        <v/>
      </c>
      <c r="N510" s="154" t="str">
        <f>IF(ISBLANK('Beladung des Speichers'!A510),"",SUMIFS('Entladung des Speichers'!$E$17:$E$1001,'Entladung des Speichers'!$A$17:$A$1001,'Ergebnis (detailliert)'!$A$17:$A$300))</f>
        <v/>
      </c>
      <c r="O510" s="113" t="str">
        <f t="shared" si="31"/>
        <v/>
      </c>
      <c r="P510" s="17" t="str">
        <f>IFERROR(IF(A510="","",N510*'Ergebnis (detailliert)'!J510/'Ergebnis (detailliert)'!I510),0)</f>
        <v/>
      </c>
      <c r="Q510" s="95" t="str">
        <f t="shared" si="32"/>
        <v/>
      </c>
      <c r="R510" s="96" t="str">
        <f t="shared" si="33"/>
        <v/>
      </c>
      <c r="S510" s="97" t="str">
        <f>IF(A510="","",IF(LOOKUP(A510,Stammdaten!$A$17:$A$1001,Stammdaten!$G$17:$G$1001)="Nein",0,IF(ISBLANK('Beladung des Speichers'!A510),"",ROUND(MIN(J510,Q510)*-1,2))))</f>
        <v/>
      </c>
    </row>
    <row r="511" spans="1:19" x14ac:dyDescent="0.2">
      <c r="A511" s="98" t="str">
        <f>IF('Beladung des Speichers'!A511="","",'Beladung des Speichers'!A511)</f>
        <v/>
      </c>
      <c r="B511" s="98" t="str">
        <f>IF('Beladung des Speichers'!B511="","",'Beladung des Speichers'!B511)</f>
        <v/>
      </c>
      <c r="C511" s="149" t="str">
        <f>IF(ISBLANK('Beladung des Speichers'!A511),"",SUMIFS('Beladung des Speichers'!$C$17:$C$300,'Beladung des Speichers'!$A$17:$A$300,A511)-SUMIFS('Entladung des Speichers'!$C$17:$C$300,'Entladung des Speichers'!$A$17:$A$300,A511)+SUMIFS(Füllstände!$B$17:$B$299,Füllstände!$A$17:$A$299,A511)-SUMIFS(Füllstände!$C$17:$C$299,Füllstände!$A$17:$A$299,A511))</f>
        <v/>
      </c>
      <c r="D511" s="150" t="str">
        <f>IF(ISBLANK('Beladung des Speichers'!A511),"",C511*'Beladung des Speichers'!C511/SUMIFS('Beladung des Speichers'!$C$17:$C$300,'Beladung des Speichers'!$A$17:$A$300,A511))</f>
        <v/>
      </c>
      <c r="E511" s="151" t="str">
        <f>IF(ISBLANK('Beladung des Speichers'!A511),"",1/SUMIFS('Beladung des Speichers'!$C$17:$C$300,'Beladung des Speichers'!$A$17:$A$300,A511)*C511*SUMIF($A$17:$A$300,A511,'Beladung des Speichers'!$E$17:$E$300))</f>
        <v/>
      </c>
      <c r="F511" s="152" t="str">
        <f>IF(ISBLANK('Beladung des Speichers'!A511),"",IF(C511=0,"0,00",D511/C511*E511))</f>
        <v/>
      </c>
      <c r="G511" s="153" t="str">
        <f>IF(ISBLANK('Beladung des Speichers'!A511),"",SUMIFS('Beladung des Speichers'!$C$17:$C$300,'Beladung des Speichers'!$A$17:$A$300,A511))</f>
        <v/>
      </c>
      <c r="H511" s="112" t="str">
        <f>IF(ISBLANK('Beladung des Speichers'!A511),"",'Beladung des Speichers'!C511)</f>
        <v/>
      </c>
      <c r="I511" s="154" t="str">
        <f>IF(ISBLANK('Beladung des Speichers'!A511),"",SUMIFS('Beladung des Speichers'!$E$17:$E$1001,'Beladung des Speichers'!$A$17:$A$1001,'Ergebnis (detailliert)'!A511))</f>
        <v/>
      </c>
      <c r="J511" s="113" t="str">
        <f>IF(ISBLANK('Beladung des Speichers'!A511),"",'Beladung des Speichers'!E511)</f>
        <v/>
      </c>
      <c r="K511" s="154" t="str">
        <f>IF(ISBLANK('Beladung des Speichers'!A511),"",SUMIFS('Entladung des Speichers'!$C$17:$C$1001,'Entladung des Speichers'!$A$17:$A$1001,'Ergebnis (detailliert)'!A511))</f>
        <v/>
      </c>
      <c r="L511" s="155" t="str">
        <f t="shared" si="30"/>
        <v/>
      </c>
      <c r="M511" s="155" t="str">
        <f>IF(ISBLANK('Entladung des Speichers'!A511),"",'Entladung des Speichers'!C511)</f>
        <v/>
      </c>
      <c r="N511" s="154" t="str">
        <f>IF(ISBLANK('Beladung des Speichers'!A511),"",SUMIFS('Entladung des Speichers'!$E$17:$E$1001,'Entladung des Speichers'!$A$17:$A$1001,'Ergebnis (detailliert)'!$A$17:$A$300))</f>
        <v/>
      </c>
      <c r="O511" s="113" t="str">
        <f t="shared" si="31"/>
        <v/>
      </c>
      <c r="P511" s="17" t="str">
        <f>IFERROR(IF(A511="","",N511*'Ergebnis (detailliert)'!J511/'Ergebnis (detailliert)'!I511),0)</f>
        <v/>
      </c>
      <c r="Q511" s="95" t="str">
        <f t="shared" si="32"/>
        <v/>
      </c>
      <c r="R511" s="96" t="str">
        <f t="shared" si="33"/>
        <v/>
      </c>
      <c r="S511" s="97" t="str">
        <f>IF(A511="","",IF(LOOKUP(A511,Stammdaten!$A$17:$A$1001,Stammdaten!$G$17:$G$1001)="Nein",0,IF(ISBLANK('Beladung des Speichers'!A511),"",ROUND(MIN(J511,Q511)*-1,2))))</f>
        <v/>
      </c>
    </row>
    <row r="512" spans="1:19" x14ac:dyDescent="0.2">
      <c r="A512" s="98" t="str">
        <f>IF('Beladung des Speichers'!A512="","",'Beladung des Speichers'!A512)</f>
        <v/>
      </c>
      <c r="B512" s="98" t="str">
        <f>IF('Beladung des Speichers'!B512="","",'Beladung des Speichers'!B512)</f>
        <v/>
      </c>
      <c r="C512" s="149" t="str">
        <f>IF(ISBLANK('Beladung des Speichers'!A512),"",SUMIFS('Beladung des Speichers'!$C$17:$C$300,'Beladung des Speichers'!$A$17:$A$300,A512)-SUMIFS('Entladung des Speichers'!$C$17:$C$300,'Entladung des Speichers'!$A$17:$A$300,A512)+SUMIFS(Füllstände!$B$17:$B$299,Füllstände!$A$17:$A$299,A512)-SUMIFS(Füllstände!$C$17:$C$299,Füllstände!$A$17:$A$299,A512))</f>
        <v/>
      </c>
      <c r="D512" s="150" t="str">
        <f>IF(ISBLANK('Beladung des Speichers'!A512),"",C512*'Beladung des Speichers'!C512/SUMIFS('Beladung des Speichers'!$C$17:$C$300,'Beladung des Speichers'!$A$17:$A$300,A512))</f>
        <v/>
      </c>
      <c r="E512" s="151" t="str">
        <f>IF(ISBLANK('Beladung des Speichers'!A512),"",1/SUMIFS('Beladung des Speichers'!$C$17:$C$300,'Beladung des Speichers'!$A$17:$A$300,A512)*C512*SUMIF($A$17:$A$300,A512,'Beladung des Speichers'!$E$17:$E$300))</f>
        <v/>
      </c>
      <c r="F512" s="152" t="str">
        <f>IF(ISBLANK('Beladung des Speichers'!A512),"",IF(C512=0,"0,00",D512/C512*E512))</f>
        <v/>
      </c>
      <c r="G512" s="153" t="str">
        <f>IF(ISBLANK('Beladung des Speichers'!A512),"",SUMIFS('Beladung des Speichers'!$C$17:$C$300,'Beladung des Speichers'!$A$17:$A$300,A512))</f>
        <v/>
      </c>
      <c r="H512" s="112" t="str">
        <f>IF(ISBLANK('Beladung des Speichers'!A512),"",'Beladung des Speichers'!C512)</f>
        <v/>
      </c>
      <c r="I512" s="154" t="str">
        <f>IF(ISBLANK('Beladung des Speichers'!A512),"",SUMIFS('Beladung des Speichers'!$E$17:$E$1001,'Beladung des Speichers'!$A$17:$A$1001,'Ergebnis (detailliert)'!A512))</f>
        <v/>
      </c>
      <c r="J512" s="113" t="str">
        <f>IF(ISBLANK('Beladung des Speichers'!A512),"",'Beladung des Speichers'!E512)</f>
        <v/>
      </c>
      <c r="K512" s="154" t="str">
        <f>IF(ISBLANK('Beladung des Speichers'!A512),"",SUMIFS('Entladung des Speichers'!$C$17:$C$1001,'Entladung des Speichers'!$A$17:$A$1001,'Ergebnis (detailliert)'!A512))</f>
        <v/>
      </c>
      <c r="L512" s="155" t="str">
        <f t="shared" si="30"/>
        <v/>
      </c>
      <c r="M512" s="155" t="str">
        <f>IF(ISBLANK('Entladung des Speichers'!A512),"",'Entladung des Speichers'!C512)</f>
        <v/>
      </c>
      <c r="N512" s="154" t="str">
        <f>IF(ISBLANK('Beladung des Speichers'!A512),"",SUMIFS('Entladung des Speichers'!$E$17:$E$1001,'Entladung des Speichers'!$A$17:$A$1001,'Ergebnis (detailliert)'!$A$17:$A$300))</f>
        <v/>
      </c>
      <c r="O512" s="113" t="str">
        <f t="shared" si="31"/>
        <v/>
      </c>
      <c r="P512" s="17" t="str">
        <f>IFERROR(IF(A512="","",N512*'Ergebnis (detailliert)'!J512/'Ergebnis (detailliert)'!I512),0)</f>
        <v/>
      </c>
      <c r="Q512" s="95" t="str">
        <f t="shared" si="32"/>
        <v/>
      </c>
      <c r="R512" s="96" t="str">
        <f t="shared" si="33"/>
        <v/>
      </c>
      <c r="S512" s="97" t="str">
        <f>IF(A512="","",IF(LOOKUP(A512,Stammdaten!$A$17:$A$1001,Stammdaten!$G$17:$G$1001)="Nein",0,IF(ISBLANK('Beladung des Speichers'!A512),"",ROUND(MIN(J512,Q512)*-1,2))))</f>
        <v/>
      </c>
    </row>
    <row r="513" spans="1:19" x14ac:dyDescent="0.2">
      <c r="A513" s="98" t="str">
        <f>IF('Beladung des Speichers'!A513="","",'Beladung des Speichers'!A513)</f>
        <v/>
      </c>
      <c r="B513" s="98" t="str">
        <f>IF('Beladung des Speichers'!B513="","",'Beladung des Speichers'!B513)</f>
        <v/>
      </c>
      <c r="C513" s="149" t="str">
        <f>IF(ISBLANK('Beladung des Speichers'!A513),"",SUMIFS('Beladung des Speichers'!$C$17:$C$300,'Beladung des Speichers'!$A$17:$A$300,A513)-SUMIFS('Entladung des Speichers'!$C$17:$C$300,'Entladung des Speichers'!$A$17:$A$300,A513)+SUMIFS(Füllstände!$B$17:$B$299,Füllstände!$A$17:$A$299,A513)-SUMIFS(Füllstände!$C$17:$C$299,Füllstände!$A$17:$A$299,A513))</f>
        <v/>
      </c>
      <c r="D513" s="150" t="str">
        <f>IF(ISBLANK('Beladung des Speichers'!A513),"",C513*'Beladung des Speichers'!C513/SUMIFS('Beladung des Speichers'!$C$17:$C$300,'Beladung des Speichers'!$A$17:$A$300,A513))</f>
        <v/>
      </c>
      <c r="E513" s="151" t="str">
        <f>IF(ISBLANK('Beladung des Speichers'!A513),"",1/SUMIFS('Beladung des Speichers'!$C$17:$C$300,'Beladung des Speichers'!$A$17:$A$300,A513)*C513*SUMIF($A$17:$A$300,A513,'Beladung des Speichers'!$E$17:$E$300))</f>
        <v/>
      </c>
      <c r="F513" s="152" t="str">
        <f>IF(ISBLANK('Beladung des Speichers'!A513),"",IF(C513=0,"0,00",D513/C513*E513))</f>
        <v/>
      </c>
      <c r="G513" s="153" t="str">
        <f>IF(ISBLANK('Beladung des Speichers'!A513),"",SUMIFS('Beladung des Speichers'!$C$17:$C$300,'Beladung des Speichers'!$A$17:$A$300,A513))</f>
        <v/>
      </c>
      <c r="H513" s="112" t="str">
        <f>IF(ISBLANK('Beladung des Speichers'!A513),"",'Beladung des Speichers'!C513)</f>
        <v/>
      </c>
      <c r="I513" s="154" t="str">
        <f>IF(ISBLANK('Beladung des Speichers'!A513),"",SUMIFS('Beladung des Speichers'!$E$17:$E$1001,'Beladung des Speichers'!$A$17:$A$1001,'Ergebnis (detailliert)'!A513))</f>
        <v/>
      </c>
      <c r="J513" s="113" t="str">
        <f>IF(ISBLANK('Beladung des Speichers'!A513),"",'Beladung des Speichers'!E513)</f>
        <v/>
      </c>
      <c r="K513" s="154" t="str">
        <f>IF(ISBLANK('Beladung des Speichers'!A513),"",SUMIFS('Entladung des Speichers'!$C$17:$C$1001,'Entladung des Speichers'!$A$17:$A$1001,'Ergebnis (detailliert)'!A513))</f>
        <v/>
      </c>
      <c r="L513" s="155" t="str">
        <f t="shared" si="30"/>
        <v/>
      </c>
      <c r="M513" s="155" t="str">
        <f>IF(ISBLANK('Entladung des Speichers'!A513),"",'Entladung des Speichers'!C513)</f>
        <v/>
      </c>
      <c r="N513" s="154" t="str">
        <f>IF(ISBLANK('Beladung des Speichers'!A513),"",SUMIFS('Entladung des Speichers'!$E$17:$E$1001,'Entladung des Speichers'!$A$17:$A$1001,'Ergebnis (detailliert)'!$A$17:$A$300))</f>
        <v/>
      </c>
      <c r="O513" s="113" t="str">
        <f t="shared" si="31"/>
        <v/>
      </c>
      <c r="P513" s="17" t="str">
        <f>IFERROR(IF(A513="","",N513*'Ergebnis (detailliert)'!J513/'Ergebnis (detailliert)'!I513),0)</f>
        <v/>
      </c>
      <c r="Q513" s="95" t="str">
        <f t="shared" si="32"/>
        <v/>
      </c>
      <c r="R513" s="96" t="str">
        <f t="shared" si="33"/>
        <v/>
      </c>
      <c r="S513" s="97" t="str">
        <f>IF(A513="","",IF(LOOKUP(A513,Stammdaten!$A$17:$A$1001,Stammdaten!$G$17:$G$1001)="Nein",0,IF(ISBLANK('Beladung des Speichers'!A513),"",ROUND(MIN(J513,Q513)*-1,2))))</f>
        <v/>
      </c>
    </row>
    <row r="514" spans="1:19" x14ac:dyDescent="0.2">
      <c r="A514" s="98" t="str">
        <f>IF('Beladung des Speichers'!A514="","",'Beladung des Speichers'!A514)</f>
        <v/>
      </c>
      <c r="B514" s="98" t="str">
        <f>IF('Beladung des Speichers'!B514="","",'Beladung des Speichers'!B514)</f>
        <v/>
      </c>
      <c r="C514" s="149" t="str">
        <f>IF(ISBLANK('Beladung des Speichers'!A514),"",SUMIFS('Beladung des Speichers'!$C$17:$C$300,'Beladung des Speichers'!$A$17:$A$300,A514)-SUMIFS('Entladung des Speichers'!$C$17:$C$300,'Entladung des Speichers'!$A$17:$A$300,A514)+SUMIFS(Füllstände!$B$17:$B$299,Füllstände!$A$17:$A$299,A514)-SUMIFS(Füllstände!$C$17:$C$299,Füllstände!$A$17:$A$299,A514))</f>
        <v/>
      </c>
      <c r="D514" s="150" t="str">
        <f>IF(ISBLANK('Beladung des Speichers'!A514),"",C514*'Beladung des Speichers'!C514/SUMIFS('Beladung des Speichers'!$C$17:$C$300,'Beladung des Speichers'!$A$17:$A$300,A514))</f>
        <v/>
      </c>
      <c r="E514" s="151" t="str">
        <f>IF(ISBLANK('Beladung des Speichers'!A514),"",1/SUMIFS('Beladung des Speichers'!$C$17:$C$300,'Beladung des Speichers'!$A$17:$A$300,A514)*C514*SUMIF($A$17:$A$300,A514,'Beladung des Speichers'!$E$17:$E$300))</f>
        <v/>
      </c>
      <c r="F514" s="152" t="str">
        <f>IF(ISBLANK('Beladung des Speichers'!A514),"",IF(C514=0,"0,00",D514/C514*E514))</f>
        <v/>
      </c>
      <c r="G514" s="153" t="str">
        <f>IF(ISBLANK('Beladung des Speichers'!A514),"",SUMIFS('Beladung des Speichers'!$C$17:$C$300,'Beladung des Speichers'!$A$17:$A$300,A514))</f>
        <v/>
      </c>
      <c r="H514" s="112" t="str">
        <f>IF(ISBLANK('Beladung des Speichers'!A514),"",'Beladung des Speichers'!C514)</f>
        <v/>
      </c>
      <c r="I514" s="154" t="str">
        <f>IF(ISBLANK('Beladung des Speichers'!A514),"",SUMIFS('Beladung des Speichers'!$E$17:$E$1001,'Beladung des Speichers'!$A$17:$A$1001,'Ergebnis (detailliert)'!A514))</f>
        <v/>
      </c>
      <c r="J514" s="113" t="str">
        <f>IF(ISBLANK('Beladung des Speichers'!A514),"",'Beladung des Speichers'!E514)</f>
        <v/>
      </c>
      <c r="K514" s="154" t="str">
        <f>IF(ISBLANK('Beladung des Speichers'!A514),"",SUMIFS('Entladung des Speichers'!$C$17:$C$1001,'Entladung des Speichers'!$A$17:$A$1001,'Ergebnis (detailliert)'!A514))</f>
        <v/>
      </c>
      <c r="L514" s="155" t="str">
        <f t="shared" si="30"/>
        <v/>
      </c>
      <c r="M514" s="155" t="str">
        <f>IF(ISBLANK('Entladung des Speichers'!A514),"",'Entladung des Speichers'!C514)</f>
        <v/>
      </c>
      <c r="N514" s="154" t="str">
        <f>IF(ISBLANK('Beladung des Speichers'!A514),"",SUMIFS('Entladung des Speichers'!$E$17:$E$1001,'Entladung des Speichers'!$A$17:$A$1001,'Ergebnis (detailliert)'!$A$17:$A$300))</f>
        <v/>
      </c>
      <c r="O514" s="113" t="str">
        <f t="shared" si="31"/>
        <v/>
      </c>
      <c r="P514" s="17" t="str">
        <f>IFERROR(IF(A514="","",N514*'Ergebnis (detailliert)'!J514/'Ergebnis (detailliert)'!I514),0)</f>
        <v/>
      </c>
      <c r="Q514" s="95" t="str">
        <f t="shared" si="32"/>
        <v/>
      </c>
      <c r="R514" s="96" t="str">
        <f t="shared" si="33"/>
        <v/>
      </c>
      <c r="S514" s="97" t="str">
        <f>IF(A514="","",IF(LOOKUP(A514,Stammdaten!$A$17:$A$1001,Stammdaten!$G$17:$G$1001)="Nein",0,IF(ISBLANK('Beladung des Speichers'!A514),"",ROUND(MIN(J514,Q514)*-1,2))))</f>
        <v/>
      </c>
    </row>
    <row r="515" spans="1:19" x14ac:dyDescent="0.2">
      <c r="A515" s="98" t="str">
        <f>IF('Beladung des Speichers'!A515="","",'Beladung des Speichers'!A515)</f>
        <v/>
      </c>
      <c r="B515" s="98" t="str">
        <f>IF('Beladung des Speichers'!B515="","",'Beladung des Speichers'!B515)</f>
        <v/>
      </c>
      <c r="C515" s="149" t="str">
        <f>IF(ISBLANK('Beladung des Speichers'!A515),"",SUMIFS('Beladung des Speichers'!$C$17:$C$300,'Beladung des Speichers'!$A$17:$A$300,A515)-SUMIFS('Entladung des Speichers'!$C$17:$C$300,'Entladung des Speichers'!$A$17:$A$300,A515)+SUMIFS(Füllstände!$B$17:$B$299,Füllstände!$A$17:$A$299,A515)-SUMIFS(Füllstände!$C$17:$C$299,Füllstände!$A$17:$A$299,A515))</f>
        <v/>
      </c>
      <c r="D515" s="150" t="str">
        <f>IF(ISBLANK('Beladung des Speichers'!A515),"",C515*'Beladung des Speichers'!C515/SUMIFS('Beladung des Speichers'!$C$17:$C$300,'Beladung des Speichers'!$A$17:$A$300,A515))</f>
        <v/>
      </c>
      <c r="E515" s="151" t="str">
        <f>IF(ISBLANK('Beladung des Speichers'!A515),"",1/SUMIFS('Beladung des Speichers'!$C$17:$C$300,'Beladung des Speichers'!$A$17:$A$300,A515)*C515*SUMIF($A$17:$A$300,A515,'Beladung des Speichers'!$E$17:$E$300))</f>
        <v/>
      </c>
      <c r="F515" s="152" t="str">
        <f>IF(ISBLANK('Beladung des Speichers'!A515),"",IF(C515=0,"0,00",D515/C515*E515))</f>
        <v/>
      </c>
      <c r="G515" s="153" t="str">
        <f>IF(ISBLANK('Beladung des Speichers'!A515),"",SUMIFS('Beladung des Speichers'!$C$17:$C$300,'Beladung des Speichers'!$A$17:$A$300,A515))</f>
        <v/>
      </c>
      <c r="H515" s="112" t="str">
        <f>IF(ISBLANK('Beladung des Speichers'!A515),"",'Beladung des Speichers'!C515)</f>
        <v/>
      </c>
      <c r="I515" s="154" t="str">
        <f>IF(ISBLANK('Beladung des Speichers'!A515),"",SUMIFS('Beladung des Speichers'!$E$17:$E$1001,'Beladung des Speichers'!$A$17:$A$1001,'Ergebnis (detailliert)'!A515))</f>
        <v/>
      </c>
      <c r="J515" s="113" t="str">
        <f>IF(ISBLANK('Beladung des Speichers'!A515),"",'Beladung des Speichers'!E515)</f>
        <v/>
      </c>
      <c r="K515" s="154" t="str">
        <f>IF(ISBLANK('Beladung des Speichers'!A515),"",SUMIFS('Entladung des Speichers'!$C$17:$C$1001,'Entladung des Speichers'!$A$17:$A$1001,'Ergebnis (detailliert)'!A515))</f>
        <v/>
      </c>
      <c r="L515" s="155" t="str">
        <f t="shared" si="30"/>
        <v/>
      </c>
      <c r="M515" s="155" t="str">
        <f>IF(ISBLANK('Entladung des Speichers'!A515),"",'Entladung des Speichers'!C515)</f>
        <v/>
      </c>
      <c r="N515" s="154" t="str">
        <f>IF(ISBLANK('Beladung des Speichers'!A515),"",SUMIFS('Entladung des Speichers'!$E$17:$E$1001,'Entladung des Speichers'!$A$17:$A$1001,'Ergebnis (detailliert)'!$A$17:$A$300))</f>
        <v/>
      </c>
      <c r="O515" s="113" t="str">
        <f t="shared" si="31"/>
        <v/>
      </c>
      <c r="P515" s="17" t="str">
        <f>IFERROR(IF(A515="","",N515*'Ergebnis (detailliert)'!J515/'Ergebnis (detailliert)'!I515),0)</f>
        <v/>
      </c>
      <c r="Q515" s="95" t="str">
        <f t="shared" si="32"/>
        <v/>
      </c>
      <c r="R515" s="96" t="str">
        <f t="shared" si="33"/>
        <v/>
      </c>
      <c r="S515" s="97" t="str">
        <f>IF(A515="","",IF(LOOKUP(A515,Stammdaten!$A$17:$A$1001,Stammdaten!$G$17:$G$1001)="Nein",0,IF(ISBLANK('Beladung des Speichers'!A515),"",ROUND(MIN(J515,Q515)*-1,2))))</f>
        <v/>
      </c>
    </row>
    <row r="516" spans="1:19" x14ac:dyDescent="0.2">
      <c r="A516" s="98" t="str">
        <f>IF('Beladung des Speichers'!A516="","",'Beladung des Speichers'!A516)</f>
        <v/>
      </c>
      <c r="B516" s="98" t="str">
        <f>IF('Beladung des Speichers'!B516="","",'Beladung des Speichers'!B516)</f>
        <v/>
      </c>
      <c r="C516" s="149" t="str">
        <f>IF(ISBLANK('Beladung des Speichers'!A516),"",SUMIFS('Beladung des Speichers'!$C$17:$C$300,'Beladung des Speichers'!$A$17:$A$300,A516)-SUMIFS('Entladung des Speichers'!$C$17:$C$300,'Entladung des Speichers'!$A$17:$A$300,A516)+SUMIFS(Füllstände!$B$17:$B$299,Füllstände!$A$17:$A$299,A516)-SUMIFS(Füllstände!$C$17:$C$299,Füllstände!$A$17:$A$299,A516))</f>
        <v/>
      </c>
      <c r="D516" s="150" t="str">
        <f>IF(ISBLANK('Beladung des Speichers'!A516),"",C516*'Beladung des Speichers'!C516/SUMIFS('Beladung des Speichers'!$C$17:$C$300,'Beladung des Speichers'!$A$17:$A$300,A516))</f>
        <v/>
      </c>
      <c r="E516" s="151" t="str">
        <f>IF(ISBLANK('Beladung des Speichers'!A516),"",1/SUMIFS('Beladung des Speichers'!$C$17:$C$300,'Beladung des Speichers'!$A$17:$A$300,A516)*C516*SUMIF($A$17:$A$300,A516,'Beladung des Speichers'!$E$17:$E$300))</f>
        <v/>
      </c>
      <c r="F516" s="152" t="str">
        <f>IF(ISBLANK('Beladung des Speichers'!A516),"",IF(C516=0,"0,00",D516/C516*E516))</f>
        <v/>
      </c>
      <c r="G516" s="153" t="str">
        <f>IF(ISBLANK('Beladung des Speichers'!A516),"",SUMIFS('Beladung des Speichers'!$C$17:$C$300,'Beladung des Speichers'!$A$17:$A$300,A516))</f>
        <v/>
      </c>
      <c r="H516" s="112" t="str">
        <f>IF(ISBLANK('Beladung des Speichers'!A516),"",'Beladung des Speichers'!C516)</f>
        <v/>
      </c>
      <c r="I516" s="154" t="str">
        <f>IF(ISBLANK('Beladung des Speichers'!A516),"",SUMIFS('Beladung des Speichers'!$E$17:$E$1001,'Beladung des Speichers'!$A$17:$A$1001,'Ergebnis (detailliert)'!A516))</f>
        <v/>
      </c>
      <c r="J516" s="113" t="str">
        <f>IF(ISBLANK('Beladung des Speichers'!A516),"",'Beladung des Speichers'!E516)</f>
        <v/>
      </c>
      <c r="K516" s="154" t="str">
        <f>IF(ISBLANK('Beladung des Speichers'!A516),"",SUMIFS('Entladung des Speichers'!$C$17:$C$1001,'Entladung des Speichers'!$A$17:$A$1001,'Ergebnis (detailliert)'!A516))</f>
        <v/>
      </c>
      <c r="L516" s="155" t="str">
        <f t="shared" si="30"/>
        <v/>
      </c>
      <c r="M516" s="155" t="str">
        <f>IF(ISBLANK('Entladung des Speichers'!A516),"",'Entladung des Speichers'!C516)</f>
        <v/>
      </c>
      <c r="N516" s="154" t="str">
        <f>IF(ISBLANK('Beladung des Speichers'!A516),"",SUMIFS('Entladung des Speichers'!$E$17:$E$1001,'Entladung des Speichers'!$A$17:$A$1001,'Ergebnis (detailliert)'!$A$17:$A$300))</f>
        <v/>
      </c>
      <c r="O516" s="113" t="str">
        <f t="shared" si="31"/>
        <v/>
      </c>
      <c r="P516" s="17" t="str">
        <f>IFERROR(IF(A516="","",N516*'Ergebnis (detailliert)'!J516/'Ergebnis (detailliert)'!I516),0)</f>
        <v/>
      </c>
      <c r="Q516" s="95" t="str">
        <f t="shared" si="32"/>
        <v/>
      </c>
      <c r="R516" s="96" t="str">
        <f t="shared" si="33"/>
        <v/>
      </c>
      <c r="S516" s="97" t="str">
        <f>IF(A516="","",IF(LOOKUP(A516,Stammdaten!$A$17:$A$1001,Stammdaten!$G$17:$G$1001)="Nein",0,IF(ISBLANK('Beladung des Speichers'!A516),"",ROUND(MIN(J516,Q516)*-1,2))))</f>
        <v/>
      </c>
    </row>
    <row r="517" spans="1:19" x14ac:dyDescent="0.2">
      <c r="A517" s="98" t="str">
        <f>IF('Beladung des Speichers'!A517="","",'Beladung des Speichers'!A517)</f>
        <v/>
      </c>
      <c r="B517" s="98" t="str">
        <f>IF('Beladung des Speichers'!B517="","",'Beladung des Speichers'!B517)</f>
        <v/>
      </c>
      <c r="C517" s="149" t="str">
        <f>IF(ISBLANK('Beladung des Speichers'!A517),"",SUMIFS('Beladung des Speichers'!$C$17:$C$300,'Beladung des Speichers'!$A$17:$A$300,A517)-SUMIFS('Entladung des Speichers'!$C$17:$C$300,'Entladung des Speichers'!$A$17:$A$300,A517)+SUMIFS(Füllstände!$B$17:$B$299,Füllstände!$A$17:$A$299,A517)-SUMIFS(Füllstände!$C$17:$C$299,Füllstände!$A$17:$A$299,A517))</f>
        <v/>
      </c>
      <c r="D517" s="150" t="str">
        <f>IF(ISBLANK('Beladung des Speichers'!A517),"",C517*'Beladung des Speichers'!C517/SUMIFS('Beladung des Speichers'!$C$17:$C$300,'Beladung des Speichers'!$A$17:$A$300,A517))</f>
        <v/>
      </c>
      <c r="E517" s="151" t="str">
        <f>IF(ISBLANK('Beladung des Speichers'!A517),"",1/SUMIFS('Beladung des Speichers'!$C$17:$C$300,'Beladung des Speichers'!$A$17:$A$300,A517)*C517*SUMIF($A$17:$A$300,A517,'Beladung des Speichers'!$E$17:$E$300))</f>
        <v/>
      </c>
      <c r="F517" s="152" t="str">
        <f>IF(ISBLANK('Beladung des Speichers'!A517),"",IF(C517=0,"0,00",D517/C517*E517))</f>
        <v/>
      </c>
      <c r="G517" s="153" t="str">
        <f>IF(ISBLANK('Beladung des Speichers'!A517),"",SUMIFS('Beladung des Speichers'!$C$17:$C$300,'Beladung des Speichers'!$A$17:$A$300,A517))</f>
        <v/>
      </c>
      <c r="H517" s="112" t="str">
        <f>IF(ISBLANK('Beladung des Speichers'!A517),"",'Beladung des Speichers'!C517)</f>
        <v/>
      </c>
      <c r="I517" s="154" t="str">
        <f>IF(ISBLANK('Beladung des Speichers'!A517),"",SUMIFS('Beladung des Speichers'!$E$17:$E$1001,'Beladung des Speichers'!$A$17:$A$1001,'Ergebnis (detailliert)'!A517))</f>
        <v/>
      </c>
      <c r="J517" s="113" t="str">
        <f>IF(ISBLANK('Beladung des Speichers'!A517),"",'Beladung des Speichers'!E517)</f>
        <v/>
      </c>
      <c r="K517" s="154" t="str">
        <f>IF(ISBLANK('Beladung des Speichers'!A517),"",SUMIFS('Entladung des Speichers'!$C$17:$C$1001,'Entladung des Speichers'!$A$17:$A$1001,'Ergebnis (detailliert)'!A517))</f>
        <v/>
      </c>
      <c r="L517" s="155" t="str">
        <f t="shared" si="30"/>
        <v/>
      </c>
      <c r="M517" s="155" t="str">
        <f>IF(ISBLANK('Entladung des Speichers'!A517),"",'Entladung des Speichers'!C517)</f>
        <v/>
      </c>
      <c r="N517" s="154" t="str">
        <f>IF(ISBLANK('Beladung des Speichers'!A517),"",SUMIFS('Entladung des Speichers'!$E$17:$E$1001,'Entladung des Speichers'!$A$17:$A$1001,'Ergebnis (detailliert)'!$A$17:$A$300))</f>
        <v/>
      </c>
      <c r="O517" s="113" t="str">
        <f t="shared" si="31"/>
        <v/>
      </c>
      <c r="P517" s="17" t="str">
        <f>IFERROR(IF(A517="","",N517*'Ergebnis (detailliert)'!J517/'Ergebnis (detailliert)'!I517),0)</f>
        <v/>
      </c>
      <c r="Q517" s="95" t="str">
        <f t="shared" si="32"/>
        <v/>
      </c>
      <c r="R517" s="96" t="str">
        <f t="shared" si="33"/>
        <v/>
      </c>
      <c r="S517" s="97" t="str">
        <f>IF(A517="","",IF(LOOKUP(A517,Stammdaten!$A$17:$A$1001,Stammdaten!$G$17:$G$1001)="Nein",0,IF(ISBLANK('Beladung des Speichers'!A517),"",ROUND(MIN(J517,Q517)*-1,2))))</f>
        <v/>
      </c>
    </row>
    <row r="518" spans="1:19" x14ac:dyDescent="0.2">
      <c r="A518" s="98" t="str">
        <f>IF('Beladung des Speichers'!A518="","",'Beladung des Speichers'!A518)</f>
        <v/>
      </c>
      <c r="B518" s="98" t="str">
        <f>IF('Beladung des Speichers'!B518="","",'Beladung des Speichers'!B518)</f>
        <v/>
      </c>
      <c r="C518" s="149" t="str">
        <f>IF(ISBLANK('Beladung des Speichers'!A518),"",SUMIFS('Beladung des Speichers'!$C$17:$C$300,'Beladung des Speichers'!$A$17:$A$300,A518)-SUMIFS('Entladung des Speichers'!$C$17:$C$300,'Entladung des Speichers'!$A$17:$A$300,A518)+SUMIFS(Füllstände!$B$17:$B$299,Füllstände!$A$17:$A$299,A518)-SUMIFS(Füllstände!$C$17:$C$299,Füllstände!$A$17:$A$299,A518))</f>
        <v/>
      </c>
      <c r="D518" s="150" t="str">
        <f>IF(ISBLANK('Beladung des Speichers'!A518),"",C518*'Beladung des Speichers'!C518/SUMIFS('Beladung des Speichers'!$C$17:$C$300,'Beladung des Speichers'!$A$17:$A$300,A518))</f>
        <v/>
      </c>
      <c r="E518" s="151" t="str">
        <f>IF(ISBLANK('Beladung des Speichers'!A518),"",1/SUMIFS('Beladung des Speichers'!$C$17:$C$300,'Beladung des Speichers'!$A$17:$A$300,A518)*C518*SUMIF($A$17:$A$300,A518,'Beladung des Speichers'!$E$17:$E$300))</f>
        <v/>
      </c>
      <c r="F518" s="152" t="str">
        <f>IF(ISBLANK('Beladung des Speichers'!A518),"",IF(C518=0,"0,00",D518/C518*E518))</f>
        <v/>
      </c>
      <c r="G518" s="153" t="str">
        <f>IF(ISBLANK('Beladung des Speichers'!A518),"",SUMIFS('Beladung des Speichers'!$C$17:$C$300,'Beladung des Speichers'!$A$17:$A$300,A518))</f>
        <v/>
      </c>
      <c r="H518" s="112" t="str">
        <f>IF(ISBLANK('Beladung des Speichers'!A518),"",'Beladung des Speichers'!C518)</f>
        <v/>
      </c>
      <c r="I518" s="154" t="str">
        <f>IF(ISBLANK('Beladung des Speichers'!A518),"",SUMIFS('Beladung des Speichers'!$E$17:$E$1001,'Beladung des Speichers'!$A$17:$A$1001,'Ergebnis (detailliert)'!A518))</f>
        <v/>
      </c>
      <c r="J518" s="113" t="str">
        <f>IF(ISBLANK('Beladung des Speichers'!A518),"",'Beladung des Speichers'!E518)</f>
        <v/>
      </c>
      <c r="K518" s="154" t="str">
        <f>IF(ISBLANK('Beladung des Speichers'!A518),"",SUMIFS('Entladung des Speichers'!$C$17:$C$1001,'Entladung des Speichers'!$A$17:$A$1001,'Ergebnis (detailliert)'!A518))</f>
        <v/>
      </c>
      <c r="L518" s="155" t="str">
        <f t="shared" si="30"/>
        <v/>
      </c>
      <c r="M518" s="155" t="str">
        <f>IF(ISBLANK('Entladung des Speichers'!A518),"",'Entladung des Speichers'!C518)</f>
        <v/>
      </c>
      <c r="N518" s="154" t="str">
        <f>IF(ISBLANK('Beladung des Speichers'!A518),"",SUMIFS('Entladung des Speichers'!$E$17:$E$1001,'Entladung des Speichers'!$A$17:$A$1001,'Ergebnis (detailliert)'!$A$17:$A$300))</f>
        <v/>
      </c>
      <c r="O518" s="113" t="str">
        <f t="shared" si="31"/>
        <v/>
      </c>
      <c r="P518" s="17" t="str">
        <f>IFERROR(IF(A518="","",N518*'Ergebnis (detailliert)'!J518/'Ergebnis (detailliert)'!I518),0)</f>
        <v/>
      </c>
      <c r="Q518" s="95" t="str">
        <f t="shared" si="32"/>
        <v/>
      </c>
      <c r="R518" s="96" t="str">
        <f t="shared" si="33"/>
        <v/>
      </c>
      <c r="S518" s="97" t="str">
        <f>IF(A518="","",IF(LOOKUP(A518,Stammdaten!$A$17:$A$1001,Stammdaten!$G$17:$G$1001)="Nein",0,IF(ISBLANK('Beladung des Speichers'!A518),"",ROUND(MIN(J518,Q518)*-1,2))))</f>
        <v/>
      </c>
    </row>
    <row r="519" spans="1:19" x14ac:dyDescent="0.2">
      <c r="A519" s="98" t="str">
        <f>IF('Beladung des Speichers'!A519="","",'Beladung des Speichers'!A519)</f>
        <v/>
      </c>
      <c r="B519" s="98" t="str">
        <f>IF('Beladung des Speichers'!B519="","",'Beladung des Speichers'!B519)</f>
        <v/>
      </c>
      <c r="C519" s="149" t="str">
        <f>IF(ISBLANK('Beladung des Speichers'!A519),"",SUMIFS('Beladung des Speichers'!$C$17:$C$300,'Beladung des Speichers'!$A$17:$A$300,A519)-SUMIFS('Entladung des Speichers'!$C$17:$C$300,'Entladung des Speichers'!$A$17:$A$300,A519)+SUMIFS(Füllstände!$B$17:$B$299,Füllstände!$A$17:$A$299,A519)-SUMIFS(Füllstände!$C$17:$C$299,Füllstände!$A$17:$A$299,A519))</f>
        <v/>
      </c>
      <c r="D519" s="150" t="str">
        <f>IF(ISBLANK('Beladung des Speichers'!A519),"",C519*'Beladung des Speichers'!C519/SUMIFS('Beladung des Speichers'!$C$17:$C$300,'Beladung des Speichers'!$A$17:$A$300,A519))</f>
        <v/>
      </c>
      <c r="E519" s="151" t="str">
        <f>IF(ISBLANK('Beladung des Speichers'!A519),"",1/SUMIFS('Beladung des Speichers'!$C$17:$C$300,'Beladung des Speichers'!$A$17:$A$300,A519)*C519*SUMIF($A$17:$A$300,A519,'Beladung des Speichers'!$E$17:$E$300))</f>
        <v/>
      </c>
      <c r="F519" s="152" t="str">
        <f>IF(ISBLANK('Beladung des Speichers'!A519),"",IF(C519=0,"0,00",D519/C519*E519))</f>
        <v/>
      </c>
      <c r="G519" s="153" t="str">
        <f>IF(ISBLANK('Beladung des Speichers'!A519),"",SUMIFS('Beladung des Speichers'!$C$17:$C$300,'Beladung des Speichers'!$A$17:$A$300,A519))</f>
        <v/>
      </c>
      <c r="H519" s="112" t="str">
        <f>IF(ISBLANK('Beladung des Speichers'!A519),"",'Beladung des Speichers'!C519)</f>
        <v/>
      </c>
      <c r="I519" s="154" t="str">
        <f>IF(ISBLANK('Beladung des Speichers'!A519),"",SUMIFS('Beladung des Speichers'!$E$17:$E$1001,'Beladung des Speichers'!$A$17:$A$1001,'Ergebnis (detailliert)'!A519))</f>
        <v/>
      </c>
      <c r="J519" s="113" t="str">
        <f>IF(ISBLANK('Beladung des Speichers'!A519),"",'Beladung des Speichers'!E519)</f>
        <v/>
      </c>
      <c r="K519" s="154" t="str">
        <f>IF(ISBLANK('Beladung des Speichers'!A519),"",SUMIFS('Entladung des Speichers'!$C$17:$C$1001,'Entladung des Speichers'!$A$17:$A$1001,'Ergebnis (detailliert)'!A519))</f>
        <v/>
      </c>
      <c r="L519" s="155" t="str">
        <f t="shared" si="30"/>
        <v/>
      </c>
      <c r="M519" s="155" t="str">
        <f>IF(ISBLANK('Entladung des Speichers'!A519),"",'Entladung des Speichers'!C519)</f>
        <v/>
      </c>
      <c r="N519" s="154" t="str">
        <f>IF(ISBLANK('Beladung des Speichers'!A519),"",SUMIFS('Entladung des Speichers'!$E$17:$E$1001,'Entladung des Speichers'!$A$17:$A$1001,'Ergebnis (detailliert)'!$A$17:$A$300))</f>
        <v/>
      </c>
      <c r="O519" s="113" t="str">
        <f t="shared" si="31"/>
        <v/>
      </c>
      <c r="P519" s="17" t="str">
        <f>IFERROR(IF(A519="","",N519*'Ergebnis (detailliert)'!J519/'Ergebnis (detailliert)'!I519),0)</f>
        <v/>
      </c>
      <c r="Q519" s="95" t="str">
        <f t="shared" si="32"/>
        <v/>
      </c>
      <c r="R519" s="96" t="str">
        <f t="shared" si="33"/>
        <v/>
      </c>
      <c r="S519" s="97" t="str">
        <f>IF(A519="","",IF(LOOKUP(A519,Stammdaten!$A$17:$A$1001,Stammdaten!$G$17:$G$1001)="Nein",0,IF(ISBLANK('Beladung des Speichers'!A519),"",ROUND(MIN(J519,Q519)*-1,2))))</f>
        <v/>
      </c>
    </row>
    <row r="520" spans="1:19" x14ac:dyDescent="0.2">
      <c r="A520" s="98" t="str">
        <f>IF('Beladung des Speichers'!A520="","",'Beladung des Speichers'!A520)</f>
        <v/>
      </c>
      <c r="B520" s="98" t="str">
        <f>IF('Beladung des Speichers'!B520="","",'Beladung des Speichers'!B520)</f>
        <v/>
      </c>
      <c r="C520" s="149" t="str">
        <f>IF(ISBLANK('Beladung des Speichers'!A520),"",SUMIFS('Beladung des Speichers'!$C$17:$C$300,'Beladung des Speichers'!$A$17:$A$300,A520)-SUMIFS('Entladung des Speichers'!$C$17:$C$300,'Entladung des Speichers'!$A$17:$A$300,A520)+SUMIFS(Füllstände!$B$17:$B$299,Füllstände!$A$17:$A$299,A520)-SUMIFS(Füllstände!$C$17:$C$299,Füllstände!$A$17:$A$299,A520))</f>
        <v/>
      </c>
      <c r="D520" s="150" t="str">
        <f>IF(ISBLANK('Beladung des Speichers'!A520),"",C520*'Beladung des Speichers'!C520/SUMIFS('Beladung des Speichers'!$C$17:$C$300,'Beladung des Speichers'!$A$17:$A$300,A520))</f>
        <v/>
      </c>
      <c r="E520" s="151" t="str">
        <f>IF(ISBLANK('Beladung des Speichers'!A520),"",1/SUMIFS('Beladung des Speichers'!$C$17:$C$300,'Beladung des Speichers'!$A$17:$A$300,A520)*C520*SUMIF($A$17:$A$300,A520,'Beladung des Speichers'!$E$17:$E$300))</f>
        <v/>
      </c>
      <c r="F520" s="152" t="str">
        <f>IF(ISBLANK('Beladung des Speichers'!A520),"",IF(C520=0,"0,00",D520/C520*E520))</f>
        <v/>
      </c>
      <c r="G520" s="153" t="str">
        <f>IF(ISBLANK('Beladung des Speichers'!A520),"",SUMIFS('Beladung des Speichers'!$C$17:$C$300,'Beladung des Speichers'!$A$17:$A$300,A520))</f>
        <v/>
      </c>
      <c r="H520" s="112" t="str">
        <f>IF(ISBLANK('Beladung des Speichers'!A520),"",'Beladung des Speichers'!C520)</f>
        <v/>
      </c>
      <c r="I520" s="154" t="str">
        <f>IF(ISBLANK('Beladung des Speichers'!A520),"",SUMIFS('Beladung des Speichers'!$E$17:$E$1001,'Beladung des Speichers'!$A$17:$A$1001,'Ergebnis (detailliert)'!A520))</f>
        <v/>
      </c>
      <c r="J520" s="113" t="str">
        <f>IF(ISBLANK('Beladung des Speichers'!A520),"",'Beladung des Speichers'!E520)</f>
        <v/>
      </c>
      <c r="K520" s="154" t="str">
        <f>IF(ISBLANK('Beladung des Speichers'!A520),"",SUMIFS('Entladung des Speichers'!$C$17:$C$1001,'Entladung des Speichers'!$A$17:$A$1001,'Ergebnis (detailliert)'!A520))</f>
        <v/>
      </c>
      <c r="L520" s="155" t="str">
        <f t="shared" si="30"/>
        <v/>
      </c>
      <c r="M520" s="155" t="str">
        <f>IF(ISBLANK('Entladung des Speichers'!A520),"",'Entladung des Speichers'!C520)</f>
        <v/>
      </c>
      <c r="N520" s="154" t="str">
        <f>IF(ISBLANK('Beladung des Speichers'!A520),"",SUMIFS('Entladung des Speichers'!$E$17:$E$1001,'Entladung des Speichers'!$A$17:$A$1001,'Ergebnis (detailliert)'!$A$17:$A$300))</f>
        <v/>
      </c>
      <c r="O520" s="113" t="str">
        <f t="shared" si="31"/>
        <v/>
      </c>
      <c r="P520" s="17" t="str">
        <f>IFERROR(IF(A520="","",N520*'Ergebnis (detailliert)'!J520/'Ergebnis (detailliert)'!I520),0)</f>
        <v/>
      </c>
      <c r="Q520" s="95" t="str">
        <f t="shared" si="32"/>
        <v/>
      </c>
      <c r="R520" s="96" t="str">
        <f t="shared" si="33"/>
        <v/>
      </c>
      <c r="S520" s="97" t="str">
        <f>IF(A520="","",IF(LOOKUP(A520,Stammdaten!$A$17:$A$1001,Stammdaten!$G$17:$G$1001)="Nein",0,IF(ISBLANK('Beladung des Speichers'!A520),"",ROUND(MIN(J520,Q520)*-1,2))))</f>
        <v/>
      </c>
    </row>
    <row r="521" spans="1:19" x14ac:dyDescent="0.2">
      <c r="A521" s="98" t="str">
        <f>IF('Beladung des Speichers'!A521="","",'Beladung des Speichers'!A521)</f>
        <v/>
      </c>
      <c r="B521" s="98" t="str">
        <f>IF('Beladung des Speichers'!B521="","",'Beladung des Speichers'!B521)</f>
        <v/>
      </c>
      <c r="C521" s="149" t="str">
        <f>IF(ISBLANK('Beladung des Speichers'!A521),"",SUMIFS('Beladung des Speichers'!$C$17:$C$300,'Beladung des Speichers'!$A$17:$A$300,A521)-SUMIFS('Entladung des Speichers'!$C$17:$C$300,'Entladung des Speichers'!$A$17:$A$300,A521)+SUMIFS(Füllstände!$B$17:$B$299,Füllstände!$A$17:$A$299,A521)-SUMIFS(Füllstände!$C$17:$C$299,Füllstände!$A$17:$A$299,A521))</f>
        <v/>
      </c>
      <c r="D521" s="150" t="str">
        <f>IF(ISBLANK('Beladung des Speichers'!A521),"",C521*'Beladung des Speichers'!C521/SUMIFS('Beladung des Speichers'!$C$17:$C$300,'Beladung des Speichers'!$A$17:$A$300,A521))</f>
        <v/>
      </c>
      <c r="E521" s="151" t="str">
        <f>IF(ISBLANK('Beladung des Speichers'!A521),"",1/SUMIFS('Beladung des Speichers'!$C$17:$C$300,'Beladung des Speichers'!$A$17:$A$300,A521)*C521*SUMIF($A$17:$A$300,A521,'Beladung des Speichers'!$E$17:$E$300))</f>
        <v/>
      </c>
      <c r="F521" s="152" t="str">
        <f>IF(ISBLANK('Beladung des Speichers'!A521),"",IF(C521=0,"0,00",D521/C521*E521))</f>
        <v/>
      </c>
      <c r="G521" s="153" t="str">
        <f>IF(ISBLANK('Beladung des Speichers'!A521),"",SUMIFS('Beladung des Speichers'!$C$17:$C$300,'Beladung des Speichers'!$A$17:$A$300,A521))</f>
        <v/>
      </c>
      <c r="H521" s="112" t="str">
        <f>IF(ISBLANK('Beladung des Speichers'!A521),"",'Beladung des Speichers'!C521)</f>
        <v/>
      </c>
      <c r="I521" s="154" t="str">
        <f>IF(ISBLANK('Beladung des Speichers'!A521),"",SUMIFS('Beladung des Speichers'!$E$17:$E$1001,'Beladung des Speichers'!$A$17:$A$1001,'Ergebnis (detailliert)'!A521))</f>
        <v/>
      </c>
      <c r="J521" s="113" t="str">
        <f>IF(ISBLANK('Beladung des Speichers'!A521),"",'Beladung des Speichers'!E521)</f>
        <v/>
      </c>
      <c r="K521" s="154" t="str">
        <f>IF(ISBLANK('Beladung des Speichers'!A521),"",SUMIFS('Entladung des Speichers'!$C$17:$C$1001,'Entladung des Speichers'!$A$17:$A$1001,'Ergebnis (detailliert)'!A521))</f>
        <v/>
      </c>
      <c r="L521" s="155" t="str">
        <f t="shared" si="30"/>
        <v/>
      </c>
      <c r="M521" s="155" t="str">
        <f>IF(ISBLANK('Entladung des Speichers'!A521),"",'Entladung des Speichers'!C521)</f>
        <v/>
      </c>
      <c r="N521" s="154" t="str">
        <f>IF(ISBLANK('Beladung des Speichers'!A521),"",SUMIFS('Entladung des Speichers'!$E$17:$E$1001,'Entladung des Speichers'!$A$17:$A$1001,'Ergebnis (detailliert)'!$A$17:$A$300))</f>
        <v/>
      </c>
      <c r="O521" s="113" t="str">
        <f t="shared" si="31"/>
        <v/>
      </c>
      <c r="P521" s="17" t="str">
        <f>IFERROR(IF(A521="","",N521*'Ergebnis (detailliert)'!J521/'Ergebnis (detailliert)'!I521),0)</f>
        <v/>
      </c>
      <c r="Q521" s="95" t="str">
        <f t="shared" si="32"/>
        <v/>
      </c>
      <c r="R521" s="96" t="str">
        <f t="shared" si="33"/>
        <v/>
      </c>
      <c r="S521" s="97" t="str">
        <f>IF(A521="","",IF(LOOKUP(A521,Stammdaten!$A$17:$A$1001,Stammdaten!$G$17:$G$1001)="Nein",0,IF(ISBLANK('Beladung des Speichers'!A521),"",ROUND(MIN(J521,Q521)*-1,2))))</f>
        <v/>
      </c>
    </row>
    <row r="522" spans="1:19" x14ac:dyDescent="0.2">
      <c r="A522" s="98" t="str">
        <f>IF('Beladung des Speichers'!A522="","",'Beladung des Speichers'!A522)</f>
        <v/>
      </c>
      <c r="B522" s="98" t="str">
        <f>IF('Beladung des Speichers'!B522="","",'Beladung des Speichers'!B522)</f>
        <v/>
      </c>
      <c r="C522" s="149" t="str">
        <f>IF(ISBLANK('Beladung des Speichers'!A522),"",SUMIFS('Beladung des Speichers'!$C$17:$C$300,'Beladung des Speichers'!$A$17:$A$300,A522)-SUMIFS('Entladung des Speichers'!$C$17:$C$300,'Entladung des Speichers'!$A$17:$A$300,A522)+SUMIFS(Füllstände!$B$17:$B$299,Füllstände!$A$17:$A$299,A522)-SUMIFS(Füllstände!$C$17:$C$299,Füllstände!$A$17:$A$299,A522))</f>
        <v/>
      </c>
      <c r="D522" s="150" t="str">
        <f>IF(ISBLANK('Beladung des Speichers'!A522),"",C522*'Beladung des Speichers'!C522/SUMIFS('Beladung des Speichers'!$C$17:$C$300,'Beladung des Speichers'!$A$17:$A$300,A522))</f>
        <v/>
      </c>
      <c r="E522" s="151" t="str">
        <f>IF(ISBLANK('Beladung des Speichers'!A522),"",1/SUMIFS('Beladung des Speichers'!$C$17:$C$300,'Beladung des Speichers'!$A$17:$A$300,A522)*C522*SUMIF($A$17:$A$300,A522,'Beladung des Speichers'!$E$17:$E$300))</f>
        <v/>
      </c>
      <c r="F522" s="152" t="str">
        <f>IF(ISBLANK('Beladung des Speichers'!A522),"",IF(C522=0,"0,00",D522/C522*E522))</f>
        <v/>
      </c>
      <c r="G522" s="153" t="str">
        <f>IF(ISBLANK('Beladung des Speichers'!A522),"",SUMIFS('Beladung des Speichers'!$C$17:$C$300,'Beladung des Speichers'!$A$17:$A$300,A522))</f>
        <v/>
      </c>
      <c r="H522" s="112" t="str">
        <f>IF(ISBLANK('Beladung des Speichers'!A522),"",'Beladung des Speichers'!C522)</f>
        <v/>
      </c>
      <c r="I522" s="154" t="str">
        <f>IF(ISBLANK('Beladung des Speichers'!A522),"",SUMIFS('Beladung des Speichers'!$E$17:$E$1001,'Beladung des Speichers'!$A$17:$A$1001,'Ergebnis (detailliert)'!A522))</f>
        <v/>
      </c>
      <c r="J522" s="113" t="str">
        <f>IF(ISBLANK('Beladung des Speichers'!A522),"",'Beladung des Speichers'!E522)</f>
        <v/>
      </c>
      <c r="K522" s="154" t="str">
        <f>IF(ISBLANK('Beladung des Speichers'!A522),"",SUMIFS('Entladung des Speichers'!$C$17:$C$1001,'Entladung des Speichers'!$A$17:$A$1001,'Ergebnis (detailliert)'!A522))</f>
        <v/>
      </c>
      <c r="L522" s="155" t="str">
        <f t="shared" si="30"/>
        <v/>
      </c>
      <c r="M522" s="155" t="str">
        <f>IF(ISBLANK('Entladung des Speichers'!A522),"",'Entladung des Speichers'!C522)</f>
        <v/>
      </c>
      <c r="N522" s="154" t="str">
        <f>IF(ISBLANK('Beladung des Speichers'!A522),"",SUMIFS('Entladung des Speichers'!$E$17:$E$1001,'Entladung des Speichers'!$A$17:$A$1001,'Ergebnis (detailliert)'!$A$17:$A$300))</f>
        <v/>
      </c>
      <c r="O522" s="113" t="str">
        <f t="shared" si="31"/>
        <v/>
      </c>
      <c r="P522" s="17" t="str">
        <f>IFERROR(IF(A522="","",N522*'Ergebnis (detailliert)'!J522/'Ergebnis (detailliert)'!I522),0)</f>
        <v/>
      </c>
      <c r="Q522" s="95" t="str">
        <f t="shared" si="32"/>
        <v/>
      </c>
      <c r="R522" s="96" t="str">
        <f t="shared" si="33"/>
        <v/>
      </c>
      <c r="S522" s="97" t="str">
        <f>IF(A522="","",IF(LOOKUP(A522,Stammdaten!$A$17:$A$1001,Stammdaten!$G$17:$G$1001)="Nein",0,IF(ISBLANK('Beladung des Speichers'!A522),"",ROUND(MIN(J522,Q522)*-1,2))))</f>
        <v/>
      </c>
    </row>
    <row r="523" spans="1:19" x14ac:dyDescent="0.2">
      <c r="A523" s="98" t="str">
        <f>IF('Beladung des Speichers'!A523="","",'Beladung des Speichers'!A523)</f>
        <v/>
      </c>
      <c r="B523" s="98" t="str">
        <f>IF('Beladung des Speichers'!B523="","",'Beladung des Speichers'!B523)</f>
        <v/>
      </c>
      <c r="C523" s="149" t="str">
        <f>IF(ISBLANK('Beladung des Speichers'!A523),"",SUMIFS('Beladung des Speichers'!$C$17:$C$300,'Beladung des Speichers'!$A$17:$A$300,A523)-SUMIFS('Entladung des Speichers'!$C$17:$C$300,'Entladung des Speichers'!$A$17:$A$300,A523)+SUMIFS(Füllstände!$B$17:$B$299,Füllstände!$A$17:$A$299,A523)-SUMIFS(Füllstände!$C$17:$C$299,Füllstände!$A$17:$A$299,A523))</f>
        <v/>
      </c>
      <c r="D523" s="150" t="str">
        <f>IF(ISBLANK('Beladung des Speichers'!A523),"",C523*'Beladung des Speichers'!C523/SUMIFS('Beladung des Speichers'!$C$17:$C$300,'Beladung des Speichers'!$A$17:$A$300,A523))</f>
        <v/>
      </c>
      <c r="E523" s="151" t="str">
        <f>IF(ISBLANK('Beladung des Speichers'!A523),"",1/SUMIFS('Beladung des Speichers'!$C$17:$C$300,'Beladung des Speichers'!$A$17:$A$300,A523)*C523*SUMIF($A$17:$A$300,A523,'Beladung des Speichers'!$E$17:$E$300))</f>
        <v/>
      </c>
      <c r="F523" s="152" t="str">
        <f>IF(ISBLANK('Beladung des Speichers'!A523),"",IF(C523=0,"0,00",D523/C523*E523))</f>
        <v/>
      </c>
      <c r="G523" s="153" t="str">
        <f>IF(ISBLANK('Beladung des Speichers'!A523),"",SUMIFS('Beladung des Speichers'!$C$17:$C$300,'Beladung des Speichers'!$A$17:$A$300,A523))</f>
        <v/>
      </c>
      <c r="H523" s="112" t="str">
        <f>IF(ISBLANK('Beladung des Speichers'!A523),"",'Beladung des Speichers'!C523)</f>
        <v/>
      </c>
      <c r="I523" s="154" t="str">
        <f>IF(ISBLANK('Beladung des Speichers'!A523),"",SUMIFS('Beladung des Speichers'!$E$17:$E$1001,'Beladung des Speichers'!$A$17:$A$1001,'Ergebnis (detailliert)'!A523))</f>
        <v/>
      </c>
      <c r="J523" s="113" t="str">
        <f>IF(ISBLANK('Beladung des Speichers'!A523),"",'Beladung des Speichers'!E523)</f>
        <v/>
      </c>
      <c r="K523" s="154" t="str">
        <f>IF(ISBLANK('Beladung des Speichers'!A523),"",SUMIFS('Entladung des Speichers'!$C$17:$C$1001,'Entladung des Speichers'!$A$17:$A$1001,'Ergebnis (detailliert)'!A523))</f>
        <v/>
      </c>
      <c r="L523" s="155" t="str">
        <f t="shared" si="30"/>
        <v/>
      </c>
      <c r="M523" s="155" t="str">
        <f>IF(ISBLANK('Entladung des Speichers'!A523),"",'Entladung des Speichers'!C523)</f>
        <v/>
      </c>
      <c r="N523" s="154" t="str">
        <f>IF(ISBLANK('Beladung des Speichers'!A523),"",SUMIFS('Entladung des Speichers'!$E$17:$E$1001,'Entladung des Speichers'!$A$17:$A$1001,'Ergebnis (detailliert)'!$A$17:$A$300))</f>
        <v/>
      </c>
      <c r="O523" s="113" t="str">
        <f t="shared" si="31"/>
        <v/>
      </c>
      <c r="P523" s="17" t="str">
        <f>IFERROR(IF(A523="","",N523*'Ergebnis (detailliert)'!J523/'Ergebnis (detailliert)'!I523),0)</f>
        <v/>
      </c>
      <c r="Q523" s="95" t="str">
        <f t="shared" si="32"/>
        <v/>
      </c>
      <c r="R523" s="96" t="str">
        <f t="shared" si="33"/>
        <v/>
      </c>
      <c r="S523" s="97" t="str">
        <f>IF(A523="","",IF(LOOKUP(A523,Stammdaten!$A$17:$A$1001,Stammdaten!$G$17:$G$1001)="Nein",0,IF(ISBLANK('Beladung des Speichers'!A523),"",ROUND(MIN(J523,Q523)*-1,2))))</f>
        <v/>
      </c>
    </row>
    <row r="524" spans="1:19" x14ac:dyDescent="0.2">
      <c r="A524" s="98" t="str">
        <f>IF('Beladung des Speichers'!A524="","",'Beladung des Speichers'!A524)</f>
        <v/>
      </c>
      <c r="B524" s="98" t="str">
        <f>IF('Beladung des Speichers'!B524="","",'Beladung des Speichers'!B524)</f>
        <v/>
      </c>
      <c r="C524" s="149" t="str">
        <f>IF(ISBLANK('Beladung des Speichers'!A524),"",SUMIFS('Beladung des Speichers'!$C$17:$C$300,'Beladung des Speichers'!$A$17:$A$300,A524)-SUMIFS('Entladung des Speichers'!$C$17:$C$300,'Entladung des Speichers'!$A$17:$A$300,A524)+SUMIFS(Füllstände!$B$17:$B$299,Füllstände!$A$17:$A$299,A524)-SUMIFS(Füllstände!$C$17:$C$299,Füllstände!$A$17:$A$299,A524))</f>
        <v/>
      </c>
      <c r="D524" s="150" t="str">
        <f>IF(ISBLANK('Beladung des Speichers'!A524),"",C524*'Beladung des Speichers'!C524/SUMIFS('Beladung des Speichers'!$C$17:$C$300,'Beladung des Speichers'!$A$17:$A$300,A524))</f>
        <v/>
      </c>
      <c r="E524" s="151" t="str">
        <f>IF(ISBLANK('Beladung des Speichers'!A524),"",1/SUMIFS('Beladung des Speichers'!$C$17:$C$300,'Beladung des Speichers'!$A$17:$A$300,A524)*C524*SUMIF($A$17:$A$300,A524,'Beladung des Speichers'!$E$17:$E$300))</f>
        <v/>
      </c>
      <c r="F524" s="152" t="str">
        <f>IF(ISBLANK('Beladung des Speichers'!A524),"",IF(C524=0,"0,00",D524/C524*E524))</f>
        <v/>
      </c>
      <c r="G524" s="153" t="str">
        <f>IF(ISBLANK('Beladung des Speichers'!A524),"",SUMIFS('Beladung des Speichers'!$C$17:$C$300,'Beladung des Speichers'!$A$17:$A$300,A524))</f>
        <v/>
      </c>
      <c r="H524" s="112" t="str">
        <f>IF(ISBLANK('Beladung des Speichers'!A524),"",'Beladung des Speichers'!C524)</f>
        <v/>
      </c>
      <c r="I524" s="154" t="str">
        <f>IF(ISBLANK('Beladung des Speichers'!A524),"",SUMIFS('Beladung des Speichers'!$E$17:$E$1001,'Beladung des Speichers'!$A$17:$A$1001,'Ergebnis (detailliert)'!A524))</f>
        <v/>
      </c>
      <c r="J524" s="113" t="str">
        <f>IF(ISBLANK('Beladung des Speichers'!A524),"",'Beladung des Speichers'!E524)</f>
        <v/>
      </c>
      <c r="K524" s="154" t="str">
        <f>IF(ISBLANK('Beladung des Speichers'!A524),"",SUMIFS('Entladung des Speichers'!$C$17:$C$1001,'Entladung des Speichers'!$A$17:$A$1001,'Ergebnis (detailliert)'!A524))</f>
        <v/>
      </c>
      <c r="L524" s="155" t="str">
        <f t="shared" si="30"/>
        <v/>
      </c>
      <c r="M524" s="155" t="str">
        <f>IF(ISBLANK('Entladung des Speichers'!A524),"",'Entladung des Speichers'!C524)</f>
        <v/>
      </c>
      <c r="N524" s="154" t="str">
        <f>IF(ISBLANK('Beladung des Speichers'!A524),"",SUMIFS('Entladung des Speichers'!$E$17:$E$1001,'Entladung des Speichers'!$A$17:$A$1001,'Ergebnis (detailliert)'!$A$17:$A$300))</f>
        <v/>
      </c>
      <c r="O524" s="113" t="str">
        <f t="shared" si="31"/>
        <v/>
      </c>
      <c r="P524" s="17" t="str">
        <f>IFERROR(IF(A524="","",N524*'Ergebnis (detailliert)'!J524/'Ergebnis (detailliert)'!I524),0)</f>
        <v/>
      </c>
      <c r="Q524" s="95" t="str">
        <f t="shared" si="32"/>
        <v/>
      </c>
      <c r="R524" s="96" t="str">
        <f t="shared" si="33"/>
        <v/>
      </c>
      <c r="S524" s="97" t="str">
        <f>IF(A524="","",IF(LOOKUP(A524,Stammdaten!$A$17:$A$1001,Stammdaten!$G$17:$G$1001)="Nein",0,IF(ISBLANK('Beladung des Speichers'!A524),"",ROUND(MIN(J524,Q524)*-1,2))))</f>
        <v/>
      </c>
    </row>
    <row r="525" spans="1:19" x14ac:dyDescent="0.2">
      <c r="A525" s="98" t="str">
        <f>IF('Beladung des Speichers'!A525="","",'Beladung des Speichers'!A525)</f>
        <v/>
      </c>
      <c r="B525" s="98" t="str">
        <f>IF('Beladung des Speichers'!B525="","",'Beladung des Speichers'!B525)</f>
        <v/>
      </c>
      <c r="C525" s="149" t="str">
        <f>IF(ISBLANK('Beladung des Speichers'!A525),"",SUMIFS('Beladung des Speichers'!$C$17:$C$300,'Beladung des Speichers'!$A$17:$A$300,A525)-SUMIFS('Entladung des Speichers'!$C$17:$C$300,'Entladung des Speichers'!$A$17:$A$300,A525)+SUMIFS(Füllstände!$B$17:$B$299,Füllstände!$A$17:$A$299,A525)-SUMIFS(Füllstände!$C$17:$C$299,Füllstände!$A$17:$A$299,A525))</f>
        <v/>
      </c>
      <c r="D525" s="150" t="str">
        <f>IF(ISBLANK('Beladung des Speichers'!A525),"",C525*'Beladung des Speichers'!C525/SUMIFS('Beladung des Speichers'!$C$17:$C$300,'Beladung des Speichers'!$A$17:$A$300,A525))</f>
        <v/>
      </c>
      <c r="E525" s="151" t="str">
        <f>IF(ISBLANK('Beladung des Speichers'!A525),"",1/SUMIFS('Beladung des Speichers'!$C$17:$C$300,'Beladung des Speichers'!$A$17:$A$300,A525)*C525*SUMIF($A$17:$A$300,A525,'Beladung des Speichers'!$E$17:$E$300))</f>
        <v/>
      </c>
      <c r="F525" s="152" t="str">
        <f>IF(ISBLANK('Beladung des Speichers'!A525),"",IF(C525=0,"0,00",D525/C525*E525))</f>
        <v/>
      </c>
      <c r="G525" s="153" t="str">
        <f>IF(ISBLANK('Beladung des Speichers'!A525),"",SUMIFS('Beladung des Speichers'!$C$17:$C$300,'Beladung des Speichers'!$A$17:$A$300,A525))</f>
        <v/>
      </c>
      <c r="H525" s="112" t="str">
        <f>IF(ISBLANK('Beladung des Speichers'!A525),"",'Beladung des Speichers'!C525)</f>
        <v/>
      </c>
      <c r="I525" s="154" t="str">
        <f>IF(ISBLANK('Beladung des Speichers'!A525),"",SUMIFS('Beladung des Speichers'!$E$17:$E$1001,'Beladung des Speichers'!$A$17:$A$1001,'Ergebnis (detailliert)'!A525))</f>
        <v/>
      </c>
      <c r="J525" s="113" t="str">
        <f>IF(ISBLANK('Beladung des Speichers'!A525),"",'Beladung des Speichers'!E525)</f>
        <v/>
      </c>
      <c r="K525" s="154" t="str">
        <f>IF(ISBLANK('Beladung des Speichers'!A525),"",SUMIFS('Entladung des Speichers'!$C$17:$C$1001,'Entladung des Speichers'!$A$17:$A$1001,'Ergebnis (detailliert)'!A525))</f>
        <v/>
      </c>
      <c r="L525" s="155" t="str">
        <f t="shared" si="30"/>
        <v/>
      </c>
      <c r="M525" s="155" t="str">
        <f>IF(ISBLANK('Entladung des Speichers'!A525),"",'Entladung des Speichers'!C525)</f>
        <v/>
      </c>
      <c r="N525" s="154" t="str">
        <f>IF(ISBLANK('Beladung des Speichers'!A525),"",SUMIFS('Entladung des Speichers'!$E$17:$E$1001,'Entladung des Speichers'!$A$17:$A$1001,'Ergebnis (detailliert)'!$A$17:$A$300))</f>
        <v/>
      </c>
      <c r="O525" s="113" t="str">
        <f t="shared" si="31"/>
        <v/>
      </c>
      <c r="P525" s="17" t="str">
        <f>IFERROR(IF(A525="","",N525*'Ergebnis (detailliert)'!J525/'Ergebnis (detailliert)'!I525),0)</f>
        <v/>
      </c>
      <c r="Q525" s="95" t="str">
        <f t="shared" si="32"/>
        <v/>
      </c>
      <c r="R525" s="96" t="str">
        <f t="shared" si="33"/>
        <v/>
      </c>
      <c r="S525" s="97" t="str">
        <f>IF(A525="","",IF(LOOKUP(A525,Stammdaten!$A$17:$A$1001,Stammdaten!$G$17:$G$1001)="Nein",0,IF(ISBLANK('Beladung des Speichers'!A525),"",ROUND(MIN(J525,Q525)*-1,2))))</f>
        <v/>
      </c>
    </row>
    <row r="526" spans="1:19" x14ac:dyDescent="0.2">
      <c r="A526" s="98" t="str">
        <f>IF('Beladung des Speichers'!A526="","",'Beladung des Speichers'!A526)</f>
        <v/>
      </c>
      <c r="B526" s="98" t="str">
        <f>IF('Beladung des Speichers'!B526="","",'Beladung des Speichers'!B526)</f>
        <v/>
      </c>
      <c r="C526" s="149" t="str">
        <f>IF(ISBLANK('Beladung des Speichers'!A526),"",SUMIFS('Beladung des Speichers'!$C$17:$C$300,'Beladung des Speichers'!$A$17:$A$300,A526)-SUMIFS('Entladung des Speichers'!$C$17:$C$300,'Entladung des Speichers'!$A$17:$A$300,A526)+SUMIFS(Füllstände!$B$17:$B$299,Füllstände!$A$17:$A$299,A526)-SUMIFS(Füllstände!$C$17:$C$299,Füllstände!$A$17:$A$299,A526))</f>
        <v/>
      </c>
      <c r="D526" s="150" t="str">
        <f>IF(ISBLANK('Beladung des Speichers'!A526),"",C526*'Beladung des Speichers'!C526/SUMIFS('Beladung des Speichers'!$C$17:$C$300,'Beladung des Speichers'!$A$17:$A$300,A526))</f>
        <v/>
      </c>
      <c r="E526" s="151" t="str">
        <f>IF(ISBLANK('Beladung des Speichers'!A526),"",1/SUMIFS('Beladung des Speichers'!$C$17:$C$300,'Beladung des Speichers'!$A$17:$A$300,A526)*C526*SUMIF($A$17:$A$300,A526,'Beladung des Speichers'!$E$17:$E$300))</f>
        <v/>
      </c>
      <c r="F526" s="152" t="str">
        <f>IF(ISBLANK('Beladung des Speichers'!A526),"",IF(C526=0,"0,00",D526/C526*E526))</f>
        <v/>
      </c>
      <c r="G526" s="153" t="str">
        <f>IF(ISBLANK('Beladung des Speichers'!A526),"",SUMIFS('Beladung des Speichers'!$C$17:$C$300,'Beladung des Speichers'!$A$17:$A$300,A526))</f>
        <v/>
      </c>
      <c r="H526" s="112" t="str">
        <f>IF(ISBLANK('Beladung des Speichers'!A526),"",'Beladung des Speichers'!C526)</f>
        <v/>
      </c>
      <c r="I526" s="154" t="str">
        <f>IF(ISBLANK('Beladung des Speichers'!A526),"",SUMIFS('Beladung des Speichers'!$E$17:$E$1001,'Beladung des Speichers'!$A$17:$A$1001,'Ergebnis (detailliert)'!A526))</f>
        <v/>
      </c>
      <c r="J526" s="113" t="str">
        <f>IF(ISBLANK('Beladung des Speichers'!A526),"",'Beladung des Speichers'!E526)</f>
        <v/>
      </c>
      <c r="K526" s="154" t="str">
        <f>IF(ISBLANK('Beladung des Speichers'!A526),"",SUMIFS('Entladung des Speichers'!$C$17:$C$1001,'Entladung des Speichers'!$A$17:$A$1001,'Ergebnis (detailliert)'!A526))</f>
        <v/>
      </c>
      <c r="L526" s="155" t="str">
        <f t="shared" si="30"/>
        <v/>
      </c>
      <c r="M526" s="155" t="str">
        <f>IF(ISBLANK('Entladung des Speichers'!A526),"",'Entladung des Speichers'!C526)</f>
        <v/>
      </c>
      <c r="N526" s="154" t="str">
        <f>IF(ISBLANK('Beladung des Speichers'!A526),"",SUMIFS('Entladung des Speichers'!$E$17:$E$1001,'Entladung des Speichers'!$A$17:$A$1001,'Ergebnis (detailliert)'!$A$17:$A$300))</f>
        <v/>
      </c>
      <c r="O526" s="113" t="str">
        <f t="shared" si="31"/>
        <v/>
      </c>
      <c r="P526" s="17" t="str">
        <f>IFERROR(IF(A526="","",N526*'Ergebnis (detailliert)'!J526/'Ergebnis (detailliert)'!I526),0)</f>
        <v/>
      </c>
      <c r="Q526" s="95" t="str">
        <f t="shared" si="32"/>
        <v/>
      </c>
      <c r="R526" s="96" t="str">
        <f t="shared" si="33"/>
        <v/>
      </c>
      <c r="S526" s="97" t="str">
        <f>IF(A526="","",IF(LOOKUP(A526,Stammdaten!$A$17:$A$1001,Stammdaten!$G$17:$G$1001)="Nein",0,IF(ISBLANK('Beladung des Speichers'!A526),"",ROUND(MIN(J526,Q526)*-1,2))))</f>
        <v/>
      </c>
    </row>
    <row r="527" spans="1:19" x14ac:dyDescent="0.2">
      <c r="A527" s="98" t="str">
        <f>IF('Beladung des Speichers'!A527="","",'Beladung des Speichers'!A527)</f>
        <v/>
      </c>
      <c r="B527" s="98" t="str">
        <f>IF('Beladung des Speichers'!B527="","",'Beladung des Speichers'!B527)</f>
        <v/>
      </c>
      <c r="C527" s="149" t="str">
        <f>IF(ISBLANK('Beladung des Speichers'!A527),"",SUMIFS('Beladung des Speichers'!$C$17:$C$300,'Beladung des Speichers'!$A$17:$A$300,A527)-SUMIFS('Entladung des Speichers'!$C$17:$C$300,'Entladung des Speichers'!$A$17:$A$300,A527)+SUMIFS(Füllstände!$B$17:$B$299,Füllstände!$A$17:$A$299,A527)-SUMIFS(Füllstände!$C$17:$C$299,Füllstände!$A$17:$A$299,A527))</f>
        <v/>
      </c>
      <c r="D527" s="150" t="str">
        <f>IF(ISBLANK('Beladung des Speichers'!A527),"",C527*'Beladung des Speichers'!C527/SUMIFS('Beladung des Speichers'!$C$17:$C$300,'Beladung des Speichers'!$A$17:$A$300,A527))</f>
        <v/>
      </c>
      <c r="E527" s="151" t="str">
        <f>IF(ISBLANK('Beladung des Speichers'!A527),"",1/SUMIFS('Beladung des Speichers'!$C$17:$C$300,'Beladung des Speichers'!$A$17:$A$300,A527)*C527*SUMIF($A$17:$A$300,A527,'Beladung des Speichers'!$E$17:$E$300))</f>
        <v/>
      </c>
      <c r="F527" s="152" t="str">
        <f>IF(ISBLANK('Beladung des Speichers'!A527),"",IF(C527=0,"0,00",D527/C527*E527))</f>
        <v/>
      </c>
      <c r="G527" s="153" t="str">
        <f>IF(ISBLANK('Beladung des Speichers'!A527),"",SUMIFS('Beladung des Speichers'!$C$17:$C$300,'Beladung des Speichers'!$A$17:$A$300,A527))</f>
        <v/>
      </c>
      <c r="H527" s="112" t="str">
        <f>IF(ISBLANK('Beladung des Speichers'!A527),"",'Beladung des Speichers'!C527)</f>
        <v/>
      </c>
      <c r="I527" s="154" t="str">
        <f>IF(ISBLANK('Beladung des Speichers'!A527),"",SUMIFS('Beladung des Speichers'!$E$17:$E$1001,'Beladung des Speichers'!$A$17:$A$1001,'Ergebnis (detailliert)'!A527))</f>
        <v/>
      </c>
      <c r="J527" s="113" t="str">
        <f>IF(ISBLANK('Beladung des Speichers'!A527),"",'Beladung des Speichers'!E527)</f>
        <v/>
      </c>
      <c r="K527" s="154" t="str">
        <f>IF(ISBLANK('Beladung des Speichers'!A527),"",SUMIFS('Entladung des Speichers'!$C$17:$C$1001,'Entladung des Speichers'!$A$17:$A$1001,'Ergebnis (detailliert)'!A527))</f>
        <v/>
      </c>
      <c r="L527" s="155" t="str">
        <f t="shared" si="30"/>
        <v/>
      </c>
      <c r="M527" s="155" t="str">
        <f>IF(ISBLANK('Entladung des Speichers'!A527),"",'Entladung des Speichers'!C527)</f>
        <v/>
      </c>
      <c r="N527" s="154" t="str">
        <f>IF(ISBLANK('Beladung des Speichers'!A527),"",SUMIFS('Entladung des Speichers'!$E$17:$E$1001,'Entladung des Speichers'!$A$17:$A$1001,'Ergebnis (detailliert)'!$A$17:$A$300))</f>
        <v/>
      </c>
      <c r="O527" s="113" t="str">
        <f t="shared" si="31"/>
        <v/>
      </c>
      <c r="P527" s="17" t="str">
        <f>IFERROR(IF(A527="","",N527*'Ergebnis (detailliert)'!J527/'Ergebnis (detailliert)'!I527),0)</f>
        <v/>
      </c>
      <c r="Q527" s="95" t="str">
        <f t="shared" si="32"/>
        <v/>
      </c>
      <c r="R527" s="96" t="str">
        <f t="shared" si="33"/>
        <v/>
      </c>
      <c r="S527" s="97" t="str">
        <f>IF(A527="","",IF(LOOKUP(A527,Stammdaten!$A$17:$A$1001,Stammdaten!$G$17:$G$1001)="Nein",0,IF(ISBLANK('Beladung des Speichers'!A527),"",ROUND(MIN(J527,Q527)*-1,2))))</f>
        <v/>
      </c>
    </row>
    <row r="528" spans="1:19" x14ac:dyDescent="0.2">
      <c r="A528" s="98" t="str">
        <f>IF('Beladung des Speichers'!A528="","",'Beladung des Speichers'!A528)</f>
        <v/>
      </c>
      <c r="B528" s="98" t="str">
        <f>IF('Beladung des Speichers'!B528="","",'Beladung des Speichers'!B528)</f>
        <v/>
      </c>
      <c r="C528" s="149" t="str">
        <f>IF(ISBLANK('Beladung des Speichers'!A528),"",SUMIFS('Beladung des Speichers'!$C$17:$C$300,'Beladung des Speichers'!$A$17:$A$300,A528)-SUMIFS('Entladung des Speichers'!$C$17:$C$300,'Entladung des Speichers'!$A$17:$A$300,A528)+SUMIFS(Füllstände!$B$17:$B$299,Füllstände!$A$17:$A$299,A528)-SUMIFS(Füllstände!$C$17:$C$299,Füllstände!$A$17:$A$299,A528))</f>
        <v/>
      </c>
      <c r="D528" s="150" t="str">
        <f>IF(ISBLANK('Beladung des Speichers'!A528),"",C528*'Beladung des Speichers'!C528/SUMIFS('Beladung des Speichers'!$C$17:$C$300,'Beladung des Speichers'!$A$17:$A$300,A528))</f>
        <v/>
      </c>
      <c r="E528" s="151" t="str">
        <f>IF(ISBLANK('Beladung des Speichers'!A528),"",1/SUMIFS('Beladung des Speichers'!$C$17:$C$300,'Beladung des Speichers'!$A$17:$A$300,A528)*C528*SUMIF($A$17:$A$300,A528,'Beladung des Speichers'!$E$17:$E$300))</f>
        <v/>
      </c>
      <c r="F528" s="152" t="str">
        <f>IF(ISBLANK('Beladung des Speichers'!A528),"",IF(C528=0,"0,00",D528/C528*E528))</f>
        <v/>
      </c>
      <c r="G528" s="153" t="str">
        <f>IF(ISBLANK('Beladung des Speichers'!A528),"",SUMIFS('Beladung des Speichers'!$C$17:$C$300,'Beladung des Speichers'!$A$17:$A$300,A528))</f>
        <v/>
      </c>
      <c r="H528" s="112" t="str">
        <f>IF(ISBLANK('Beladung des Speichers'!A528),"",'Beladung des Speichers'!C528)</f>
        <v/>
      </c>
      <c r="I528" s="154" t="str">
        <f>IF(ISBLANK('Beladung des Speichers'!A528),"",SUMIFS('Beladung des Speichers'!$E$17:$E$1001,'Beladung des Speichers'!$A$17:$A$1001,'Ergebnis (detailliert)'!A528))</f>
        <v/>
      </c>
      <c r="J528" s="113" t="str">
        <f>IF(ISBLANK('Beladung des Speichers'!A528),"",'Beladung des Speichers'!E528)</f>
        <v/>
      </c>
      <c r="K528" s="154" t="str">
        <f>IF(ISBLANK('Beladung des Speichers'!A528),"",SUMIFS('Entladung des Speichers'!$C$17:$C$1001,'Entladung des Speichers'!$A$17:$A$1001,'Ergebnis (detailliert)'!A528))</f>
        <v/>
      </c>
      <c r="L528" s="155" t="str">
        <f t="shared" si="30"/>
        <v/>
      </c>
      <c r="M528" s="155" t="str">
        <f>IF(ISBLANK('Entladung des Speichers'!A528),"",'Entladung des Speichers'!C528)</f>
        <v/>
      </c>
      <c r="N528" s="154" t="str">
        <f>IF(ISBLANK('Beladung des Speichers'!A528),"",SUMIFS('Entladung des Speichers'!$E$17:$E$1001,'Entladung des Speichers'!$A$17:$A$1001,'Ergebnis (detailliert)'!$A$17:$A$300))</f>
        <v/>
      </c>
      <c r="O528" s="113" t="str">
        <f t="shared" si="31"/>
        <v/>
      </c>
      <c r="P528" s="17" t="str">
        <f>IFERROR(IF(A528="","",N528*'Ergebnis (detailliert)'!J528/'Ergebnis (detailliert)'!I528),0)</f>
        <v/>
      </c>
      <c r="Q528" s="95" t="str">
        <f t="shared" si="32"/>
        <v/>
      </c>
      <c r="R528" s="96" t="str">
        <f t="shared" si="33"/>
        <v/>
      </c>
      <c r="S528" s="97" t="str">
        <f>IF(A528="","",IF(LOOKUP(A528,Stammdaten!$A$17:$A$1001,Stammdaten!$G$17:$G$1001)="Nein",0,IF(ISBLANK('Beladung des Speichers'!A528),"",ROUND(MIN(J528,Q528)*-1,2))))</f>
        <v/>
      </c>
    </row>
    <row r="529" spans="1:19" x14ac:dyDescent="0.2">
      <c r="A529" s="98" t="str">
        <f>IF('Beladung des Speichers'!A529="","",'Beladung des Speichers'!A529)</f>
        <v/>
      </c>
      <c r="B529" s="98" t="str">
        <f>IF('Beladung des Speichers'!B529="","",'Beladung des Speichers'!B529)</f>
        <v/>
      </c>
      <c r="C529" s="149" t="str">
        <f>IF(ISBLANK('Beladung des Speichers'!A529),"",SUMIFS('Beladung des Speichers'!$C$17:$C$300,'Beladung des Speichers'!$A$17:$A$300,A529)-SUMIFS('Entladung des Speichers'!$C$17:$C$300,'Entladung des Speichers'!$A$17:$A$300,A529)+SUMIFS(Füllstände!$B$17:$B$299,Füllstände!$A$17:$A$299,A529)-SUMIFS(Füllstände!$C$17:$C$299,Füllstände!$A$17:$A$299,A529))</f>
        <v/>
      </c>
      <c r="D529" s="150" t="str">
        <f>IF(ISBLANK('Beladung des Speichers'!A529),"",C529*'Beladung des Speichers'!C529/SUMIFS('Beladung des Speichers'!$C$17:$C$300,'Beladung des Speichers'!$A$17:$A$300,A529))</f>
        <v/>
      </c>
      <c r="E529" s="151" t="str">
        <f>IF(ISBLANK('Beladung des Speichers'!A529),"",1/SUMIFS('Beladung des Speichers'!$C$17:$C$300,'Beladung des Speichers'!$A$17:$A$300,A529)*C529*SUMIF($A$17:$A$300,A529,'Beladung des Speichers'!$E$17:$E$300))</f>
        <v/>
      </c>
      <c r="F529" s="152" t="str">
        <f>IF(ISBLANK('Beladung des Speichers'!A529),"",IF(C529=0,"0,00",D529/C529*E529))</f>
        <v/>
      </c>
      <c r="G529" s="153" t="str">
        <f>IF(ISBLANK('Beladung des Speichers'!A529),"",SUMIFS('Beladung des Speichers'!$C$17:$C$300,'Beladung des Speichers'!$A$17:$A$300,A529))</f>
        <v/>
      </c>
      <c r="H529" s="112" t="str">
        <f>IF(ISBLANK('Beladung des Speichers'!A529),"",'Beladung des Speichers'!C529)</f>
        <v/>
      </c>
      <c r="I529" s="154" t="str">
        <f>IF(ISBLANK('Beladung des Speichers'!A529),"",SUMIFS('Beladung des Speichers'!$E$17:$E$1001,'Beladung des Speichers'!$A$17:$A$1001,'Ergebnis (detailliert)'!A529))</f>
        <v/>
      </c>
      <c r="J529" s="113" t="str">
        <f>IF(ISBLANK('Beladung des Speichers'!A529),"",'Beladung des Speichers'!E529)</f>
        <v/>
      </c>
      <c r="K529" s="154" t="str">
        <f>IF(ISBLANK('Beladung des Speichers'!A529),"",SUMIFS('Entladung des Speichers'!$C$17:$C$1001,'Entladung des Speichers'!$A$17:$A$1001,'Ergebnis (detailliert)'!A529))</f>
        <v/>
      </c>
      <c r="L529" s="155" t="str">
        <f t="shared" si="30"/>
        <v/>
      </c>
      <c r="M529" s="155" t="str">
        <f>IF(ISBLANK('Entladung des Speichers'!A529),"",'Entladung des Speichers'!C529)</f>
        <v/>
      </c>
      <c r="N529" s="154" t="str">
        <f>IF(ISBLANK('Beladung des Speichers'!A529),"",SUMIFS('Entladung des Speichers'!$E$17:$E$1001,'Entladung des Speichers'!$A$17:$A$1001,'Ergebnis (detailliert)'!$A$17:$A$300))</f>
        <v/>
      </c>
      <c r="O529" s="113" t="str">
        <f t="shared" si="31"/>
        <v/>
      </c>
      <c r="P529" s="17" t="str">
        <f>IFERROR(IF(A529="","",N529*'Ergebnis (detailliert)'!J529/'Ergebnis (detailliert)'!I529),0)</f>
        <v/>
      </c>
      <c r="Q529" s="95" t="str">
        <f t="shared" si="32"/>
        <v/>
      </c>
      <c r="R529" s="96" t="str">
        <f t="shared" si="33"/>
        <v/>
      </c>
      <c r="S529" s="97" t="str">
        <f>IF(A529="","",IF(LOOKUP(A529,Stammdaten!$A$17:$A$1001,Stammdaten!$G$17:$G$1001)="Nein",0,IF(ISBLANK('Beladung des Speichers'!A529),"",ROUND(MIN(J529,Q529)*-1,2))))</f>
        <v/>
      </c>
    </row>
    <row r="530" spans="1:19" x14ac:dyDescent="0.2">
      <c r="A530" s="98" t="str">
        <f>IF('Beladung des Speichers'!A530="","",'Beladung des Speichers'!A530)</f>
        <v/>
      </c>
      <c r="B530" s="98" t="str">
        <f>IF('Beladung des Speichers'!B530="","",'Beladung des Speichers'!B530)</f>
        <v/>
      </c>
      <c r="C530" s="149" t="str">
        <f>IF(ISBLANK('Beladung des Speichers'!A530),"",SUMIFS('Beladung des Speichers'!$C$17:$C$300,'Beladung des Speichers'!$A$17:$A$300,A530)-SUMIFS('Entladung des Speichers'!$C$17:$C$300,'Entladung des Speichers'!$A$17:$A$300,A530)+SUMIFS(Füllstände!$B$17:$B$299,Füllstände!$A$17:$A$299,A530)-SUMIFS(Füllstände!$C$17:$C$299,Füllstände!$A$17:$A$299,A530))</f>
        <v/>
      </c>
      <c r="D530" s="150" t="str">
        <f>IF(ISBLANK('Beladung des Speichers'!A530),"",C530*'Beladung des Speichers'!C530/SUMIFS('Beladung des Speichers'!$C$17:$C$300,'Beladung des Speichers'!$A$17:$A$300,A530))</f>
        <v/>
      </c>
      <c r="E530" s="151" t="str">
        <f>IF(ISBLANK('Beladung des Speichers'!A530),"",1/SUMIFS('Beladung des Speichers'!$C$17:$C$300,'Beladung des Speichers'!$A$17:$A$300,A530)*C530*SUMIF($A$17:$A$300,A530,'Beladung des Speichers'!$E$17:$E$300))</f>
        <v/>
      </c>
      <c r="F530" s="152" t="str">
        <f>IF(ISBLANK('Beladung des Speichers'!A530),"",IF(C530=0,"0,00",D530/C530*E530))</f>
        <v/>
      </c>
      <c r="G530" s="153" t="str">
        <f>IF(ISBLANK('Beladung des Speichers'!A530),"",SUMIFS('Beladung des Speichers'!$C$17:$C$300,'Beladung des Speichers'!$A$17:$A$300,A530))</f>
        <v/>
      </c>
      <c r="H530" s="112" t="str">
        <f>IF(ISBLANK('Beladung des Speichers'!A530),"",'Beladung des Speichers'!C530)</f>
        <v/>
      </c>
      <c r="I530" s="154" t="str">
        <f>IF(ISBLANK('Beladung des Speichers'!A530),"",SUMIFS('Beladung des Speichers'!$E$17:$E$1001,'Beladung des Speichers'!$A$17:$A$1001,'Ergebnis (detailliert)'!A530))</f>
        <v/>
      </c>
      <c r="J530" s="113" t="str">
        <f>IF(ISBLANK('Beladung des Speichers'!A530),"",'Beladung des Speichers'!E530)</f>
        <v/>
      </c>
      <c r="K530" s="154" t="str">
        <f>IF(ISBLANK('Beladung des Speichers'!A530),"",SUMIFS('Entladung des Speichers'!$C$17:$C$1001,'Entladung des Speichers'!$A$17:$A$1001,'Ergebnis (detailliert)'!A530))</f>
        <v/>
      </c>
      <c r="L530" s="155" t="str">
        <f t="shared" ref="L530:L593" si="34">IF(A530="","",K530+C530)</f>
        <v/>
      </c>
      <c r="M530" s="155" t="str">
        <f>IF(ISBLANK('Entladung des Speichers'!A530),"",'Entladung des Speichers'!C530)</f>
        <v/>
      </c>
      <c r="N530" s="154" t="str">
        <f>IF(ISBLANK('Beladung des Speichers'!A530),"",SUMIFS('Entladung des Speichers'!$E$17:$E$1001,'Entladung des Speichers'!$A$17:$A$1001,'Ergebnis (detailliert)'!$A$17:$A$300))</f>
        <v/>
      </c>
      <c r="O530" s="113" t="str">
        <f t="shared" ref="O530:O593" si="35">IF(A530="","",N530+E530)</f>
        <v/>
      </c>
      <c r="P530" s="17" t="str">
        <f>IFERROR(IF(A530="","",N530*'Ergebnis (detailliert)'!J530/'Ergebnis (detailliert)'!I530),0)</f>
        <v/>
      </c>
      <c r="Q530" s="95" t="str">
        <f t="shared" ref="Q530:Q593" si="36">IFERROR(IF(A530="","",P530+E530*H530/G530),0)</f>
        <v/>
      </c>
      <c r="R530" s="96" t="str">
        <f t="shared" ref="R530:R593" si="37">H530</f>
        <v/>
      </c>
      <c r="S530" s="97" t="str">
        <f>IF(A530="","",IF(LOOKUP(A530,Stammdaten!$A$17:$A$1001,Stammdaten!$G$17:$G$1001)="Nein",0,IF(ISBLANK('Beladung des Speichers'!A530),"",ROUND(MIN(J530,Q530)*-1,2))))</f>
        <v/>
      </c>
    </row>
    <row r="531" spans="1:19" x14ac:dyDescent="0.2">
      <c r="A531" s="98" t="str">
        <f>IF('Beladung des Speichers'!A531="","",'Beladung des Speichers'!A531)</f>
        <v/>
      </c>
      <c r="B531" s="98" t="str">
        <f>IF('Beladung des Speichers'!B531="","",'Beladung des Speichers'!B531)</f>
        <v/>
      </c>
      <c r="C531" s="149" t="str">
        <f>IF(ISBLANK('Beladung des Speichers'!A531),"",SUMIFS('Beladung des Speichers'!$C$17:$C$300,'Beladung des Speichers'!$A$17:$A$300,A531)-SUMIFS('Entladung des Speichers'!$C$17:$C$300,'Entladung des Speichers'!$A$17:$A$300,A531)+SUMIFS(Füllstände!$B$17:$B$299,Füllstände!$A$17:$A$299,A531)-SUMIFS(Füllstände!$C$17:$C$299,Füllstände!$A$17:$A$299,A531))</f>
        <v/>
      </c>
      <c r="D531" s="150" t="str">
        <f>IF(ISBLANK('Beladung des Speichers'!A531),"",C531*'Beladung des Speichers'!C531/SUMIFS('Beladung des Speichers'!$C$17:$C$300,'Beladung des Speichers'!$A$17:$A$300,A531))</f>
        <v/>
      </c>
      <c r="E531" s="151" t="str">
        <f>IF(ISBLANK('Beladung des Speichers'!A531),"",1/SUMIFS('Beladung des Speichers'!$C$17:$C$300,'Beladung des Speichers'!$A$17:$A$300,A531)*C531*SUMIF($A$17:$A$300,A531,'Beladung des Speichers'!$E$17:$E$300))</f>
        <v/>
      </c>
      <c r="F531" s="152" t="str">
        <f>IF(ISBLANK('Beladung des Speichers'!A531),"",IF(C531=0,"0,00",D531/C531*E531))</f>
        <v/>
      </c>
      <c r="G531" s="153" t="str">
        <f>IF(ISBLANK('Beladung des Speichers'!A531),"",SUMIFS('Beladung des Speichers'!$C$17:$C$300,'Beladung des Speichers'!$A$17:$A$300,A531))</f>
        <v/>
      </c>
      <c r="H531" s="112" t="str">
        <f>IF(ISBLANK('Beladung des Speichers'!A531),"",'Beladung des Speichers'!C531)</f>
        <v/>
      </c>
      <c r="I531" s="154" t="str">
        <f>IF(ISBLANK('Beladung des Speichers'!A531),"",SUMIFS('Beladung des Speichers'!$E$17:$E$1001,'Beladung des Speichers'!$A$17:$A$1001,'Ergebnis (detailliert)'!A531))</f>
        <v/>
      </c>
      <c r="J531" s="113" t="str">
        <f>IF(ISBLANK('Beladung des Speichers'!A531),"",'Beladung des Speichers'!E531)</f>
        <v/>
      </c>
      <c r="K531" s="154" t="str">
        <f>IF(ISBLANK('Beladung des Speichers'!A531),"",SUMIFS('Entladung des Speichers'!$C$17:$C$1001,'Entladung des Speichers'!$A$17:$A$1001,'Ergebnis (detailliert)'!A531))</f>
        <v/>
      </c>
      <c r="L531" s="155" t="str">
        <f t="shared" si="34"/>
        <v/>
      </c>
      <c r="M531" s="155" t="str">
        <f>IF(ISBLANK('Entladung des Speichers'!A531),"",'Entladung des Speichers'!C531)</f>
        <v/>
      </c>
      <c r="N531" s="154" t="str">
        <f>IF(ISBLANK('Beladung des Speichers'!A531),"",SUMIFS('Entladung des Speichers'!$E$17:$E$1001,'Entladung des Speichers'!$A$17:$A$1001,'Ergebnis (detailliert)'!$A$17:$A$300))</f>
        <v/>
      </c>
      <c r="O531" s="113" t="str">
        <f t="shared" si="35"/>
        <v/>
      </c>
      <c r="P531" s="17" t="str">
        <f>IFERROR(IF(A531="","",N531*'Ergebnis (detailliert)'!J531/'Ergebnis (detailliert)'!I531),0)</f>
        <v/>
      </c>
      <c r="Q531" s="95" t="str">
        <f t="shared" si="36"/>
        <v/>
      </c>
      <c r="R531" s="96" t="str">
        <f t="shared" si="37"/>
        <v/>
      </c>
      <c r="S531" s="97" t="str">
        <f>IF(A531="","",IF(LOOKUP(A531,Stammdaten!$A$17:$A$1001,Stammdaten!$G$17:$G$1001)="Nein",0,IF(ISBLANK('Beladung des Speichers'!A531),"",ROUND(MIN(J531,Q531)*-1,2))))</f>
        <v/>
      </c>
    </row>
    <row r="532" spans="1:19" x14ac:dyDescent="0.2">
      <c r="A532" s="98" t="str">
        <f>IF('Beladung des Speichers'!A532="","",'Beladung des Speichers'!A532)</f>
        <v/>
      </c>
      <c r="B532" s="98" t="str">
        <f>IF('Beladung des Speichers'!B532="","",'Beladung des Speichers'!B532)</f>
        <v/>
      </c>
      <c r="C532" s="149" t="str">
        <f>IF(ISBLANK('Beladung des Speichers'!A532),"",SUMIFS('Beladung des Speichers'!$C$17:$C$300,'Beladung des Speichers'!$A$17:$A$300,A532)-SUMIFS('Entladung des Speichers'!$C$17:$C$300,'Entladung des Speichers'!$A$17:$A$300,A532)+SUMIFS(Füllstände!$B$17:$B$299,Füllstände!$A$17:$A$299,A532)-SUMIFS(Füllstände!$C$17:$C$299,Füllstände!$A$17:$A$299,A532))</f>
        <v/>
      </c>
      <c r="D532" s="150" t="str">
        <f>IF(ISBLANK('Beladung des Speichers'!A532),"",C532*'Beladung des Speichers'!C532/SUMIFS('Beladung des Speichers'!$C$17:$C$300,'Beladung des Speichers'!$A$17:$A$300,A532))</f>
        <v/>
      </c>
      <c r="E532" s="151" t="str">
        <f>IF(ISBLANK('Beladung des Speichers'!A532),"",1/SUMIFS('Beladung des Speichers'!$C$17:$C$300,'Beladung des Speichers'!$A$17:$A$300,A532)*C532*SUMIF($A$17:$A$300,A532,'Beladung des Speichers'!$E$17:$E$300))</f>
        <v/>
      </c>
      <c r="F532" s="152" t="str">
        <f>IF(ISBLANK('Beladung des Speichers'!A532),"",IF(C532=0,"0,00",D532/C532*E532))</f>
        <v/>
      </c>
      <c r="G532" s="153" t="str">
        <f>IF(ISBLANK('Beladung des Speichers'!A532),"",SUMIFS('Beladung des Speichers'!$C$17:$C$300,'Beladung des Speichers'!$A$17:$A$300,A532))</f>
        <v/>
      </c>
      <c r="H532" s="112" t="str">
        <f>IF(ISBLANK('Beladung des Speichers'!A532),"",'Beladung des Speichers'!C532)</f>
        <v/>
      </c>
      <c r="I532" s="154" t="str">
        <f>IF(ISBLANK('Beladung des Speichers'!A532),"",SUMIFS('Beladung des Speichers'!$E$17:$E$1001,'Beladung des Speichers'!$A$17:$A$1001,'Ergebnis (detailliert)'!A532))</f>
        <v/>
      </c>
      <c r="J532" s="113" t="str">
        <f>IF(ISBLANK('Beladung des Speichers'!A532),"",'Beladung des Speichers'!E532)</f>
        <v/>
      </c>
      <c r="K532" s="154" t="str">
        <f>IF(ISBLANK('Beladung des Speichers'!A532),"",SUMIFS('Entladung des Speichers'!$C$17:$C$1001,'Entladung des Speichers'!$A$17:$A$1001,'Ergebnis (detailliert)'!A532))</f>
        <v/>
      </c>
      <c r="L532" s="155" t="str">
        <f t="shared" si="34"/>
        <v/>
      </c>
      <c r="M532" s="155" t="str">
        <f>IF(ISBLANK('Entladung des Speichers'!A532),"",'Entladung des Speichers'!C532)</f>
        <v/>
      </c>
      <c r="N532" s="154" t="str">
        <f>IF(ISBLANK('Beladung des Speichers'!A532),"",SUMIFS('Entladung des Speichers'!$E$17:$E$1001,'Entladung des Speichers'!$A$17:$A$1001,'Ergebnis (detailliert)'!$A$17:$A$300))</f>
        <v/>
      </c>
      <c r="O532" s="113" t="str">
        <f t="shared" si="35"/>
        <v/>
      </c>
      <c r="P532" s="17" t="str">
        <f>IFERROR(IF(A532="","",N532*'Ergebnis (detailliert)'!J532/'Ergebnis (detailliert)'!I532),0)</f>
        <v/>
      </c>
      <c r="Q532" s="95" t="str">
        <f t="shared" si="36"/>
        <v/>
      </c>
      <c r="R532" s="96" t="str">
        <f t="shared" si="37"/>
        <v/>
      </c>
      <c r="S532" s="97" t="str">
        <f>IF(A532="","",IF(LOOKUP(A532,Stammdaten!$A$17:$A$1001,Stammdaten!$G$17:$G$1001)="Nein",0,IF(ISBLANK('Beladung des Speichers'!A532),"",ROUND(MIN(J532,Q532)*-1,2))))</f>
        <v/>
      </c>
    </row>
    <row r="533" spans="1:19" x14ac:dyDescent="0.2">
      <c r="A533" s="98" t="str">
        <f>IF('Beladung des Speichers'!A533="","",'Beladung des Speichers'!A533)</f>
        <v/>
      </c>
      <c r="B533" s="98" t="str">
        <f>IF('Beladung des Speichers'!B533="","",'Beladung des Speichers'!B533)</f>
        <v/>
      </c>
      <c r="C533" s="149" t="str">
        <f>IF(ISBLANK('Beladung des Speichers'!A533),"",SUMIFS('Beladung des Speichers'!$C$17:$C$300,'Beladung des Speichers'!$A$17:$A$300,A533)-SUMIFS('Entladung des Speichers'!$C$17:$C$300,'Entladung des Speichers'!$A$17:$A$300,A533)+SUMIFS(Füllstände!$B$17:$B$299,Füllstände!$A$17:$A$299,A533)-SUMIFS(Füllstände!$C$17:$C$299,Füllstände!$A$17:$A$299,A533))</f>
        <v/>
      </c>
      <c r="D533" s="150" t="str">
        <f>IF(ISBLANK('Beladung des Speichers'!A533),"",C533*'Beladung des Speichers'!C533/SUMIFS('Beladung des Speichers'!$C$17:$C$300,'Beladung des Speichers'!$A$17:$A$300,A533))</f>
        <v/>
      </c>
      <c r="E533" s="151" t="str">
        <f>IF(ISBLANK('Beladung des Speichers'!A533),"",1/SUMIFS('Beladung des Speichers'!$C$17:$C$300,'Beladung des Speichers'!$A$17:$A$300,A533)*C533*SUMIF($A$17:$A$300,A533,'Beladung des Speichers'!$E$17:$E$300))</f>
        <v/>
      </c>
      <c r="F533" s="152" t="str">
        <f>IF(ISBLANK('Beladung des Speichers'!A533),"",IF(C533=0,"0,00",D533/C533*E533))</f>
        <v/>
      </c>
      <c r="G533" s="153" t="str">
        <f>IF(ISBLANK('Beladung des Speichers'!A533),"",SUMIFS('Beladung des Speichers'!$C$17:$C$300,'Beladung des Speichers'!$A$17:$A$300,A533))</f>
        <v/>
      </c>
      <c r="H533" s="112" t="str">
        <f>IF(ISBLANK('Beladung des Speichers'!A533),"",'Beladung des Speichers'!C533)</f>
        <v/>
      </c>
      <c r="I533" s="154" t="str">
        <f>IF(ISBLANK('Beladung des Speichers'!A533),"",SUMIFS('Beladung des Speichers'!$E$17:$E$1001,'Beladung des Speichers'!$A$17:$A$1001,'Ergebnis (detailliert)'!A533))</f>
        <v/>
      </c>
      <c r="J533" s="113" t="str">
        <f>IF(ISBLANK('Beladung des Speichers'!A533),"",'Beladung des Speichers'!E533)</f>
        <v/>
      </c>
      <c r="K533" s="154" t="str">
        <f>IF(ISBLANK('Beladung des Speichers'!A533),"",SUMIFS('Entladung des Speichers'!$C$17:$C$1001,'Entladung des Speichers'!$A$17:$A$1001,'Ergebnis (detailliert)'!A533))</f>
        <v/>
      </c>
      <c r="L533" s="155" t="str">
        <f t="shared" si="34"/>
        <v/>
      </c>
      <c r="M533" s="155" t="str">
        <f>IF(ISBLANK('Entladung des Speichers'!A533),"",'Entladung des Speichers'!C533)</f>
        <v/>
      </c>
      <c r="N533" s="154" t="str">
        <f>IF(ISBLANK('Beladung des Speichers'!A533),"",SUMIFS('Entladung des Speichers'!$E$17:$E$1001,'Entladung des Speichers'!$A$17:$A$1001,'Ergebnis (detailliert)'!$A$17:$A$300))</f>
        <v/>
      </c>
      <c r="O533" s="113" t="str">
        <f t="shared" si="35"/>
        <v/>
      </c>
      <c r="P533" s="17" t="str">
        <f>IFERROR(IF(A533="","",N533*'Ergebnis (detailliert)'!J533/'Ergebnis (detailliert)'!I533),0)</f>
        <v/>
      </c>
      <c r="Q533" s="95" t="str">
        <f t="shared" si="36"/>
        <v/>
      </c>
      <c r="R533" s="96" t="str">
        <f t="shared" si="37"/>
        <v/>
      </c>
      <c r="S533" s="97" t="str">
        <f>IF(A533="","",IF(LOOKUP(A533,Stammdaten!$A$17:$A$1001,Stammdaten!$G$17:$G$1001)="Nein",0,IF(ISBLANK('Beladung des Speichers'!A533),"",ROUND(MIN(J533,Q533)*-1,2))))</f>
        <v/>
      </c>
    </row>
    <row r="534" spans="1:19" x14ac:dyDescent="0.2">
      <c r="A534" s="98" t="str">
        <f>IF('Beladung des Speichers'!A534="","",'Beladung des Speichers'!A534)</f>
        <v/>
      </c>
      <c r="B534" s="98" t="str">
        <f>IF('Beladung des Speichers'!B534="","",'Beladung des Speichers'!B534)</f>
        <v/>
      </c>
      <c r="C534" s="149" t="str">
        <f>IF(ISBLANK('Beladung des Speichers'!A534),"",SUMIFS('Beladung des Speichers'!$C$17:$C$300,'Beladung des Speichers'!$A$17:$A$300,A534)-SUMIFS('Entladung des Speichers'!$C$17:$C$300,'Entladung des Speichers'!$A$17:$A$300,A534)+SUMIFS(Füllstände!$B$17:$B$299,Füllstände!$A$17:$A$299,A534)-SUMIFS(Füllstände!$C$17:$C$299,Füllstände!$A$17:$A$299,A534))</f>
        <v/>
      </c>
      <c r="D534" s="150" t="str">
        <f>IF(ISBLANK('Beladung des Speichers'!A534),"",C534*'Beladung des Speichers'!C534/SUMIFS('Beladung des Speichers'!$C$17:$C$300,'Beladung des Speichers'!$A$17:$A$300,A534))</f>
        <v/>
      </c>
      <c r="E534" s="151" t="str">
        <f>IF(ISBLANK('Beladung des Speichers'!A534),"",1/SUMIFS('Beladung des Speichers'!$C$17:$C$300,'Beladung des Speichers'!$A$17:$A$300,A534)*C534*SUMIF($A$17:$A$300,A534,'Beladung des Speichers'!$E$17:$E$300))</f>
        <v/>
      </c>
      <c r="F534" s="152" t="str">
        <f>IF(ISBLANK('Beladung des Speichers'!A534),"",IF(C534=0,"0,00",D534/C534*E534))</f>
        <v/>
      </c>
      <c r="G534" s="153" t="str">
        <f>IF(ISBLANK('Beladung des Speichers'!A534),"",SUMIFS('Beladung des Speichers'!$C$17:$C$300,'Beladung des Speichers'!$A$17:$A$300,A534))</f>
        <v/>
      </c>
      <c r="H534" s="112" t="str">
        <f>IF(ISBLANK('Beladung des Speichers'!A534),"",'Beladung des Speichers'!C534)</f>
        <v/>
      </c>
      <c r="I534" s="154" t="str">
        <f>IF(ISBLANK('Beladung des Speichers'!A534),"",SUMIFS('Beladung des Speichers'!$E$17:$E$1001,'Beladung des Speichers'!$A$17:$A$1001,'Ergebnis (detailliert)'!A534))</f>
        <v/>
      </c>
      <c r="J534" s="113" t="str">
        <f>IF(ISBLANK('Beladung des Speichers'!A534),"",'Beladung des Speichers'!E534)</f>
        <v/>
      </c>
      <c r="K534" s="154" t="str">
        <f>IF(ISBLANK('Beladung des Speichers'!A534),"",SUMIFS('Entladung des Speichers'!$C$17:$C$1001,'Entladung des Speichers'!$A$17:$A$1001,'Ergebnis (detailliert)'!A534))</f>
        <v/>
      </c>
      <c r="L534" s="155" t="str">
        <f t="shared" si="34"/>
        <v/>
      </c>
      <c r="M534" s="155" t="str">
        <f>IF(ISBLANK('Entladung des Speichers'!A534),"",'Entladung des Speichers'!C534)</f>
        <v/>
      </c>
      <c r="N534" s="154" t="str">
        <f>IF(ISBLANK('Beladung des Speichers'!A534),"",SUMIFS('Entladung des Speichers'!$E$17:$E$1001,'Entladung des Speichers'!$A$17:$A$1001,'Ergebnis (detailliert)'!$A$17:$A$300))</f>
        <v/>
      </c>
      <c r="O534" s="113" t="str">
        <f t="shared" si="35"/>
        <v/>
      </c>
      <c r="P534" s="17" t="str">
        <f>IFERROR(IF(A534="","",N534*'Ergebnis (detailliert)'!J534/'Ergebnis (detailliert)'!I534),0)</f>
        <v/>
      </c>
      <c r="Q534" s="95" t="str">
        <f t="shared" si="36"/>
        <v/>
      </c>
      <c r="R534" s="96" t="str">
        <f t="shared" si="37"/>
        <v/>
      </c>
      <c r="S534" s="97" t="str">
        <f>IF(A534="","",IF(LOOKUP(A534,Stammdaten!$A$17:$A$1001,Stammdaten!$G$17:$G$1001)="Nein",0,IF(ISBLANK('Beladung des Speichers'!A534),"",ROUND(MIN(J534,Q534)*-1,2))))</f>
        <v/>
      </c>
    </row>
    <row r="535" spans="1:19" x14ac:dyDescent="0.2">
      <c r="A535" s="98" t="str">
        <f>IF('Beladung des Speichers'!A535="","",'Beladung des Speichers'!A535)</f>
        <v/>
      </c>
      <c r="B535" s="98" t="str">
        <f>IF('Beladung des Speichers'!B535="","",'Beladung des Speichers'!B535)</f>
        <v/>
      </c>
      <c r="C535" s="149" t="str">
        <f>IF(ISBLANK('Beladung des Speichers'!A535),"",SUMIFS('Beladung des Speichers'!$C$17:$C$300,'Beladung des Speichers'!$A$17:$A$300,A535)-SUMIFS('Entladung des Speichers'!$C$17:$C$300,'Entladung des Speichers'!$A$17:$A$300,A535)+SUMIFS(Füllstände!$B$17:$B$299,Füllstände!$A$17:$A$299,A535)-SUMIFS(Füllstände!$C$17:$C$299,Füllstände!$A$17:$A$299,A535))</f>
        <v/>
      </c>
      <c r="D535" s="150" t="str">
        <f>IF(ISBLANK('Beladung des Speichers'!A535),"",C535*'Beladung des Speichers'!C535/SUMIFS('Beladung des Speichers'!$C$17:$C$300,'Beladung des Speichers'!$A$17:$A$300,A535))</f>
        <v/>
      </c>
      <c r="E535" s="151" t="str">
        <f>IF(ISBLANK('Beladung des Speichers'!A535),"",1/SUMIFS('Beladung des Speichers'!$C$17:$C$300,'Beladung des Speichers'!$A$17:$A$300,A535)*C535*SUMIF($A$17:$A$300,A535,'Beladung des Speichers'!$E$17:$E$300))</f>
        <v/>
      </c>
      <c r="F535" s="152" t="str">
        <f>IF(ISBLANK('Beladung des Speichers'!A535),"",IF(C535=0,"0,00",D535/C535*E535))</f>
        <v/>
      </c>
      <c r="G535" s="153" t="str">
        <f>IF(ISBLANK('Beladung des Speichers'!A535),"",SUMIFS('Beladung des Speichers'!$C$17:$C$300,'Beladung des Speichers'!$A$17:$A$300,A535))</f>
        <v/>
      </c>
      <c r="H535" s="112" t="str">
        <f>IF(ISBLANK('Beladung des Speichers'!A535),"",'Beladung des Speichers'!C535)</f>
        <v/>
      </c>
      <c r="I535" s="154" t="str">
        <f>IF(ISBLANK('Beladung des Speichers'!A535),"",SUMIFS('Beladung des Speichers'!$E$17:$E$1001,'Beladung des Speichers'!$A$17:$A$1001,'Ergebnis (detailliert)'!A535))</f>
        <v/>
      </c>
      <c r="J535" s="113" t="str">
        <f>IF(ISBLANK('Beladung des Speichers'!A535),"",'Beladung des Speichers'!E535)</f>
        <v/>
      </c>
      <c r="K535" s="154" t="str">
        <f>IF(ISBLANK('Beladung des Speichers'!A535),"",SUMIFS('Entladung des Speichers'!$C$17:$C$1001,'Entladung des Speichers'!$A$17:$A$1001,'Ergebnis (detailliert)'!A535))</f>
        <v/>
      </c>
      <c r="L535" s="155" t="str">
        <f t="shared" si="34"/>
        <v/>
      </c>
      <c r="M535" s="155" t="str">
        <f>IF(ISBLANK('Entladung des Speichers'!A535),"",'Entladung des Speichers'!C535)</f>
        <v/>
      </c>
      <c r="N535" s="154" t="str">
        <f>IF(ISBLANK('Beladung des Speichers'!A535),"",SUMIFS('Entladung des Speichers'!$E$17:$E$1001,'Entladung des Speichers'!$A$17:$A$1001,'Ergebnis (detailliert)'!$A$17:$A$300))</f>
        <v/>
      </c>
      <c r="O535" s="113" t="str">
        <f t="shared" si="35"/>
        <v/>
      </c>
      <c r="P535" s="17" t="str">
        <f>IFERROR(IF(A535="","",N535*'Ergebnis (detailliert)'!J535/'Ergebnis (detailliert)'!I535),0)</f>
        <v/>
      </c>
      <c r="Q535" s="95" t="str">
        <f t="shared" si="36"/>
        <v/>
      </c>
      <c r="R535" s="96" t="str">
        <f t="shared" si="37"/>
        <v/>
      </c>
      <c r="S535" s="97" t="str">
        <f>IF(A535="","",IF(LOOKUP(A535,Stammdaten!$A$17:$A$1001,Stammdaten!$G$17:$G$1001)="Nein",0,IF(ISBLANK('Beladung des Speichers'!A535),"",ROUND(MIN(J535,Q535)*-1,2))))</f>
        <v/>
      </c>
    </row>
    <row r="536" spans="1:19" x14ac:dyDescent="0.2">
      <c r="A536" s="98" t="str">
        <f>IF('Beladung des Speichers'!A536="","",'Beladung des Speichers'!A536)</f>
        <v/>
      </c>
      <c r="B536" s="98" t="str">
        <f>IF('Beladung des Speichers'!B536="","",'Beladung des Speichers'!B536)</f>
        <v/>
      </c>
      <c r="C536" s="149" t="str">
        <f>IF(ISBLANK('Beladung des Speichers'!A536),"",SUMIFS('Beladung des Speichers'!$C$17:$C$300,'Beladung des Speichers'!$A$17:$A$300,A536)-SUMIFS('Entladung des Speichers'!$C$17:$C$300,'Entladung des Speichers'!$A$17:$A$300,A536)+SUMIFS(Füllstände!$B$17:$B$299,Füllstände!$A$17:$A$299,A536)-SUMIFS(Füllstände!$C$17:$C$299,Füllstände!$A$17:$A$299,A536))</f>
        <v/>
      </c>
      <c r="D536" s="150" t="str">
        <f>IF(ISBLANK('Beladung des Speichers'!A536),"",C536*'Beladung des Speichers'!C536/SUMIFS('Beladung des Speichers'!$C$17:$C$300,'Beladung des Speichers'!$A$17:$A$300,A536))</f>
        <v/>
      </c>
      <c r="E536" s="151" t="str">
        <f>IF(ISBLANK('Beladung des Speichers'!A536),"",1/SUMIFS('Beladung des Speichers'!$C$17:$C$300,'Beladung des Speichers'!$A$17:$A$300,A536)*C536*SUMIF($A$17:$A$300,A536,'Beladung des Speichers'!$E$17:$E$300))</f>
        <v/>
      </c>
      <c r="F536" s="152" t="str">
        <f>IF(ISBLANK('Beladung des Speichers'!A536),"",IF(C536=0,"0,00",D536/C536*E536))</f>
        <v/>
      </c>
      <c r="G536" s="153" t="str">
        <f>IF(ISBLANK('Beladung des Speichers'!A536),"",SUMIFS('Beladung des Speichers'!$C$17:$C$300,'Beladung des Speichers'!$A$17:$A$300,A536))</f>
        <v/>
      </c>
      <c r="H536" s="112" t="str">
        <f>IF(ISBLANK('Beladung des Speichers'!A536),"",'Beladung des Speichers'!C536)</f>
        <v/>
      </c>
      <c r="I536" s="154" t="str">
        <f>IF(ISBLANK('Beladung des Speichers'!A536),"",SUMIFS('Beladung des Speichers'!$E$17:$E$1001,'Beladung des Speichers'!$A$17:$A$1001,'Ergebnis (detailliert)'!A536))</f>
        <v/>
      </c>
      <c r="J536" s="113" t="str">
        <f>IF(ISBLANK('Beladung des Speichers'!A536),"",'Beladung des Speichers'!E536)</f>
        <v/>
      </c>
      <c r="K536" s="154" t="str">
        <f>IF(ISBLANK('Beladung des Speichers'!A536),"",SUMIFS('Entladung des Speichers'!$C$17:$C$1001,'Entladung des Speichers'!$A$17:$A$1001,'Ergebnis (detailliert)'!A536))</f>
        <v/>
      </c>
      <c r="L536" s="155" t="str">
        <f t="shared" si="34"/>
        <v/>
      </c>
      <c r="M536" s="155" t="str">
        <f>IF(ISBLANK('Entladung des Speichers'!A536),"",'Entladung des Speichers'!C536)</f>
        <v/>
      </c>
      <c r="N536" s="154" t="str">
        <f>IF(ISBLANK('Beladung des Speichers'!A536),"",SUMIFS('Entladung des Speichers'!$E$17:$E$1001,'Entladung des Speichers'!$A$17:$A$1001,'Ergebnis (detailliert)'!$A$17:$A$300))</f>
        <v/>
      </c>
      <c r="O536" s="113" t="str">
        <f t="shared" si="35"/>
        <v/>
      </c>
      <c r="P536" s="17" t="str">
        <f>IFERROR(IF(A536="","",N536*'Ergebnis (detailliert)'!J536/'Ergebnis (detailliert)'!I536),0)</f>
        <v/>
      </c>
      <c r="Q536" s="95" t="str">
        <f t="shared" si="36"/>
        <v/>
      </c>
      <c r="R536" s="96" t="str">
        <f t="shared" si="37"/>
        <v/>
      </c>
      <c r="S536" s="97" t="str">
        <f>IF(A536="","",IF(LOOKUP(A536,Stammdaten!$A$17:$A$1001,Stammdaten!$G$17:$G$1001)="Nein",0,IF(ISBLANK('Beladung des Speichers'!A536),"",ROUND(MIN(J536,Q536)*-1,2))))</f>
        <v/>
      </c>
    </row>
    <row r="537" spans="1:19" x14ac:dyDescent="0.2">
      <c r="A537" s="98" t="str">
        <f>IF('Beladung des Speichers'!A537="","",'Beladung des Speichers'!A537)</f>
        <v/>
      </c>
      <c r="B537" s="98" t="str">
        <f>IF('Beladung des Speichers'!B537="","",'Beladung des Speichers'!B537)</f>
        <v/>
      </c>
      <c r="C537" s="149" t="str">
        <f>IF(ISBLANK('Beladung des Speichers'!A537),"",SUMIFS('Beladung des Speichers'!$C$17:$C$300,'Beladung des Speichers'!$A$17:$A$300,A537)-SUMIFS('Entladung des Speichers'!$C$17:$C$300,'Entladung des Speichers'!$A$17:$A$300,A537)+SUMIFS(Füllstände!$B$17:$B$299,Füllstände!$A$17:$A$299,A537)-SUMIFS(Füllstände!$C$17:$C$299,Füllstände!$A$17:$A$299,A537))</f>
        <v/>
      </c>
      <c r="D537" s="150" t="str">
        <f>IF(ISBLANK('Beladung des Speichers'!A537),"",C537*'Beladung des Speichers'!C537/SUMIFS('Beladung des Speichers'!$C$17:$C$300,'Beladung des Speichers'!$A$17:$A$300,A537))</f>
        <v/>
      </c>
      <c r="E537" s="151" t="str">
        <f>IF(ISBLANK('Beladung des Speichers'!A537),"",1/SUMIFS('Beladung des Speichers'!$C$17:$C$300,'Beladung des Speichers'!$A$17:$A$300,A537)*C537*SUMIF($A$17:$A$300,A537,'Beladung des Speichers'!$E$17:$E$300))</f>
        <v/>
      </c>
      <c r="F537" s="152" t="str">
        <f>IF(ISBLANK('Beladung des Speichers'!A537),"",IF(C537=0,"0,00",D537/C537*E537))</f>
        <v/>
      </c>
      <c r="G537" s="153" t="str">
        <f>IF(ISBLANK('Beladung des Speichers'!A537),"",SUMIFS('Beladung des Speichers'!$C$17:$C$300,'Beladung des Speichers'!$A$17:$A$300,A537))</f>
        <v/>
      </c>
      <c r="H537" s="112" t="str">
        <f>IF(ISBLANK('Beladung des Speichers'!A537),"",'Beladung des Speichers'!C537)</f>
        <v/>
      </c>
      <c r="I537" s="154" t="str">
        <f>IF(ISBLANK('Beladung des Speichers'!A537),"",SUMIFS('Beladung des Speichers'!$E$17:$E$1001,'Beladung des Speichers'!$A$17:$A$1001,'Ergebnis (detailliert)'!A537))</f>
        <v/>
      </c>
      <c r="J537" s="113" t="str">
        <f>IF(ISBLANK('Beladung des Speichers'!A537),"",'Beladung des Speichers'!E537)</f>
        <v/>
      </c>
      <c r="K537" s="154" t="str">
        <f>IF(ISBLANK('Beladung des Speichers'!A537),"",SUMIFS('Entladung des Speichers'!$C$17:$C$1001,'Entladung des Speichers'!$A$17:$A$1001,'Ergebnis (detailliert)'!A537))</f>
        <v/>
      </c>
      <c r="L537" s="155" t="str">
        <f t="shared" si="34"/>
        <v/>
      </c>
      <c r="M537" s="155" t="str">
        <f>IF(ISBLANK('Entladung des Speichers'!A537),"",'Entladung des Speichers'!C537)</f>
        <v/>
      </c>
      <c r="N537" s="154" t="str">
        <f>IF(ISBLANK('Beladung des Speichers'!A537),"",SUMIFS('Entladung des Speichers'!$E$17:$E$1001,'Entladung des Speichers'!$A$17:$A$1001,'Ergebnis (detailliert)'!$A$17:$A$300))</f>
        <v/>
      </c>
      <c r="O537" s="113" t="str">
        <f t="shared" si="35"/>
        <v/>
      </c>
      <c r="P537" s="17" t="str">
        <f>IFERROR(IF(A537="","",N537*'Ergebnis (detailliert)'!J537/'Ergebnis (detailliert)'!I537),0)</f>
        <v/>
      </c>
      <c r="Q537" s="95" t="str">
        <f t="shared" si="36"/>
        <v/>
      </c>
      <c r="R537" s="96" t="str">
        <f t="shared" si="37"/>
        <v/>
      </c>
      <c r="S537" s="97" t="str">
        <f>IF(A537="","",IF(LOOKUP(A537,Stammdaten!$A$17:$A$1001,Stammdaten!$G$17:$G$1001)="Nein",0,IF(ISBLANK('Beladung des Speichers'!A537),"",ROUND(MIN(J537,Q537)*-1,2))))</f>
        <v/>
      </c>
    </row>
    <row r="538" spans="1:19" x14ac:dyDescent="0.2">
      <c r="A538" s="98" t="str">
        <f>IF('Beladung des Speichers'!A538="","",'Beladung des Speichers'!A538)</f>
        <v/>
      </c>
      <c r="B538" s="98" t="str">
        <f>IF('Beladung des Speichers'!B538="","",'Beladung des Speichers'!B538)</f>
        <v/>
      </c>
      <c r="C538" s="149" t="str">
        <f>IF(ISBLANK('Beladung des Speichers'!A538),"",SUMIFS('Beladung des Speichers'!$C$17:$C$300,'Beladung des Speichers'!$A$17:$A$300,A538)-SUMIFS('Entladung des Speichers'!$C$17:$C$300,'Entladung des Speichers'!$A$17:$A$300,A538)+SUMIFS(Füllstände!$B$17:$B$299,Füllstände!$A$17:$A$299,A538)-SUMIFS(Füllstände!$C$17:$C$299,Füllstände!$A$17:$A$299,A538))</f>
        <v/>
      </c>
      <c r="D538" s="150" t="str">
        <f>IF(ISBLANK('Beladung des Speichers'!A538),"",C538*'Beladung des Speichers'!C538/SUMIFS('Beladung des Speichers'!$C$17:$C$300,'Beladung des Speichers'!$A$17:$A$300,A538))</f>
        <v/>
      </c>
      <c r="E538" s="151" t="str">
        <f>IF(ISBLANK('Beladung des Speichers'!A538),"",1/SUMIFS('Beladung des Speichers'!$C$17:$C$300,'Beladung des Speichers'!$A$17:$A$300,A538)*C538*SUMIF($A$17:$A$300,A538,'Beladung des Speichers'!$E$17:$E$300))</f>
        <v/>
      </c>
      <c r="F538" s="152" t="str">
        <f>IF(ISBLANK('Beladung des Speichers'!A538),"",IF(C538=0,"0,00",D538/C538*E538))</f>
        <v/>
      </c>
      <c r="G538" s="153" t="str">
        <f>IF(ISBLANK('Beladung des Speichers'!A538),"",SUMIFS('Beladung des Speichers'!$C$17:$C$300,'Beladung des Speichers'!$A$17:$A$300,A538))</f>
        <v/>
      </c>
      <c r="H538" s="112" t="str">
        <f>IF(ISBLANK('Beladung des Speichers'!A538),"",'Beladung des Speichers'!C538)</f>
        <v/>
      </c>
      <c r="I538" s="154" t="str">
        <f>IF(ISBLANK('Beladung des Speichers'!A538),"",SUMIFS('Beladung des Speichers'!$E$17:$E$1001,'Beladung des Speichers'!$A$17:$A$1001,'Ergebnis (detailliert)'!A538))</f>
        <v/>
      </c>
      <c r="J538" s="113" t="str">
        <f>IF(ISBLANK('Beladung des Speichers'!A538),"",'Beladung des Speichers'!E538)</f>
        <v/>
      </c>
      <c r="K538" s="154" t="str">
        <f>IF(ISBLANK('Beladung des Speichers'!A538),"",SUMIFS('Entladung des Speichers'!$C$17:$C$1001,'Entladung des Speichers'!$A$17:$A$1001,'Ergebnis (detailliert)'!A538))</f>
        <v/>
      </c>
      <c r="L538" s="155" t="str">
        <f t="shared" si="34"/>
        <v/>
      </c>
      <c r="M538" s="155" t="str">
        <f>IF(ISBLANK('Entladung des Speichers'!A538),"",'Entladung des Speichers'!C538)</f>
        <v/>
      </c>
      <c r="N538" s="154" t="str">
        <f>IF(ISBLANK('Beladung des Speichers'!A538),"",SUMIFS('Entladung des Speichers'!$E$17:$E$1001,'Entladung des Speichers'!$A$17:$A$1001,'Ergebnis (detailliert)'!$A$17:$A$300))</f>
        <v/>
      </c>
      <c r="O538" s="113" t="str">
        <f t="shared" si="35"/>
        <v/>
      </c>
      <c r="P538" s="17" t="str">
        <f>IFERROR(IF(A538="","",N538*'Ergebnis (detailliert)'!J538/'Ergebnis (detailliert)'!I538),0)</f>
        <v/>
      </c>
      <c r="Q538" s="95" t="str">
        <f t="shared" si="36"/>
        <v/>
      </c>
      <c r="R538" s="96" t="str">
        <f t="shared" si="37"/>
        <v/>
      </c>
      <c r="S538" s="97" t="str">
        <f>IF(A538="","",IF(LOOKUP(A538,Stammdaten!$A$17:$A$1001,Stammdaten!$G$17:$G$1001)="Nein",0,IF(ISBLANK('Beladung des Speichers'!A538),"",ROUND(MIN(J538,Q538)*-1,2))))</f>
        <v/>
      </c>
    </row>
    <row r="539" spans="1:19" x14ac:dyDescent="0.2">
      <c r="A539" s="98" t="str">
        <f>IF('Beladung des Speichers'!A539="","",'Beladung des Speichers'!A539)</f>
        <v/>
      </c>
      <c r="B539" s="98" t="str">
        <f>IF('Beladung des Speichers'!B539="","",'Beladung des Speichers'!B539)</f>
        <v/>
      </c>
      <c r="C539" s="149" t="str">
        <f>IF(ISBLANK('Beladung des Speichers'!A539),"",SUMIFS('Beladung des Speichers'!$C$17:$C$300,'Beladung des Speichers'!$A$17:$A$300,A539)-SUMIFS('Entladung des Speichers'!$C$17:$C$300,'Entladung des Speichers'!$A$17:$A$300,A539)+SUMIFS(Füllstände!$B$17:$B$299,Füllstände!$A$17:$A$299,A539)-SUMIFS(Füllstände!$C$17:$C$299,Füllstände!$A$17:$A$299,A539))</f>
        <v/>
      </c>
      <c r="D539" s="150" t="str">
        <f>IF(ISBLANK('Beladung des Speichers'!A539),"",C539*'Beladung des Speichers'!C539/SUMIFS('Beladung des Speichers'!$C$17:$C$300,'Beladung des Speichers'!$A$17:$A$300,A539))</f>
        <v/>
      </c>
      <c r="E539" s="151" t="str">
        <f>IF(ISBLANK('Beladung des Speichers'!A539),"",1/SUMIFS('Beladung des Speichers'!$C$17:$C$300,'Beladung des Speichers'!$A$17:$A$300,A539)*C539*SUMIF($A$17:$A$300,A539,'Beladung des Speichers'!$E$17:$E$300))</f>
        <v/>
      </c>
      <c r="F539" s="152" t="str">
        <f>IF(ISBLANK('Beladung des Speichers'!A539),"",IF(C539=0,"0,00",D539/C539*E539))</f>
        <v/>
      </c>
      <c r="G539" s="153" t="str">
        <f>IF(ISBLANK('Beladung des Speichers'!A539),"",SUMIFS('Beladung des Speichers'!$C$17:$C$300,'Beladung des Speichers'!$A$17:$A$300,A539))</f>
        <v/>
      </c>
      <c r="H539" s="112" t="str">
        <f>IF(ISBLANK('Beladung des Speichers'!A539),"",'Beladung des Speichers'!C539)</f>
        <v/>
      </c>
      <c r="I539" s="154" t="str">
        <f>IF(ISBLANK('Beladung des Speichers'!A539),"",SUMIFS('Beladung des Speichers'!$E$17:$E$1001,'Beladung des Speichers'!$A$17:$A$1001,'Ergebnis (detailliert)'!A539))</f>
        <v/>
      </c>
      <c r="J539" s="113" t="str">
        <f>IF(ISBLANK('Beladung des Speichers'!A539),"",'Beladung des Speichers'!E539)</f>
        <v/>
      </c>
      <c r="K539" s="154" t="str">
        <f>IF(ISBLANK('Beladung des Speichers'!A539),"",SUMIFS('Entladung des Speichers'!$C$17:$C$1001,'Entladung des Speichers'!$A$17:$A$1001,'Ergebnis (detailliert)'!A539))</f>
        <v/>
      </c>
      <c r="L539" s="155" t="str">
        <f t="shared" si="34"/>
        <v/>
      </c>
      <c r="M539" s="155" t="str">
        <f>IF(ISBLANK('Entladung des Speichers'!A539),"",'Entladung des Speichers'!C539)</f>
        <v/>
      </c>
      <c r="N539" s="154" t="str">
        <f>IF(ISBLANK('Beladung des Speichers'!A539),"",SUMIFS('Entladung des Speichers'!$E$17:$E$1001,'Entladung des Speichers'!$A$17:$A$1001,'Ergebnis (detailliert)'!$A$17:$A$300))</f>
        <v/>
      </c>
      <c r="O539" s="113" t="str">
        <f t="shared" si="35"/>
        <v/>
      </c>
      <c r="P539" s="17" t="str">
        <f>IFERROR(IF(A539="","",N539*'Ergebnis (detailliert)'!J539/'Ergebnis (detailliert)'!I539),0)</f>
        <v/>
      </c>
      <c r="Q539" s="95" t="str">
        <f t="shared" si="36"/>
        <v/>
      </c>
      <c r="R539" s="96" t="str">
        <f t="shared" si="37"/>
        <v/>
      </c>
      <c r="S539" s="97" t="str">
        <f>IF(A539="","",IF(LOOKUP(A539,Stammdaten!$A$17:$A$1001,Stammdaten!$G$17:$G$1001)="Nein",0,IF(ISBLANK('Beladung des Speichers'!A539),"",ROUND(MIN(J539,Q539)*-1,2))))</f>
        <v/>
      </c>
    </row>
    <row r="540" spans="1:19" x14ac:dyDescent="0.2">
      <c r="A540" s="98" t="str">
        <f>IF('Beladung des Speichers'!A540="","",'Beladung des Speichers'!A540)</f>
        <v/>
      </c>
      <c r="B540" s="98" t="str">
        <f>IF('Beladung des Speichers'!B540="","",'Beladung des Speichers'!B540)</f>
        <v/>
      </c>
      <c r="C540" s="149" t="str">
        <f>IF(ISBLANK('Beladung des Speichers'!A540),"",SUMIFS('Beladung des Speichers'!$C$17:$C$300,'Beladung des Speichers'!$A$17:$A$300,A540)-SUMIFS('Entladung des Speichers'!$C$17:$C$300,'Entladung des Speichers'!$A$17:$A$300,A540)+SUMIFS(Füllstände!$B$17:$B$299,Füllstände!$A$17:$A$299,A540)-SUMIFS(Füllstände!$C$17:$C$299,Füllstände!$A$17:$A$299,A540))</f>
        <v/>
      </c>
      <c r="D540" s="150" t="str">
        <f>IF(ISBLANK('Beladung des Speichers'!A540),"",C540*'Beladung des Speichers'!C540/SUMIFS('Beladung des Speichers'!$C$17:$C$300,'Beladung des Speichers'!$A$17:$A$300,A540))</f>
        <v/>
      </c>
      <c r="E540" s="151" t="str">
        <f>IF(ISBLANK('Beladung des Speichers'!A540),"",1/SUMIFS('Beladung des Speichers'!$C$17:$C$300,'Beladung des Speichers'!$A$17:$A$300,A540)*C540*SUMIF($A$17:$A$300,A540,'Beladung des Speichers'!$E$17:$E$300))</f>
        <v/>
      </c>
      <c r="F540" s="152" t="str">
        <f>IF(ISBLANK('Beladung des Speichers'!A540),"",IF(C540=0,"0,00",D540/C540*E540))</f>
        <v/>
      </c>
      <c r="G540" s="153" t="str">
        <f>IF(ISBLANK('Beladung des Speichers'!A540),"",SUMIFS('Beladung des Speichers'!$C$17:$C$300,'Beladung des Speichers'!$A$17:$A$300,A540))</f>
        <v/>
      </c>
      <c r="H540" s="112" t="str">
        <f>IF(ISBLANK('Beladung des Speichers'!A540),"",'Beladung des Speichers'!C540)</f>
        <v/>
      </c>
      <c r="I540" s="154" t="str">
        <f>IF(ISBLANK('Beladung des Speichers'!A540),"",SUMIFS('Beladung des Speichers'!$E$17:$E$1001,'Beladung des Speichers'!$A$17:$A$1001,'Ergebnis (detailliert)'!A540))</f>
        <v/>
      </c>
      <c r="J540" s="113" t="str">
        <f>IF(ISBLANK('Beladung des Speichers'!A540),"",'Beladung des Speichers'!E540)</f>
        <v/>
      </c>
      <c r="K540" s="154" t="str">
        <f>IF(ISBLANK('Beladung des Speichers'!A540),"",SUMIFS('Entladung des Speichers'!$C$17:$C$1001,'Entladung des Speichers'!$A$17:$A$1001,'Ergebnis (detailliert)'!A540))</f>
        <v/>
      </c>
      <c r="L540" s="155" t="str">
        <f t="shared" si="34"/>
        <v/>
      </c>
      <c r="M540" s="155" t="str">
        <f>IF(ISBLANK('Entladung des Speichers'!A540),"",'Entladung des Speichers'!C540)</f>
        <v/>
      </c>
      <c r="N540" s="154" t="str">
        <f>IF(ISBLANK('Beladung des Speichers'!A540),"",SUMIFS('Entladung des Speichers'!$E$17:$E$1001,'Entladung des Speichers'!$A$17:$A$1001,'Ergebnis (detailliert)'!$A$17:$A$300))</f>
        <v/>
      </c>
      <c r="O540" s="113" t="str">
        <f t="shared" si="35"/>
        <v/>
      </c>
      <c r="P540" s="17" t="str">
        <f>IFERROR(IF(A540="","",N540*'Ergebnis (detailliert)'!J540/'Ergebnis (detailliert)'!I540),0)</f>
        <v/>
      </c>
      <c r="Q540" s="95" t="str">
        <f t="shared" si="36"/>
        <v/>
      </c>
      <c r="R540" s="96" t="str">
        <f t="shared" si="37"/>
        <v/>
      </c>
      <c r="S540" s="97" t="str">
        <f>IF(A540="","",IF(LOOKUP(A540,Stammdaten!$A$17:$A$1001,Stammdaten!$G$17:$G$1001)="Nein",0,IF(ISBLANK('Beladung des Speichers'!A540),"",ROUND(MIN(J540,Q540)*-1,2))))</f>
        <v/>
      </c>
    </row>
    <row r="541" spans="1:19" x14ac:dyDescent="0.2">
      <c r="A541" s="98" t="str">
        <f>IF('Beladung des Speichers'!A541="","",'Beladung des Speichers'!A541)</f>
        <v/>
      </c>
      <c r="B541" s="98" t="str">
        <f>IF('Beladung des Speichers'!B541="","",'Beladung des Speichers'!B541)</f>
        <v/>
      </c>
      <c r="C541" s="149" t="str">
        <f>IF(ISBLANK('Beladung des Speichers'!A541),"",SUMIFS('Beladung des Speichers'!$C$17:$C$300,'Beladung des Speichers'!$A$17:$A$300,A541)-SUMIFS('Entladung des Speichers'!$C$17:$C$300,'Entladung des Speichers'!$A$17:$A$300,A541)+SUMIFS(Füllstände!$B$17:$B$299,Füllstände!$A$17:$A$299,A541)-SUMIFS(Füllstände!$C$17:$C$299,Füllstände!$A$17:$A$299,A541))</f>
        <v/>
      </c>
      <c r="D541" s="150" t="str">
        <f>IF(ISBLANK('Beladung des Speichers'!A541),"",C541*'Beladung des Speichers'!C541/SUMIFS('Beladung des Speichers'!$C$17:$C$300,'Beladung des Speichers'!$A$17:$A$300,A541))</f>
        <v/>
      </c>
      <c r="E541" s="151" t="str">
        <f>IF(ISBLANK('Beladung des Speichers'!A541),"",1/SUMIFS('Beladung des Speichers'!$C$17:$C$300,'Beladung des Speichers'!$A$17:$A$300,A541)*C541*SUMIF($A$17:$A$300,A541,'Beladung des Speichers'!$E$17:$E$300))</f>
        <v/>
      </c>
      <c r="F541" s="152" t="str">
        <f>IF(ISBLANK('Beladung des Speichers'!A541),"",IF(C541=0,"0,00",D541/C541*E541))</f>
        <v/>
      </c>
      <c r="G541" s="153" t="str">
        <f>IF(ISBLANK('Beladung des Speichers'!A541),"",SUMIFS('Beladung des Speichers'!$C$17:$C$300,'Beladung des Speichers'!$A$17:$A$300,A541))</f>
        <v/>
      </c>
      <c r="H541" s="112" t="str">
        <f>IF(ISBLANK('Beladung des Speichers'!A541),"",'Beladung des Speichers'!C541)</f>
        <v/>
      </c>
      <c r="I541" s="154" t="str">
        <f>IF(ISBLANK('Beladung des Speichers'!A541),"",SUMIFS('Beladung des Speichers'!$E$17:$E$1001,'Beladung des Speichers'!$A$17:$A$1001,'Ergebnis (detailliert)'!A541))</f>
        <v/>
      </c>
      <c r="J541" s="113" t="str">
        <f>IF(ISBLANK('Beladung des Speichers'!A541),"",'Beladung des Speichers'!E541)</f>
        <v/>
      </c>
      <c r="K541" s="154" t="str">
        <f>IF(ISBLANK('Beladung des Speichers'!A541),"",SUMIFS('Entladung des Speichers'!$C$17:$C$1001,'Entladung des Speichers'!$A$17:$A$1001,'Ergebnis (detailliert)'!A541))</f>
        <v/>
      </c>
      <c r="L541" s="155" t="str">
        <f t="shared" si="34"/>
        <v/>
      </c>
      <c r="M541" s="155" t="str">
        <f>IF(ISBLANK('Entladung des Speichers'!A541),"",'Entladung des Speichers'!C541)</f>
        <v/>
      </c>
      <c r="N541" s="154" t="str">
        <f>IF(ISBLANK('Beladung des Speichers'!A541),"",SUMIFS('Entladung des Speichers'!$E$17:$E$1001,'Entladung des Speichers'!$A$17:$A$1001,'Ergebnis (detailliert)'!$A$17:$A$300))</f>
        <v/>
      </c>
      <c r="O541" s="113" t="str">
        <f t="shared" si="35"/>
        <v/>
      </c>
      <c r="P541" s="17" t="str">
        <f>IFERROR(IF(A541="","",N541*'Ergebnis (detailliert)'!J541/'Ergebnis (detailliert)'!I541),0)</f>
        <v/>
      </c>
      <c r="Q541" s="95" t="str">
        <f t="shared" si="36"/>
        <v/>
      </c>
      <c r="R541" s="96" t="str">
        <f t="shared" si="37"/>
        <v/>
      </c>
      <c r="S541" s="97" t="str">
        <f>IF(A541="","",IF(LOOKUP(A541,Stammdaten!$A$17:$A$1001,Stammdaten!$G$17:$G$1001)="Nein",0,IF(ISBLANK('Beladung des Speichers'!A541),"",ROUND(MIN(J541,Q541)*-1,2))))</f>
        <v/>
      </c>
    </row>
    <row r="542" spans="1:19" x14ac:dyDescent="0.2">
      <c r="A542" s="98" t="str">
        <f>IF('Beladung des Speichers'!A542="","",'Beladung des Speichers'!A542)</f>
        <v/>
      </c>
      <c r="B542" s="98" t="str">
        <f>IF('Beladung des Speichers'!B542="","",'Beladung des Speichers'!B542)</f>
        <v/>
      </c>
      <c r="C542" s="149" t="str">
        <f>IF(ISBLANK('Beladung des Speichers'!A542),"",SUMIFS('Beladung des Speichers'!$C$17:$C$300,'Beladung des Speichers'!$A$17:$A$300,A542)-SUMIFS('Entladung des Speichers'!$C$17:$C$300,'Entladung des Speichers'!$A$17:$A$300,A542)+SUMIFS(Füllstände!$B$17:$B$299,Füllstände!$A$17:$A$299,A542)-SUMIFS(Füllstände!$C$17:$C$299,Füllstände!$A$17:$A$299,A542))</f>
        <v/>
      </c>
      <c r="D542" s="150" t="str">
        <f>IF(ISBLANK('Beladung des Speichers'!A542),"",C542*'Beladung des Speichers'!C542/SUMIFS('Beladung des Speichers'!$C$17:$C$300,'Beladung des Speichers'!$A$17:$A$300,A542))</f>
        <v/>
      </c>
      <c r="E542" s="151" t="str">
        <f>IF(ISBLANK('Beladung des Speichers'!A542),"",1/SUMIFS('Beladung des Speichers'!$C$17:$C$300,'Beladung des Speichers'!$A$17:$A$300,A542)*C542*SUMIF($A$17:$A$300,A542,'Beladung des Speichers'!$E$17:$E$300))</f>
        <v/>
      </c>
      <c r="F542" s="152" t="str">
        <f>IF(ISBLANK('Beladung des Speichers'!A542),"",IF(C542=0,"0,00",D542/C542*E542))</f>
        <v/>
      </c>
      <c r="G542" s="153" t="str">
        <f>IF(ISBLANK('Beladung des Speichers'!A542),"",SUMIFS('Beladung des Speichers'!$C$17:$C$300,'Beladung des Speichers'!$A$17:$A$300,A542))</f>
        <v/>
      </c>
      <c r="H542" s="112" t="str">
        <f>IF(ISBLANK('Beladung des Speichers'!A542),"",'Beladung des Speichers'!C542)</f>
        <v/>
      </c>
      <c r="I542" s="154" t="str">
        <f>IF(ISBLANK('Beladung des Speichers'!A542),"",SUMIFS('Beladung des Speichers'!$E$17:$E$1001,'Beladung des Speichers'!$A$17:$A$1001,'Ergebnis (detailliert)'!A542))</f>
        <v/>
      </c>
      <c r="J542" s="113" t="str">
        <f>IF(ISBLANK('Beladung des Speichers'!A542),"",'Beladung des Speichers'!E542)</f>
        <v/>
      </c>
      <c r="K542" s="154" t="str">
        <f>IF(ISBLANK('Beladung des Speichers'!A542),"",SUMIFS('Entladung des Speichers'!$C$17:$C$1001,'Entladung des Speichers'!$A$17:$A$1001,'Ergebnis (detailliert)'!A542))</f>
        <v/>
      </c>
      <c r="L542" s="155" t="str">
        <f t="shared" si="34"/>
        <v/>
      </c>
      <c r="M542" s="155" t="str">
        <f>IF(ISBLANK('Entladung des Speichers'!A542),"",'Entladung des Speichers'!C542)</f>
        <v/>
      </c>
      <c r="N542" s="154" t="str">
        <f>IF(ISBLANK('Beladung des Speichers'!A542),"",SUMIFS('Entladung des Speichers'!$E$17:$E$1001,'Entladung des Speichers'!$A$17:$A$1001,'Ergebnis (detailliert)'!$A$17:$A$300))</f>
        <v/>
      </c>
      <c r="O542" s="113" t="str">
        <f t="shared" si="35"/>
        <v/>
      </c>
      <c r="P542" s="17" t="str">
        <f>IFERROR(IF(A542="","",N542*'Ergebnis (detailliert)'!J542/'Ergebnis (detailliert)'!I542),0)</f>
        <v/>
      </c>
      <c r="Q542" s="95" t="str">
        <f t="shared" si="36"/>
        <v/>
      </c>
      <c r="R542" s="96" t="str">
        <f t="shared" si="37"/>
        <v/>
      </c>
      <c r="S542" s="97" t="str">
        <f>IF(A542="","",IF(LOOKUP(A542,Stammdaten!$A$17:$A$1001,Stammdaten!$G$17:$G$1001)="Nein",0,IF(ISBLANK('Beladung des Speichers'!A542),"",ROUND(MIN(J542,Q542)*-1,2))))</f>
        <v/>
      </c>
    </row>
    <row r="543" spans="1:19" x14ac:dyDescent="0.2">
      <c r="A543" s="98" t="str">
        <f>IF('Beladung des Speichers'!A543="","",'Beladung des Speichers'!A543)</f>
        <v/>
      </c>
      <c r="B543" s="98" t="str">
        <f>IF('Beladung des Speichers'!B543="","",'Beladung des Speichers'!B543)</f>
        <v/>
      </c>
      <c r="C543" s="149" t="str">
        <f>IF(ISBLANK('Beladung des Speichers'!A543),"",SUMIFS('Beladung des Speichers'!$C$17:$C$300,'Beladung des Speichers'!$A$17:$A$300,A543)-SUMIFS('Entladung des Speichers'!$C$17:$C$300,'Entladung des Speichers'!$A$17:$A$300,A543)+SUMIFS(Füllstände!$B$17:$B$299,Füllstände!$A$17:$A$299,A543)-SUMIFS(Füllstände!$C$17:$C$299,Füllstände!$A$17:$A$299,A543))</f>
        <v/>
      </c>
      <c r="D543" s="150" t="str">
        <f>IF(ISBLANK('Beladung des Speichers'!A543),"",C543*'Beladung des Speichers'!C543/SUMIFS('Beladung des Speichers'!$C$17:$C$300,'Beladung des Speichers'!$A$17:$A$300,A543))</f>
        <v/>
      </c>
      <c r="E543" s="151" t="str">
        <f>IF(ISBLANK('Beladung des Speichers'!A543),"",1/SUMIFS('Beladung des Speichers'!$C$17:$C$300,'Beladung des Speichers'!$A$17:$A$300,A543)*C543*SUMIF($A$17:$A$300,A543,'Beladung des Speichers'!$E$17:$E$300))</f>
        <v/>
      </c>
      <c r="F543" s="152" t="str">
        <f>IF(ISBLANK('Beladung des Speichers'!A543),"",IF(C543=0,"0,00",D543/C543*E543))</f>
        <v/>
      </c>
      <c r="G543" s="153" t="str">
        <f>IF(ISBLANK('Beladung des Speichers'!A543),"",SUMIFS('Beladung des Speichers'!$C$17:$C$300,'Beladung des Speichers'!$A$17:$A$300,A543))</f>
        <v/>
      </c>
      <c r="H543" s="112" t="str">
        <f>IF(ISBLANK('Beladung des Speichers'!A543),"",'Beladung des Speichers'!C543)</f>
        <v/>
      </c>
      <c r="I543" s="154" t="str">
        <f>IF(ISBLANK('Beladung des Speichers'!A543),"",SUMIFS('Beladung des Speichers'!$E$17:$E$1001,'Beladung des Speichers'!$A$17:$A$1001,'Ergebnis (detailliert)'!A543))</f>
        <v/>
      </c>
      <c r="J543" s="113" t="str">
        <f>IF(ISBLANK('Beladung des Speichers'!A543),"",'Beladung des Speichers'!E543)</f>
        <v/>
      </c>
      <c r="K543" s="154" t="str">
        <f>IF(ISBLANK('Beladung des Speichers'!A543),"",SUMIFS('Entladung des Speichers'!$C$17:$C$1001,'Entladung des Speichers'!$A$17:$A$1001,'Ergebnis (detailliert)'!A543))</f>
        <v/>
      </c>
      <c r="L543" s="155" t="str">
        <f t="shared" si="34"/>
        <v/>
      </c>
      <c r="M543" s="155" t="str">
        <f>IF(ISBLANK('Entladung des Speichers'!A543),"",'Entladung des Speichers'!C543)</f>
        <v/>
      </c>
      <c r="N543" s="154" t="str">
        <f>IF(ISBLANK('Beladung des Speichers'!A543),"",SUMIFS('Entladung des Speichers'!$E$17:$E$1001,'Entladung des Speichers'!$A$17:$A$1001,'Ergebnis (detailliert)'!$A$17:$A$300))</f>
        <v/>
      </c>
      <c r="O543" s="113" t="str">
        <f t="shared" si="35"/>
        <v/>
      </c>
      <c r="P543" s="17" t="str">
        <f>IFERROR(IF(A543="","",N543*'Ergebnis (detailliert)'!J543/'Ergebnis (detailliert)'!I543),0)</f>
        <v/>
      </c>
      <c r="Q543" s="95" t="str">
        <f t="shared" si="36"/>
        <v/>
      </c>
      <c r="R543" s="96" t="str">
        <f t="shared" si="37"/>
        <v/>
      </c>
      <c r="S543" s="97" t="str">
        <f>IF(A543="","",IF(LOOKUP(A543,Stammdaten!$A$17:$A$1001,Stammdaten!$G$17:$G$1001)="Nein",0,IF(ISBLANK('Beladung des Speichers'!A543),"",ROUND(MIN(J543,Q543)*-1,2))))</f>
        <v/>
      </c>
    </row>
    <row r="544" spans="1:19" x14ac:dyDescent="0.2">
      <c r="A544" s="98" t="str">
        <f>IF('Beladung des Speichers'!A544="","",'Beladung des Speichers'!A544)</f>
        <v/>
      </c>
      <c r="B544" s="98" t="str">
        <f>IF('Beladung des Speichers'!B544="","",'Beladung des Speichers'!B544)</f>
        <v/>
      </c>
      <c r="C544" s="149" t="str">
        <f>IF(ISBLANK('Beladung des Speichers'!A544),"",SUMIFS('Beladung des Speichers'!$C$17:$C$300,'Beladung des Speichers'!$A$17:$A$300,A544)-SUMIFS('Entladung des Speichers'!$C$17:$C$300,'Entladung des Speichers'!$A$17:$A$300,A544)+SUMIFS(Füllstände!$B$17:$B$299,Füllstände!$A$17:$A$299,A544)-SUMIFS(Füllstände!$C$17:$C$299,Füllstände!$A$17:$A$299,A544))</f>
        <v/>
      </c>
      <c r="D544" s="150" t="str">
        <f>IF(ISBLANK('Beladung des Speichers'!A544),"",C544*'Beladung des Speichers'!C544/SUMIFS('Beladung des Speichers'!$C$17:$C$300,'Beladung des Speichers'!$A$17:$A$300,A544))</f>
        <v/>
      </c>
      <c r="E544" s="151" t="str">
        <f>IF(ISBLANK('Beladung des Speichers'!A544),"",1/SUMIFS('Beladung des Speichers'!$C$17:$C$300,'Beladung des Speichers'!$A$17:$A$300,A544)*C544*SUMIF($A$17:$A$300,A544,'Beladung des Speichers'!$E$17:$E$300))</f>
        <v/>
      </c>
      <c r="F544" s="152" t="str">
        <f>IF(ISBLANK('Beladung des Speichers'!A544),"",IF(C544=0,"0,00",D544/C544*E544))</f>
        <v/>
      </c>
      <c r="G544" s="153" t="str">
        <f>IF(ISBLANK('Beladung des Speichers'!A544),"",SUMIFS('Beladung des Speichers'!$C$17:$C$300,'Beladung des Speichers'!$A$17:$A$300,A544))</f>
        <v/>
      </c>
      <c r="H544" s="112" t="str">
        <f>IF(ISBLANK('Beladung des Speichers'!A544),"",'Beladung des Speichers'!C544)</f>
        <v/>
      </c>
      <c r="I544" s="154" t="str">
        <f>IF(ISBLANK('Beladung des Speichers'!A544),"",SUMIFS('Beladung des Speichers'!$E$17:$E$1001,'Beladung des Speichers'!$A$17:$A$1001,'Ergebnis (detailliert)'!A544))</f>
        <v/>
      </c>
      <c r="J544" s="113" t="str">
        <f>IF(ISBLANK('Beladung des Speichers'!A544),"",'Beladung des Speichers'!E544)</f>
        <v/>
      </c>
      <c r="K544" s="154" t="str">
        <f>IF(ISBLANK('Beladung des Speichers'!A544),"",SUMIFS('Entladung des Speichers'!$C$17:$C$1001,'Entladung des Speichers'!$A$17:$A$1001,'Ergebnis (detailliert)'!A544))</f>
        <v/>
      </c>
      <c r="L544" s="155" t="str">
        <f t="shared" si="34"/>
        <v/>
      </c>
      <c r="M544" s="155" t="str">
        <f>IF(ISBLANK('Entladung des Speichers'!A544),"",'Entladung des Speichers'!C544)</f>
        <v/>
      </c>
      <c r="N544" s="154" t="str">
        <f>IF(ISBLANK('Beladung des Speichers'!A544),"",SUMIFS('Entladung des Speichers'!$E$17:$E$1001,'Entladung des Speichers'!$A$17:$A$1001,'Ergebnis (detailliert)'!$A$17:$A$300))</f>
        <v/>
      </c>
      <c r="O544" s="113" t="str">
        <f t="shared" si="35"/>
        <v/>
      </c>
      <c r="P544" s="17" t="str">
        <f>IFERROR(IF(A544="","",N544*'Ergebnis (detailliert)'!J544/'Ergebnis (detailliert)'!I544),0)</f>
        <v/>
      </c>
      <c r="Q544" s="95" t="str">
        <f t="shared" si="36"/>
        <v/>
      </c>
      <c r="R544" s="96" t="str">
        <f t="shared" si="37"/>
        <v/>
      </c>
      <c r="S544" s="97" t="str">
        <f>IF(A544="","",IF(LOOKUP(A544,Stammdaten!$A$17:$A$1001,Stammdaten!$G$17:$G$1001)="Nein",0,IF(ISBLANK('Beladung des Speichers'!A544),"",ROUND(MIN(J544,Q544)*-1,2))))</f>
        <v/>
      </c>
    </row>
    <row r="545" spans="1:19" x14ac:dyDescent="0.2">
      <c r="A545" s="98" t="str">
        <f>IF('Beladung des Speichers'!A545="","",'Beladung des Speichers'!A545)</f>
        <v/>
      </c>
      <c r="B545" s="98" t="str">
        <f>IF('Beladung des Speichers'!B545="","",'Beladung des Speichers'!B545)</f>
        <v/>
      </c>
      <c r="C545" s="149" t="str">
        <f>IF(ISBLANK('Beladung des Speichers'!A545),"",SUMIFS('Beladung des Speichers'!$C$17:$C$300,'Beladung des Speichers'!$A$17:$A$300,A545)-SUMIFS('Entladung des Speichers'!$C$17:$C$300,'Entladung des Speichers'!$A$17:$A$300,A545)+SUMIFS(Füllstände!$B$17:$B$299,Füllstände!$A$17:$A$299,A545)-SUMIFS(Füllstände!$C$17:$C$299,Füllstände!$A$17:$A$299,A545))</f>
        <v/>
      </c>
      <c r="D545" s="150" t="str">
        <f>IF(ISBLANK('Beladung des Speichers'!A545),"",C545*'Beladung des Speichers'!C545/SUMIFS('Beladung des Speichers'!$C$17:$C$300,'Beladung des Speichers'!$A$17:$A$300,A545))</f>
        <v/>
      </c>
      <c r="E545" s="151" t="str">
        <f>IF(ISBLANK('Beladung des Speichers'!A545),"",1/SUMIFS('Beladung des Speichers'!$C$17:$C$300,'Beladung des Speichers'!$A$17:$A$300,A545)*C545*SUMIF($A$17:$A$300,A545,'Beladung des Speichers'!$E$17:$E$300))</f>
        <v/>
      </c>
      <c r="F545" s="152" t="str">
        <f>IF(ISBLANK('Beladung des Speichers'!A545),"",IF(C545=0,"0,00",D545/C545*E545))</f>
        <v/>
      </c>
      <c r="G545" s="153" t="str">
        <f>IF(ISBLANK('Beladung des Speichers'!A545),"",SUMIFS('Beladung des Speichers'!$C$17:$C$300,'Beladung des Speichers'!$A$17:$A$300,A545))</f>
        <v/>
      </c>
      <c r="H545" s="112" t="str">
        <f>IF(ISBLANK('Beladung des Speichers'!A545),"",'Beladung des Speichers'!C545)</f>
        <v/>
      </c>
      <c r="I545" s="154" t="str">
        <f>IF(ISBLANK('Beladung des Speichers'!A545),"",SUMIFS('Beladung des Speichers'!$E$17:$E$1001,'Beladung des Speichers'!$A$17:$A$1001,'Ergebnis (detailliert)'!A545))</f>
        <v/>
      </c>
      <c r="J545" s="113" t="str">
        <f>IF(ISBLANK('Beladung des Speichers'!A545),"",'Beladung des Speichers'!E545)</f>
        <v/>
      </c>
      <c r="K545" s="154" t="str">
        <f>IF(ISBLANK('Beladung des Speichers'!A545),"",SUMIFS('Entladung des Speichers'!$C$17:$C$1001,'Entladung des Speichers'!$A$17:$A$1001,'Ergebnis (detailliert)'!A545))</f>
        <v/>
      </c>
      <c r="L545" s="155" t="str">
        <f t="shared" si="34"/>
        <v/>
      </c>
      <c r="M545" s="155" t="str">
        <f>IF(ISBLANK('Entladung des Speichers'!A545),"",'Entladung des Speichers'!C545)</f>
        <v/>
      </c>
      <c r="N545" s="154" t="str">
        <f>IF(ISBLANK('Beladung des Speichers'!A545),"",SUMIFS('Entladung des Speichers'!$E$17:$E$1001,'Entladung des Speichers'!$A$17:$A$1001,'Ergebnis (detailliert)'!$A$17:$A$300))</f>
        <v/>
      </c>
      <c r="O545" s="113" t="str">
        <f t="shared" si="35"/>
        <v/>
      </c>
      <c r="P545" s="17" t="str">
        <f>IFERROR(IF(A545="","",N545*'Ergebnis (detailliert)'!J545/'Ergebnis (detailliert)'!I545),0)</f>
        <v/>
      </c>
      <c r="Q545" s="95" t="str">
        <f t="shared" si="36"/>
        <v/>
      </c>
      <c r="R545" s="96" t="str">
        <f t="shared" si="37"/>
        <v/>
      </c>
      <c r="S545" s="97" t="str">
        <f>IF(A545="","",IF(LOOKUP(A545,Stammdaten!$A$17:$A$1001,Stammdaten!$G$17:$G$1001)="Nein",0,IF(ISBLANK('Beladung des Speichers'!A545),"",ROUND(MIN(J545,Q545)*-1,2))))</f>
        <v/>
      </c>
    </row>
    <row r="546" spans="1:19" x14ac:dyDescent="0.2">
      <c r="A546" s="98" t="str">
        <f>IF('Beladung des Speichers'!A546="","",'Beladung des Speichers'!A546)</f>
        <v/>
      </c>
      <c r="B546" s="98" t="str">
        <f>IF('Beladung des Speichers'!B546="","",'Beladung des Speichers'!B546)</f>
        <v/>
      </c>
      <c r="C546" s="149" t="str">
        <f>IF(ISBLANK('Beladung des Speichers'!A546),"",SUMIFS('Beladung des Speichers'!$C$17:$C$300,'Beladung des Speichers'!$A$17:$A$300,A546)-SUMIFS('Entladung des Speichers'!$C$17:$C$300,'Entladung des Speichers'!$A$17:$A$300,A546)+SUMIFS(Füllstände!$B$17:$B$299,Füllstände!$A$17:$A$299,A546)-SUMIFS(Füllstände!$C$17:$C$299,Füllstände!$A$17:$A$299,A546))</f>
        <v/>
      </c>
      <c r="D546" s="150" t="str">
        <f>IF(ISBLANK('Beladung des Speichers'!A546),"",C546*'Beladung des Speichers'!C546/SUMIFS('Beladung des Speichers'!$C$17:$C$300,'Beladung des Speichers'!$A$17:$A$300,A546))</f>
        <v/>
      </c>
      <c r="E546" s="151" t="str">
        <f>IF(ISBLANK('Beladung des Speichers'!A546),"",1/SUMIFS('Beladung des Speichers'!$C$17:$C$300,'Beladung des Speichers'!$A$17:$A$300,A546)*C546*SUMIF($A$17:$A$300,A546,'Beladung des Speichers'!$E$17:$E$300))</f>
        <v/>
      </c>
      <c r="F546" s="152" t="str">
        <f>IF(ISBLANK('Beladung des Speichers'!A546),"",IF(C546=0,"0,00",D546/C546*E546))</f>
        <v/>
      </c>
      <c r="G546" s="153" t="str">
        <f>IF(ISBLANK('Beladung des Speichers'!A546),"",SUMIFS('Beladung des Speichers'!$C$17:$C$300,'Beladung des Speichers'!$A$17:$A$300,A546))</f>
        <v/>
      </c>
      <c r="H546" s="112" t="str">
        <f>IF(ISBLANK('Beladung des Speichers'!A546),"",'Beladung des Speichers'!C546)</f>
        <v/>
      </c>
      <c r="I546" s="154" t="str">
        <f>IF(ISBLANK('Beladung des Speichers'!A546),"",SUMIFS('Beladung des Speichers'!$E$17:$E$1001,'Beladung des Speichers'!$A$17:$A$1001,'Ergebnis (detailliert)'!A546))</f>
        <v/>
      </c>
      <c r="J546" s="113" t="str">
        <f>IF(ISBLANK('Beladung des Speichers'!A546),"",'Beladung des Speichers'!E546)</f>
        <v/>
      </c>
      <c r="K546" s="154" t="str">
        <f>IF(ISBLANK('Beladung des Speichers'!A546),"",SUMIFS('Entladung des Speichers'!$C$17:$C$1001,'Entladung des Speichers'!$A$17:$A$1001,'Ergebnis (detailliert)'!A546))</f>
        <v/>
      </c>
      <c r="L546" s="155" t="str">
        <f t="shared" si="34"/>
        <v/>
      </c>
      <c r="M546" s="155" t="str">
        <f>IF(ISBLANK('Entladung des Speichers'!A546),"",'Entladung des Speichers'!C546)</f>
        <v/>
      </c>
      <c r="N546" s="154" t="str">
        <f>IF(ISBLANK('Beladung des Speichers'!A546),"",SUMIFS('Entladung des Speichers'!$E$17:$E$1001,'Entladung des Speichers'!$A$17:$A$1001,'Ergebnis (detailliert)'!$A$17:$A$300))</f>
        <v/>
      </c>
      <c r="O546" s="113" t="str">
        <f t="shared" si="35"/>
        <v/>
      </c>
      <c r="P546" s="17" t="str">
        <f>IFERROR(IF(A546="","",N546*'Ergebnis (detailliert)'!J546/'Ergebnis (detailliert)'!I546),0)</f>
        <v/>
      </c>
      <c r="Q546" s="95" t="str">
        <f t="shared" si="36"/>
        <v/>
      </c>
      <c r="R546" s="96" t="str">
        <f t="shared" si="37"/>
        <v/>
      </c>
      <c r="S546" s="97" t="str">
        <f>IF(A546="","",IF(LOOKUP(A546,Stammdaten!$A$17:$A$1001,Stammdaten!$G$17:$G$1001)="Nein",0,IF(ISBLANK('Beladung des Speichers'!A546),"",ROUND(MIN(J546,Q546)*-1,2))))</f>
        <v/>
      </c>
    </row>
    <row r="547" spans="1:19" x14ac:dyDescent="0.2">
      <c r="A547" s="98" t="str">
        <f>IF('Beladung des Speichers'!A547="","",'Beladung des Speichers'!A547)</f>
        <v/>
      </c>
      <c r="B547" s="98" t="str">
        <f>IF('Beladung des Speichers'!B547="","",'Beladung des Speichers'!B547)</f>
        <v/>
      </c>
      <c r="C547" s="149" t="str">
        <f>IF(ISBLANK('Beladung des Speichers'!A547),"",SUMIFS('Beladung des Speichers'!$C$17:$C$300,'Beladung des Speichers'!$A$17:$A$300,A547)-SUMIFS('Entladung des Speichers'!$C$17:$C$300,'Entladung des Speichers'!$A$17:$A$300,A547)+SUMIFS(Füllstände!$B$17:$B$299,Füllstände!$A$17:$A$299,A547)-SUMIFS(Füllstände!$C$17:$C$299,Füllstände!$A$17:$A$299,A547))</f>
        <v/>
      </c>
      <c r="D547" s="150" t="str">
        <f>IF(ISBLANK('Beladung des Speichers'!A547),"",C547*'Beladung des Speichers'!C547/SUMIFS('Beladung des Speichers'!$C$17:$C$300,'Beladung des Speichers'!$A$17:$A$300,A547))</f>
        <v/>
      </c>
      <c r="E547" s="151" t="str">
        <f>IF(ISBLANK('Beladung des Speichers'!A547),"",1/SUMIFS('Beladung des Speichers'!$C$17:$C$300,'Beladung des Speichers'!$A$17:$A$300,A547)*C547*SUMIF($A$17:$A$300,A547,'Beladung des Speichers'!$E$17:$E$300))</f>
        <v/>
      </c>
      <c r="F547" s="152" t="str">
        <f>IF(ISBLANK('Beladung des Speichers'!A547),"",IF(C547=0,"0,00",D547/C547*E547))</f>
        <v/>
      </c>
      <c r="G547" s="153" t="str">
        <f>IF(ISBLANK('Beladung des Speichers'!A547),"",SUMIFS('Beladung des Speichers'!$C$17:$C$300,'Beladung des Speichers'!$A$17:$A$300,A547))</f>
        <v/>
      </c>
      <c r="H547" s="112" t="str">
        <f>IF(ISBLANK('Beladung des Speichers'!A547),"",'Beladung des Speichers'!C547)</f>
        <v/>
      </c>
      <c r="I547" s="154" t="str">
        <f>IF(ISBLANK('Beladung des Speichers'!A547),"",SUMIFS('Beladung des Speichers'!$E$17:$E$1001,'Beladung des Speichers'!$A$17:$A$1001,'Ergebnis (detailliert)'!A547))</f>
        <v/>
      </c>
      <c r="J547" s="113" t="str">
        <f>IF(ISBLANK('Beladung des Speichers'!A547),"",'Beladung des Speichers'!E547)</f>
        <v/>
      </c>
      <c r="K547" s="154" t="str">
        <f>IF(ISBLANK('Beladung des Speichers'!A547),"",SUMIFS('Entladung des Speichers'!$C$17:$C$1001,'Entladung des Speichers'!$A$17:$A$1001,'Ergebnis (detailliert)'!A547))</f>
        <v/>
      </c>
      <c r="L547" s="155" t="str">
        <f t="shared" si="34"/>
        <v/>
      </c>
      <c r="M547" s="155" t="str">
        <f>IF(ISBLANK('Entladung des Speichers'!A547),"",'Entladung des Speichers'!C547)</f>
        <v/>
      </c>
      <c r="N547" s="154" t="str">
        <f>IF(ISBLANK('Beladung des Speichers'!A547),"",SUMIFS('Entladung des Speichers'!$E$17:$E$1001,'Entladung des Speichers'!$A$17:$A$1001,'Ergebnis (detailliert)'!$A$17:$A$300))</f>
        <v/>
      </c>
      <c r="O547" s="113" t="str">
        <f t="shared" si="35"/>
        <v/>
      </c>
      <c r="P547" s="17" t="str">
        <f>IFERROR(IF(A547="","",N547*'Ergebnis (detailliert)'!J547/'Ergebnis (detailliert)'!I547),0)</f>
        <v/>
      </c>
      <c r="Q547" s="95" t="str">
        <f t="shared" si="36"/>
        <v/>
      </c>
      <c r="R547" s="96" t="str">
        <f t="shared" si="37"/>
        <v/>
      </c>
      <c r="S547" s="97" t="str">
        <f>IF(A547="","",IF(LOOKUP(A547,Stammdaten!$A$17:$A$1001,Stammdaten!$G$17:$G$1001)="Nein",0,IF(ISBLANK('Beladung des Speichers'!A547),"",ROUND(MIN(J547,Q547)*-1,2))))</f>
        <v/>
      </c>
    </row>
    <row r="548" spans="1:19" x14ac:dyDescent="0.2">
      <c r="A548" s="98" t="str">
        <f>IF('Beladung des Speichers'!A548="","",'Beladung des Speichers'!A548)</f>
        <v/>
      </c>
      <c r="B548" s="98" t="str">
        <f>IF('Beladung des Speichers'!B548="","",'Beladung des Speichers'!B548)</f>
        <v/>
      </c>
      <c r="C548" s="149" t="str">
        <f>IF(ISBLANK('Beladung des Speichers'!A548),"",SUMIFS('Beladung des Speichers'!$C$17:$C$300,'Beladung des Speichers'!$A$17:$A$300,A548)-SUMIFS('Entladung des Speichers'!$C$17:$C$300,'Entladung des Speichers'!$A$17:$A$300,A548)+SUMIFS(Füllstände!$B$17:$B$299,Füllstände!$A$17:$A$299,A548)-SUMIFS(Füllstände!$C$17:$C$299,Füllstände!$A$17:$A$299,A548))</f>
        <v/>
      </c>
      <c r="D548" s="150" t="str">
        <f>IF(ISBLANK('Beladung des Speichers'!A548),"",C548*'Beladung des Speichers'!C548/SUMIFS('Beladung des Speichers'!$C$17:$C$300,'Beladung des Speichers'!$A$17:$A$300,A548))</f>
        <v/>
      </c>
      <c r="E548" s="151" t="str">
        <f>IF(ISBLANK('Beladung des Speichers'!A548),"",1/SUMIFS('Beladung des Speichers'!$C$17:$C$300,'Beladung des Speichers'!$A$17:$A$300,A548)*C548*SUMIF($A$17:$A$300,A548,'Beladung des Speichers'!$E$17:$E$300))</f>
        <v/>
      </c>
      <c r="F548" s="152" t="str">
        <f>IF(ISBLANK('Beladung des Speichers'!A548),"",IF(C548=0,"0,00",D548/C548*E548))</f>
        <v/>
      </c>
      <c r="G548" s="153" t="str">
        <f>IF(ISBLANK('Beladung des Speichers'!A548),"",SUMIFS('Beladung des Speichers'!$C$17:$C$300,'Beladung des Speichers'!$A$17:$A$300,A548))</f>
        <v/>
      </c>
      <c r="H548" s="112" t="str">
        <f>IF(ISBLANK('Beladung des Speichers'!A548),"",'Beladung des Speichers'!C548)</f>
        <v/>
      </c>
      <c r="I548" s="154" t="str">
        <f>IF(ISBLANK('Beladung des Speichers'!A548),"",SUMIFS('Beladung des Speichers'!$E$17:$E$1001,'Beladung des Speichers'!$A$17:$A$1001,'Ergebnis (detailliert)'!A548))</f>
        <v/>
      </c>
      <c r="J548" s="113" t="str">
        <f>IF(ISBLANK('Beladung des Speichers'!A548),"",'Beladung des Speichers'!E548)</f>
        <v/>
      </c>
      <c r="K548" s="154" t="str">
        <f>IF(ISBLANK('Beladung des Speichers'!A548),"",SUMIFS('Entladung des Speichers'!$C$17:$C$1001,'Entladung des Speichers'!$A$17:$A$1001,'Ergebnis (detailliert)'!A548))</f>
        <v/>
      </c>
      <c r="L548" s="155" t="str">
        <f t="shared" si="34"/>
        <v/>
      </c>
      <c r="M548" s="155" t="str">
        <f>IF(ISBLANK('Entladung des Speichers'!A548),"",'Entladung des Speichers'!C548)</f>
        <v/>
      </c>
      <c r="N548" s="154" t="str">
        <f>IF(ISBLANK('Beladung des Speichers'!A548),"",SUMIFS('Entladung des Speichers'!$E$17:$E$1001,'Entladung des Speichers'!$A$17:$A$1001,'Ergebnis (detailliert)'!$A$17:$A$300))</f>
        <v/>
      </c>
      <c r="O548" s="113" t="str">
        <f t="shared" si="35"/>
        <v/>
      </c>
      <c r="P548" s="17" t="str">
        <f>IFERROR(IF(A548="","",N548*'Ergebnis (detailliert)'!J548/'Ergebnis (detailliert)'!I548),0)</f>
        <v/>
      </c>
      <c r="Q548" s="95" t="str">
        <f t="shared" si="36"/>
        <v/>
      </c>
      <c r="R548" s="96" t="str">
        <f t="shared" si="37"/>
        <v/>
      </c>
      <c r="S548" s="97" t="str">
        <f>IF(A548="","",IF(LOOKUP(A548,Stammdaten!$A$17:$A$1001,Stammdaten!$G$17:$G$1001)="Nein",0,IF(ISBLANK('Beladung des Speichers'!A548),"",ROUND(MIN(J548,Q548)*-1,2))))</f>
        <v/>
      </c>
    </row>
    <row r="549" spans="1:19" x14ac:dyDescent="0.2">
      <c r="A549" s="98" t="str">
        <f>IF('Beladung des Speichers'!A549="","",'Beladung des Speichers'!A549)</f>
        <v/>
      </c>
      <c r="B549" s="98" t="str">
        <f>IF('Beladung des Speichers'!B549="","",'Beladung des Speichers'!B549)</f>
        <v/>
      </c>
      <c r="C549" s="149" t="str">
        <f>IF(ISBLANK('Beladung des Speichers'!A549),"",SUMIFS('Beladung des Speichers'!$C$17:$C$300,'Beladung des Speichers'!$A$17:$A$300,A549)-SUMIFS('Entladung des Speichers'!$C$17:$C$300,'Entladung des Speichers'!$A$17:$A$300,A549)+SUMIFS(Füllstände!$B$17:$B$299,Füllstände!$A$17:$A$299,A549)-SUMIFS(Füllstände!$C$17:$C$299,Füllstände!$A$17:$A$299,A549))</f>
        <v/>
      </c>
      <c r="D549" s="150" t="str">
        <f>IF(ISBLANK('Beladung des Speichers'!A549),"",C549*'Beladung des Speichers'!C549/SUMIFS('Beladung des Speichers'!$C$17:$C$300,'Beladung des Speichers'!$A$17:$A$300,A549))</f>
        <v/>
      </c>
      <c r="E549" s="151" t="str">
        <f>IF(ISBLANK('Beladung des Speichers'!A549),"",1/SUMIFS('Beladung des Speichers'!$C$17:$C$300,'Beladung des Speichers'!$A$17:$A$300,A549)*C549*SUMIF($A$17:$A$300,A549,'Beladung des Speichers'!$E$17:$E$300))</f>
        <v/>
      </c>
      <c r="F549" s="152" t="str">
        <f>IF(ISBLANK('Beladung des Speichers'!A549),"",IF(C549=0,"0,00",D549/C549*E549))</f>
        <v/>
      </c>
      <c r="G549" s="153" t="str">
        <f>IF(ISBLANK('Beladung des Speichers'!A549),"",SUMIFS('Beladung des Speichers'!$C$17:$C$300,'Beladung des Speichers'!$A$17:$A$300,A549))</f>
        <v/>
      </c>
      <c r="H549" s="112" t="str">
        <f>IF(ISBLANK('Beladung des Speichers'!A549),"",'Beladung des Speichers'!C549)</f>
        <v/>
      </c>
      <c r="I549" s="154" t="str">
        <f>IF(ISBLANK('Beladung des Speichers'!A549),"",SUMIFS('Beladung des Speichers'!$E$17:$E$1001,'Beladung des Speichers'!$A$17:$A$1001,'Ergebnis (detailliert)'!A549))</f>
        <v/>
      </c>
      <c r="J549" s="113" t="str">
        <f>IF(ISBLANK('Beladung des Speichers'!A549),"",'Beladung des Speichers'!E549)</f>
        <v/>
      </c>
      <c r="K549" s="154" t="str">
        <f>IF(ISBLANK('Beladung des Speichers'!A549),"",SUMIFS('Entladung des Speichers'!$C$17:$C$1001,'Entladung des Speichers'!$A$17:$A$1001,'Ergebnis (detailliert)'!A549))</f>
        <v/>
      </c>
      <c r="L549" s="155" t="str">
        <f t="shared" si="34"/>
        <v/>
      </c>
      <c r="M549" s="155" t="str">
        <f>IF(ISBLANK('Entladung des Speichers'!A549),"",'Entladung des Speichers'!C549)</f>
        <v/>
      </c>
      <c r="N549" s="154" t="str">
        <f>IF(ISBLANK('Beladung des Speichers'!A549),"",SUMIFS('Entladung des Speichers'!$E$17:$E$1001,'Entladung des Speichers'!$A$17:$A$1001,'Ergebnis (detailliert)'!$A$17:$A$300))</f>
        <v/>
      </c>
      <c r="O549" s="113" t="str">
        <f t="shared" si="35"/>
        <v/>
      </c>
      <c r="P549" s="17" t="str">
        <f>IFERROR(IF(A549="","",N549*'Ergebnis (detailliert)'!J549/'Ergebnis (detailliert)'!I549),0)</f>
        <v/>
      </c>
      <c r="Q549" s="95" t="str">
        <f t="shared" si="36"/>
        <v/>
      </c>
      <c r="R549" s="96" t="str">
        <f t="shared" si="37"/>
        <v/>
      </c>
      <c r="S549" s="97" t="str">
        <f>IF(A549="","",IF(LOOKUP(A549,Stammdaten!$A$17:$A$1001,Stammdaten!$G$17:$G$1001)="Nein",0,IF(ISBLANK('Beladung des Speichers'!A549),"",ROUND(MIN(J549,Q549)*-1,2))))</f>
        <v/>
      </c>
    </row>
    <row r="550" spans="1:19" x14ac:dyDescent="0.2">
      <c r="A550" s="98" t="str">
        <f>IF('Beladung des Speichers'!A550="","",'Beladung des Speichers'!A550)</f>
        <v/>
      </c>
      <c r="B550" s="98" t="str">
        <f>IF('Beladung des Speichers'!B550="","",'Beladung des Speichers'!B550)</f>
        <v/>
      </c>
      <c r="C550" s="149" t="str">
        <f>IF(ISBLANK('Beladung des Speichers'!A550),"",SUMIFS('Beladung des Speichers'!$C$17:$C$300,'Beladung des Speichers'!$A$17:$A$300,A550)-SUMIFS('Entladung des Speichers'!$C$17:$C$300,'Entladung des Speichers'!$A$17:$A$300,A550)+SUMIFS(Füllstände!$B$17:$B$299,Füllstände!$A$17:$A$299,A550)-SUMIFS(Füllstände!$C$17:$C$299,Füllstände!$A$17:$A$299,A550))</f>
        <v/>
      </c>
      <c r="D550" s="150" t="str">
        <f>IF(ISBLANK('Beladung des Speichers'!A550),"",C550*'Beladung des Speichers'!C550/SUMIFS('Beladung des Speichers'!$C$17:$C$300,'Beladung des Speichers'!$A$17:$A$300,A550))</f>
        <v/>
      </c>
      <c r="E550" s="151" t="str">
        <f>IF(ISBLANK('Beladung des Speichers'!A550),"",1/SUMIFS('Beladung des Speichers'!$C$17:$C$300,'Beladung des Speichers'!$A$17:$A$300,A550)*C550*SUMIF($A$17:$A$300,A550,'Beladung des Speichers'!$E$17:$E$300))</f>
        <v/>
      </c>
      <c r="F550" s="152" t="str">
        <f>IF(ISBLANK('Beladung des Speichers'!A550),"",IF(C550=0,"0,00",D550/C550*E550))</f>
        <v/>
      </c>
      <c r="G550" s="153" t="str">
        <f>IF(ISBLANK('Beladung des Speichers'!A550),"",SUMIFS('Beladung des Speichers'!$C$17:$C$300,'Beladung des Speichers'!$A$17:$A$300,A550))</f>
        <v/>
      </c>
      <c r="H550" s="112" t="str">
        <f>IF(ISBLANK('Beladung des Speichers'!A550),"",'Beladung des Speichers'!C550)</f>
        <v/>
      </c>
      <c r="I550" s="154" t="str">
        <f>IF(ISBLANK('Beladung des Speichers'!A550),"",SUMIFS('Beladung des Speichers'!$E$17:$E$1001,'Beladung des Speichers'!$A$17:$A$1001,'Ergebnis (detailliert)'!A550))</f>
        <v/>
      </c>
      <c r="J550" s="113" t="str">
        <f>IF(ISBLANK('Beladung des Speichers'!A550),"",'Beladung des Speichers'!E550)</f>
        <v/>
      </c>
      <c r="K550" s="154" t="str">
        <f>IF(ISBLANK('Beladung des Speichers'!A550),"",SUMIFS('Entladung des Speichers'!$C$17:$C$1001,'Entladung des Speichers'!$A$17:$A$1001,'Ergebnis (detailliert)'!A550))</f>
        <v/>
      </c>
      <c r="L550" s="155" t="str">
        <f t="shared" si="34"/>
        <v/>
      </c>
      <c r="M550" s="155" t="str">
        <f>IF(ISBLANK('Entladung des Speichers'!A550),"",'Entladung des Speichers'!C550)</f>
        <v/>
      </c>
      <c r="N550" s="154" t="str">
        <f>IF(ISBLANK('Beladung des Speichers'!A550),"",SUMIFS('Entladung des Speichers'!$E$17:$E$1001,'Entladung des Speichers'!$A$17:$A$1001,'Ergebnis (detailliert)'!$A$17:$A$300))</f>
        <v/>
      </c>
      <c r="O550" s="113" t="str">
        <f t="shared" si="35"/>
        <v/>
      </c>
      <c r="P550" s="17" t="str">
        <f>IFERROR(IF(A550="","",N550*'Ergebnis (detailliert)'!J550/'Ergebnis (detailliert)'!I550),0)</f>
        <v/>
      </c>
      <c r="Q550" s="95" t="str">
        <f t="shared" si="36"/>
        <v/>
      </c>
      <c r="R550" s="96" t="str">
        <f t="shared" si="37"/>
        <v/>
      </c>
      <c r="S550" s="97" t="str">
        <f>IF(A550="","",IF(LOOKUP(A550,Stammdaten!$A$17:$A$1001,Stammdaten!$G$17:$G$1001)="Nein",0,IF(ISBLANK('Beladung des Speichers'!A550),"",ROUND(MIN(J550,Q550)*-1,2))))</f>
        <v/>
      </c>
    </row>
    <row r="551" spans="1:19" x14ac:dyDescent="0.2">
      <c r="A551" s="98" t="str">
        <f>IF('Beladung des Speichers'!A551="","",'Beladung des Speichers'!A551)</f>
        <v/>
      </c>
      <c r="B551" s="98" t="str">
        <f>IF('Beladung des Speichers'!B551="","",'Beladung des Speichers'!B551)</f>
        <v/>
      </c>
      <c r="C551" s="149" t="str">
        <f>IF(ISBLANK('Beladung des Speichers'!A551),"",SUMIFS('Beladung des Speichers'!$C$17:$C$300,'Beladung des Speichers'!$A$17:$A$300,A551)-SUMIFS('Entladung des Speichers'!$C$17:$C$300,'Entladung des Speichers'!$A$17:$A$300,A551)+SUMIFS(Füllstände!$B$17:$B$299,Füllstände!$A$17:$A$299,A551)-SUMIFS(Füllstände!$C$17:$C$299,Füllstände!$A$17:$A$299,A551))</f>
        <v/>
      </c>
      <c r="D551" s="150" t="str">
        <f>IF(ISBLANK('Beladung des Speichers'!A551),"",C551*'Beladung des Speichers'!C551/SUMIFS('Beladung des Speichers'!$C$17:$C$300,'Beladung des Speichers'!$A$17:$A$300,A551))</f>
        <v/>
      </c>
      <c r="E551" s="151" t="str">
        <f>IF(ISBLANK('Beladung des Speichers'!A551),"",1/SUMIFS('Beladung des Speichers'!$C$17:$C$300,'Beladung des Speichers'!$A$17:$A$300,A551)*C551*SUMIF($A$17:$A$300,A551,'Beladung des Speichers'!$E$17:$E$300))</f>
        <v/>
      </c>
      <c r="F551" s="152" t="str">
        <f>IF(ISBLANK('Beladung des Speichers'!A551),"",IF(C551=0,"0,00",D551/C551*E551))</f>
        <v/>
      </c>
      <c r="G551" s="153" t="str">
        <f>IF(ISBLANK('Beladung des Speichers'!A551),"",SUMIFS('Beladung des Speichers'!$C$17:$C$300,'Beladung des Speichers'!$A$17:$A$300,A551))</f>
        <v/>
      </c>
      <c r="H551" s="112" t="str">
        <f>IF(ISBLANK('Beladung des Speichers'!A551),"",'Beladung des Speichers'!C551)</f>
        <v/>
      </c>
      <c r="I551" s="154" t="str">
        <f>IF(ISBLANK('Beladung des Speichers'!A551),"",SUMIFS('Beladung des Speichers'!$E$17:$E$1001,'Beladung des Speichers'!$A$17:$A$1001,'Ergebnis (detailliert)'!A551))</f>
        <v/>
      </c>
      <c r="J551" s="113" t="str">
        <f>IF(ISBLANK('Beladung des Speichers'!A551),"",'Beladung des Speichers'!E551)</f>
        <v/>
      </c>
      <c r="K551" s="154" t="str">
        <f>IF(ISBLANK('Beladung des Speichers'!A551),"",SUMIFS('Entladung des Speichers'!$C$17:$C$1001,'Entladung des Speichers'!$A$17:$A$1001,'Ergebnis (detailliert)'!A551))</f>
        <v/>
      </c>
      <c r="L551" s="155" t="str">
        <f t="shared" si="34"/>
        <v/>
      </c>
      <c r="M551" s="155" t="str">
        <f>IF(ISBLANK('Entladung des Speichers'!A551),"",'Entladung des Speichers'!C551)</f>
        <v/>
      </c>
      <c r="N551" s="154" t="str">
        <f>IF(ISBLANK('Beladung des Speichers'!A551),"",SUMIFS('Entladung des Speichers'!$E$17:$E$1001,'Entladung des Speichers'!$A$17:$A$1001,'Ergebnis (detailliert)'!$A$17:$A$300))</f>
        <v/>
      </c>
      <c r="O551" s="113" t="str">
        <f t="shared" si="35"/>
        <v/>
      </c>
      <c r="P551" s="17" t="str">
        <f>IFERROR(IF(A551="","",N551*'Ergebnis (detailliert)'!J551/'Ergebnis (detailliert)'!I551),0)</f>
        <v/>
      </c>
      <c r="Q551" s="95" t="str">
        <f t="shared" si="36"/>
        <v/>
      </c>
      <c r="R551" s="96" t="str">
        <f t="shared" si="37"/>
        <v/>
      </c>
      <c r="S551" s="97" t="str">
        <f>IF(A551="","",IF(LOOKUP(A551,Stammdaten!$A$17:$A$1001,Stammdaten!$G$17:$G$1001)="Nein",0,IF(ISBLANK('Beladung des Speichers'!A551),"",ROUND(MIN(J551,Q551)*-1,2))))</f>
        <v/>
      </c>
    </row>
    <row r="552" spans="1:19" x14ac:dyDescent="0.2">
      <c r="A552" s="98" t="str">
        <f>IF('Beladung des Speichers'!A552="","",'Beladung des Speichers'!A552)</f>
        <v/>
      </c>
      <c r="B552" s="98" t="str">
        <f>IF('Beladung des Speichers'!B552="","",'Beladung des Speichers'!B552)</f>
        <v/>
      </c>
      <c r="C552" s="149" t="str">
        <f>IF(ISBLANK('Beladung des Speichers'!A552),"",SUMIFS('Beladung des Speichers'!$C$17:$C$300,'Beladung des Speichers'!$A$17:$A$300,A552)-SUMIFS('Entladung des Speichers'!$C$17:$C$300,'Entladung des Speichers'!$A$17:$A$300,A552)+SUMIFS(Füllstände!$B$17:$B$299,Füllstände!$A$17:$A$299,A552)-SUMIFS(Füllstände!$C$17:$C$299,Füllstände!$A$17:$A$299,A552))</f>
        <v/>
      </c>
      <c r="D552" s="150" t="str">
        <f>IF(ISBLANK('Beladung des Speichers'!A552),"",C552*'Beladung des Speichers'!C552/SUMIFS('Beladung des Speichers'!$C$17:$C$300,'Beladung des Speichers'!$A$17:$A$300,A552))</f>
        <v/>
      </c>
      <c r="E552" s="151" t="str">
        <f>IF(ISBLANK('Beladung des Speichers'!A552),"",1/SUMIFS('Beladung des Speichers'!$C$17:$C$300,'Beladung des Speichers'!$A$17:$A$300,A552)*C552*SUMIF($A$17:$A$300,A552,'Beladung des Speichers'!$E$17:$E$300))</f>
        <v/>
      </c>
      <c r="F552" s="152" t="str">
        <f>IF(ISBLANK('Beladung des Speichers'!A552),"",IF(C552=0,"0,00",D552/C552*E552))</f>
        <v/>
      </c>
      <c r="G552" s="153" t="str">
        <f>IF(ISBLANK('Beladung des Speichers'!A552),"",SUMIFS('Beladung des Speichers'!$C$17:$C$300,'Beladung des Speichers'!$A$17:$A$300,A552))</f>
        <v/>
      </c>
      <c r="H552" s="112" t="str">
        <f>IF(ISBLANK('Beladung des Speichers'!A552),"",'Beladung des Speichers'!C552)</f>
        <v/>
      </c>
      <c r="I552" s="154" t="str">
        <f>IF(ISBLANK('Beladung des Speichers'!A552),"",SUMIFS('Beladung des Speichers'!$E$17:$E$1001,'Beladung des Speichers'!$A$17:$A$1001,'Ergebnis (detailliert)'!A552))</f>
        <v/>
      </c>
      <c r="J552" s="113" t="str">
        <f>IF(ISBLANK('Beladung des Speichers'!A552),"",'Beladung des Speichers'!E552)</f>
        <v/>
      </c>
      <c r="K552" s="154" t="str">
        <f>IF(ISBLANK('Beladung des Speichers'!A552),"",SUMIFS('Entladung des Speichers'!$C$17:$C$1001,'Entladung des Speichers'!$A$17:$A$1001,'Ergebnis (detailliert)'!A552))</f>
        <v/>
      </c>
      <c r="L552" s="155" t="str">
        <f t="shared" si="34"/>
        <v/>
      </c>
      <c r="M552" s="155" t="str">
        <f>IF(ISBLANK('Entladung des Speichers'!A552),"",'Entladung des Speichers'!C552)</f>
        <v/>
      </c>
      <c r="N552" s="154" t="str">
        <f>IF(ISBLANK('Beladung des Speichers'!A552),"",SUMIFS('Entladung des Speichers'!$E$17:$E$1001,'Entladung des Speichers'!$A$17:$A$1001,'Ergebnis (detailliert)'!$A$17:$A$300))</f>
        <v/>
      </c>
      <c r="O552" s="113" t="str">
        <f t="shared" si="35"/>
        <v/>
      </c>
      <c r="P552" s="17" t="str">
        <f>IFERROR(IF(A552="","",N552*'Ergebnis (detailliert)'!J552/'Ergebnis (detailliert)'!I552),0)</f>
        <v/>
      </c>
      <c r="Q552" s="95" t="str">
        <f t="shared" si="36"/>
        <v/>
      </c>
      <c r="R552" s="96" t="str">
        <f t="shared" si="37"/>
        <v/>
      </c>
      <c r="S552" s="97" t="str">
        <f>IF(A552="","",IF(LOOKUP(A552,Stammdaten!$A$17:$A$1001,Stammdaten!$G$17:$G$1001)="Nein",0,IF(ISBLANK('Beladung des Speichers'!A552),"",ROUND(MIN(J552,Q552)*-1,2))))</f>
        <v/>
      </c>
    </row>
    <row r="553" spans="1:19" x14ac:dyDescent="0.2">
      <c r="A553" s="98" t="str">
        <f>IF('Beladung des Speichers'!A553="","",'Beladung des Speichers'!A553)</f>
        <v/>
      </c>
      <c r="B553" s="98" t="str">
        <f>IF('Beladung des Speichers'!B553="","",'Beladung des Speichers'!B553)</f>
        <v/>
      </c>
      <c r="C553" s="149" t="str">
        <f>IF(ISBLANK('Beladung des Speichers'!A553),"",SUMIFS('Beladung des Speichers'!$C$17:$C$300,'Beladung des Speichers'!$A$17:$A$300,A553)-SUMIFS('Entladung des Speichers'!$C$17:$C$300,'Entladung des Speichers'!$A$17:$A$300,A553)+SUMIFS(Füllstände!$B$17:$B$299,Füllstände!$A$17:$A$299,A553)-SUMIFS(Füllstände!$C$17:$C$299,Füllstände!$A$17:$A$299,A553))</f>
        <v/>
      </c>
      <c r="D553" s="150" t="str">
        <f>IF(ISBLANK('Beladung des Speichers'!A553),"",C553*'Beladung des Speichers'!C553/SUMIFS('Beladung des Speichers'!$C$17:$C$300,'Beladung des Speichers'!$A$17:$A$300,A553))</f>
        <v/>
      </c>
      <c r="E553" s="151" t="str">
        <f>IF(ISBLANK('Beladung des Speichers'!A553),"",1/SUMIFS('Beladung des Speichers'!$C$17:$C$300,'Beladung des Speichers'!$A$17:$A$300,A553)*C553*SUMIF($A$17:$A$300,A553,'Beladung des Speichers'!$E$17:$E$300))</f>
        <v/>
      </c>
      <c r="F553" s="152" t="str">
        <f>IF(ISBLANK('Beladung des Speichers'!A553),"",IF(C553=0,"0,00",D553/C553*E553))</f>
        <v/>
      </c>
      <c r="G553" s="153" t="str">
        <f>IF(ISBLANK('Beladung des Speichers'!A553),"",SUMIFS('Beladung des Speichers'!$C$17:$C$300,'Beladung des Speichers'!$A$17:$A$300,A553))</f>
        <v/>
      </c>
      <c r="H553" s="112" t="str">
        <f>IF(ISBLANK('Beladung des Speichers'!A553),"",'Beladung des Speichers'!C553)</f>
        <v/>
      </c>
      <c r="I553" s="154" t="str">
        <f>IF(ISBLANK('Beladung des Speichers'!A553),"",SUMIFS('Beladung des Speichers'!$E$17:$E$1001,'Beladung des Speichers'!$A$17:$A$1001,'Ergebnis (detailliert)'!A553))</f>
        <v/>
      </c>
      <c r="J553" s="113" t="str">
        <f>IF(ISBLANK('Beladung des Speichers'!A553),"",'Beladung des Speichers'!E553)</f>
        <v/>
      </c>
      <c r="K553" s="154" t="str">
        <f>IF(ISBLANK('Beladung des Speichers'!A553),"",SUMIFS('Entladung des Speichers'!$C$17:$C$1001,'Entladung des Speichers'!$A$17:$A$1001,'Ergebnis (detailliert)'!A553))</f>
        <v/>
      </c>
      <c r="L553" s="155" t="str">
        <f t="shared" si="34"/>
        <v/>
      </c>
      <c r="M553" s="155" t="str">
        <f>IF(ISBLANK('Entladung des Speichers'!A553),"",'Entladung des Speichers'!C553)</f>
        <v/>
      </c>
      <c r="N553" s="154" t="str">
        <f>IF(ISBLANK('Beladung des Speichers'!A553),"",SUMIFS('Entladung des Speichers'!$E$17:$E$1001,'Entladung des Speichers'!$A$17:$A$1001,'Ergebnis (detailliert)'!$A$17:$A$300))</f>
        <v/>
      </c>
      <c r="O553" s="113" t="str">
        <f t="shared" si="35"/>
        <v/>
      </c>
      <c r="P553" s="17" t="str">
        <f>IFERROR(IF(A553="","",N553*'Ergebnis (detailliert)'!J553/'Ergebnis (detailliert)'!I553),0)</f>
        <v/>
      </c>
      <c r="Q553" s="95" t="str">
        <f t="shared" si="36"/>
        <v/>
      </c>
      <c r="R553" s="96" t="str">
        <f t="shared" si="37"/>
        <v/>
      </c>
      <c r="S553" s="97" t="str">
        <f>IF(A553="","",IF(LOOKUP(A553,Stammdaten!$A$17:$A$1001,Stammdaten!$G$17:$G$1001)="Nein",0,IF(ISBLANK('Beladung des Speichers'!A553),"",ROUND(MIN(J553,Q553)*-1,2))))</f>
        <v/>
      </c>
    </row>
    <row r="554" spans="1:19" x14ac:dyDescent="0.2">
      <c r="A554" s="98" t="str">
        <f>IF('Beladung des Speichers'!A554="","",'Beladung des Speichers'!A554)</f>
        <v/>
      </c>
      <c r="B554" s="98" t="str">
        <f>IF('Beladung des Speichers'!B554="","",'Beladung des Speichers'!B554)</f>
        <v/>
      </c>
      <c r="C554" s="149" t="str">
        <f>IF(ISBLANK('Beladung des Speichers'!A554),"",SUMIFS('Beladung des Speichers'!$C$17:$C$300,'Beladung des Speichers'!$A$17:$A$300,A554)-SUMIFS('Entladung des Speichers'!$C$17:$C$300,'Entladung des Speichers'!$A$17:$A$300,A554)+SUMIFS(Füllstände!$B$17:$B$299,Füllstände!$A$17:$A$299,A554)-SUMIFS(Füllstände!$C$17:$C$299,Füllstände!$A$17:$A$299,A554))</f>
        <v/>
      </c>
      <c r="D554" s="150" t="str">
        <f>IF(ISBLANK('Beladung des Speichers'!A554),"",C554*'Beladung des Speichers'!C554/SUMIFS('Beladung des Speichers'!$C$17:$C$300,'Beladung des Speichers'!$A$17:$A$300,A554))</f>
        <v/>
      </c>
      <c r="E554" s="151" t="str">
        <f>IF(ISBLANK('Beladung des Speichers'!A554),"",1/SUMIFS('Beladung des Speichers'!$C$17:$C$300,'Beladung des Speichers'!$A$17:$A$300,A554)*C554*SUMIF($A$17:$A$300,A554,'Beladung des Speichers'!$E$17:$E$300))</f>
        <v/>
      </c>
      <c r="F554" s="152" t="str">
        <f>IF(ISBLANK('Beladung des Speichers'!A554),"",IF(C554=0,"0,00",D554/C554*E554))</f>
        <v/>
      </c>
      <c r="G554" s="153" t="str">
        <f>IF(ISBLANK('Beladung des Speichers'!A554),"",SUMIFS('Beladung des Speichers'!$C$17:$C$300,'Beladung des Speichers'!$A$17:$A$300,A554))</f>
        <v/>
      </c>
      <c r="H554" s="112" t="str">
        <f>IF(ISBLANK('Beladung des Speichers'!A554),"",'Beladung des Speichers'!C554)</f>
        <v/>
      </c>
      <c r="I554" s="154" t="str">
        <f>IF(ISBLANK('Beladung des Speichers'!A554),"",SUMIFS('Beladung des Speichers'!$E$17:$E$1001,'Beladung des Speichers'!$A$17:$A$1001,'Ergebnis (detailliert)'!A554))</f>
        <v/>
      </c>
      <c r="J554" s="113" t="str">
        <f>IF(ISBLANK('Beladung des Speichers'!A554),"",'Beladung des Speichers'!E554)</f>
        <v/>
      </c>
      <c r="K554" s="154" t="str">
        <f>IF(ISBLANK('Beladung des Speichers'!A554),"",SUMIFS('Entladung des Speichers'!$C$17:$C$1001,'Entladung des Speichers'!$A$17:$A$1001,'Ergebnis (detailliert)'!A554))</f>
        <v/>
      </c>
      <c r="L554" s="155" t="str">
        <f t="shared" si="34"/>
        <v/>
      </c>
      <c r="M554" s="155" t="str">
        <f>IF(ISBLANK('Entladung des Speichers'!A554),"",'Entladung des Speichers'!C554)</f>
        <v/>
      </c>
      <c r="N554" s="154" t="str">
        <f>IF(ISBLANK('Beladung des Speichers'!A554),"",SUMIFS('Entladung des Speichers'!$E$17:$E$1001,'Entladung des Speichers'!$A$17:$A$1001,'Ergebnis (detailliert)'!$A$17:$A$300))</f>
        <v/>
      </c>
      <c r="O554" s="113" t="str">
        <f t="shared" si="35"/>
        <v/>
      </c>
      <c r="P554" s="17" t="str">
        <f>IFERROR(IF(A554="","",N554*'Ergebnis (detailliert)'!J554/'Ergebnis (detailliert)'!I554),0)</f>
        <v/>
      </c>
      <c r="Q554" s="95" t="str">
        <f t="shared" si="36"/>
        <v/>
      </c>
      <c r="R554" s="96" t="str">
        <f t="shared" si="37"/>
        <v/>
      </c>
      <c r="S554" s="97" t="str">
        <f>IF(A554="","",IF(LOOKUP(A554,Stammdaten!$A$17:$A$1001,Stammdaten!$G$17:$G$1001)="Nein",0,IF(ISBLANK('Beladung des Speichers'!A554),"",ROUND(MIN(J554,Q554)*-1,2))))</f>
        <v/>
      </c>
    </row>
    <row r="555" spans="1:19" x14ac:dyDescent="0.2">
      <c r="A555" s="98" t="str">
        <f>IF('Beladung des Speichers'!A555="","",'Beladung des Speichers'!A555)</f>
        <v/>
      </c>
      <c r="B555" s="98" t="str">
        <f>IF('Beladung des Speichers'!B555="","",'Beladung des Speichers'!B555)</f>
        <v/>
      </c>
      <c r="C555" s="149" t="str">
        <f>IF(ISBLANK('Beladung des Speichers'!A555),"",SUMIFS('Beladung des Speichers'!$C$17:$C$300,'Beladung des Speichers'!$A$17:$A$300,A555)-SUMIFS('Entladung des Speichers'!$C$17:$C$300,'Entladung des Speichers'!$A$17:$A$300,A555)+SUMIFS(Füllstände!$B$17:$B$299,Füllstände!$A$17:$A$299,A555)-SUMIFS(Füllstände!$C$17:$C$299,Füllstände!$A$17:$A$299,A555))</f>
        <v/>
      </c>
      <c r="D555" s="150" t="str">
        <f>IF(ISBLANK('Beladung des Speichers'!A555),"",C555*'Beladung des Speichers'!C555/SUMIFS('Beladung des Speichers'!$C$17:$C$300,'Beladung des Speichers'!$A$17:$A$300,A555))</f>
        <v/>
      </c>
      <c r="E555" s="151" t="str">
        <f>IF(ISBLANK('Beladung des Speichers'!A555),"",1/SUMIFS('Beladung des Speichers'!$C$17:$C$300,'Beladung des Speichers'!$A$17:$A$300,A555)*C555*SUMIF($A$17:$A$300,A555,'Beladung des Speichers'!$E$17:$E$300))</f>
        <v/>
      </c>
      <c r="F555" s="152" t="str">
        <f>IF(ISBLANK('Beladung des Speichers'!A555),"",IF(C555=0,"0,00",D555/C555*E555))</f>
        <v/>
      </c>
      <c r="G555" s="153" t="str">
        <f>IF(ISBLANK('Beladung des Speichers'!A555),"",SUMIFS('Beladung des Speichers'!$C$17:$C$300,'Beladung des Speichers'!$A$17:$A$300,A555))</f>
        <v/>
      </c>
      <c r="H555" s="112" t="str">
        <f>IF(ISBLANK('Beladung des Speichers'!A555),"",'Beladung des Speichers'!C555)</f>
        <v/>
      </c>
      <c r="I555" s="154" t="str">
        <f>IF(ISBLANK('Beladung des Speichers'!A555),"",SUMIFS('Beladung des Speichers'!$E$17:$E$1001,'Beladung des Speichers'!$A$17:$A$1001,'Ergebnis (detailliert)'!A555))</f>
        <v/>
      </c>
      <c r="J555" s="113" t="str">
        <f>IF(ISBLANK('Beladung des Speichers'!A555),"",'Beladung des Speichers'!E555)</f>
        <v/>
      </c>
      <c r="K555" s="154" t="str">
        <f>IF(ISBLANK('Beladung des Speichers'!A555),"",SUMIFS('Entladung des Speichers'!$C$17:$C$1001,'Entladung des Speichers'!$A$17:$A$1001,'Ergebnis (detailliert)'!A555))</f>
        <v/>
      </c>
      <c r="L555" s="155" t="str">
        <f t="shared" si="34"/>
        <v/>
      </c>
      <c r="M555" s="155" t="str">
        <f>IF(ISBLANK('Entladung des Speichers'!A555),"",'Entladung des Speichers'!C555)</f>
        <v/>
      </c>
      <c r="N555" s="154" t="str">
        <f>IF(ISBLANK('Beladung des Speichers'!A555),"",SUMIFS('Entladung des Speichers'!$E$17:$E$1001,'Entladung des Speichers'!$A$17:$A$1001,'Ergebnis (detailliert)'!$A$17:$A$300))</f>
        <v/>
      </c>
      <c r="O555" s="113" t="str">
        <f t="shared" si="35"/>
        <v/>
      </c>
      <c r="P555" s="17" t="str">
        <f>IFERROR(IF(A555="","",N555*'Ergebnis (detailliert)'!J555/'Ergebnis (detailliert)'!I555),0)</f>
        <v/>
      </c>
      <c r="Q555" s="95" t="str">
        <f t="shared" si="36"/>
        <v/>
      </c>
      <c r="R555" s="96" t="str">
        <f t="shared" si="37"/>
        <v/>
      </c>
      <c r="S555" s="97" t="str">
        <f>IF(A555="","",IF(LOOKUP(A555,Stammdaten!$A$17:$A$1001,Stammdaten!$G$17:$G$1001)="Nein",0,IF(ISBLANK('Beladung des Speichers'!A555),"",ROUND(MIN(J555,Q555)*-1,2))))</f>
        <v/>
      </c>
    </row>
    <row r="556" spans="1:19" x14ac:dyDescent="0.2">
      <c r="A556" s="98" t="str">
        <f>IF('Beladung des Speichers'!A556="","",'Beladung des Speichers'!A556)</f>
        <v/>
      </c>
      <c r="B556" s="98" t="str">
        <f>IF('Beladung des Speichers'!B556="","",'Beladung des Speichers'!B556)</f>
        <v/>
      </c>
      <c r="C556" s="149" t="str">
        <f>IF(ISBLANK('Beladung des Speichers'!A556),"",SUMIFS('Beladung des Speichers'!$C$17:$C$300,'Beladung des Speichers'!$A$17:$A$300,A556)-SUMIFS('Entladung des Speichers'!$C$17:$C$300,'Entladung des Speichers'!$A$17:$A$300,A556)+SUMIFS(Füllstände!$B$17:$B$299,Füllstände!$A$17:$A$299,A556)-SUMIFS(Füllstände!$C$17:$C$299,Füllstände!$A$17:$A$299,A556))</f>
        <v/>
      </c>
      <c r="D556" s="150" t="str">
        <f>IF(ISBLANK('Beladung des Speichers'!A556),"",C556*'Beladung des Speichers'!C556/SUMIFS('Beladung des Speichers'!$C$17:$C$300,'Beladung des Speichers'!$A$17:$A$300,A556))</f>
        <v/>
      </c>
      <c r="E556" s="151" t="str">
        <f>IF(ISBLANK('Beladung des Speichers'!A556),"",1/SUMIFS('Beladung des Speichers'!$C$17:$C$300,'Beladung des Speichers'!$A$17:$A$300,A556)*C556*SUMIF($A$17:$A$300,A556,'Beladung des Speichers'!$E$17:$E$300))</f>
        <v/>
      </c>
      <c r="F556" s="152" t="str">
        <f>IF(ISBLANK('Beladung des Speichers'!A556),"",IF(C556=0,"0,00",D556/C556*E556))</f>
        <v/>
      </c>
      <c r="G556" s="153" t="str">
        <f>IF(ISBLANK('Beladung des Speichers'!A556),"",SUMIFS('Beladung des Speichers'!$C$17:$C$300,'Beladung des Speichers'!$A$17:$A$300,A556))</f>
        <v/>
      </c>
      <c r="H556" s="112" t="str">
        <f>IF(ISBLANK('Beladung des Speichers'!A556),"",'Beladung des Speichers'!C556)</f>
        <v/>
      </c>
      <c r="I556" s="154" t="str">
        <f>IF(ISBLANK('Beladung des Speichers'!A556),"",SUMIFS('Beladung des Speichers'!$E$17:$E$1001,'Beladung des Speichers'!$A$17:$A$1001,'Ergebnis (detailliert)'!A556))</f>
        <v/>
      </c>
      <c r="J556" s="113" t="str">
        <f>IF(ISBLANK('Beladung des Speichers'!A556),"",'Beladung des Speichers'!E556)</f>
        <v/>
      </c>
      <c r="K556" s="154" t="str">
        <f>IF(ISBLANK('Beladung des Speichers'!A556),"",SUMIFS('Entladung des Speichers'!$C$17:$C$1001,'Entladung des Speichers'!$A$17:$A$1001,'Ergebnis (detailliert)'!A556))</f>
        <v/>
      </c>
      <c r="L556" s="155" t="str">
        <f t="shared" si="34"/>
        <v/>
      </c>
      <c r="M556" s="155" t="str">
        <f>IF(ISBLANK('Entladung des Speichers'!A556),"",'Entladung des Speichers'!C556)</f>
        <v/>
      </c>
      <c r="N556" s="154" t="str">
        <f>IF(ISBLANK('Beladung des Speichers'!A556),"",SUMIFS('Entladung des Speichers'!$E$17:$E$1001,'Entladung des Speichers'!$A$17:$A$1001,'Ergebnis (detailliert)'!$A$17:$A$300))</f>
        <v/>
      </c>
      <c r="O556" s="113" t="str">
        <f t="shared" si="35"/>
        <v/>
      </c>
      <c r="P556" s="17" t="str">
        <f>IFERROR(IF(A556="","",N556*'Ergebnis (detailliert)'!J556/'Ergebnis (detailliert)'!I556),0)</f>
        <v/>
      </c>
      <c r="Q556" s="95" t="str">
        <f t="shared" si="36"/>
        <v/>
      </c>
      <c r="R556" s="96" t="str">
        <f t="shared" si="37"/>
        <v/>
      </c>
      <c r="S556" s="97" t="str">
        <f>IF(A556="","",IF(LOOKUP(A556,Stammdaten!$A$17:$A$1001,Stammdaten!$G$17:$G$1001)="Nein",0,IF(ISBLANK('Beladung des Speichers'!A556),"",ROUND(MIN(J556,Q556)*-1,2))))</f>
        <v/>
      </c>
    </row>
    <row r="557" spans="1:19" x14ac:dyDescent="0.2">
      <c r="A557" s="98" t="str">
        <f>IF('Beladung des Speichers'!A557="","",'Beladung des Speichers'!A557)</f>
        <v/>
      </c>
      <c r="B557" s="98" t="str">
        <f>IF('Beladung des Speichers'!B557="","",'Beladung des Speichers'!B557)</f>
        <v/>
      </c>
      <c r="C557" s="149" t="str">
        <f>IF(ISBLANK('Beladung des Speichers'!A557),"",SUMIFS('Beladung des Speichers'!$C$17:$C$300,'Beladung des Speichers'!$A$17:$A$300,A557)-SUMIFS('Entladung des Speichers'!$C$17:$C$300,'Entladung des Speichers'!$A$17:$A$300,A557)+SUMIFS(Füllstände!$B$17:$B$299,Füllstände!$A$17:$A$299,A557)-SUMIFS(Füllstände!$C$17:$C$299,Füllstände!$A$17:$A$299,A557))</f>
        <v/>
      </c>
      <c r="D557" s="150" t="str">
        <f>IF(ISBLANK('Beladung des Speichers'!A557),"",C557*'Beladung des Speichers'!C557/SUMIFS('Beladung des Speichers'!$C$17:$C$300,'Beladung des Speichers'!$A$17:$A$300,A557))</f>
        <v/>
      </c>
      <c r="E557" s="151" t="str">
        <f>IF(ISBLANK('Beladung des Speichers'!A557),"",1/SUMIFS('Beladung des Speichers'!$C$17:$C$300,'Beladung des Speichers'!$A$17:$A$300,A557)*C557*SUMIF($A$17:$A$300,A557,'Beladung des Speichers'!$E$17:$E$300))</f>
        <v/>
      </c>
      <c r="F557" s="152" t="str">
        <f>IF(ISBLANK('Beladung des Speichers'!A557),"",IF(C557=0,"0,00",D557/C557*E557))</f>
        <v/>
      </c>
      <c r="G557" s="153" t="str">
        <f>IF(ISBLANK('Beladung des Speichers'!A557),"",SUMIFS('Beladung des Speichers'!$C$17:$C$300,'Beladung des Speichers'!$A$17:$A$300,A557))</f>
        <v/>
      </c>
      <c r="H557" s="112" t="str">
        <f>IF(ISBLANK('Beladung des Speichers'!A557),"",'Beladung des Speichers'!C557)</f>
        <v/>
      </c>
      <c r="I557" s="154" t="str">
        <f>IF(ISBLANK('Beladung des Speichers'!A557),"",SUMIFS('Beladung des Speichers'!$E$17:$E$1001,'Beladung des Speichers'!$A$17:$A$1001,'Ergebnis (detailliert)'!A557))</f>
        <v/>
      </c>
      <c r="J557" s="113" t="str">
        <f>IF(ISBLANK('Beladung des Speichers'!A557),"",'Beladung des Speichers'!E557)</f>
        <v/>
      </c>
      <c r="K557" s="154" t="str">
        <f>IF(ISBLANK('Beladung des Speichers'!A557),"",SUMIFS('Entladung des Speichers'!$C$17:$C$1001,'Entladung des Speichers'!$A$17:$A$1001,'Ergebnis (detailliert)'!A557))</f>
        <v/>
      </c>
      <c r="L557" s="155" t="str">
        <f t="shared" si="34"/>
        <v/>
      </c>
      <c r="M557" s="155" t="str">
        <f>IF(ISBLANK('Entladung des Speichers'!A557),"",'Entladung des Speichers'!C557)</f>
        <v/>
      </c>
      <c r="N557" s="154" t="str">
        <f>IF(ISBLANK('Beladung des Speichers'!A557),"",SUMIFS('Entladung des Speichers'!$E$17:$E$1001,'Entladung des Speichers'!$A$17:$A$1001,'Ergebnis (detailliert)'!$A$17:$A$300))</f>
        <v/>
      </c>
      <c r="O557" s="113" t="str">
        <f t="shared" si="35"/>
        <v/>
      </c>
      <c r="P557" s="17" t="str">
        <f>IFERROR(IF(A557="","",N557*'Ergebnis (detailliert)'!J557/'Ergebnis (detailliert)'!I557),0)</f>
        <v/>
      </c>
      <c r="Q557" s="95" t="str">
        <f t="shared" si="36"/>
        <v/>
      </c>
      <c r="R557" s="96" t="str">
        <f t="shared" si="37"/>
        <v/>
      </c>
      <c r="S557" s="97" t="str">
        <f>IF(A557="","",IF(LOOKUP(A557,Stammdaten!$A$17:$A$1001,Stammdaten!$G$17:$G$1001)="Nein",0,IF(ISBLANK('Beladung des Speichers'!A557),"",ROUND(MIN(J557,Q557)*-1,2))))</f>
        <v/>
      </c>
    </row>
    <row r="558" spans="1:19" x14ac:dyDescent="0.2">
      <c r="A558" s="98" t="str">
        <f>IF('Beladung des Speichers'!A558="","",'Beladung des Speichers'!A558)</f>
        <v/>
      </c>
      <c r="B558" s="98" t="str">
        <f>IF('Beladung des Speichers'!B558="","",'Beladung des Speichers'!B558)</f>
        <v/>
      </c>
      <c r="C558" s="149" t="str">
        <f>IF(ISBLANK('Beladung des Speichers'!A558),"",SUMIFS('Beladung des Speichers'!$C$17:$C$300,'Beladung des Speichers'!$A$17:$A$300,A558)-SUMIFS('Entladung des Speichers'!$C$17:$C$300,'Entladung des Speichers'!$A$17:$A$300,A558)+SUMIFS(Füllstände!$B$17:$B$299,Füllstände!$A$17:$A$299,A558)-SUMIFS(Füllstände!$C$17:$C$299,Füllstände!$A$17:$A$299,A558))</f>
        <v/>
      </c>
      <c r="D558" s="150" t="str">
        <f>IF(ISBLANK('Beladung des Speichers'!A558),"",C558*'Beladung des Speichers'!C558/SUMIFS('Beladung des Speichers'!$C$17:$C$300,'Beladung des Speichers'!$A$17:$A$300,A558))</f>
        <v/>
      </c>
      <c r="E558" s="151" t="str">
        <f>IF(ISBLANK('Beladung des Speichers'!A558),"",1/SUMIFS('Beladung des Speichers'!$C$17:$C$300,'Beladung des Speichers'!$A$17:$A$300,A558)*C558*SUMIF($A$17:$A$300,A558,'Beladung des Speichers'!$E$17:$E$300))</f>
        <v/>
      </c>
      <c r="F558" s="152" t="str">
        <f>IF(ISBLANK('Beladung des Speichers'!A558),"",IF(C558=0,"0,00",D558/C558*E558))</f>
        <v/>
      </c>
      <c r="G558" s="153" t="str">
        <f>IF(ISBLANK('Beladung des Speichers'!A558),"",SUMIFS('Beladung des Speichers'!$C$17:$C$300,'Beladung des Speichers'!$A$17:$A$300,A558))</f>
        <v/>
      </c>
      <c r="H558" s="112" t="str">
        <f>IF(ISBLANK('Beladung des Speichers'!A558),"",'Beladung des Speichers'!C558)</f>
        <v/>
      </c>
      <c r="I558" s="154" t="str">
        <f>IF(ISBLANK('Beladung des Speichers'!A558),"",SUMIFS('Beladung des Speichers'!$E$17:$E$1001,'Beladung des Speichers'!$A$17:$A$1001,'Ergebnis (detailliert)'!A558))</f>
        <v/>
      </c>
      <c r="J558" s="113" t="str">
        <f>IF(ISBLANK('Beladung des Speichers'!A558),"",'Beladung des Speichers'!E558)</f>
        <v/>
      </c>
      <c r="K558" s="154" t="str">
        <f>IF(ISBLANK('Beladung des Speichers'!A558),"",SUMIFS('Entladung des Speichers'!$C$17:$C$1001,'Entladung des Speichers'!$A$17:$A$1001,'Ergebnis (detailliert)'!A558))</f>
        <v/>
      </c>
      <c r="L558" s="155" t="str">
        <f t="shared" si="34"/>
        <v/>
      </c>
      <c r="M558" s="155" t="str">
        <f>IF(ISBLANK('Entladung des Speichers'!A558),"",'Entladung des Speichers'!C558)</f>
        <v/>
      </c>
      <c r="N558" s="154" t="str">
        <f>IF(ISBLANK('Beladung des Speichers'!A558),"",SUMIFS('Entladung des Speichers'!$E$17:$E$1001,'Entladung des Speichers'!$A$17:$A$1001,'Ergebnis (detailliert)'!$A$17:$A$300))</f>
        <v/>
      </c>
      <c r="O558" s="113" t="str">
        <f t="shared" si="35"/>
        <v/>
      </c>
      <c r="P558" s="17" t="str">
        <f>IFERROR(IF(A558="","",N558*'Ergebnis (detailliert)'!J558/'Ergebnis (detailliert)'!I558),0)</f>
        <v/>
      </c>
      <c r="Q558" s="95" t="str">
        <f t="shared" si="36"/>
        <v/>
      </c>
      <c r="R558" s="96" t="str">
        <f t="shared" si="37"/>
        <v/>
      </c>
      <c r="S558" s="97" t="str">
        <f>IF(A558="","",IF(LOOKUP(A558,Stammdaten!$A$17:$A$1001,Stammdaten!$G$17:$G$1001)="Nein",0,IF(ISBLANK('Beladung des Speichers'!A558),"",ROUND(MIN(J558,Q558)*-1,2))))</f>
        <v/>
      </c>
    </row>
    <row r="559" spans="1:19" x14ac:dyDescent="0.2">
      <c r="A559" s="98" t="str">
        <f>IF('Beladung des Speichers'!A559="","",'Beladung des Speichers'!A559)</f>
        <v/>
      </c>
      <c r="B559" s="98" t="str">
        <f>IF('Beladung des Speichers'!B559="","",'Beladung des Speichers'!B559)</f>
        <v/>
      </c>
      <c r="C559" s="149" t="str">
        <f>IF(ISBLANK('Beladung des Speichers'!A559),"",SUMIFS('Beladung des Speichers'!$C$17:$C$300,'Beladung des Speichers'!$A$17:$A$300,A559)-SUMIFS('Entladung des Speichers'!$C$17:$C$300,'Entladung des Speichers'!$A$17:$A$300,A559)+SUMIFS(Füllstände!$B$17:$B$299,Füllstände!$A$17:$A$299,A559)-SUMIFS(Füllstände!$C$17:$C$299,Füllstände!$A$17:$A$299,A559))</f>
        <v/>
      </c>
      <c r="D559" s="150" t="str">
        <f>IF(ISBLANK('Beladung des Speichers'!A559),"",C559*'Beladung des Speichers'!C559/SUMIFS('Beladung des Speichers'!$C$17:$C$300,'Beladung des Speichers'!$A$17:$A$300,A559))</f>
        <v/>
      </c>
      <c r="E559" s="151" t="str">
        <f>IF(ISBLANK('Beladung des Speichers'!A559),"",1/SUMIFS('Beladung des Speichers'!$C$17:$C$300,'Beladung des Speichers'!$A$17:$A$300,A559)*C559*SUMIF($A$17:$A$300,A559,'Beladung des Speichers'!$E$17:$E$300))</f>
        <v/>
      </c>
      <c r="F559" s="152" t="str">
        <f>IF(ISBLANK('Beladung des Speichers'!A559),"",IF(C559=0,"0,00",D559/C559*E559))</f>
        <v/>
      </c>
      <c r="G559" s="153" t="str">
        <f>IF(ISBLANK('Beladung des Speichers'!A559),"",SUMIFS('Beladung des Speichers'!$C$17:$C$300,'Beladung des Speichers'!$A$17:$A$300,A559))</f>
        <v/>
      </c>
      <c r="H559" s="112" t="str">
        <f>IF(ISBLANK('Beladung des Speichers'!A559),"",'Beladung des Speichers'!C559)</f>
        <v/>
      </c>
      <c r="I559" s="154" t="str">
        <f>IF(ISBLANK('Beladung des Speichers'!A559),"",SUMIFS('Beladung des Speichers'!$E$17:$E$1001,'Beladung des Speichers'!$A$17:$A$1001,'Ergebnis (detailliert)'!A559))</f>
        <v/>
      </c>
      <c r="J559" s="113" t="str">
        <f>IF(ISBLANK('Beladung des Speichers'!A559),"",'Beladung des Speichers'!E559)</f>
        <v/>
      </c>
      <c r="K559" s="154" t="str">
        <f>IF(ISBLANK('Beladung des Speichers'!A559),"",SUMIFS('Entladung des Speichers'!$C$17:$C$1001,'Entladung des Speichers'!$A$17:$A$1001,'Ergebnis (detailliert)'!A559))</f>
        <v/>
      </c>
      <c r="L559" s="155" t="str">
        <f t="shared" si="34"/>
        <v/>
      </c>
      <c r="M559" s="155" t="str">
        <f>IF(ISBLANK('Entladung des Speichers'!A559),"",'Entladung des Speichers'!C559)</f>
        <v/>
      </c>
      <c r="N559" s="154" t="str">
        <f>IF(ISBLANK('Beladung des Speichers'!A559),"",SUMIFS('Entladung des Speichers'!$E$17:$E$1001,'Entladung des Speichers'!$A$17:$A$1001,'Ergebnis (detailliert)'!$A$17:$A$300))</f>
        <v/>
      </c>
      <c r="O559" s="113" t="str">
        <f t="shared" si="35"/>
        <v/>
      </c>
      <c r="P559" s="17" t="str">
        <f>IFERROR(IF(A559="","",N559*'Ergebnis (detailliert)'!J559/'Ergebnis (detailliert)'!I559),0)</f>
        <v/>
      </c>
      <c r="Q559" s="95" t="str">
        <f t="shared" si="36"/>
        <v/>
      </c>
      <c r="R559" s="96" t="str">
        <f t="shared" si="37"/>
        <v/>
      </c>
      <c r="S559" s="97" t="str">
        <f>IF(A559="","",IF(LOOKUP(A559,Stammdaten!$A$17:$A$1001,Stammdaten!$G$17:$G$1001)="Nein",0,IF(ISBLANK('Beladung des Speichers'!A559),"",ROUND(MIN(J559,Q559)*-1,2))))</f>
        <v/>
      </c>
    </row>
    <row r="560" spans="1:19" x14ac:dyDescent="0.2">
      <c r="A560" s="98" t="str">
        <f>IF('Beladung des Speichers'!A560="","",'Beladung des Speichers'!A560)</f>
        <v/>
      </c>
      <c r="B560" s="98" t="str">
        <f>IF('Beladung des Speichers'!B560="","",'Beladung des Speichers'!B560)</f>
        <v/>
      </c>
      <c r="C560" s="149" t="str">
        <f>IF(ISBLANK('Beladung des Speichers'!A560),"",SUMIFS('Beladung des Speichers'!$C$17:$C$300,'Beladung des Speichers'!$A$17:$A$300,A560)-SUMIFS('Entladung des Speichers'!$C$17:$C$300,'Entladung des Speichers'!$A$17:$A$300,A560)+SUMIFS(Füllstände!$B$17:$B$299,Füllstände!$A$17:$A$299,A560)-SUMIFS(Füllstände!$C$17:$C$299,Füllstände!$A$17:$A$299,A560))</f>
        <v/>
      </c>
      <c r="D560" s="150" t="str">
        <f>IF(ISBLANK('Beladung des Speichers'!A560),"",C560*'Beladung des Speichers'!C560/SUMIFS('Beladung des Speichers'!$C$17:$C$300,'Beladung des Speichers'!$A$17:$A$300,A560))</f>
        <v/>
      </c>
      <c r="E560" s="151" t="str">
        <f>IF(ISBLANK('Beladung des Speichers'!A560),"",1/SUMIFS('Beladung des Speichers'!$C$17:$C$300,'Beladung des Speichers'!$A$17:$A$300,A560)*C560*SUMIF($A$17:$A$300,A560,'Beladung des Speichers'!$E$17:$E$300))</f>
        <v/>
      </c>
      <c r="F560" s="152" t="str">
        <f>IF(ISBLANK('Beladung des Speichers'!A560),"",IF(C560=0,"0,00",D560/C560*E560))</f>
        <v/>
      </c>
      <c r="G560" s="153" t="str">
        <f>IF(ISBLANK('Beladung des Speichers'!A560),"",SUMIFS('Beladung des Speichers'!$C$17:$C$300,'Beladung des Speichers'!$A$17:$A$300,A560))</f>
        <v/>
      </c>
      <c r="H560" s="112" t="str">
        <f>IF(ISBLANK('Beladung des Speichers'!A560),"",'Beladung des Speichers'!C560)</f>
        <v/>
      </c>
      <c r="I560" s="154" t="str">
        <f>IF(ISBLANK('Beladung des Speichers'!A560),"",SUMIFS('Beladung des Speichers'!$E$17:$E$1001,'Beladung des Speichers'!$A$17:$A$1001,'Ergebnis (detailliert)'!A560))</f>
        <v/>
      </c>
      <c r="J560" s="113" t="str">
        <f>IF(ISBLANK('Beladung des Speichers'!A560),"",'Beladung des Speichers'!E560)</f>
        <v/>
      </c>
      <c r="K560" s="154" t="str">
        <f>IF(ISBLANK('Beladung des Speichers'!A560),"",SUMIFS('Entladung des Speichers'!$C$17:$C$1001,'Entladung des Speichers'!$A$17:$A$1001,'Ergebnis (detailliert)'!A560))</f>
        <v/>
      </c>
      <c r="L560" s="155" t="str">
        <f t="shared" si="34"/>
        <v/>
      </c>
      <c r="M560" s="155" t="str">
        <f>IF(ISBLANK('Entladung des Speichers'!A560),"",'Entladung des Speichers'!C560)</f>
        <v/>
      </c>
      <c r="N560" s="154" t="str">
        <f>IF(ISBLANK('Beladung des Speichers'!A560),"",SUMIFS('Entladung des Speichers'!$E$17:$E$1001,'Entladung des Speichers'!$A$17:$A$1001,'Ergebnis (detailliert)'!$A$17:$A$300))</f>
        <v/>
      </c>
      <c r="O560" s="113" t="str">
        <f t="shared" si="35"/>
        <v/>
      </c>
      <c r="P560" s="17" t="str">
        <f>IFERROR(IF(A560="","",N560*'Ergebnis (detailliert)'!J560/'Ergebnis (detailliert)'!I560),0)</f>
        <v/>
      </c>
      <c r="Q560" s="95" t="str">
        <f t="shared" si="36"/>
        <v/>
      </c>
      <c r="R560" s="96" t="str">
        <f t="shared" si="37"/>
        <v/>
      </c>
      <c r="S560" s="97" t="str">
        <f>IF(A560="","",IF(LOOKUP(A560,Stammdaten!$A$17:$A$1001,Stammdaten!$G$17:$G$1001)="Nein",0,IF(ISBLANK('Beladung des Speichers'!A560),"",ROUND(MIN(J560,Q560)*-1,2))))</f>
        <v/>
      </c>
    </row>
    <row r="561" spans="1:19" x14ac:dyDescent="0.2">
      <c r="A561" s="98" t="str">
        <f>IF('Beladung des Speichers'!A561="","",'Beladung des Speichers'!A561)</f>
        <v/>
      </c>
      <c r="B561" s="98" t="str">
        <f>IF('Beladung des Speichers'!B561="","",'Beladung des Speichers'!B561)</f>
        <v/>
      </c>
      <c r="C561" s="149" t="str">
        <f>IF(ISBLANK('Beladung des Speichers'!A561),"",SUMIFS('Beladung des Speichers'!$C$17:$C$300,'Beladung des Speichers'!$A$17:$A$300,A561)-SUMIFS('Entladung des Speichers'!$C$17:$C$300,'Entladung des Speichers'!$A$17:$A$300,A561)+SUMIFS(Füllstände!$B$17:$B$299,Füllstände!$A$17:$A$299,A561)-SUMIFS(Füllstände!$C$17:$C$299,Füllstände!$A$17:$A$299,A561))</f>
        <v/>
      </c>
      <c r="D561" s="150" t="str">
        <f>IF(ISBLANK('Beladung des Speichers'!A561),"",C561*'Beladung des Speichers'!C561/SUMIFS('Beladung des Speichers'!$C$17:$C$300,'Beladung des Speichers'!$A$17:$A$300,A561))</f>
        <v/>
      </c>
      <c r="E561" s="151" t="str">
        <f>IF(ISBLANK('Beladung des Speichers'!A561),"",1/SUMIFS('Beladung des Speichers'!$C$17:$C$300,'Beladung des Speichers'!$A$17:$A$300,A561)*C561*SUMIF($A$17:$A$300,A561,'Beladung des Speichers'!$E$17:$E$300))</f>
        <v/>
      </c>
      <c r="F561" s="152" t="str">
        <f>IF(ISBLANK('Beladung des Speichers'!A561),"",IF(C561=0,"0,00",D561/C561*E561))</f>
        <v/>
      </c>
      <c r="G561" s="153" t="str">
        <f>IF(ISBLANK('Beladung des Speichers'!A561),"",SUMIFS('Beladung des Speichers'!$C$17:$C$300,'Beladung des Speichers'!$A$17:$A$300,A561))</f>
        <v/>
      </c>
      <c r="H561" s="112" t="str">
        <f>IF(ISBLANK('Beladung des Speichers'!A561),"",'Beladung des Speichers'!C561)</f>
        <v/>
      </c>
      <c r="I561" s="154" t="str">
        <f>IF(ISBLANK('Beladung des Speichers'!A561),"",SUMIFS('Beladung des Speichers'!$E$17:$E$1001,'Beladung des Speichers'!$A$17:$A$1001,'Ergebnis (detailliert)'!A561))</f>
        <v/>
      </c>
      <c r="J561" s="113" t="str">
        <f>IF(ISBLANK('Beladung des Speichers'!A561),"",'Beladung des Speichers'!E561)</f>
        <v/>
      </c>
      <c r="K561" s="154" t="str">
        <f>IF(ISBLANK('Beladung des Speichers'!A561),"",SUMIFS('Entladung des Speichers'!$C$17:$C$1001,'Entladung des Speichers'!$A$17:$A$1001,'Ergebnis (detailliert)'!A561))</f>
        <v/>
      </c>
      <c r="L561" s="155" t="str">
        <f t="shared" si="34"/>
        <v/>
      </c>
      <c r="M561" s="155" t="str">
        <f>IF(ISBLANK('Entladung des Speichers'!A561),"",'Entladung des Speichers'!C561)</f>
        <v/>
      </c>
      <c r="N561" s="154" t="str">
        <f>IF(ISBLANK('Beladung des Speichers'!A561),"",SUMIFS('Entladung des Speichers'!$E$17:$E$1001,'Entladung des Speichers'!$A$17:$A$1001,'Ergebnis (detailliert)'!$A$17:$A$300))</f>
        <v/>
      </c>
      <c r="O561" s="113" t="str">
        <f t="shared" si="35"/>
        <v/>
      </c>
      <c r="P561" s="17" t="str">
        <f>IFERROR(IF(A561="","",N561*'Ergebnis (detailliert)'!J561/'Ergebnis (detailliert)'!I561),0)</f>
        <v/>
      </c>
      <c r="Q561" s="95" t="str">
        <f t="shared" si="36"/>
        <v/>
      </c>
      <c r="R561" s="96" t="str">
        <f t="shared" si="37"/>
        <v/>
      </c>
      <c r="S561" s="97" t="str">
        <f>IF(A561="","",IF(LOOKUP(A561,Stammdaten!$A$17:$A$1001,Stammdaten!$G$17:$G$1001)="Nein",0,IF(ISBLANK('Beladung des Speichers'!A561),"",ROUND(MIN(J561,Q561)*-1,2))))</f>
        <v/>
      </c>
    </row>
    <row r="562" spans="1:19" x14ac:dyDescent="0.2">
      <c r="A562" s="98" t="str">
        <f>IF('Beladung des Speichers'!A562="","",'Beladung des Speichers'!A562)</f>
        <v/>
      </c>
      <c r="B562" s="98" t="str">
        <f>IF('Beladung des Speichers'!B562="","",'Beladung des Speichers'!B562)</f>
        <v/>
      </c>
      <c r="C562" s="149" t="str">
        <f>IF(ISBLANK('Beladung des Speichers'!A562),"",SUMIFS('Beladung des Speichers'!$C$17:$C$300,'Beladung des Speichers'!$A$17:$A$300,A562)-SUMIFS('Entladung des Speichers'!$C$17:$C$300,'Entladung des Speichers'!$A$17:$A$300,A562)+SUMIFS(Füllstände!$B$17:$B$299,Füllstände!$A$17:$A$299,A562)-SUMIFS(Füllstände!$C$17:$C$299,Füllstände!$A$17:$A$299,A562))</f>
        <v/>
      </c>
      <c r="D562" s="150" t="str">
        <f>IF(ISBLANK('Beladung des Speichers'!A562),"",C562*'Beladung des Speichers'!C562/SUMIFS('Beladung des Speichers'!$C$17:$C$300,'Beladung des Speichers'!$A$17:$A$300,A562))</f>
        <v/>
      </c>
      <c r="E562" s="151" t="str">
        <f>IF(ISBLANK('Beladung des Speichers'!A562),"",1/SUMIFS('Beladung des Speichers'!$C$17:$C$300,'Beladung des Speichers'!$A$17:$A$300,A562)*C562*SUMIF($A$17:$A$300,A562,'Beladung des Speichers'!$E$17:$E$300))</f>
        <v/>
      </c>
      <c r="F562" s="152" t="str">
        <f>IF(ISBLANK('Beladung des Speichers'!A562),"",IF(C562=0,"0,00",D562/C562*E562))</f>
        <v/>
      </c>
      <c r="G562" s="153" t="str">
        <f>IF(ISBLANK('Beladung des Speichers'!A562),"",SUMIFS('Beladung des Speichers'!$C$17:$C$300,'Beladung des Speichers'!$A$17:$A$300,A562))</f>
        <v/>
      </c>
      <c r="H562" s="112" t="str">
        <f>IF(ISBLANK('Beladung des Speichers'!A562),"",'Beladung des Speichers'!C562)</f>
        <v/>
      </c>
      <c r="I562" s="154" t="str">
        <f>IF(ISBLANK('Beladung des Speichers'!A562),"",SUMIFS('Beladung des Speichers'!$E$17:$E$1001,'Beladung des Speichers'!$A$17:$A$1001,'Ergebnis (detailliert)'!A562))</f>
        <v/>
      </c>
      <c r="J562" s="113" t="str">
        <f>IF(ISBLANK('Beladung des Speichers'!A562),"",'Beladung des Speichers'!E562)</f>
        <v/>
      </c>
      <c r="K562" s="154" t="str">
        <f>IF(ISBLANK('Beladung des Speichers'!A562),"",SUMIFS('Entladung des Speichers'!$C$17:$C$1001,'Entladung des Speichers'!$A$17:$A$1001,'Ergebnis (detailliert)'!A562))</f>
        <v/>
      </c>
      <c r="L562" s="155" t="str">
        <f t="shared" si="34"/>
        <v/>
      </c>
      <c r="M562" s="155" t="str">
        <f>IF(ISBLANK('Entladung des Speichers'!A562),"",'Entladung des Speichers'!C562)</f>
        <v/>
      </c>
      <c r="N562" s="154" t="str">
        <f>IF(ISBLANK('Beladung des Speichers'!A562),"",SUMIFS('Entladung des Speichers'!$E$17:$E$1001,'Entladung des Speichers'!$A$17:$A$1001,'Ergebnis (detailliert)'!$A$17:$A$300))</f>
        <v/>
      </c>
      <c r="O562" s="113" t="str">
        <f t="shared" si="35"/>
        <v/>
      </c>
      <c r="P562" s="17" t="str">
        <f>IFERROR(IF(A562="","",N562*'Ergebnis (detailliert)'!J562/'Ergebnis (detailliert)'!I562),0)</f>
        <v/>
      </c>
      <c r="Q562" s="95" t="str">
        <f t="shared" si="36"/>
        <v/>
      </c>
      <c r="R562" s="96" t="str">
        <f t="shared" si="37"/>
        <v/>
      </c>
      <c r="S562" s="97" t="str">
        <f>IF(A562="","",IF(LOOKUP(A562,Stammdaten!$A$17:$A$1001,Stammdaten!$G$17:$G$1001)="Nein",0,IF(ISBLANK('Beladung des Speichers'!A562),"",ROUND(MIN(J562,Q562)*-1,2))))</f>
        <v/>
      </c>
    </row>
    <row r="563" spans="1:19" x14ac:dyDescent="0.2">
      <c r="A563" s="98" t="str">
        <f>IF('Beladung des Speichers'!A563="","",'Beladung des Speichers'!A563)</f>
        <v/>
      </c>
      <c r="B563" s="98" t="str">
        <f>IF('Beladung des Speichers'!B563="","",'Beladung des Speichers'!B563)</f>
        <v/>
      </c>
      <c r="C563" s="149" t="str">
        <f>IF(ISBLANK('Beladung des Speichers'!A563),"",SUMIFS('Beladung des Speichers'!$C$17:$C$300,'Beladung des Speichers'!$A$17:$A$300,A563)-SUMIFS('Entladung des Speichers'!$C$17:$C$300,'Entladung des Speichers'!$A$17:$A$300,A563)+SUMIFS(Füllstände!$B$17:$B$299,Füllstände!$A$17:$A$299,A563)-SUMIFS(Füllstände!$C$17:$C$299,Füllstände!$A$17:$A$299,A563))</f>
        <v/>
      </c>
      <c r="D563" s="150" t="str">
        <f>IF(ISBLANK('Beladung des Speichers'!A563),"",C563*'Beladung des Speichers'!C563/SUMIFS('Beladung des Speichers'!$C$17:$C$300,'Beladung des Speichers'!$A$17:$A$300,A563))</f>
        <v/>
      </c>
      <c r="E563" s="151" t="str">
        <f>IF(ISBLANK('Beladung des Speichers'!A563),"",1/SUMIFS('Beladung des Speichers'!$C$17:$C$300,'Beladung des Speichers'!$A$17:$A$300,A563)*C563*SUMIF($A$17:$A$300,A563,'Beladung des Speichers'!$E$17:$E$300))</f>
        <v/>
      </c>
      <c r="F563" s="152" t="str">
        <f>IF(ISBLANK('Beladung des Speichers'!A563),"",IF(C563=0,"0,00",D563/C563*E563))</f>
        <v/>
      </c>
      <c r="G563" s="153" t="str">
        <f>IF(ISBLANK('Beladung des Speichers'!A563),"",SUMIFS('Beladung des Speichers'!$C$17:$C$300,'Beladung des Speichers'!$A$17:$A$300,A563))</f>
        <v/>
      </c>
      <c r="H563" s="112" t="str">
        <f>IF(ISBLANK('Beladung des Speichers'!A563),"",'Beladung des Speichers'!C563)</f>
        <v/>
      </c>
      <c r="I563" s="154" t="str">
        <f>IF(ISBLANK('Beladung des Speichers'!A563),"",SUMIFS('Beladung des Speichers'!$E$17:$E$1001,'Beladung des Speichers'!$A$17:$A$1001,'Ergebnis (detailliert)'!A563))</f>
        <v/>
      </c>
      <c r="J563" s="113" t="str">
        <f>IF(ISBLANK('Beladung des Speichers'!A563),"",'Beladung des Speichers'!E563)</f>
        <v/>
      </c>
      <c r="K563" s="154" t="str">
        <f>IF(ISBLANK('Beladung des Speichers'!A563),"",SUMIFS('Entladung des Speichers'!$C$17:$C$1001,'Entladung des Speichers'!$A$17:$A$1001,'Ergebnis (detailliert)'!A563))</f>
        <v/>
      </c>
      <c r="L563" s="155" t="str">
        <f t="shared" si="34"/>
        <v/>
      </c>
      <c r="M563" s="155" t="str">
        <f>IF(ISBLANK('Entladung des Speichers'!A563),"",'Entladung des Speichers'!C563)</f>
        <v/>
      </c>
      <c r="N563" s="154" t="str">
        <f>IF(ISBLANK('Beladung des Speichers'!A563),"",SUMIFS('Entladung des Speichers'!$E$17:$E$1001,'Entladung des Speichers'!$A$17:$A$1001,'Ergebnis (detailliert)'!$A$17:$A$300))</f>
        <v/>
      </c>
      <c r="O563" s="113" t="str">
        <f t="shared" si="35"/>
        <v/>
      </c>
      <c r="P563" s="17" t="str">
        <f>IFERROR(IF(A563="","",N563*'Ergebnis (detailliert)'!J563/'Ergebnis (detailliert)'!I563),0)</f>
        <v/>
      </c>
      <c r="Q563" s="95" t="str">
        <f t="shared" si="36"/>
        <v/>
      </c>
      <c r="R563" s="96" t="str">
        <f t="shared" si="37"/>
        <v/>
      </c>
      <c r="S563" s="97" t="str">
        <f>IF(A563="","",IF(LOOKUP(A563,Stammdaten!$A$17:$A$1001,Stammdaten!$G$17:$G$1001)="Nein",0,IF(ISBLANK('Beladung des Speichers'!A563),"",ROUND(MIN(J563,Q563)*-1,2))))</f>
        <v/>
      </c>
    </row>
    <row r="564" spans="1:19" x14ac:dyDescent="0.2">
      <c r="A564" s="98" t="str">
        <f>IF('Beladung des Speichers'!A564="","",'Beladung des Speichers'!A564)</f>
        <v/>
      </c>
      <c r="B564" s="98" t="str">
        <f>IF('Beladung des Speichers'!B564="","",'Beladung des Speichers'!B564)</f>
        <v/>
      </c>
      <c r="C564" s="149" t="str">
        <f>IF(ISBLANK('Beladung des Speichers'!A564),"",SUMIFS('Beladung des Speichers'!$C$17:$C$300,'Beladung des Speichers'!$A$17:$A$300,A564)-SUMIFS('Entladung des Speichers'!$C$17:$C$300,'Entladung des Speichers'!$A$17:$A$300,A564)+SUMIFS(Füllstände!$B$17:$B$299,Füllstände!$A$17:$A$299,A564)-SUMIFS(Füllstände!$C$17:$C$299,Füllstände!$A$17:$A$299,A564))</f>
        <v/>
      </c>
      <c r="D564" s="150" t="str">
        <f>IF(ISBLANK('Beladung des Speichers'!A564),"",C564*'Beladung des Speichers'!C564/SUMIFS('Beladung des Speichers'!$C$17:$C$300,'Beladung des Speichers'!$A$17:$A$300,A564))</f>
        <v/>
      </c>
      <c r="E564" s="151" t="str">
        <f>IF(ISBLANK('Beladung des Speichers'!A564),"",1/SUMIFS('Beladung des Speichers'!$C$17:$C$300,'Beladung des Speichers'!$A$17:$A$300,A564)*C564*SUMIF($A$17:$A$300,A564,'Beladung des Speichers'!$E$17:$E$300))</f>
        <v/>
      </c>
      <c r="F564" s="152" t="str">
        <f>IF(ISBLANK('Beladung des Speichers'!A564),"",IF(C564=0,"0,00",D564/C564*E564))</f>
        <v/>
      </c>
      <c r="G564" s="153" t="str">
        <f>IF(ISBLANK('Beladung des Speichers'!A564),"",SUMIFS('Beladung des Speichers'!$C$17:$C$300,'Beladung des Speichers'!$A$17:$A$300,A564))</f>
        <v/>
      </c>
      <c r="H564" s="112" t="str">
        <f>IF(ISBLANK('Beladung des Speichers'!A564),"",'Beladung des Speichers'!C564)</f>
        <v/>
      </c>
      <c r="I564" s="154" t="str">
        <f>IF(ISBLANK('Beladung des Speichers'!A564),"",SUMIFS('Beladung des Speichers'!$E$17:$E$1001,'Beladung des Speichers'!$A$17:$A$1001,'Ergebnis (detailliert)'!A564))</f>
        <v/>
      </c>
      <c r="J564" s="113" t="str">
        <f>IF(ISBLANK('Beladung des Speichers'!A564),"",'Beladung des Speichers'!E564)</f>
        <v/>
      </c>
      <c r="K564" s="154" t="str">
        <f>IF(ISBLANK('Beladung des Speichers'!A564),"",SUMIFS('Entladung des Speichers'!$C$17:$C$1001,'Entladung des Speichers'!$A$17:$A$1001,'Ergebnis (detailliert)'!A564))</f>
        <v/>
      </c>
      <c r="L564" s="155" t="str">
        <f t="shared" si="34"/>
        <v/>
      </c>
      <c r="M564" s="155" t="str">
        <f>IF(ISBLANK('Entladung des Speichers'!A564),"",'Entladung des Speichers'!C564)</f>
        <v/>
      </c>
      <c r="N564" s="154" t="str">
        <f>IF(ISBLANK('Beladung des Speichers'!A564),"",SUMIFS('Entladung des Speichers'!$E$17:$E$1001,'Entladung des Speichers'!$A$17:$A$1001,'Ergebnis (detailliert)'!$A$17:$A$300))</f>
        <v/>
      </c>
      <c r="O564" s="113" t="str">
        <f t="shared" si="35"/>
        <v/>
      </c>
      <c r="P564" s="17" t="str">
        <f>IFERROR(IF(A564="","",N564*'Ergebnis (detailliert)'!J564/'Ergebnis (detailliert)'!I564),0)</f>
        <v/>
      </c>
      <c r="Q564" s="95" t="str">
        <f t="shared" si="36"/>
        <v/>
      </c>
      <c r="R564" s="96" t="str">
        <f t="shared" si="37"/>
        <v/>
      </c>
      <c r="S564" s="97" t="str">
        <f>IF(A564="","",IF(LOOKUP(A564,Stammdaten!$A$17:$A$1001,Stammdaten!$G$17:$G$1001)="Nein",0,IF(ISBLANK('Beladung des Speichers'!A564),"",ROUND(MIN(J564,Q564)*-1,2))))</f>
        <v/>
      </c>
    </row>
    <row r="565" spans="1:19" x14ac:dyDescent="0.2">
      <c r="A565" s="98" t="str">
        <f>IF('Beladung des Speichers'!A565="","",'Beladung des Speichers'!A565)</f>
        <v/>
      </c>
      <c r="B565" s="98" t="str">
        <f>IF('Beladung des Speichers'!B565="","",'Beladung des Speichers'!B565)</f>
        <v/>
      </c>
      <c r="C565" s="149" t="str">
        <f>IF(ISBLANK('Beladung des Speichers'!A565),"",SUMIFS('Beladung des Speichers'!$C$17:$C$300,'Beladung des Speichers'!$A$17:$A$300,A565)-SUMIFS('Entladung des Speichers'!$C$17:$C$300,'Entladung des Speichers'!$A$17:$A$300,A565)+SUMIFS(Füllstände!$B$17:$B$299,Füllstände!$A$17:$A$299,A565)-SUMIFS(Füllstände!$C$17:$C$299,Füllstände!$A$17:$A$299,A565))</f>
        <v/>
      </c>
      <c r="D565" s="150" t="str">
        <f>IF(ISBLANK('Beladung des Speichers'!A565),"",C565*'Beladung des Speichers'!C565/SUMIFS('Beladung des Speichers'!$C$17:$C$300,'Beladung des Speichers'!$A$17:$A$300,A565))</f>
        <v/>
      </c>
      <c r="E565" s="151" t="str">
        <f>IF(ISBLANK('Beladung des Speichers'!A565),"",1/SUMIFS('Beladung des Speichers'!$C$17:$C$300,'Beladung des Speichers'!$A$17:$A$300,A565)*C565*SUMIF($A$17:$A$300,A565,'Beladung des Speichers'!$E$17:$E$300))</f>
        <v/>
      </c>
      <c r="F565" s="152" t="str">
        <f>IF(ISBLANK('Beladung des Speichers'!A565),"",IF(C565=0,"0,00",D565/C565*E565))</f>
        <v/>
      </c>
      <c r="G565" s="153" t="str">
        <f>IF(ISBLANK('Beladung des Speichers'!A565),"",SUMIFS('Beladung des Speichers'!$C$17:$C$300,'Beladung des Speichers'!$A$17:$A$300,A565))</f>
        <v/>
      </c>
      <c r="H565" s="112" t="str">
        <f>IF(ISBLANK('Beladung des Speichers'!A565),"",'Beladung des Speichers'!C565)</f>
        <v/>
      </c>
      <c r="I565" s="154" t="str">
        <f>IF(ISBLANK('Beladung des Speichers'!A565),"",SUMIFS('Beladung des Speichers'!$E$17:$E$1001,'Beladung des Speichers'!$A$17:$A$1001,'Ergebnis (detailliert)'!A565))</f>
        <v/>
      </c>
      <c r="J565" s="113" t="str">
        <f>IF(ISBLANK('Beladung des Speichers'!A565),"",'Beladung des Speichers'!E565)</f>
        <v/>
      </c>
      <c r="K565" s="154" t="str">
        <f>IF(ISBLANK('Beladung des Speichers'!A565),"",SUMIFS('Entladung des Speichers'!$C$17:$C$1001,'Entladung des Speichers'!$A$17:$A$1001,'Ergebnis (detailliert)'!A565))</f>
        <v/>
      </c>
      <c r="L565" s="155" t="str">
        <f t="shared" si="34"/>
        <v/>
      </c>
      <c r="M565" s="155" t="str">
        <f>IF(ISBLANK('Entladung des Speichers'!A565),"",'Entladung des Speichers'!C565)</f>
        <v/>
      </c>
      <c r="N565" s="154" t="str">
        <f>IF(ISBLANK('Beladung des Speichers'!A565),"",SUMIFS('Entladung des Speichers'!$E$17:$E$1001,'Entladung des Speichers'!$A$17:$A$1001,'Ergebnis (detailliert)'!$A$17:$A$300))</f>
        <v/>
      </c>
      <c r="O565" s="113" t="str">
        <f t="shared" si="35"/>
        <v/>
      </c>
      <c r="P565" s="17" t="str">
        <f>IFERROR(IF(A565="","",N565*'Ergebnis (detailliert)'!J565/'Ergebnis (detailliert)'!I565),0)</f>
        <v/>
      </c>
      <c r="Q565" s="95" t="str">
        <f t="shared" si="36"/>
        <v/>
      </c>
      <c r="R565" s="96" t="str">
        <f t="shared" si="37"/>
        <v/>
      </c>
      <c r="S565" s="97" t="str">
        <f>IF(A565="","",IF(LOOKUP(A565,Stammdaten!$A$17:$A$1001,Stammdaten!$G$17:$G$1001)="Nein",0,IF(ISBLANK('Beladung des Speichers'!A565),"",ROUND(MIN(J565,Q565)*-1,2))))</f>
        <v/>
      </c>
    </row>
    <row r="566" spans="1:19" x14ac:dyDescent="0.2">
      <c r="A566" s="98" t="str">
        <f>IF('Beladung des Speichers'!A566="","",'Beladung des Speichers'!A566)</f>
        <v/>
      </c>
      <c r="B566" s="98" t="str">
        <f>IF('Beladung des Speichers'!B566="","",'Beladung des Speichers'!B566)</f>
        <v/>
      </c>
      <c r="C566" s="149" t="str">
        <f>IF(ISBLANK('Beladung des Speichers'!A566),"",SUMIFS('Beladung des Speichers'!$C$17:$C$300,'Beladung des Speichers'!$A$17:$A$300,A566)-SUMIFS('Entladung des Speichers'!$C$17:$C$300,'Entladung des Speichers'!$A$17:$A$300,A566)+SUMIFS(Füllstände!$B$17:$B$299,Füllstände!$A$17:$A$299,A566)-SUMIFS(Füllstände!$C$17:$C$299,Füllstände!$A$17:$A$299,A566))</f>
        <v/>
      </c>
      <c r="D566" s="150" t="str">
        <f>IF(ISBLANK('Beladung des Speichers'!A566),"",C566*'Beladung des Speichers'!C566/SUMIFS('Beladung des Speichers'!$C$17:$C$300,'Beladung des Speichers'!$A$17:$A$300,A566))</f>
        <v/>
      </c>
      <c r="E566" s="151" t="str">
        <f>IF(ISBLANK('Beladung des Speichers'!A566),"",1/SUMIFS('Beladung des Speichers'!$C$17:$C$300,'Beladung des Speichers'!$A$17:$A$300,A566)*C566*SUMIF($A$17:$A$300,A566,'Beladung des Speichers'!$E$17:$E$300))</f>
        <v/>
      </c>
      <c r="F566" s="152" t="str">
        <f>IF(ISBLANK('Beladung des Speichers'!A566),"",IF(C566=0,"0,00",D566/C566*E566))</f>
        <v/>
      </c>
      <c r="G566" s="153" t="str">
        <f>IF(ISBLANK('Beladung des Speichers'!A566),"",SUMIFS('Beladung des Speichers'!$C$17:$C$300,'Beladung des Speichers'!$A$17:$A$300,A566))</f>
        <v/>
      </c>
      <c r="H566" s="112" t="str">
        <f>IF(ISBLANK('Beladung des Speichers'!A566),"",'Beladung des Speichers'!C566)</f>
        <v/>
      </c>
      <c r="I566" s="154" t="str">
        <f>IF(ISBLANK('Beladung des Speichers'!A566),"",SUMIFS('Beladung des Speichers'!$E$17:$E$1001,'Beladung des Speichers'!$A$17:$A$1001,'Ergebnis (detailliert)'!A566))</f>
        <v/>
      </c>
      <c r="J566" s="113" t="str">
        <f>IF(ISBLANK('Beladung des Speichers'!A566),"",'Beladung des Speichers'!E566)</f>
        <v/>
      </c>
      <c r="K566" s="154" t="str">
        <f>IF(ISBLANK('Beladung des Speichers'!A566),"",SUMIFS('Entladung des Speichers'!$C$17:$C$1001,'Entladung des Speichers'!$A$17:$A$1001,'Ergebnis (detailliert)'!A566))</f>
        <v/>
      </c>
      <c r="L566" s="155" t="str">
        <f t="shared" si="34"/>
        <v/>
      </c>
      <c r="M566" s="155" t="str">
        <f>IF(ISBLANK('Entladung des Speichers'!A566),"",'Entladung des Speichers'!C566)</f>
        <v/>
      </c>
      <c r="N566" s="154" t="str">
        <f>IF(ISBLANK('Beladung des Speichers'!A566),"",SUMIFS('Entladung des Speichers'!$E$17:$E$1001,'Entladung des Speichers'!$A$17:$A$1001,'Ergebnis (detailliert)'!$A$17:$A$300))</f>
        <v/>
      </c>
      <c r="O566" s="113" t="str">
        <f t="shared" si="35"/>
        <v/>
      </c>
      <c r="P566" s="17" t="str">
        <f>IFERROR(IF(A566="","",N566*'Ergebnis (detailliert)'!J566/'Ergebnis (detailliert)'!I566),0)</f>
        <v/>
      </c>
      <c r="Q566" s="95" t="str">
        <f t="shared" si="36"/>
        <v/>
      </c>
      <c r="R566" s="96" t="str">
        <f t="shared" si="37"/>
        <v/>
      </c>
      <c r="S566" s="97" t="str">
        <f>IF(A566="","",IF(LOOKUP(A566,Stammdaten!$A$17:$A$1001,Stammdaten!$G$17:$G$1001)="Nein",0,IF(ISBLANK('Beladung des Speichers'!A566),"",ROUND(MIN(J566,Q566)*-1,2))))</f>
        <v/>
      </c>
    </row>
    <row r="567" spans="1:19" x14ac:dyDescent="0.2">
      <c r="A567" s="98" t="str">
        <f>IF('Beladung des Speichers'!A567="","",'Beladung des Speichers'!A567)</f>
        <v/>
      </c>
      <c r="B567" s="98" t="str">
        <f>IF('Beladung des Speichers'!B567="","",'Beladung des Speichers'!B567)</f>
        <v/>
      </c>
      <c r="C567" s="149" t="str">
        <f>IF(ISBLANK('Beladung des Speichers'!A567),"",SUMIFS('Beladung des Speichers'!$C$17:$C$300,'Beladung des Speichers'!$A$17:$A$300,A567)-SUMIFS('Entladung des Speichers'!$C$17:$C$300,'Entladung des Speichers'!$A$17:$A$300,A567)+SUMIFS(Füllstände!$B$17:$B$299,Füllstände!$A$17:$A$299,A567)-SUMIFS(Füllstände!$C$17:$C$299,Füllstände!$A$17:$A$299,A567))</f>
        <v/>
      </c>
      <c r="D567" s="150" t="str">
        <f>IF(ISBLANK('Beladung des Speichers'!A567),"",C567*'Beladung des Speichers'!C567/SUMIFS('Beladung des Speichers'!$C$17:$C$300,'Beladung des Speichers'!$A$17:$A$300,A567))</f>
        <v/>
      </c>
      <c r="E567" s="151" t="str">
        <f>IF(ISBLANK('Beladung des Speichers'!A567),"",1/SUMIFS('Beladung des Speichers'!$C$17:$C$300,'Beladung des Speichers'!$A$17:$A$300,A567)*C567*SUMIF($A$17:$A$300,A567,'Beladung des Speichers'!$E$17:$E$300))</f>
        <v/>
      </c>
      <c r="F567" s="152" t="str">
        <f>IF(ISBLANK('Beladung des Speichers'!A567),"",IF(C567=0,"0,00",D567/C567*E567))</f>
        <v/>
      </c>
      <c r="G567" s="153" t="str">
        <f>IF(ISBLANK('Beladung des Speichers'!A567),"",SUMIFS('Beladung des Speichers'!$C$17:$C$300,'Beladung des Speichers'!$A$17:$A$300,A567))</f>
        <v/>
      </c>
      <c r="H567" s="112" t="str">
        <f>IF(ISBLANK('Beladung des Speichers'!A567),"",'Beladung des Speichers'!C567)</f>
        <v/>
      </c>
      <c r="I567" s="154" t="str">
        <f>IF(ISBLANK('Beladung des Speichers'!A567),"",SUMIFS('Beladung des Speichers'!$E$17:$E$1001,'Beladung des Speichers'!$A$17:$A$1001,'Ergebnis (detailliert)'!A567))</f>
        <v/>
      </c>
      <c r="J567" s="113" t="str">
        <f>IF(ISBLANK('Beladung des Speichers'!A567),"",'Beladung des Speichers'!E567)</f>
        <v/>
      </c>
      <c r="K567" s="154" t="str">
        <f>IF(ISBLANK('Beladung des Speichers'!A567),"",SUMIFS('Entladung des Speichers'!$C$17:$C$1001,'Entladung des Speichers'!$A$17:$A$1001,'Ergebnis (detailliert)'!A567))</f>
        <v/>
      </c>
      <c r="L567" s="155" t="str">
        <f t="shared" si="34"/>
        <v/>
      </c>
      <c r="M567" s="155" t="str">
        <f>IF(ISBLANK('Entladung des Speichers'!A567),"",'Entladung des Speichers'!C567)</f>
        <v/>
      </c>
      <c r="N567" s="154" t="str">
        <f>IF(ISBLANK('Beladung des Speichers'!A567),"",SUMIFS('Entladung des Speichers'!$E$17:$E$1001,'Entladung des Speichers'!$A$17:$A$1001,'Ergebnis (detailliert)'!$A$17:$A$300))</f>
        <v/>
      </c>
      <c r="O567" s="113" t="str">
        <f t="shared" si="35"/>
        <v/>
      </c>
      <c r="P567" s="17" t="str">
        <f>IFERROR(IF(A567="","",N567*'Ergebnis (detailliert)'!J567/'Ergebnis (detailliert)'!I567),0)</f>
        <v/>
      </c>
      <c r="Q567" s="95" t="str">
        <f t="shared" si="36"/>
        <v/>
      </c>
      <c r="R567" s="96" t="str">
        <f t="shared" si="37"/>
        <v/>
      </c>
      <c r="S567" s="97" t="str">
        <f>IF(A567="","",IF(LOOKUP(A567,Stammdaten!$A$17:$A$1001,Stammdaten!$G$17:$G$1001)="Nein",0,IF(ISBLANK('Beladung des Speichers'!A567),"",ROUND(MIN(J567,Q567)*-1,2))))</f>
        <v/>
      </c>
    </row>
    <row r="568" spans="1:19" x14ac:dyDescent="0.2">
      <c r="A568" s="98" t="str">
        <f>IF('Beladung des Speichers'!A568="","",'Beladung des Speichers'!A568)</f>
        <v/>
      </c>
      <c r="B568" s="98" t="str">
        <f>IF('Beladung des Speichers'!B568="","",'Beladung des Speichers'!B568)</f>
        <v/>
      </c>
      <c r="C568" s="149" t="str">
        <f>IF(ISBLANK('Beladung des Speichers'!A568),"",SUMIFS('Beladung des Speichers'!$C$17:$C$300,'Beladung des Speichers'!$A$17:$A$300,A568)-SUMIFS('Entladung des Speichers'!$C$17:$C$300,'Entladung des Speichers'!$A$17:$A$300,A568)+SUMIFS(Füllstände!$B$17:$B$299,Füllstände!$A$17:$A$299,A568)-SUMIFS(Füllstände!$C$17:$C$299,Füllstände!$A$17:$A$299,A568))</f>
        <v/>
      </c>
      <c r="D568" s="150" t="str">
        <f>IF(ISBLANK('Beladung des Speichers'!A568),"",C568*'Beladung des Speichers'!C568/SUMIFS('Beladung des Speichers'!$C$17:$C$300,'Beladung des Speichers'!$A$17:$A$300,A568))</f>
        <v/>
      </c>
      <c r="E568" s="151" t="str">
        <f>IF(ISBLANK('Beladung des Speichers'!A568),"",1/SUMIFS('Beladung des Speichers'!$C$17:$C$300,'Beladung des Speichers'!$A$17:$A$300,A568)*C568*SUMIF($A$17:$A$300,A568,'Beladung des Speichers'!$E$17:$E$300))</f>
        <v/>
      </c>
      <c r="F568" s="152" t="str">
        <f>IF(ISBLANK('Beladung des Speichers'!A568),"",IF(C568=0,"0,00",D568/C568*E568))</f>
        <v/>
      </c>
      <c r="G568" s="153" t="str">
        <f>IF(ISBLANK('Beladung des Speichers'!A568),"",SUMIFS('Beladung des Speichers'!$C$17:$C$300,'Beladung des Speichers'!$A$17:$A$300,A568))</f>
        <v/>
      </c>
      <c r="H568" s="112" t="str">
        <f>IF(ISBLANK('Beladung des Speichers'!A568),"",'Beladung des Speichers'!C568)</f>
        <v/>
      </c>
      <c r="I568" s="154" t="str">
        <f>IF(ISBLANK('Beladung des Speichers'!A568),"",SUMIFS('Beladung des Speichers'!$E$17:$E$1001,'Beladung des Speichers'!$A$17:$A$1001,'Ergebnis (detailliert)'!A568))</f>
        <v/>
      </c>
      <c r="J568" s="113" t="str">
        <f>IF(ISBLANK('Beladung des Speichers'!A568),"",'Beladung des Speichers'!E568)</f>
        <v/>
      </c>
      <c r="K568" s="154" t="str">
        <f>IF(ISBLANK('Beladung des Speichers'!A568),"",SUMIFS('Entladung des Speichers'!$C$17:$C$1001,'Entladung des Speichers'!$A$17:$A$1001,'Ergebnis (detailliert)'!A568))</f>
        <v/>
      </c>
      <c r="L568" s="155" t="str">
        <f t="shared" si="34"/>
        <v/>
      </c>
      <c r="M568" s="155" t="str">
        <f>IF(ISBLANK('Entladung des Speichers'!A568),"",'Entladung des Speichers'!C568)</f>
        <v/>
      </c>
      <c r="N568" s="154" t="str">
        <f>IF(ISBLANK('Beladung des Speichers'!A568),"",SUMIFS('Entladung des Speichers'!$E$17:$E$1001,'Entladung des Speichers'!$A$17:$A$1001,'Ergebnis (detailliert)'!$A$17:$A$300))</f>
        <v/>
      </c>
      <c r="O568" s="113" t="str">
        <f t="shared" si="35"/>
        <v/>
      </c>
      <c r="P568" s="17" t="str">
        <f>IFERROR(IF(A568="","",N568*'Ergebnis (detailliert)'!J568/'Ergebnis (detailliert)'!I568),0)</f>
        <v/>
      </c>
      <c r="Q568" s="95" t="str">
        <f t="shared" si="36"/>
        <v/>
      </c>
      <c r="R568" s="96" t="str">
        <f t="shared" si="37"/>
        <v/>
      </c>
      <c r="S568" s="97" t="str">
        <f>IF(A568="","",IF(LOOKUP(A568,Stammdaten!$A$17:$A$1001,Stammdaten!$G$17:$G$1001)="Nein",0,IF(ISBLANK('Beladung des Speichers'!A568),"",ROUND(MIN(J568,Q568)*-1,2))))</f>
        <v/>
      </c>
    </row>
    <row r="569" spans="1:19" x14ac:dyDescent="0.2">
      <c r="A569" s="98" t="str">
        <f>IF('Beladung des Speichers'!A569="","",'Beladung des Speichers'!A569)</f>
        <v/>
      </c>
      <c r="B569" s="98" t="str">
        <f>IF('Beladung des Speichers'!B569="","",'Beladung des Speichers'!B569)</f>
        <v/>
      </c>
      <c r="C569" s="149" t="str">
        <f>IF(ISBLANK('Beladung des Speichers'!A569),"",SUMIFS('Beladung des Speichers'!$C$17:$C$300,'Beladung des Speichers'!$A$17:$A$300,A569)-SUMIFS('Entladung des Speichers'!$C$17:$C$300,'Entladung des Speichers'!$A$17:$A$300,A569)+SUMIFS(Füllstände!$B$17:$B$299,Füllstände!$A$17:$A$299,A569)-SUMIFS(Füllstände!$C$17:$C$299,Füllstände!$A$17:$A$299,A569))</f>
        <v/>
      </c>
      <c r="D569" s="150" t="str">
        <f>IF(ISBLANK('Beladung des Speichers'!A569),"",C569*'Beladung des Speichers'!C569/SUMIFS('Beladung des Speichers'!$C$17:$C$300,'Beladung des Speichers'!$A$17:$A$300,A569))</f>
        <v/>
      </c>
      <c r="E569" s="151" t="str">
        <f>IF(ISBLANK('Beladung des Speichers'!A569),"",1/SUMIFS('Beladung des Speichers'!$C$17:$C$300,'Beladung des Speichers'!$A$17:$A$300,A569)*C569*SUMIF($A$17:$A$300,A569,'Beladung des Speichers'!$E$17:$E$300))</f>
        <v/>
      </c>
      <c r="F569" s="152" t="str">
        <f>IF(ISBLANK('Beladung des Speichers'!A569),"",IF(C569=0,"0,00",D569/C569*E569))</f>
        <v/>
      </c>
      <c r="G569" s="153" t="str">
        <f>IF(ISBLANK('Beladung des Speichers'!A569),"",SUMIFS('Beladung des Speichers'!$C$17:$C$300,'Beladung des Speichers'!$A$17:$A$300,A569))</f>
        <v/>
      </c>
      <c r="H569" s="112" t="str">
        <f>IF(ISBLANK('Beladung des Speichers'!A569),"",'Beladung des Speichers'!C569)</f>
        <v/>
      </c>
      <c r="I569" s="154" t="str">
        <f>IF(ISBLANK('Beladung des Speichers'!A569),"",SUMIFS('Beladung des Speichers'!$E$17:$E$1001,'Beladung des Speichers'!$A$17:$A$1001,'Ergebnis (detailliert)'!A569))</f>
        <v/>
      </c>
      <c r="J569" s="113" t="str">
        <f>IF(ISBLANK('Beladung des Speichers'!A569),"",'Beladung des Speichers'!E569)</f>
        <v/>
      </c>
      <c r="K569" s="154" t="str">
        <f>IF(ISBLANK('Beladung des Speichers'!A569),"",SUMIFS('Entladung des Speichers'!$C$17:$C$1001,'Entladung des Speichers'!$A$17:$A$1001,'Ergebnis (detailliert)'!A569))</f>
        <v/>
      </c>
      <c r="L569" s="155" t="str">
        <f t="shared" si="34"/>
        <v/>
      </c>
      <c r="M569" s="155" t="str">
        <f>IF(ISBLANK('Entladung des Speichers'!A569),"",'Entladung des Speichers'!C569)</f>
        <v/>
      </c>
      <c r="N569" s="154" t="str">
        <f>IF(ISBLANK('Beladung des Speichers'!A569),"",SUMIFS('Entladung des Speichers'!$E$17:$E$1001,'Entladung des Speichers'!$A$17:$A$1001,'Ergebnis (detailliert)'!$A$17:$A$300))</f>
        <v/>
      </c>
      <c r="O569" s="113" t="str">
        <f t="shared" si="35"/>
        <v/>
      </c>
      <c r="P569" s="17" t="str">
        <f>IFERROR(IF(A569="","",N569*'Ergebnis (detailliert)'!J569/'Ergebnis (detailliert)'!I569),0)</f>
        <v/>
      </c>
      <c r="Q569" s="95" t="str">
        <f t="shared" si="36"/>
        <v/>
      </c>
      <c r="R569" s="96" t="str">
        <f t="shared" si="37"/>
        <v/>
      </c>
      <c r="S569" s="97" t="str">
        <f>IF(A569="","",IF(LOOKUP(A569,Stammdaten!$A$17:$A$1001,Stammdaten!$G$17:$G$1001)="Nein",0,IF(ISBLANK('Beladung des Speichers'!A569),"",ROUND(MIN(J569,Q569)*-1,2))))</f>
        <v/>
      </c>
    </row>
    <row r="570" spans="1:19" x14ac:dyDescent="0.2">
      <c r="A570" s="98" t="str">
        <f>IF('Beladung des Speichers'!A570="","",'Beladung des Speichers'!A570)</f>
        <v/>
      </c>
      <c r="B570" s="98" t="str">
        <f>IF('Beladung des Speichers'!B570="","",'Beladung des Speichers'!B570)</f>
        <v/>
      </c>
      <c r="C570" s="149" t="str">
        <f>IF(ISBLANK('Beladung des Speichers'!A570),"",SUMIFS('Beladung des Speichers'!$C$17:$C$300,'Beladung des Speichers'!$A$17:$A$300,A570)-SUMIFS('Entladung des Speichers'!$C$17:$C$300,'Entladung des Speichers'!$A$17:$A$300,A570)+SUMIFS(Füllstände!$B$17:$B$299,Füllstände!$A$17:$A$299,A570)-SUMIFS(Füllstände!$C$17:$C$299,Füllstände!$A$17:$A$299,A570))</f>
        <v/>
      </c>
      <c r="D570" s="150" t="str">
        <f>IF(ISBLANK('Beladung des Speichers'!A570),"",C570*'Beladung des Speichers'!C570/SUMIFS('Beladung des Speichers'!$C$17:$C$300,'Beladung des Speichers'!$A$17:$A$300,A570))</f>
        <v/>
      </c>
      <c r="E570" s="151" t="str">
        <f>IF(ISBLANK('Beladung des Speichers'!A570),"",1/SUMIFS('Beladung des Speichers'!$C$17:$C$300,'Beladung des Speichers'!$A$17:$A$300,A570)*C570*SUMIF($A$17:$A$300,A570,'Beladung des Speichers'!$E$17:$E$300))</f>
        <v/>
      </c>
      <c r="F570" s="152" t="str">
        <f>IF(ISBLANK('Beladung des Speichers'!A570),"",IF(C570=0,"0,00",D570/C570*E570))</f>
        <v/>
      </c>
      <c r="G570" s="153" t="str">
        <f>IF(ISBLANK('Beladung des Speichers'!A570),"",SUMIFS('Beladung des Speichers'!$C$17:$C$300,'Beladung des Speichers'!$A$17:$A$300,A570))</f>
        <v/>
      </c>
      <c r="H570" s="112" t="str">
        <f>IF(ISBLANK('Beladung des Speichers'!A570),"",'Beladung des Speichers'!C570)</f>
        <v/>
      </c>
      <c r="I570" s="154" t="str">
        <f>IF(ISBLANK('Beladung des Speichers'!A570),"",SUMIFS('Beladung des Speichers'!$E$17:$E$1001,'Beladung des Speichers'!$A$17:$A$1001,'Ergebnis (detailliert)'!A570))</f>
        <v/>
      </c>
      <c r="J570" s="113" t="str">
        <f>IF(ISBLANK('Beladung des Speichers'!A570),"",'Beladung des Speichers'!E570)</f>
        <v/>
      </c>
      <c r="K570" s="154" t="str">
        <f>IF(ISBLANK('Beladung des Speichers'!A570),"",SUMIFS('Entladung des Speichers'!$C$17:$C$1001,'Entladung des Speichers'!$A$17:$A$1001,'Ergebnis (detailliert)'!A570))</f>
        <v/>
      </c>
      <c r="L570" s="155" t="str">
        <f t="shared" si="34"/>
        <v/>
      </c>
      <c r="M570" s="155" t="str">
        <f>IF(ISBLANK('Entladung des Speichers'!A570),"",'Entladung des Speichers'!C570)</f>
        <v/>
      </c>
      <c r="N570" s="154" t="str">
        <f>IF(ISBLANK('Beladung des Speichers'!A570),"",SUMIFS('Entladung des Speichers'!$E$17:$E$1001,'Entladung des Speichers'!$A$17:$A$1001,'Ergebnis (detailliert)'!$A$17:$A$300))</f>
        <v/>
      </c>
      <c r="O570" s="113" t="str">
        <f t="shared" si="35"/>
        <v/>
      </c>
      <c r="P570" s="17" t="str">
        <f>IFERROR(IF(A570="","",N570*'Ergebnis (detailliert)'!J570/'Ergebnis (detailliert)'!I570),0)</f>
        <v/>
      </c>
      <c r="Q570" s="95" t="str">
        <f t="shared" si="36"/>
        <v/>
      </c>
      <c r="R570" s="96" t="str">
        <f t="shared" si="37"/>
        <v/>
      </c>
      <c r="S570" s="97" t="str">
        <f>IF(A570="","",IF(LOOKUP(A570,Stammdaten!$A$17:$A$1001,Stammdaten!$G$17:$G$1001)="Nein",0,IF(ISBLANK('Beladung des Speichers'!A570),"",ROUND(MIN(J570,Q570)*-1,2))))</f>
        <v/>
      </c>
    </row>
    <row r="571" spans="1:19" x14ac:dyDescent="0.2">
      <c r="A571" s="98" t="str">
        <f>IF('Beladung des Speichers'!A571="","",'Beladung des Speichers'!A571)</f>
        <v/>
      </c>
      <c r="B571" s="98" t="str">
        <f>IF('Beladung des Speichers'!B571="","",'Beladung des Speichers'!B571)</f>
        <v/>
      </c>
      <c r="C571" s="149" t="str">
        <f>IF(ISBLANK('Beladung des Speichers'!A571),"",SUMIFS('Beladung des Speichers'!$C$17:$C$300,'Beladung des Speichers'!$A$17:$A$300,A571)-SUMIFS('Entladung des Speichers'!$C$17:$C$300,'Entladung des Speichers'!$A$17:$A$300,A571)+SUMIFS(Füllstände!$B$17:$B$299,Füllstände!$A$17:$A$299,A571)-SUMIFS(Füllstände!$C$17:$C$299,Füllstände!$A$17:$A$299,A571))</f>
        <v/>
      </c>
      <c r="D571" s="150" t="str">
        <f>IF(ISBLANK('Beladung des Speichers'!A571),"",C571*'Beladung des Speichers'!C571/SUMIFS('Beladung des Speichers'!$C$17:$C$300,'Beladung des Speichers'!$A$17:$A$300,A571))</f>
        <v/>
      </c>
      <c r="E571" s="151" t="str">
        <f>IF(ISBLANK('Beladung des Speichers'!A571),"",1/SUMIFS('Beladung des Speichers'!$C$17:$C$300,'Beladung des Speichers'!$A$17:$A$300,A571)*C571*SUMIF($A$17:$A$300,A571,'Beladung des Speichers'!$E$17:$E$300))</f>
        <v/>
      </c>
      <c r="F571" s="152" t="str">
        <f>IF(ISBLANK('Beladung des Speichers'!A571),"",IF(C571=0,"0,00",D571/C571*E571))</f>
        <v/>
      </c>
      <c r="G571" s="153" t="str">
        <f>IF(ISBLANK('Beladung des Speichers'!A571),"",SUMIFS('Beladung des Speichers'!$C$17:$C$300,'Beladung des Speichers'!$A$17:$A$300,A571))</f>
        <v/>
      </c>
      <c r="H571" s="112" t="str">
        <f>IF(ISBLANK('Beladung des Speichers'!A571),"",'Beladung des Speichers'!C571)</f>
        <v/>
      </c>
      <c r="I571" s="154" t="str">
        <f>IF(ISBLANK('Beladung des Speichers'!A571),"",SUMIFS('Beladung des Speichers'!$E$17:$E$1001,'Beladung des Speichers'!$A$17:$A$1001,'Ergebnis (detailliert)'!A571))</f>
        <v/>
      </c>
      <c r="J571" s="113" t="str">
        <f>IF(ISBLANK('Beladung des Speichers'!A571),"",'Beladung des Speichers'!E571)</f>
        <v/>
      </c>
      <c r="K571" s="154" t="str">
        <f>IF(ISBLANK('Beladung des Speichers'!A571),"",SUMIFS('Entladung des Speichers'!$C$17:$C$1001,'Entladung des Speichers'!$A$17:$A$1001,'Ergebnis (detailliert)'!A571))</f>
        <v/>
      </c>
      <c r="L571" s="155" t="str">
        <f t="shared" si="34"/>
        <v/>
      </c>
      <c r="M571" s="155" t="str">
        <f>IF(ISBLANK('Entladung des Speichers'!A571),"",'Entladung des Speichers'!C571)</f>
        <v/>
      </c>
      <c r="N571" s="154" t="str">
        <f>IF(ISBLANK('Beladung des Speichers'!A571),"",SUMIFS('Entladung des Speichers'!$E$17:$E$1001,'Entladung des Speichers'!$A$17:$A$1001,'Ergebnis (detailliert)'!$A$17:$A$300))</f>
        <v/>
      </c>
      <c r="O571" s="113" t="str">
        <f t="shared" si="35"/>
        <v/>
      </c>
      <c r="P571" s="17" t="str">
        <f>IFERROR(IF(A571="","",N571*'Ergebnis (detailliert)'!J571/'Ergebnis (detailliert)'!I571),0)</f>
        <v/>
      </c>
      <c r="Q571" s="95" t="str">
        <f t="shared" si="36"/>
        <v/>
      </c>
      <c r="R571" s="96" t="str">
        <f t="shared" si="37"/>
        <v/>
      </c>
      <c r="S571" s="97" t="str">
        <f>IF(A571="","",IF(LOOKUP(A571,Stammdaten!$A$17:$A$1001,Stammdaten!$G$17:$G$1001)="Nein",0,IF(ISBLANK('Beladung des Speichers'!A571),"",ROUND(MIN(J571,Q571)*-1,2))))</f>
        <v/>
      </c>
    </row>
    <row r="572" spans="1:19" x14ac:dyDescent="0.2">
      <c r="A572" s="98" t="str">
        <f>IF('Beladung des Speichers'!A572="","",'Beladung des Speichers'!A572)</f>
        <v/>
      </c>
      <c r="B572" s="98" t="str">
        <f>IF('Beladung des Speichers'!B572="","",'Beladung des Speichers'!B572)</f>
        <v/>
      </c>
      <c r="C572" s="149" t="str">
        <f>IF(ISBLANK('Beladung des Speichers'!A572),"",SUMIFS('Beladung des Speichers'!$C$17:$C$300,'Beladung des Speichers'!$A$17:$A$300,A572)-SUMIFS('Entladung des Speichers'!$C$17:$C$300,'Entladung des Speichers'!$A$17:$A$300,A572)+SUMIFS(Füllstände!$B$17:$B$299,Füllstände!$A$17:$A$299,A572)-SUMIFS(Füllstände!$C$17:$C$299,Füllstände!$A$17:$A$299,A572))</f>
        <v/>
      </c>
      <c r="D572" s="150" t="str">
        <f>IF(ISBLANK('Beladung des Speichers'!A572),"",C572*'Beladung des Speichers'!C572/SUMIFS('Beladung des Speichers'!$C$17:$C$300,'Beladung des Speichers'!$A$17:$A$300,A572))</f>
        <v/>
      </c>
      <c r="E572" s="151" t="str">
        <f>IF(ISBLANK('Beladung des Speichers'!A572),"",1/SUMIFS('Beladung des Speichers'!$C$17:$C$300,'Beladung des Speichers'!$A$17:$A$300,A572)*C572*SUMIF($A$17:$A$300,A572,'Beladung des Speichers'!$E$17:$E$300))</f>
        <v/>
      </c>
      <c r="F572" s="152" t="str">
        <f>IF(ISBLANK('Beladung des Speichers'!A572),"",IF(C572=0,"0,00",D572/C572*E572))</f>
        <v/>
      </c>
      <c r="G572" s="153" t="str">
        <f>IF(ISBLANK('Beladung des Speichers'!A572),"",SUMIFS('Beladung des Speichers'!$C$17:$C$300,'Beladung des Speichers'!$A$17:$A$300,A572))</f>
        <v/>
      </c>
      <c r="H572" s="112" t="str">
        <f>IF(ISBLANK('Beladung des Speichers'!A572),"",'Beladung des Speichers'!C572)</f>
        <v/>
      </c>
      <c r="I572" s="154" t="str">
        <f>IF(ISBLANK('Beladung des Speichers'!A572),"",SUMIFS('Beladung des Speichers'!$E$17:$E$1001,'Beladung des Speichers'!$A$17:$A$1001,'Ergebnis (detailliert)'!A572))</f>
        <v/>
      </c>
      <c r="J572" s="113" t="str">
        <f>IF(ISBLANK('Beladung des Speichers'!A572),"",'Beladung des Speichers'!E572)</f>
        <v/>
      </c>
      <c r="K572" s="154" t="str">
        <f>IF(ISBLANK('Beladung des Speichers'!A572),"",SUMIFS('Entladung des Speichers'!$C$17:$C$1001,'Entladung des Speichers'!$A$17:$A$1001,'Ergebnis (detailliert)'!A572))</f>
        <v/>
      </c>
      <c r="L572" s="155" t="str">
        <f t="shared" si="34"/>
        <v/>
      </c>
      <c r="M572" s="155" t="str">
        <f>IF(ISBLANK('Entladung des Speichers'!A572),"",'Entladung des Speichers'!C572)</f>
        <v/>
      </c>
      <c r="N572" s="154" t="str">
        <f>IF(ISBLANK('Beladung des Speichers'!A572),"",SUMIFS('Entladung des Speichers'!$E$17:$E$1001,'Entladung des Speichers'!$A$17:$A$1001,'Ergebnis (detailliert)'!$A$17:$A$300))</f>
        <v/>
      </c>
      <c r="O572" s="113" t="str">
        <f t="shared" si="35"/>
        <v/>
      </c>
      <c r="P572" s="17" t="str">
        <f>IFERROR(IF(A572="","",N572*'Ergebnis (detailliert)'!J572/'Ergebnis (detailliert)'!I572),0)</f>
        <v/>
      </c>
      <c r="Q572" s="95" t="str">
        <f t="shared" si="36"/>
        <v/>
      </c>
      <c r="R572" s="96" t="str">
        <f t="shared" si="37"/>
        <v/>
      </c>
      <c r="S572" s="97" t="str">
        <f>IF(A572="","",IF(LOOKUP(A572,Stammdaten!$A$17:$A$1001,Stammdaten!$G$17:$G$1001)="Nein",0,IF(ISBLANK('Beladung des Speichers'!A572),"",ROUND(MIN(J572,Q572)*-1,2))))</f>
        <v/>
      </c>
    </row>
    <row r="573" spans="1:19" x14ac:dyDescent="0.2">
      <c r="A573" s="98" t="str">
        <f>IF('Beladung des Speichers'!A573="","",'Beladung des Speichers'!A573)</f>
        <v/>
      </c>
      <c r="B573" s="98" t="str">
        <f>IF('Beladung des Speichers'!B573="","",'Beladung des Speichers'!B573)</f>
        <v/>
      </c>
      <c r="C573" s="149" t="str">
        <f>IF(ISBLANK('Beladung des Speichers'!A573),"",SUMIFS('Beladung des Speichers'!$C$17:$C$300,'Beladung des Speichers'!$A$17:$A$300,A573)-SUMIFS('Entladung des Speichers'!$C$17:$C$300,'Entladung des Speichers'!$A$17:$A$300,A573)+SUMIFS(Füllstände!$B$17:$B$299,Füllstände!$A$17:$A$299,A573)-SUMIFS(Füllstände!$C$17:$C$299,Füllstände!$A$17:$A$299,A573))</f>
        <v/>
      </c>
      <c r="D573" s="150" t="str">
        <f>IF(ISBLANK('Beladung des Speichers'!A573),"",C573*'Beladung des Speichers'!C573/SUMIFS('Beladung des Speichers'!$C$17:$C$300,'Beladung des Speichers'!$A$17:$A$300,A573))</f>
        <v/>
      </c>
      <c r="E573" s="151" t="str">
        <f>IF(ISBLANK('Beladung des Speichers'!A573),"",1/SUMIFS('Beladung des Speichers'!$C$17:$C$300,'Beladung des Speichers'!$A$17:$A$300,A573)*C573*SUMIF($A$17:$A$300,A573,'Beladung des Speichers'!$E$17:$E$300))</f>
        <v/>
      </c>
      <c r="F573" s="152" t="str">
        <f>IF(ISBLANK('Beladung des Speichers'!A573),"",IF(C573=0,"0,00",D573/C573*E573))</f>
        <v/>
      </c>
      <c r="G573" s="153" t="str">
        <f>IF(ISBLANK('Beladung des Speichers'!A573),"",SUMIFS('Beladung des Speichers'!$C$17:$C$300,'Beladung des Speichers'!$A$17:$A$300,A573))</f>
        <v/>
      </c>
      <c r="H573" s="112" t="str">
        <f>IF(ISBLANK('Beladung des Speichers'!A573),"",'Beladung des Speichers'!C573)</f>
        <v/>
      </c>
      <c r="I573" s="154" t="str">
        <f>IF(ISBLANK('Beladung des Speichers'!A573),"",SUMIFS('Beladung des Speichers'!$E$17:$E$1001,'Beladung des Speichers'!$A$17:$A$1001,'Ergebnis (detailliert)'!A573))</f>
        <v/>
      </c>
      <c r="J573" s="113" t="str">
        <f>IF(ISBLANK('Beladung des Speichers'!A573),"",'Beladung des Speichers'!E573)</f>
        <v/>
      </c>
      <c r="K573" s="154" t="str">
        <f>IF(ISBLANK('Beladung des Speichers'!A573),"",SUMIFS('Entladung des Speichers'!$C$17:$C$1001,'Entladung des Speichers'!$A$17:$A$1001,'Ergebnis (detailliert)'!A573))</f>
        <v/>
      </c>
      <c r="L573" s="155" t="str">
        <f t="shared" si="34"/>
        <v/>
      </c>
      <c r="M573" s="155" t="str">
        <f>IF(ISBLANK('Entladung des Speichers'!A573),"",'Entladung des Speichers'!C573)</f>
        <v/>
      </c>
      <c r="N573" s="154" t="str">
        <f>IF(ISBLANK('Beladung des Speichers'!A573),"",SUMIFS('Entladung des Speichers'!$E$17:$E$1001,'Entladung des Speichers'!$A$17:$A$1001,'Ergebnis (detailliert)'!$A$17:$A$300))</f>
        <v/>
      </c>
      <c r="O573" s="113" t="str">
        <f t="shared" si="35"/>
        <v/>
      </c>
      <c r="P573" s="17" t="str">
        <f>IFERROR(IF(A573="","",N573*'Ergebnis (detailliert)'!J573/'Ergebnis (detailliert)'!I573),0)</f>
        <v/>
      </c>
      <c r="Q573" s="95" t="str">
        <f t="shared" si="36"/>
        <v/>
      </c>
      <c r="R573" s="96" t="str">
        <f t="shared" si="37"/>
        <v/>
      </c>
      <c r="S573" s="97" t="str">
        <f>IF(A573="","",IF(LOOKUP(A573,Stammdaten!$A$17:$A$1001,Stammdaten!$G$17:$G$1001)="Nein",0,IF(ISBLANK('Beladung des Speichers'!A573),"",ROUND(MIN(J573,Q573)*-1,2))))</f>
        <v/>
      </c>
    </row>
    <row r="574" spans="1:19" x14ac:dyDescent="0.2">
      <c r="A574" s="98" t="str">
        <f>IF('Beladung des Speichers'!A574="","",'Beladung des Speichers'!A574)</f>
        <v/>
      </c>
      <c r="B574" s="98" t="str">
        <f>IF('Beladung des Speichers'!B574="","",'Beladung des Speichers'!B574)</f>
        <v/>
      </c>
      <c r="C574" s="149" t="str">
        <f>IF(ISBLANK('Beladung des Speichers'!A574),"",SUMIFS('Beladung des Speichers'!$C$17:$C$300,'Beladung des Speichers'!$A$17:$A$300,A574)-SUMIFS('Entladung des Speichers'!$C$17:$C$300,'Entladung des Speichers'!$A$17:$A$300,A574)+SUMIFS(Füllstände!$B$17:$B$299,Füllstände!$A$17:$A$299,A574)-SUMIFS(Füllstände!$C$17:$C$299,Füllstände!$A$17:$A$299,A574))</f>
        <v/>
      </c>
      <c r="D574" s="150" t="str">
        <f>IF(ISBLANK('Beladung des Speichers'!A574),"",C574*'Beladung des Speichers'!C574/SUMIFS('Beladung des Speichers'!$C$17:$C$300,'Beladung des Speichers'!$A$17:$A$300,A574))</f>
        <v/>
      </c>
      <c r="E574" s="151" t="str">
        <f>IF(ISBLANK('Beladung des Speichers'!A574),"",1/SUMIFS('Beladung des Speichers'!$C$17:$C$300,'Beladung des Speichers'!$A$17:$A$300,A574)*C574*SUMIF($A$17:$A$300,A574,'Beladung des Speichers'!$E$17:$E$300))</f>
        <v/>
      </c>
      <c r="F574" s="152" t="str">
        <f>IF(ISBLANK('Beladung des Speichers'!A574),"",IF(C574=0,"0,00",D574/C574*E574))</f>
        <v/>
      </c>
      <c r="G574" s="153" t="str">
        <f>IF(ISBLANK('Beladung des Speichers'!A574),"",SUMIFS('Beladung des Speichers'!$C$17:$C$300,'Beladung des Speichers'!$A$17:$A$300,A574))</f>
        <v/>
      </c>
      <c r="H574" s="112" t="str">
        <f>IF(ISBLANK('Beladung des Speichers'!A574),"",'Beladung des Speichers'!C574)</f>
        <v/>
      </c>
      <c r="I574" s="154" t="str">
        <f>IF(ISBLANK('Beladung des Speichers'!A574),"",SUMIFS('Beladung des Speichers'!$E$17:$E$1001,'Beladung des Speichers'!$A$17:$A$1001,'Ergebnis (detailliert)'!A574))</f>
        <v/>
      </c>
      <c r="J574" s="113" t="str">
        <f>IF(ISBLANK('Beladung des Speichers'!A574),"",'Beladung des Speichers'!E574)</f>
        <v/>
      </c>
      <c r="K574" s="154" t="str">
        <f>IF(ISBLANK('Beladung des Speichers'!A574),"",SUMIFS('Entladung des Speichers'!$C$17:$C$1001,'Entladung des Speichers'!$A$17:$A$1001,'Ergebnis (detailliert)'!A574))</f>
        <v/>
      </c>
      <c r="L574" s="155" t="str">
        <f t="shared" si="34"/>
        <v/>
      </c>
      <c r="M574" s="155" t="str">
        <f>IF(ISBLANK('Entladung des Speichers'!A574),"",'Entladung des Speichers'!C574)</f>
        <v/>
      </c>
      <c r="N574" s="154" t="str">
        <f>IF(ISBLANK('Beladung des Speichers'!A574),"",SUMIFS('Entladung des Speichers'!$E$17:$E$1001,'Entladung des Speichers'!$A$17:$A$1001,'Ergebnis (detailliert)'!$A$17:$A$300))</f>
        <v/>
      </c>
      <c r="O574" s="113" t="str">
        <f t="shared" si="35"/>
        <v/>
      </c>
      <c r="P574" s="17" t="str">
        <f>IFERROR(IF(A574="","",N574*'Ergebnis (detailliert)'!J574/'Ergebnis (detailliert)'!I574),0)</f>
        <v/>
      </c>
      <c r="Q574" s="95" t="str">
        <f t="shared" si="36"/>
        <v/>
      </c>
      <c r="R574" s="96" t="str">
        <f t="shared" si="37"/>
        <v/>
      </c>
      <c r="S574" s="97" t="str">
        <f>IF(A574="","",IF(LOOKUP(A574,Stammdaten!$A$17:$A$1001,Stammdaten!$G$17:$G$1001)="Nein",0,IF(ISBLANK('Beladung des Speichers'!A574),"",ROUND(MIN(J574,Q574)*-1,2))))</f>
        <v/>
      </c>
    </row>
    <row r="575" spans="1:19" x14ac:dyDescent="0.2">
      <c r="A575" s="98" t="str">
        <f>IF('Beladung des Speichers'!A575="","",'Beladung des Speichers'!A575)</f>
        <v/>
      </c>
      <c r="B575" s="98" t="str">
        <f>IF('Beladung des Speichers'!B575="","",'Beladung des Speichers'!B575)</f>
        <v/>
      </c>
      <c r="C575" s="149" t="str">
        <f>IF(ISBLANK('Beladung des Speichers'!A575),"",SUMIFS('Beladung des Speichers'!$C$17:$C$300,'Beladung des Speichers'!$A$17:$A$300,A575)-SUMIFS('Entladung des Speichers'!$C$17:$C$300,'Entladung des Speichers'!$A$17:$A$300,A575)+SUMIFS(Füllstände!$B$17:$B$299,Füllstände!$A$17:$A$299,A575)-SUMIFS(Füllstände!$C$17:$C$299,Füllstände!$A$17:$A$299,A575))</f>
        <v/>
      </c>
      <c r="D575" s="150" t="str">
        <f>IF(ISBLANK('Beladung des Speichers'!A575),"",C575*'Beladung des Speichers'!C575/SUMIFS('Beladung des Speichers'!$C$17:$C$300,'Beladung des Speichers'!$A$17:$A$300,A575))</f>
        <v/>
      </c>
      <c r="E575" s="151" t="str">
        <f>IF(ISBLANK('Beladung des Speichers'!A575),"",1/SUMIFS('Beladung des Speichers'!$C$17:$C$300,'Beladung des Speichers'!$A$17:$A$300,A575)*C575*SUMIF($A$17:$A$300,A575,'Beladung des Speichers'!$E$17:$E$300))</f>
        <v/>
      </c>
      <c r="F575" s="152" t="str">
        <f>IF(ISBLANK('Beladung des Speichers'!A575),"",IF(C575=0,"0,00",D575/C575*E575))</f>
        <v/>
      </c>
      <c r="G575" s="153" t="str">
        <f>IF(ISBLANK('Beladung des Speichers'!A575),"",SUMIFS('Beladung des Speichers'!$C$17:$C$300,'Beladung des Speichers'!$A$17:$A$300,A575))</f>
        <v/>
      </c>
      <c r="H575" s="112" t="str">
        <f>IF(ISBLANK('Beladung des Speichers'!A575),"",'Beladung des Speichers'!C575)</f>
        <v/>
      </c>
      <c r="I575" s="154" t="str">
        <f>IF(ISBLANK('Beladung des Speichers'!A575),"",SUMIFS('Beladung des Speichers'!$E$17:$E$1001,'Beladung des Speichers'!$A$17:$A$1001,'Ergebnis (detailliert)'!A575))</f>
        <v/>
      </c>
      <c r="J575" s="113" t="str">
        <f>IF(ISBLANK('Beladung des Speichers'!A575),"",'Beladung des Speichers'!E575)</f>
        <v/>
      </c>
      <c r="K575" s="154" t="str">
        <f>IF(ISBLANK('Beladung des Speichers'!A575),"",SUMIFS('Entladung des Speichers'!$C$17:$C$1001,'Entladung des Speichers'!$A$17:$A$1001,'Ergebnis (detailliert)'!A575))</f>
        <v/>
      </c>
      <c r="L575" s="155" t="str">
        <f t="shared" si="34"/>
        <v/>
      </c>
      <c r="M575" s="155" t="str">
        <f>IF(ISBLANK('Entladung des Speichers'!A575),"",'Entladung des Speichers'!C575)</f>
        <v/>
      </c>
      <c r="N575" s="154" t="str">
        <f>IF(ISBLANK('Beladung des Speichers'!A575),"",SUMIFS('Entladung des Speichers'!$E$17:$E$1001,'Entladung des Speichers'!$A$17:$A$1001,'Ergebnis (detailliert)'!$A$17:$A$300))</f>
        <v/>
      </c>
      <c r="O575" s="113" t="str">
        <f t="shared" si="35"/>
        <v/>
      </c>
      <c r="P575" s="17" t="str">
        <f>IFERROR(IF(A575="","",N575*'Ergebnis (detailliert)'!J575/'Ergebnis (detailliert)'!I575),0)</f>
        <v/>
      </c>
      <c r="Q575" s="95" t="str">
        <f t="shared" si="36"/>
        <v/>
      </c>
      <c r="R575" s="96" t="str">
        <f t="shared" si="37"/>
        <v/>
      </c>
      <c r="S575" s="97" t="str">
        <f>IF(A575="","",IF(LOOKUP(A575,Stammdaten!$A$17:$A$1001,Stammdaten!$G$17:$G$1001)="Nein",0,IF(ISBLANK('Beladung des Speichers'!A575),"",ROUND(MIN(J575,Q575)*-1,2))))</f>
        <v/>
      </c>
    </row>
    <row r="576" spans="1:19" x14ac:dyDescent="0.2">
      <c r="A576" s="98" t="str">
        <f>IF('Beladung des Speichers'!A576="","",'Beladung des Speichers'!A576)</f>
        <v/>
      </c>
      <c r="B576" s="98" t="str">
        <f>IF('Beladung des Speichers'!B576="","",'Beladung des Speichers'!B576)</f>
        <v/>
      </c>
      <c r="C576" s="149" t="str">
        <f>IF(ISBLANK('Beladung des Speichers'!A576),"",SUMIFS('Beladung des Speichers'!$C$17:$C$300,'Beladung des Speichers'!$A$17:$A$300,A576)-SUMIFS('Entladung des Speichers'!$C$17:$C$300,'Entladung des Speichers'!$A$17:$A$300,A576)+SUMIFS(Füllstände!$B$17:$B$299,Füllstände!$A$17:$A$299,A576)-SUMIFS(Füllstände!$C$17:$C$299,Füllstände!$A$17:$A$299,A576))</f>
        <v/>
      </c>
      <c r="D576" s="150" t="str">
        <f>IF(ISBLANK('Beladung des Speichers'!A576),"",C576*'Beladung des Speichers'!C576/SUMIFS('Beladung des Speichers'!$C$17:$C$300,'Beladung des Speichers'!$A$17:$A$300,A576))</f>
        <v/>
      </c>
      <c r="E576" s="151" t="str">
        <f>IF(ISBLANK('Beladung des Speichers'!A576),"",1/SUMIFS('Beladung des Speichers'!$C$17:$C$300,'Beladung des Speichers'!$A$17:$A$300,A576)*C576*SUMIF($A$17:$A$300,A576,'Beladung des Speichers'!$E$17:$E$300))</f>
        <v/>
      </c>
      <c r="F576" s="152" t="str">
        <f>IF(ISBLANK('Beladung des Speichers'!A576),"",IF(C576=0,"0,00",D576/C576*E576))</f>
        <v/>
      </c>
      <c r="G576" s="153" t="str">
        <f>IF(ISBLANK('Beladung des Speichers'!A576),"",SUMIFS('Beladung des Speichers'!$C$17:$C$300,'Beladung des Speichers'!$A$17:$A$300,A576))</f>
        <v/>
      </c>
      <c r="H576" s="112" t="str">
        <f>IF(ISBLANK('Beladung des Speichers'!A576),"",'Beladung des Speichers'!C576)</f>
        <v/>
      </c>
      <c r="I576" s="154" t="str">
        <f>IF(ISBLANK('Beladung des Speichers'!A576),"",SUMIFS('Beladung des Speichers'!$E$17:$E$1001,'Beladung des Speichers'!$A$17:$A$1001,'Ergebnis (detailliert)'!A576))</f>
        <v/>
      </c>
      <c r="J576" s="113" t="str">
        <f>IF(ISBLANK('Beladung des Speichers'!A576),"",'Beladung des Speichers'!E576)</f>
        <v/>
      </c>
      <c r="K576" s="154" t="str">
        <f>IF(ISBLANK('Beladung des Speichers'!A576),"",SUMIFS('Entladung des Speichers'!$C$17:$C$1001,'Entladung des Speichers'!$A$17:$A$1001,'Ergebnis (detailliert)'!A576))</f>
        <v/>
      </c>
      <c r="L576" s="155" t="str">
        <f t="shared" si="34"/>
        <v/>
      </c>
      <c r="M576" s="155" t="str">
        <f>IF(ISBLANK('Entladung des Speichers'!A576),"",'Entladung des Speichers'!C576)</f>
        <v/>
      </c>
      <c r="N576" s="154" t="str">
        <f>IF(ISBLANK('Beladung des Speichers'!A576),"",SUMIFS('Entladung des Speichers'!$E$17:$E$1001,'Entladung des Speichers'!$A$17:$A$1001,'Ergebnis (detailliert)'!$A$17:$A$300))</f>
        <v/>
      </c>
      <c r="O576" s="113" t="str">
        <f t="shared" si="35"/>
        <v/>
      </c>
      <c r="P576" s="17" t="str">
        <f>IFERROR(IF(A576="","",N576*'Ergebnis (detailliert)'!J576/'Ergebnis (detailliert)'!I576),0)</f>
        <v/>
      </c>
      <c r="Q576" s="95" t="str">
        <f t="shared" si="36"/>
        <v/>
      </c>
      <c r="R576" s="96" t="str">
        <f t="shared" si="37"/>
        <v/>
      </c>
      <c r="S576" s="97" t="str">
        <f>IF(A576="","",IF(LOOKUP(A576,Stammdaten!$A$17:$A$1001,Stammdaten!$G$17:$G$1001)="Nein",0,IF(ISBLANK('Beladung des Speichers'!A576),"",ROUND(MIN(J576,Q576)*-1,2))))</f>
        <v/>
      </c>
    </row>
    <row r="577" spans="1:19" x14ac:dyDescent="0.2">
      <c r="A577" s="98" t="str">
        <f>IF('Beladung des Speichers'!A577="","",'Beladung des Speichers'!A577)</f>
        <v/>
      </c>
      <c r="B577" s="98" t="str">
        <f>IF('Beladung des Speichers'!B577="","",'Beladung des Speichers'!B577)</f>
        <v/>
      </c>
      <c r="C577" s="149" t="str">
        <f>IF(ISBLANK('Beladung des Speichers'!A577),"",SUMIFS('Beladung des Speichers'!$C$17:$C$300,'Beladung des Speichers'!$A$17:$A$300,A577)-SUMIFS('Entladung des Speichers'!$C$17:$C$300,'Entladung des Speichers'!$A$17:$A$300,A577)+SUMIFS(Füllstände!$B$17:$B$299,Füllstände!$A$17:$A$299,A577)-SUMIFS(Füllstände!$C$17:$C$299,Füllstände!$A$17:$A$299,A577))</f>
        <v/>
      </c>
      <c r="D577" s="150" t="str">
        <f>IF(ISBLANK('Beladung des Speichers'!A577),"",C577*'Beladung des Speichers'!C577/SUMIFS('Beladung des Speichers'!$C$17:$C$300,'Beladung des Speichers'!$A$17:$A$300,A577))</f>
        <v/>
      </c>
      <c r="E577" s="151" t="str">
        <f>IF(ISBLANK('Beladung des Speichers'!A577),"",1/SUMIFS('Beladung des Speichers'!$C$17:$C$300,'Beladung des Speichers'!$A$17:$A$300,A577)*C577*SUMIF($A$17:$A$300,A577,'Beladung des Speichers'!$E$17:$E$300))</f>
        <v/>
      </c>
      <c r="F577" s="152" t="str">
        <f>IF(ISBLANK('Beladung des Speichers'!A577),"",IF(C577=0,"0,00",D577/C577*E577))</f>
        <v/>
      </c>
      <c r="G577" s="153" t="str">
        <f>IF(ISBLANK('Beladung des Speichers'!A577),"",SUMIFS('Beladung des Speichers'!$C$17:$C$300,'Beladung des Speichers'!$A$17:$A$300,A577))</f>
        <v/>
      </c>
      <c r="H577" s="112" t="str">
        <f>IF(ISBLANK('Beladung des Speichers'!A577),"",'Beladung des Speichers'!C577)</f>
        <v/>
      </c>
      <c r="I577" s="154" t="str">
        <f>IF(ISBLANK('Beladung des Speichers'!A577),"",SUMIFS('Beladung des Speichers'!$E$17:$E$1001,'Beladung des Speichers'!$A$17:$A$1001,'Ergebnis (detailliert)'!A577))</f>
        <v/>
      </c>
      <c r="J577" s="113" t="str">
        <f>IF(ISBLANK('Beladung des Speichers'!A577),"",'Beladung des Speichers'!E577)</f>
        <v/>
      </c>
      <c r="K577" s="154" t="str">
        <f>IF(ISBLANK('Beladung des Speichers'!A577),"",SUMIFS('Entladung des Speichers'!$C$17:$C$1001,'Entladung des Speichers'!$A$17:$A$1001,'Ergebnis (detailliert)'!A577))</f>
        <v/>
      </c>
      <c r="L577" s="155" t="str">
        <f t="shared" si="34"/>
        <v/>
      </c>
      <c r="M577" s="155" t="str">
        <f>IF(ISBLANK('Entladung des Speichers'!A577),"",'Entladung des Speichers'!C577)</f>
        <v/>
      </c>
      <c r="N577" s="154" t="str">
        <f>IF(ISBLANK('Beladung des Speichers'!A577),"",SUMIFS('Entladung des Speichers'!$E$17:$E$1001,'Entladung des Speichers'!$A$17:$A$1001,'Ergebnis (detailliert)'!$A$17:$A$300))</f>
        <v/>
      </c>
      <c r="O577" s="113" t="str">
        <f t="shared" si="35"/>
        <v/>
      </c>
      <c r="P577" s="17" t="str">
        <f>IFERROR(IF(A577="","",N577*'Ergebnis (detailliert)'!J577/'Ergebnis (detailliert)'!I577),0)</f>
        <v/>
      </c>
      <c r="Q577" s="95" t="str">
        <f t="shared" si="36"/>
        <v/>
      </c>
      <c r="R577" s="96" t="str">
        <f t="shared" si="37"/>
        <v/>
      </c>
      <c r="S577" s="97" t="str">
        <f>IF(A577="","",IF(LOOKUP(A577,Stammdaten!$A$17:$A$1001,Stammdaten!$G$17:$G$1001)="Nein",0,IF(ISBLANK('Beladung des Speichers'!A577),"",ROUND(MIN(J577,Q577)*-1,2))))</f>
        <v/>
      </c>
    </row>
    <row r="578" spans="1:19" x14ac:dyDescent="0.2">
      <c r="A578" s="98" t="str">
        <f>IF('Beladung des Speichers'!A578="","",'Beladung des Speichers'!A578)</f>
        <v/>
      </c>
      <c r="B578" s="98" t="str">
        <f>IF('Beladung des Speichers'!B578="","",'Beladung des Speichers'!B578)</f>
        <v/>
      </c>
      <c r="C578" s="149" t="str">
        <f>IF(ISBLANK('Beladung des Speichers'!A578),"",SUMIFS('Beladung des Speichers'!$C$17:$C$300,'Beladung des Speichers'!$A$17:$A$300,A578)-SUMIFS('Entladung des Speichers'!$C$17:$C$300,'Entladung des Speichers'!$A$17:$A$300,A578)+SUMIFS(Füllstände!$B$17:$B$299,Füllstände!$A$17:$A$299,A578)-SUMIFS(Füllstände!$C$17:$C$299,Füllstände!$A$17:$A$299,A578))</f>
        <v/>
      </c>
      <c r="D578" s="150" t="str">
        <f>IF(ISBLANK('Beladung des Speichers'!A578),"",C578*'Beladung des Speichers'!C578/SUMIFS('Beladung des Speichers'!$C$17:$C$300,'Beladung des Speichers'!$A$17:$A$300,A578))</f>
        <v/>
      </c>
      <c r="E578" s="151" t="str">
        <f>IF(ISBLANK('Beladung des Speichers'!A578),"",1/SUMIFS('Beladung des Speichers'!$C$17:$C$300,'Beladung des Speichers'!$A$17:$A$300,A578)*C578*SUMIF($A$17:$A$300,A578,'Beladung des Speichers'!$E$17:$E$300))</f>
        <v/>
      </c>
      <c r="F578" s="152" t="str">
        <f>IF(ISBLANK('Beladung des Speichers'!A578),"",IF(C578=0,"0,00",D578/C578*E578))</f>
        <v/>
      </c>
      <c r="G578" s="153" t="str">
        <f>IF(ISBLANK('Beladung des Speichers'!A578),"",SUMIFS('Beladung des Speichers'!$C$17:$C$300,'Beladung des Speichers'!$A$17:$A$300,A578))</f>
        <v/>
      </c>
      <c r="H578" s="112" t="str">
        <f>IF(ISBLANK('Beladung des Speichers'!A578),"",'Beladung des Speichers'!C578)</f>
        <v/>
      </c>
      <c r="I578" s="154" t="str">
        <f>IF(ISBLANK('Beladung des Speichers'!A578),"",SUMIFS('Beladung des Speichers'!$E$17:$E$1001,'Beladung des Speichers'!$A$17:$A$1001,'Ergebnis (detailliert)'!A578))</f>
        <v/>
      </c>
      <c r="J578" s="113" t="str">
        <f>IF(ISBLANK('Beladung des Speichers'!A578),"",'Beladung des Speichers'!E578)</f>
        <v/>
      </c>
      <c r="K578" s="154" t="str">
        <f>IF(ISBLANK('Beladung des Speichers'!A578),"",SUMIFS('Entladung des Speichers'!$C$17:$C$1001,'Entladung des Speichers'!$A$17:$A$1001,'Ergebnis (detailliert)'!A578))</f>
        <v/>
      </c>
      <c r="L578" s="155" t="str">
        <f t="shared" si="34"/>
        <v/>
      </c>
      <c r="M578" s="155" t="str">
        <f>IF(ISBLANK('Entladung des Speichers'!A578),"",'Entladung des Speichers'!C578)</f>
        <v/>
      </c>
      <c r="N578" s="154" t="str">
        <f>IF(ISBLANK('Beladung des Speichers'!A578),"",SUMIFS('Entladung des Speichers'!$E$17:$E$1001,'Entladung des Speichers'!$A$17:$A$1001,'Ergebnis (detailliert)'!$A$17:$A$300))</f>
        <v/>
      </c>
      <c r="O578" s="113" t="str">
        <f t="shared" si="35"/>
        <v/>
      </c>
      <c r="P578" s="17" t="str">
        <f>IFERROR(IF(A578="","",N578*'Ergebnis (detailliert)'!J578/'Ergebnis (detailliert)'!I578),0)</f>
        <v/>
      </c>
      <c r="Q578" s="95" t="str">
        <f t="shared" si="36"/>
        <v/>
      </c>
      <c r="R578" s="96" t="str">
        <f t="shared" si="37"/>
        <v/>
      </c>
      <c r="S578" s="97" t="str">
        <f>IF(A578="","",IF(LOOKUP(A578,Stammdaten!$A$17:$A$1001,Stammdaten!$G$17:$G$1001)="Nein",0,IF(ISBLANK('Beladung des Speichers'!A578),"",ROUND(MIN(J578,Q578)*-1,2))))</f>
        <v/>
      </c>
    </row>
    <row r="579" spans="1:19" x14ac:dyDescent="0.2">
      <c r="A579" s="98" t="str">
        <f>IF('Beladung des Speichers'!A579="","",'Beladung des Speichers'!A579)</f>
        <v/>
      </c>
      <c r="B579" s="98" t="str">
        <f>IF('Beladung des Speichers'!B579="","",'Beladung des Speichers'!B579)</f>
        <v/>
      </c>
      <c r="C579" s="149" t="str">
        <f>IF(ISBLANK('Beladung des Speichers'!A579),"",SUMIFS('Beladung des Speichers'!$C$17:$C$300,'Beladung des Speichers'!$A$17:$A$300,A579)-SUMIFS('Entladung des Speichers'!$C$17:$C$300,'Entladung des Speichers'!$A$17:$A$300,A579)+SUMIFS(Füllstände!$B$17:$B$299,Füllstände!$A$17:$A$299,A579)-SUMIFS(Füllstände!$C$17:$C$299,Füllstände!$A$17:$A$299,A579))</f>
        <v/>
      </c>
      <c r="D579" s="150" t="str">
        <f>IF(ISBLANK('Beladung des Speichers'!A579),"",C579*'Beladung des Speichers'!C579/SUMIFS('Beladung des Speichers'!$C$17:$C$300,'Beladung des Speichers'!$A$17:$A$300,A579))</f>
        <v/>
      </c>
      <c r="E579" s="151" t="str">
        <f>IF(ISBLANK('Beladung des Speichers'!A579),"",1/SUMIFS('Beladung des Speichers'!$C$17:$C$300,'Beladung des Speichers'!$A$17:$A$300,A579)*C579*SUMIF($A$17:$A$300,A579,'Beladung des Speichers'!$E$17:$E$300))</f>
        <v/>
      </c>
      <c r="F579" s="152" t="str">
        <f>IF(ISBLANK('Beladung des Speichers'!A579),"",IF(C579=0,"0,00",D579/C579*E579))</f>
        <v/>
      </c>
      <c r="G579" s="153" t="str">
        <f>IF(ISBLANK('Beladung des Speichers'!A579),"",SUMIFS('Beladung des Speichers'!$C$17:$C$300,'Beladung des Speichers'!$A$17:$A$300,A579))</f>
        <v/>
      </c>
      <c r="H579" s="112" t="str">
        <f>IF(ISBLANK('Beladung des Speichers'!A579),"",'Beladung des Speichers'!C579)</f>
        <v/>
      </c>
      <c r="I579" s="154" t="str">
        <f>IF(ISBLANK('Beladung des Speichers'!A579),"",SUMIFS('Beladung des Speichers'!$E$17:$E$1001,'Beladung des Speichers'!$A$17:$A$1001,'Ergebnis (detailliert)'!A579))</f>
        <v/>
      </c>
      <c r="J579" s="113" t="str">
        <f>IF(ISBLANK('Beladung des Speichers'!A579),"",'Beladung des Speichers'!E579)</f>
        <v/>
      </c>
      <c r="K579" s="154" t="str">
        <f>IF(ISBLANK('Beladung des Speichers'!A579),"",SUMIFS('Entladung des Speichers'!$C$17:$C$1001,'Entladung des Speichers'!$A$17:$A$1001,'Ergebnis (detailliert)'!A579))</f>
        <v/>
      </c>
      <c r="L579" s="155" t="str">
        <f t="shared" si="34"/>
        <v/>
      </c>
      <c r="M579" s="155" t="str">
        <f>IF(ISBLANK('Entladung des Speichers'!A579),"",'Entladung des Speichers'!C579)</f>
        <v/>
      </c>
      <c r="N579" s="154" t="str">
        <f>IF(ISBLANK('Beladung des Speichers'!A579),"",SUMIFS('Entladung des Speichers'!$E$17:$E$1001,'Entladung des Speichers'!$A$17:$A$1001,'Ergebnis (detailliert)'!$A$17:$A$300))</f>
        <v/>
      </c>
      <c r="O579" s="113" t="str">
        <f t="shared" si="35"/>
        <v/>
      </c>
      <c r="P579" s="17" t="str">
        <f>IFERROR(IF(A579="","",N579*'Ergebnis (detailliert)'!J579/'Ergebnis (detailliert)'!I579),0)</f>
        <v/>
      </c>
      <c r="Q579" s="95" t="str">
        <f t="shared" si="36"/>
        <v/>
      </c>
      <c r="R579" s="96" t="str">
        <f t="shared" si="37"/>
        <v/>
      </c>
      <c r="S579" s="97" t="str">
        <f>IF(A579="","",IF(LOOKUP(A579,Stammdaten!$A$17:$A$1001,Stammdaten!$G$17:$G$1001)="Nein",0,IF(ISBLANK('Beladung des Speichers'!A579),"",ROUND(MIN(J579,Q579)*-1,2))))</f>
        <v/>
      </c>
    </row>
    <row r="580" spans="1:19" x14ac:dyDescent="0.2">
      <c r="A580" s="98" t="str">
        <f>IF('Beladung des Speichers'!A580="","",'Beladung des Speichers'!A580)</f>
        <v/>
      </c>
      <c r="B580" s="98" t="str">
        <f>IF('Beladung des Speichers'!B580="","",'Beladung des Speichers'!B580)</f>
        <v/>
      </c>
      <c r="C580" s="149" t="str">
        <f>IF(ISBLANK('Beladung des Speichers'!A580),"",SUMIFS('Beladung des Speichers'!$C$17:$C$300,'Beladung des Speichers'!$A$17:$A$300,A580)-SUMIFS('Entladung des Speichers'!$C$17:$C$300,'Entladung des Speichers'!$A$17:$A$300,A580)+SUMIFS(Füllstände!$B$17:$B$299,Füllstände!$A$17:$A$299,A580)-SUMIFS(Füllstände!$C$17:$C$299,Füllstände!$A$17:$A$299,A580))</f>
        <v/>
      </c>
      <c r="D580" s="150" t="str">
        <f>IF(ISBLANK('Beladung des Speichers'!A580),"",C580*'Beladung des Speichers'!C580/SUMIFS('Beladung des Speichers'!$C$17:$C$300,'Beladung des Speichers'!$A$17:$A$300,A580))</f>
        <v/>
      </c>
      <c r="E580" s="151" t="str">
        <f>IF(ISBLANK('Beladung des Speichers'!A580),"",1/SUMIFS('Beladung des Speichers'!$C$17:$C$300,'Beladung des Speichers'!$A$17:$A$300,A580)*C580*SUMIF($A$17:$A$300,A580,'Beladung des Speichers'!$E$17:$E$300))</f>
        <v/>
      </c>
      <c r="F580" s="152" t="str">
        <f>IF(ISBLANK('Beladung des Speichers'!A580),"",IF(C580=0,"0,00",D580/C580*E580))</f>
        <v/>
      </c>
      <c r="G580" s="153" t="str">
        <f>IF(ISBLANK('Beladung des Speichers'!A580),"",SUMIFS('Beladung des Speichers'!$C$17:$C$300,'Beladung des Speichers'!$A$17:$A$300,A580))</f>
        <v/>
      </c>
      <c r="H580" s="112" t="str">
        <f>IF(ISBLANK('Beladung des Speichers'!A580),"",'Beladung des Speichers'!C580)</f>
        <v/>
      </c>
      <c r="I580" s="154" t="str">
        <f>IF(ISBLANK('Beladung des Speichers'!A580),"",SUMIFS('Beladung des Speichers'!$E$17:$E$1001,'Beladung des Speichers'!$A$17:$A$1001,'Ergebnis (detailliert)'!A580))</f>
        <v/>
      </c>
      <c r="J580" s="113" t="str">
        <f>IF(ISBLANK('Beladung des Speichers'!A580),"",'Beladung des Speichers'!E580)</f>
        <v/>
      </c>
      <c r="K580" s="154" t="str">
        <f>IF(ISBLANK('Beladung des Speichers'!A580),"",SUMIFS('Entladung des Speichers'!$C$17:$C$1001,'Entladung des Speichers'!$A$17:$A$1001,'Ergebnis (detailliert)'!A580))</f>
        <v/>
      </c>
      <c r="L580" s="155" t="str">
        <f t="shared" si="34"/>
        <v/>
      </c>
      <c r="M580" s="155" t="str">
        <f>IF(ISBLANK('Entladung des Speichers'!A580),"",'Entladung des Speichers'!C580)</f>
        <v/>
      </c>
      <c r="N580" s="154" t="str">
        <f>IF(ISBLANK('Beladung des Speichers'!A580),"",SUMIFS('Entladung des Speichers'!$E$17:$E$1001,'Entladung des Speichers'!$A$17:$A$1001,'Ergebnis (detailliert)'!$A$17:$A$300))</f>
        <v/>
      </c>
      <c r="O580" s="113" t="str">
        <f t="shared" si="35"/>
        <v/>
      </c>
      <c r="P580" s="17" t="str">
        <f>IFERROR(IF(A580="","",N580*'Ergebnis (detailliert)'!J580/'Ergebnis (detailliert)'!I580),0)</f>
        <v/>
      </c>
      <c r="Q580" s="95" t="str">
        <f t="shared" si="36"/>
        <v/>
      </c>
      <c r="R580" s="96" t="str">
        <f t="shared" si="37"/>
        <v/>
      </c>
      <c r="S580" s="97" t="str">
        <f>IF(A580="","",IF(LOOKUP(A580,Stammdaten!$A$17:$A$1001,Stammdaten!$G$17:$G$1001)="Nein",0,IF(ISBLANK('Beladung des Speichers'!A580),"",ROUND(MIN(J580,Q580)*-1,2))))</f>
        <v/>
      </c>
    </row>
    <row r="581" spans="1:19" x14ac:dyDescent="0.2">
      <c r="A581" s="98" t="str">
        <f>IF('Beladung des Speichers'!A581="","",'Beladung des Speichers'!A581)</f>
        <v/>
      </c>
      <c r="B581" s="98" t="str">
        <f>IF('Beladung des Speichers'!B581="","",'Beladung des Speichers'!B581)</f>
        <v/>
      </c>
      <c r="C581" s="149" t="str">
        <f>IF(ISBLANK('Beladung des Speichers'!A581),"",SUMIFS('Beladung des Speichers'!$C$17:$C$300,'Beladung des Speichers'!$A$17:$A$300,A581)-SUMIFS('Entladung des Speichers'!$C$17:$C$300,'Entladung des Speichers'!$A$17:$A$300,A581)+SUMIFS(Füllstände!$B$17:$B$299,Füllstände!$A$17:$A$299,A581)-SUMIFS(Füllstände!$C$17:$C$299,Füllstände!$A$17:$A$299,A581))</f>
        <v/>
      </c>
      <c r="D581" s="150" t="str">
        <f>IF(ISBLANK('Beladung des Speichers'!A581),"",C581*'Beladung des Speichers'!C581/SUMIFS('Beladung des Speichers'!$C$17:$C$300,'Beladung des Speichers'!$A$17:$A$300,A581))</f>
        <v/>
      </c>
      <c r="E581" s="151" t="str">
        <f>IF(ISBLANK('Beladung des Speichers'!A581),"",1/SUMIFS('Beladung des Speichers'!$C$17:$C$300,'Beladung des Speichers'!$A$17:$A$300,A581)*C581*SUMIF($A$17:$A$300,A581,'Beladung des Speichers'!$E$17:$E$300))</f>
        <v/>
      </c>
      <c r="F581" s="152" t="str">
        <f>IF(ISBLANK('Beladung des Speichers'!A581),"",IF(C581=0,"0,00",D581/C581*E581))</f>
        <v/>
      </c>
      <c r="G581" s="153" t="str">
        <f>IF(ISBLANK('Beladung des Speichers'!A581),"",SUMIFS('Beladung des Speichers'!$C$17:$C$300,'Beladung des Speichers'!$A$17:$A$300,A581))</f>
        <v/>
      </c>
      <c r="H581" s="112" t="str">
        <f>IF(ISBLANK('Beladung des Speichers'!A581),"",'Beladung des Speichers'!C581)</f>
        <v/>
      </c>
      <c r="I581" s="154" t="str">
        <f>IF(ISBLANK('Beladung des Speichers'!A581),"",SUMIFS('Beladung des Speichers'!$E$17:$E$1001,'Beladung des Speichers'!$A$17:$A$1001,'Ergebnis (detailliert)'!A581))</f>
        <v/>
      </c>
      <c r="J581" s="113" t="str">
        <f>IF(ISBLANK('Beladung des Speichers'!A581),"",'Beladung des Speichers'!E581)</f>
        <v/>
      </c>
      <c r="K581" s="154" t="str">
        <f>IF(ISBLANK('Beladung des Speichers'!A581),"",SUMIFS('Entladung des Speichers'!$C$17:$C$1001,'Entladung des Speichers'!$A$17:$A$1001,'Ergebnis (detailliert)'!A581))</f>
        <v/>
      </c>
      <c r="L581" s="155" t="str">
        <f t="shared" si="34"/>
        <v/>
      </c>
      <c r="M581" s="155" t="str">
        <f>IF(ISBLANK('Entladung des Speichers'!A581),"",'Entladung des Speichers'!C581)</f>
        <v/>
      </c>
      <c r="N581" s="154" t="str">
        <f>IF(ISBLANK('Beladung des Speichers'!A581),"",SUMIFS('Entladung des Speichers'!$E$17:$E$1001,'Entladung des Speichers'!$A$17:$A$1001,'Ergebnis (detailliert)'!$A$17:$A$300))</f>
        <v/>
      </c>
      <c r="O581" s="113" t="str">
        <f t="shared" si="35"/>
        <v/>
      </c>
      <c r="P581" s="17" t="str">
        <f>IFERROR(IF(A581="","",N581*'Ergebnis (detailliert)'!J581/'Ergebnis (detailliert)'!I581),0)</f>
        <v/>
      </c>
      <c r="Q581" s="95" t="str">
        <f t="shared" si="36"/>
        <v/>
      </c>
      <c r="R581" s="96" t="str">
        <f t="shared" si="37"/>
        <v/>
      </c>
      <c r="S581" s="97" t="str">
        <f>IF(A581="","",IF(LOOKUP(A581,Stammdaten!$A$17:$A$1001,Stammdaten!$G$17:$G$1001)="Nein",0,IF(ISBLANK('Beladung des Speichers'!A581),"",ROUND(MIN(J581,Q581)*-1,2))))</f>
        <v/>
      </c>
    </row>
    <row r="582" spans="1:19" x14ac:dyDescent="0.2">
      <c r="A582" s="98" t="str">
        <f>IF('Beladung des Speichers'!A582="","",'Beladung des Speichers'!A582)</f>
        <v/>
      </c>
      <c r="B582" s="98" t="str">
        <f>IF('Beladung des Speichers'!B582="","",'Beladung des Speichers'!B582)</f>
        <v/>
      </c>
      <c r="C582" s="149" t="str">
        <f>IF(ISBLANK('Beladung des Speichers'!A582),"",SUMIFS('Beladung des Speichers'!$C$17:$C$300,'Beladung des Speichers'!$A$17:$A$300,A582)-SUMIFS('Entladung des Speichers'!$C$17:$C$300,'Entladung des Speichers'!$A$17:$A$300,A582)+SUMIFS(Füllstände!$B$17:$B$299,Füllstände!$A$17:$A$299,A582)-SUMIFS(Füllstände!$C$17:$C$299,Füllstände!$A$17:$A$299,A582))</f>
        <v/>
      </c>
      <c r="D582" s="150" t="str">
        <f>IF(ISBLANK('Beladung des Speichers'!A582),"",C582*'Beladung des Speichers'!C582/SUMIFS('Beladung des Speichers'!$C$17:$C$300,'Beladung des Speichers'!$A$17:$A$300,A582))</f>
        <v/>
      </c>
      <c r="E582" s="151" t="str">
        <f>IF(ISBLANK('Beladung des Speichers'!A582),"",1/SUMIFS('Beladung des Speichers'!$C$17:$C$300,'Beladung des Speichers'!$A$17:$A$300,A582)*C582*SUMIF($A$17:$A$300,A582,'Beladung des Speichers'!$E$17:$E$300))</f>
        <v/>
      </c>
      <c r="F582" s="152" t="str">
        <f>IF(ISBLANK('Beladung des Speichers'!A582),"",IF(C582=0,"0,00",D582/C582*E582))</f>
        <v/>
      </c>
      <c r="G582" s="153" t="str">
        <f>IF(ISBLANK('Beladung des Speichers'!A582),"",SUMIFS('Beladung des Speichers'!$C$17:$C$300,'Beladung des Speichers'!$A$17:$A$300,A582))</f>
        <v/>
      </c>
      <c r="H582" s="112" t="str">
        <f>IF(ISBLANK('Beladung des Speichers'!A582),"",'Beladung des Speichers'!C582)</f>
        <v/>
      </c>
      <c r="I582" s="154" t="str">
        <f>IF(ISBLANK('Beladung des Speichers'!A582),"",SUMIFS('Beladung des Speichers'!$E$17:$E$1001,'Beladung des Speichers'!$A$17:$A$1001,'Ergebnis (detailliert)'!A582))</f>
        <v/>
      </c>
      <c r="J582" s="113" t="str">
        <f>IF(ISBLANK('Beladung des Speichers'!A582),"",'Beladung des Speichers'!E582)</f>
        <v/>
      </c>
      <c r="K582" s="154" t="str">
        <f>IF(ISBLANK('Beladung des Speichers'!A582),"",SUMIFS('Entladung des Speichers'!$C$17:$C$1001,'Entladung des Speichers'!$A$17:$A$1001,'Ergebnis (detailliert)'!A582))</f>
        <v/>
      </c>
      <c r="L582" s="155" t="str">
        <f t="shared" si="34"/>
        <v/>
      </c>
      <c r="M582" s="155" t="str">
        <f>IF(ISBLANK('Entladung des Speichers'!A582),"",'Entladung des Speichers'!C582)</f>
        <v/>
      </c>
      <c r="N582" s="154" t="str">
        <f>IF(ISBLANK('Beladung des Speichers'!A582),"",SUMIFS('Entladung des Speichers'!$E$17:$E$1001,'Entladung des Speichers'!$A$17:$A$1001,'Ergebnis (detailliert)'!$A$17:$A$300))</f>
        <v/>
      </c>
      <c r="O582" s="113" t="str">
        <f t="shared" si="35"/>
        <v/>
      </c>
      <c r="P582" s="17" t="str">
        <f>IFERROR(IF(A582="","",N582*'Ergebnis (detailliert)'!J582/'Ergebnis (detailliert)'!I582),0)</f>
        <v/>
      </c>
      <c r="Q582" s="95" t="str">
        <f t="shared" si="36"/>
        <v/>
      </c>
      <c r="R582" s="96" t="str">
        <f t="shared" si="37"/>
        <v/>
      </c>
      <c r="S582" s="97" t="str">
        <f>IF(A582="","",IF(LOOKUP(A582,Stammdaten!$A$17:$A$1001,Stammdaten!$G$17:$G$1001)="Nein",0,IF(ISBLANK('Beladung des Speichers'!A582),"",ROUND(MIN(J582,Q582)*-1,2))))</f>
        <v/>
      </c>
    </row>
    <row r="583" spans="1:19" x14ac:dyDescent="0.2">
      <c r="A583" s="98" t="str">
        <f>IF('Beladung des Speichers'!A583="","",'Beladung des Speichers'!A583)</f>
        <v/>
      </c>
      <c r="B583" s="98" t="str">
        <f>IF('Beladung des Speichers'!B583="","",'Beladung des Speichers'!B583)</f>
        <v/>
      </c>
      <c r="C583" s="149" t="str">
        <f>IF(ISBLANK('Beladung des Speichers'!A583),"",SUMIFS('Beladung des Speichers'!$C$17:$C$300,'Beladung des Speichers'!$A$17:$A$300,A583)-SUMIFS('Entladung des Speichers'!$C$17:$C$300,'Entladung des Speichers'!$A$17:$A$300,A583)+SUMIFS(Füllstände!$B$17:$B$299,Füllstände!$A$17:$A$299,A583)-SUMIFS(Füllstände!$C$17:$C$299,Füllstände!$A$17:$A$299,A583))</f>
        <v/>
      </c>
      <c r="D583" s="150" t="str">
        <f>IF(ISBLANK('Beladung des Speichers'!A583),"",C583*'Beladung des Speichers'!C583/SUMIFS('Beladung des Speichers'!$C$17:$C$300,'Beladung des Speichers'!$A$17:$A$300,A583))</f>
        <v/>
      </c>
      <c r="E583" s="151" t="str">
        <f>IF(ISBLANK('Beladung des Speichers'!A583),"",1/SUMIFS('Beladung des Speichers'!$C$17:$C$300,'Beladung des Speichers'!$A$17:$A$300,A583)*C583*SUMIF($A$17:$A$300,A583,'Beladung des Speichers'!$E$17:$E$300))</f>
        <v/>
      </c>
      <c r="F583" s="152" t="str">
        <f>IF(ISBLANK('Beladung des Speichers'!A583),"",IF(C583=0,"0,00",D583/C583*E583))</f>
        <v/>
      </c>
      <c r="G583" s="153" t="str">
        <f>IF(ISBLANK('Beladung des Speichers'!A583),"",SUMIFS('Beladung des Speichers'!$C$17:$C$300,'Beladung des Speichers'!$A$17:$A$300,A583))</f>
        <v/>
      </c>
      <c r="H583" s="112" t="str">
        <f>IF(ISBLANK('Beladung des Speichers'!A583),"",'Beladung des Speichers'!C583)</f>
        <v/>
      </c>
      <c r="I583" s="154" t="str">
        <f>IF(ISBLANK('Beladung des Speichers'!A583),"",SUMIFS('Beladung des Speichers'!$E$17:$E$1001,'Beladung des Speichers'!$A$17:$A$1001,'Ergebnis (detailliert)'!A583))</f>
        <v/>
      </c>
      <c r="J583" s="113" t="str">
        <f>IF(ISBLANK('Beladung des Speichers'!A583),"",'Beladung des Speichers'!E583)</f>
        <v/>
      </c>
      <c r="K583" s="154" t="str">
        <f>IF(ISBLANK('Beladung des Speichers'!A583),"",SUMIFS('Entladung des Speichers'!$C$17:$C$1001,'Entladung des Speichers'!$A$17:$A$1001,'Ergebnis (detailliert)'!A583))</f>
        <v/>
      </c>
      <c r="L583" s="155" t="str">
        <f t="shared" si="34"/>
        <v/>
      </c>
      <c r="M583" s="155" t="str">
        <f>IF(ISBLANK('Entladung des Speichers'!A583),"",'Entladung des Speichers'!C583)</f>
        <v/>
      </c>
      <c r="N583" s="154" t="str">
        <f>IF(ISBLANK('Beladung des Speichers'!A583),"",SUMIFS('Entladung des Speichers'!$E$17:$E$1001,'Entladung des Speichers'!$A$17:$A$1001,'Ergebnis (detailliert)'!$A$17:$A$300))</f>
        <v/>
      </c>
      <c r="O583" s="113" t="str">
        <f t="shared" si="35"/>
        <v/>
      </c>
      <c r="P583" s="17" t="str">
        <f>IFERROR(IF(A583="","",N583*'Ergebnis (detailliert)'!J583/'Ergebnis (detailliert)'!I583),0)</f>
        <v/>
      </c>
      <c r="Q583" s="95" t="str">
        <f t="shared" si="36"/>
        <v/>
      </c>
      <c r="R583" s="96" t="str">
        <f t="shared" si="37"/>
        <v/>
      </c>
      <c r="S583" s="97" t="str">
        <f>IF(A583="","",IF(LOOKUP(A583,Stammdaten!$A$17:$A$1001,Stammdaten!$G$17:$G$1001)="Nein",0,IF(ISBLANK('Beladung des Speichers'!A583),"",ROUND(MIN(J583,Q583)*-1,2))))</f>
        <v/>
      </c>
    </row>
    <row r="584" spans="1:19" x14ac:dyDescent="0.2">
      <c r="A584" s="98" t="str">
        <f>IF('Beladung des Speichers'!A584="","",'Beladung des Speichers'!A584)</f>
        <v/>
      </c>
      <c r="B584" s="98" t="str">
        <f>IF('Beladung des Speichers'!B584="","",'Beladung des Speichers'!B584)</f>
        <v/>
      </c>
      <c r="C584" s="149" t="str">
        <f>IF(ISBLANK('Beladung des Speichers'!A584),"",SUMIFS('Beladung des Speichers'!$C$17:$C$300,'Beladung des Speichers'!$A$17:$A$300,A584)-SUMIFS('Entladung des Speichers'!$C$17:$C$300,'Entladung des Speichers'!$A$17:$A$300,A584)+SUMIFS(Füllstände!$B$17:$B$299,Füllstände!$A$17:$A$299,A584)-SUMIFS(Füllstände!$C$17:$C$299,Füllstände!$A$17:$A$299,A584))</f>
        <v/>
      </c>
      <c r="D584" s="150" t="str">
        <f>IF(ISBLANK('Beladung des Speichers'!A584),"",C584*'Beladung des Speichers'!C584/SUMIFS('Beladung des Speichers'!$C$17:$C$300,'Beladung des Speichers'!$A$17:$A$300,A584))</f>
        <v/>
      </c>
      <c r="E584" s="151" t="str">
        <f>IF(ISBLANK('Beladung des Speichers'!A584),"",1/SUMIFS('Beladung des Speichers'!$C$17:$C$300,'Beladung des Speichers'!$A$17:$A$300,A584)*C584*SUMIF($A$17:$A$300,A584,'Beladung des Speichers'!$E$17:$E$300))</f>
        <v/>
      </c>
      <c r="F584" s="152" t="str">
        <f>IF(ISBLANK('Beladung des Speichers'!A584),"",IF(C584=0,"0,00",D584/C584*E584))</f>
        <v/>
      </c>
      <c r="G584" s="153" t="str">
        <f>IF(ISBLANK('Beladung des Speichers'!A584),"",SUMIFS('Beladung des Speichers'!$C$17:$C$300,'Beladung des Speichers'!$A$17:$A$300,A584))</f>
        <v/>
      </c>
      <c r="H584" s="112" t="str">
        <f>IF(ISBLANK('Beladung des Speichers'!A584),"",'Beladung des Speichers'!C584)</f>
        <v/>
      </c>
      <c r="I584" s="154" t="str">
        <f>IF(ISBLANK('Beladung des Speichers'!A584),"",SUMIFS('Beladung des Speichers'!$E$17:$E$1001,'Beladung des Speichers'!$A$17:$A$1001,'Ergebnis (detailliert)'!A584))</f>
        <v/>
      </c>
      <c r="J584" s="113" t="str">
        <f>IF(ISBLANK('Beladung des Speichers'!A584),"",'Beladung des Speichers'!E584)</f>
        <v/>
      </c>
      <c r="K584" s="154" t="str">
        <f>IF(ISBLANK('Beladung des Speichers'!A584),"",SUMIFS('Entladung des Speichers'!$C$17:$C$1001,'Entladung des Speichers'!$A$17:$A$1001,'Ergebnis (detailliert)'!A584))</f>
        <v/>
      </c>
      <c r="L584" s="155" t="str">
        <f t="shared" si="34"/>
        <v/>
      </c>
      <c r="M584" s="155" t="str">
        <f>IF(ISBLANK('Entladung des Speichers'!A584),"",'Entladung des Speichers'!C584)</f>
        <v/>
      </c>
      <c r="N584" s="154" t="str">
        <f>IF(ISBLANK('Beladung des Speichers'!A584),"",SUMIFS('Entladung des Speichers'!$E$17:$E$1001,'Entladung des Speichers'!$A$17:$A$1001,'Ergebnis (detailliert)'!$A$17:$A$300))</f>
        <v/>
      </c>
      <c r="O584" s="113" t="str">
        <f t="shared" si="35"/>
        <v/>
      </c>
      <c r="P584" s="17" t="str">
        <f>IFERROR(IF(A584="","",N584*'Ergebnis (detailliert)'!J584/'Ergebnis (detailliert)'!I584),0)</f>
        <v/>
      </c>
      <c r="Q584" s="95" t="str">
        <f t="shared" si="36"/>
        <v/>
      </c>
      <c r="R584" s="96" t="str">
        <f t="shared" si="37"/>
        <v/>
      </c>
      <c r="S584" s="97" t="str">
        <f>IF(A584="","",IF(LOOKUP(A584,Stammdaten!$A$17:$A$1001,Stammdaten!$G$17:$G$1001)="Nein",0,IF(ISBLANK('Beladung des Speichers'!A584),"",ROUND(MIN(J584,Q584)*-1,2))))</f>
        <v/>
      </c>
    </row>
    <row r="585" spans="1:19" x14ac:dyDescent="0.2">
      <c r="A585" s="98" t="str">
        <f>IF('Beladung des Speichers'!A585="","",'Beladung des Speichers'!A585)</f>
        <v/>
      </c>
      <c r="B585" s="98" t="str">
        <f>IF('Beladung des Speichers'!B585="","",'Beladung des Speichers'!B585)</f>
        <v/>
      </c>
      <c r="C585" s="149" t="str">
        <f>IF(ISBLANK('Beladung des Speichers'!A585),"",SUMIFS('Beladung des Speichers'!$C$17:$C$300,'Beladung des Speichers'!$A$17:$A$300,A585)-SUMIFS('Entladung des Speichers'!$C$17:$C$300,'Entladung des Speichers'!$A$17:$A$300,A585)+SUMIFS(Füllstände!$B$17:$B$299,Füllstände!$A$17:$A$299,A585)-SUMIFS(Füllstände!$C$17:$C$299,Füllstände!$A$17:$A$299,A585))</f>
        <v/>
      </c>
      <c r="D585" s="150" t="str">
        <f>IF(ISBLANK('Beladung des Speichers'!A585),"",C585*'Beladung des Speichers'!C585/SUMIFS('Beladung des Speichers'!$C$17:$C$300,'Beladung des Speichers'!$A$17:$A$300,A585))</f>
        <v/>
      </c>
      <c r="E585" s="151" t="str">
        <f>IF(ISBLANK('Beladung des Speichers'!A585),"",1/SUMIFS('Beladung des Speichers'!$C$17:$C$300,'Beladung des Speichers'!$A$17:$A$300,A585)*C585*SUMIF($A$17:$A$300,A585,'Beladung des Speichers'!$E$17:$E$300))</f>
        <v/>
      </c>
      <c r="F585" s="152" t="str">
        <f>IF(ISBLANK('Beladung des Speichers'!A585),"",IF(C585=0,"0,00",D585/C585*E585))</f>
        <v/>
      </c>
      <c r="G585" s="153" t="str">
        <f>IF(ISBLANK('Beladung des Speichers'!A585),"",SUMIFS('Beladung des Speichers'!$C$17:$C$300,'Beladung des Speichers'!$A$17:$A$300,A585))</f>
        <v/>
      </c>
      <c r="H585" s="112" t="str">
        <f>IF(ISBLANK('Beladung des Speichers'!A585),"",'Beladung des Speichers'!C585)</f>
        <v/>
      </c>
      <c r="I585" s="154" t="str">
        <f>IF(ISBLANK('Beladung des Speichers'!A585),"",SUMIFS('Beladung des Speichers'!$E$17:$E$1001,'Beladung des Speichers'!$A$17:$A$1001,'Ergebnis (detailliert)'!A585))</f>
        <v/>
      </c>
      <c r="J585" s="113" t="str">
        <f>IF(ISBLANK('Beladung des Speichers'!A585),"",'Beladung des Speichers'!E585)</f>
        <v/>
      </c>
      <c r="K585" s="154" t="str">
        <f>IF(ISBLANK('Beladung des Speichers'!A585),"",SUMIFS('Entladung des Speichers'!$C$17:$C$1001,'Entladung des Speichers'!$A$17:$A$1001,'Ergebnis (detailliert)'!A585))</f>
        <v/>
      </c>
      <c r="L585" s="155" t="str">
        <f t="shared" si="34"/>
        <v/>
      </c>
      <c r="M585" s="155" t="str">
        <f>IF(ISBLANK('Entladung des Speichers'!A585),"",'Entladung des Speichers'!C585)</f>
        <v/>
      </c>
      <c r="N585" s="154" t="str">
        <f>IF(ISBLANK('Beladung des Speichers'!A585),"",SUMIFS('Entladung des Speichers'!$E$17:$E$1001,'Entladung des Speichers'!$A$17:$A$1001,'Ergebnis (detailliert)'!$A$17:$A$300))</f>
        <v/>
      </c>
      <c r="O585" s="113" t="str">
        <f t="shared" si="35"/>
        <v/>
      </c>
      <c r="P585" s="17" t="str">
        <f>IFERROR(IF(A585="","",N585*'Ergebnis (detailliert)'!J585/'Ergebnis (detailliert)'!I585),0)</f>
        <v/>
      </c>
      <c r="Q585" s="95" t="str">
        <f t="shared" si="36"/>
        <v/>
      </c>
      <c r="R585" s="96" t="str">
        <f t="shared" si="37"/>
        <v/>
      </c>
      <c r="S585" s="97" t="str">
        <f>IF(A585="","",IF(LOOKUP(A585,Stammdaten!$A$17:$A$1001,Stammdaten!$G$17:$G$1001)="Nein",0,IF(ISBLANK('Beladung des Speichers'!A585),"",ROUND(MIN(J585,Q585)*-1,2))))</f>
        <v/>
      </c>
    </row>
    <row r="586" spans="1:19" x14ac:dyDescent="0.2">
      <c r="A586" s="98" t="str">
        <f>IF('Beladung des Speichers'!A586="","",'Beladung des Speichers'!A586)</f>
        <v/>
      </c>
      <c r="B586" s="98" t="str">
        <f>IF('Beladung des Speichers'!B586="","",'Beladung des Speichers'!B586)</f>
        <v/>
      </c>
      <c r="C586" s="149" t="str">
        <f>IF(ISBLANK('Beladung des Speichers'!A586),"",SUMIFS('Beladung des Speichers'!$C$17:$C$300,'Beladung des Speichers'!$A$17:$A$300,A586)-SUMIFS('Entladung des Speichers'!$C$17:$C$300,'Entladung des Speichers'!$A$17:$A$300,A586)+SUMIFS(Füllstände!$B$17:$B$299,Füllstände!$A$17:$A$299,A586)-SUMIFS(Füllstände!$C$17:$C$299,Füllstände!$A$17:$A$299,A586))</f>
        <v/>
      </c>
      <c r="D586" s="150" t="str">
        <f>IF(ISBLANK('Beladung des Speichers'!A586),"",C586*'Beladung des Speichers'!C586/SUMIFS('Beladung des Speichers'!$C$17:$C$300,'Beladung des Speichers'!$A$17:$A$300,A586))</f>
        <v/>
      </c>
      <c r="E586" s="151" t="str">
        <f>IF(ISBLANK('Beladung des Speichers'!A586),"",1/SUMIFS('Beladung des Speichers'!$C$17:$C$300,'Beladung des Speichers'!$A$17:$A$300,A586)*C586*SUMIF($A$17:$A$300,A586,'Beladung des Speichers'!$E$17:$E$300))</f>
        <v/>
      </c>
      <c r="F586" s="152" t="str">
        <f>IF(ISBLANK('Beladung des Speichers'!A586),"",IF(C586=0,"0,00",D586/C586*E586))</f>
        <v/>
      </c>
      <c r="G586" s="153" t="str">
        <f>IF(ISBLANK('Beladung des Speichers'!A586),"",SUMIFS('Beladung des Speichers'!$C$17:$C$300,'Beladung des Speichers'!$A$17:$A$300,A586))</f>
        <v/>
      </c>
      <c r="H586" s="112" t="str">
        <f>IF(ISBLANK('Beladung des Speichers'!A586),"",'Beladung des Speichers'!C586)</f>
        <v/>
      </c>
      <c r="I586" s="154" t="str">
        <f>IF(ISBLANK('Beladung des Speichers'!A586),"",SUMIFS('Beladung des Speichers'!$E$17:$E$1001,'Beladung des Speichers'!$A$17:$A$1001,'Ergebnis (detailliert)'!A586))</f>
        <v/>
      </c>
      <c r="J586" s="113" t="str">
        <f>IF(ISBLANK('Beladung des Speichers'!A586),"",'Beladung des Speichers'!E586)</f>
        <v/>
      </c>
      <c r="K586" s="154" t="str">
        <f>IF(ISBLANK('Beladung des Speichers'!A586),"",SUMIFS('Entladung des Speichers'!$C$17:$C$1001,'Entladung des Speichers'!$A$17:$A$1001,'Ergebnis (detailliert)'!A586))</f>
        <v/>
      </c>
      <c r="L586" s="155" t="str">
        <f t="shared" si="34"/>
        <v/>
      </c>
      <c r="M586" s="155" t="str">
        <f>IF(ISBLANK('Entladung des Speichers'!A586),"",'Entladung des Speichers'!C586)</f>
        <v/>
      </c>
      <c r="N586" s="154" t="str">
        <f>IF(ISBLANK('Beladung des Speichers'!A586),"",SUMIFS('Entladung des Speichers'!$E$17:$E$1001,'Entladung des Speichers'!$A$17:$A$1001,'Ergebnis (detailliert)'!$A$17:$A$300))</f>
        <v/>
      </c>
      <c r="O586" s="113" t="str">
        <f t="shared" si="35"/>
        <v/>
      </c>
      <c r="P586" s="17" t="str">
        <f>IFERROR(IF(A586="","",N586*'Ergebnis (detailliert)'!J586/'Ergebnis (detailliert)'!I586),0)</f>
        <v/>
      </c>
      <c r="Q586" s="95" t="str">
        <f t="shared" si="36"/>
        <v/>
      </c>
      <c r="R586" s="96" t="str">
        <f t="shared" si="37"/>
        <v/>
      </c>
      <c r="S586" s="97" t="str">
        <f>IF(A586="","",IF(LOOKUP(A586,Stammdaten!$A$17:$A$1001,Stammdaten!$G$17:$G$1001)="Nein",0,IF(ISBLANK('Beladung des Speichers'!A586),"",ROUND(MIN(J586,Q586)*-1,2))))</f>
        <v/>
      </c>
    </row>
    <row r="587" spans="1:19" x14ac:dyDescent="0.2">
      <c r="A587" s="98" t="str">
        <f>IF('Beladung des Speichers'!A587="","",'Beladung des Speichers'!A587)</f>
        <v/>
      </c>
      <c r="B587" s="98" t="str">
        <f>IF('Beladung des Speichers'!B587="","",'Beladung des Speichers'!B587)</f>
        <v/>
      </c>
      <c r="C587" s="149" t="str">
        <f>IF(ISBLANK('Beladung des Speichers'!A587),"",SUMIFS('Beladung des Speichers'!$C$17:$C$300,'Beladung des Speichers'!$A$17:$A$300,A587)-SUMIFS('Entladung des Speichers'!$C$17:$C$300,'Entladung des Speichers'!$A$17:$A$300,A587)+SUMIFS(Füllstände!$B$17:$B$299,Füllstände!$A$17:$A$299,A587)-SUMIFS(Füllstände!$C$17:$C$299,Füllstände!$A$17:$A$299,A587))</f>
        <v/>
      </c>
      <c r="D587" s="150" t="str">
        <f>IF(ISBLANK('Beladung des Speichers'!A587),"",C587*'Beladung des Speichers'!C587/SUMIFS('Beladung des Speichers'!$C$17:$C$300,'Beladung des Speichers'!$A$17:$A$300,A587))</f>
        <v/>
      </c>
      <c r="E587" s="151" t="str">
        <f>IF(ISBLANK('Beladung des Speichers'!A587),"",1/SUMIFS('Beladung des Speichers'!$C$17:$C$300,'Beladung des Speichers'!$A$17:$A$300,A587)*C587*SUMIF($A$17:$A$300,A587,'Beladung des Speichers'!$E$17:$E$300))</f>
        <v/>
      </c>
      <c r="F587" s="152" t="str">
        <f>IF(ISBLANK('Beladung des Speichers'!A587),"",IF(C587=0,"0,00",D587/C587*E587))</f>
        <v/>
      </c>
      <c r="G587" s="153" t="str">
        <f>IF(ISBLANK('Beladung des Speichers'!A587),"",SUMIFS('Beladung des Speichers'!$C$17:$C$300,'Beladung des Speichers'!$A$17:$A$300,A587))</f>
        <v/>
      </c>
      <c r="H587" s="112" t="str">
        <f>IF(ISBLANK('Beladung des Speichers'!A587),"",'Beladung des Speichers'!C587)</f>
        <v/>
      </c>
      <c r="I587" s="154" t="str">
        <f>IF(ISBLANK('Beladung des Speichers'!A587),"",SUMIFS('Beladung des Speichers'!$E$17:$E$1001,'Beladung des Speichers'!$A$17:$A$1001,'Ergebnis (detailliert)'!A587))</f>
        <v/>
      </c>
      <c r="J587" s="113" t="str">
        <f>IF(ISBLANK('Beladung des Speichers'!A587),"",'Beladung des Speichers'!E587)</f>
        <v/>
      </c>
      <c r="K587" s="154" t="str">
        <f>IF(ISBLANK('Beladung des Speichers'!A587),"",SUMIFS('Entladung des Speichers'!$C$17:$C$1001,'Entladung des Speichers'!$A$17:$A$1001,'Ergebnis (detailliert)'!A587))</f>
        <v/>
      </c>
      <c r="L587" s="155" t="str">
        <f t="shared" si="34"/>
        <v/>
      </c>
      <c r="M587" s="155" t="str">
        <f>IF(ISBLANK('Entladung des Speichers'!A587),"",'Entladung des Speichers'!C587)</f>
        <v/>
      </c>
      <c r="N587" s="154" t="str">
        <f>IF(ISBLANK('Beladung des Speichers'!A587),"",SUMIFS('Entladung des Speichers'!$E$17:$E$1001,'Entladung des Speichers'!$A$17:$A$1001,'Ergebnis (detailliert)'!$A$17:$A$300))</f>
        <v/>
      </c>
      <c r="O587" s="113" t="str">
        <f t="shared" si="35"/>
        <v/>
      </c>
      <c r="P587" s="17" t="str">
        <f>IFERROR(IF(A587="","",N587*'Ergebnis (detailliert)'!J587/'Ergebnis (detailliert)'!I587),0)</f>
        <v/>
      </c>
      <c r="Q587" s="95" t="str">
        <f t="shared" si="36"/>
        <v/>
      </c>
      <c r="R587" s="96" t="str">
        <f t="shared" si="37"/>
        <v/>
      </c>
      <c r="S587" s="97" t="str">
        <f>IF(A587="","",IF(LOOKUP(A587,Stammdaten!$A$17:$A$1001,Stammdaten!$G$17:$G$1001)="Nein",0,IF(ISBLANK('Beladung des Speichers'!A587),"",ROUND(MIN(J587,Q587)*-1,2))))</f>
        <v/>
      </c>
    </row>
    <row r="588" spans="1:19" x14ac:dyDescent="0.2">
      <c r="A588" s="98" t="str">
        <f>IF('Beladung des Speichers'!A588="","",'Beladung des Speichers'!A588)</f>
        <v/>
      </c>
      <c r="B588" s="98" t="str">
        <f>IF('Beladung des Speichers'!B588="","",'Beladung des Speichers'!B588)</f>
        <v/>
      </c>
      <c r="C588" s="149" t="str">
        <f>IF(ISBLANK('Beladung des Speichers'!A588),"",SUMIFS('Beladung des Speichers'!$C$17:$C$300,'Beladung des Speichers'!$A$17:$A$300,A588)-SUMIFS('Entladung des Speichers'!$C$17:$C$300,'Entladung des Speichers'!$A$17:$A$300,A588)+SUMIFS(Füllstände!$B$17:$B$299,Füllstände!$A$17:$A$299,A588)-SUMIFS(Füllstände!$C$17:$C$299,Füllstände!$A$17:$A$299,A588))</f>
        <v/>
      </c>
      <c r="D588" s="150" t="str">
        <f>IF(ISBLANK('Beladung des Speichers'!A588),"",C588*'Beladung des Speichers'!C588/SUMIFS('Beladung des Speichers'!$C$17:$C$300,'Beladung des Speichers'!$A$17:$A$300,A588))</f>
        <v/>
      </c>
      <c r="E588" s="151" t="str">
        <f>IF(ISBLANK('Beladung des Speichers'!A588),"",1/SUMIFS('Beladung des Speichers'!$C$17:$C$300,'Beladung des Speichers'!$A$17:$A$300,A588)*C588*SUMIF($A$17:$A$300,A588,'Beladung des Speichers'!$E$17:$E$300))</f>
        <v/>
      </c>
      <c r="F588" s="152" t="str">
        <f>IF(ISBLANK('Beladung des Speichers'!A588),"",IF(C588=0,"0,00",D588/C588*E588))</f>
        <v/>
      </c>
      <c r="G588" s="153" t="str">
        <f>IF(ISBLANK('Beladung des Speichers'!A588),"",SUMIFS('Beladung des Speichers'!$C$17:$C$300,'Beladung des Speichers'!$A$17:$A$300,A588))</f>
        <v/>
      </c>
      <c r="H588" s="112" t="str">
        <f>IF(ISBLANK('Beladung des Speichers'!A588),"",'Beladung des Speichers'!C588)</f>
        <v/>
      </c>
      <c r="I588" s="154" t="str">
        <f>IF(ISBLANK('Beladung des Speichers'!A588),"",SUMIFS('Beladung des Speichers'!$E$17:$E$1001,'Beladung des Speichers'!$A$17:$A$1001,'Ergebnis (detailliert)'!A588))</f>
        <v/>
      </c>
      <c r="J588" s="113" t="str">
        <f>IF(ISBLANK('Beladung des Speichers'!A588),"",'Beladung des Speichers'!E588)</f>
        <v/>
      </c>
      <c r="K588" s="154" t="str">
        <f>IF(ISBLANK('Beladung des Speichers'!A588),"",SUMIFS('Entladung des Speichers'!$C$17:$C$1001,'Entladung des Speichers'!$A$17:$A$1001,'Ergebnis (detailliert)'!A588))</f>
        <v/>
      </c>
      <c r="L588" s="155" t="str">
        <f t="shared" si="34"/>
        <v/>
      </c>
      <c r="M588" s="155" t="str">
        <f>IF(ISBLANK('Entladung des Speichers'!A588),"",'Entladung des Speichers'!C588)</f>
        <v/>
      </c>
      <c r="N588" s="154" t="str">
        <f>IF(ISBLANK('Beladung des Speichers'!A588),"",SUMIFS('Entladung des Speichers'!$E$17:$E$1001,'Entladung des Speichers'!$A$17:$A$1001,'Ergebnis (detailliert)'!$A$17:$A$300))</f>
        <v/>
      </c>
      <c r="O588" s="113" t="str">
        <f t="shared" si="35"/>
        <v/>
      </c>
      <c r="P588" s="17" t="str">
        <f>IFERROR(IF(A588="","",N588*'Ergebnis (detailliert)'!J588/'Ergebnis (detailliert)'!I588),0)</f>
        <v/>
      </c>
      <c r="Q588" s="95" t="str">
        <f t="shared" si="36"/>
        <v/>
      </c>
      <c r="R588" s="96" t="str">
        <f t="shared" si="37"/>
        <v/>
      </c>
      <c r="S588" s="97" t="str">
        <f>IF(A588="","",IF(LOOKUP(A588,Stammdaten!$A$17:$A$1001,Stammdaten!$G$17:$G$1001)="Nein",0,IF(ISBLANK('Beladung des Speichers'!A588),"",ROUND(MIN(J588,Q588)*-1,2))))</f>
        <v/>
      </c>
    </row>
    <row r="589" spans="1:19" x14ac:dyDescent="0.2">
      <c r="A589" s="98" t="str">
        <f>IF('Beladung des Speichers'!A589="","",'Beladung des Speichers'!A589)</f>
        <v/>
      </c>
      <c r="B589" s="98" t="str">
        <f>IF('Beladung des Speichers'!B589="","",'Beladung des Speichers'!B589)</f>
        <v/>
      </c>
      <c r="C589" s="149" t="str">
        <f>IF(ISBLANK('Beladung des Speichers'!A589),"",SUMIFS('Beladung des Speichers'!$C$17:$C$300,'Beladung des Speichers'!$A$17:$A$300,A589)-SUMIFS('Entladung des Speichers'!$C$17:$C$300,'Entladung des Speichers'!$A$17:$A$300,A589)+SUMIFS(Füllstände!$B$17:$B$299,Füllstände!$A$17:$A$299,A589)-SUMIFS(Füllstände!$C$17:$C$299,Füllstände!$A$17:$A$299,A589))</f>
        <v/>
      </c>
      <c r="D589" s="150" t="str">
        <f>IF(ISBLANK('Beladung des Speichers'!A589),"",C589*'Beladung des Speichers'!C589/SUMIFS('Beladung des Speichers'!$C$17:$C$300,'Beladung des Speichers'!$A$17:$A$300,A589))</f>
        <v/>
      </c>
      <c r="E589" s="151" t="str">
        <f>IF(ISBLANK('Beladung des Speichers'!A589),"",1/SUMIFS('Beladung des Speichers'!$C$17:$C$300,'Beladung des Speichers'!$A$17:$A$300,A589)*C589*SUMIF($A$17:$A$300,A589,'Beladung des Speichers'!$E$17:$E$300))</f>
        <v/>
      </c>
      <c r="F589" s="152" t="str">
        <f>IF(ISBLANK('Beladung des Speichers'!A589),"",IF(C589=0,"0,00",D589/C589*E589))</f>
        <v/>
      </c>
      <c r="G589" s="153" t="str">
        <f>IF(ISBLANK('Beladung des Speichers'!A589),"",SUMIFS('Beladung des Speichers'!$C$17:$C$300,'Beladung des Speichers'!$A$17:$A$300,A589))</f>
        <v/>
      </c>
      <c r="H589" s="112" t="str">
        <f>IF(ISBLANK('Beladung des Speichers'!A589),"",'Beladung des Speichers'!C589)</f>
        <v/>
      </c>
      <c r="I589" s="154" t="str">
        <f>IF(ISBLANK('Beladung des Speichers'!A589),"",SUMIFS('Beladung des Speichers'!$E$17:$E$1001,'Beladung des Speichers'!$A$17:$A$1001,'Ergebnis (detailliert)'!A589))</f>
        <v/>
      </c>
      <c r="J589" s="113" t="str">
        <f>IF(ISBLANK('Beladung des Speichers'!A589),"",'Beladung des Speichers'!E589)</f>
        <v/>
      </c>
      <c r="K589" s="154" t="str">
        <f>IF(ISBLANK('Beladung des Speichers'!A589),"",SUMIFS('Entladung des Speichers'!$C$17:$C$1001,'Entladung des Speichers'!$A$17:$A$1001,'Ergebnis (detailliert)'!A589))</f>
        <v/>
      </c>
      <c r="L589" s="155" t="str">
        <f t="shared" si="34"/>
        <v/>
      </c>
      <c r="M589" s="155" t="str">
        <f>IF(ISBLANK('Entladung des Speichers'!A589),"",'Entladung des Speichers'!C589)</f>
        <v/>
      </c>
      <c r="N589" s="154" t="str">
        <f>IF(ISBLANK('Beladung des Speichers'!A589),"",SUMIFS('Entladung des Speichers'!$E$17:$E$1001,'Entladung des Speichers'!$A$17:$A$1001,'Ergebnis (detailliert)'!$A$17:$A$300))</f>
        <v/>
      </c>
      <c r="O589" s="113" t="str">
        <f t="shared" si="35"/>
        <v/>
      </c>
      <c r="P589" s="17" t="str">
        <f>IFERROR(IF(A589="","",N589*'Ergebnis (detailliert)'!J589/'Ergebnis (detailliert)'!I589),0)</f>
        <v/>
      </c>
      <c r="Q589" s="95" t="str">
        <f t="shared" si="36"/>
        <v/>
      </c>
      <c r="R589" s="96" t="str">
        <f t="shared" si="37"/>
        <v/>
      </c>
      <c r="S589" s="97" t="str">
        <f>IF(A589="","",IF(LOOKUP(A589,Stammdaten!$A$17:$A$1001,Stammdaten!$G$17:$G$1001)="Nein",0,IF(ISBLANK('Beladung des Speichers'!A589),"",ROUND(MIN(J589,Q589)*-1,2))))</f>
        <v/>
      </c>
    </row>
    <row r="590" spans="1:19" x14ac:dyDescent="0.2">
      <c r="A590" s="98" t="str">
        <f>IF('Beladung des Speichers'!A590="","",'Beladung des Speichers'!A590)</f>
        <v/>
      </c>
      <c r="B590" s="98" t="str">
        <f>IF('Beladung des Speichers'!B590="","",'Beladung des Speichers'!B590)</f>
        <v/>
      </c>
      <c r="C590" s="149" t="str">
        <f>IF(ISBLANK('Beladung des Speichers'!A590),"",SUMIFS('Beladung des Speichers'!$C$17:$C$300,'Beladung des Speichers'!$A$17:$A$300,A590)-SUMIFS('Entladung des Speichers'!$C$17:$C$300,'Entladung des Speichers'!$A$17:$A$300,A590)+SUMIFS(Füllstände!$B$17:$B$299,Füllstände!$A$17:$A$299,A590)-SUMIFS(Füllstände!$C$17:$C$299,Füllstände!$A$17:$A$299,A590))</f>
        <v/>
      </c>
      <c r="D590" s="150" t="str">
        <f>IF(ISBLANK('Beladung des Speichers'!A590),"",C590*'Beladung des Speichers'!C590/SUMIFS('Beladung des Speichers'!$C$17:$C$300,'Beladung des Speichers'!$A$17:$A$300,A590))</f>
        <v/>
      </c>
      <c r="E590" s="151" t="str">
        <f>IF(ISBLANK('Beladung des Speichers'!A590),"",1/SUMIFS('Beladung des Speichers'!$C$17:$C$300,'Beladung des Speichers'!$A$17:$A$300,A590)*C590*SUMIF($A$17:$A$300,A590,'Beladung des Speichers'!$E$17:$E$300))</f>
        <v/>
      </c>
      <c r="F590" s="152" t="str">
        <f>IF(ISBLANK('Beladung des Speichers'!A590),"",IF(C590=0,"0,00",D590/C590*E590))</f>
        <v/>
      </c>
      <c r="G590" s="153" t="str">
        <f>IF(ISBLANK('Beladung des Speichers'!A590),"",SUMIFS('Beladung des Speichers'!$C$17:$C$300,'Beladung des Speichers'!$A$17:$A$300,A590))</f>
        <v/>
      </c>
      <c r="H590" s="112" t="str">
        <f>IF(ISBLANK('Beladung des Speichers'!A590),"",'Beladung des Speichers'!C590)</f>
        <v/>
      </c>
      <c r="I590" s="154" t="str">
        <f>IF(ISBLANK('Beladung des Speichers'!A590),"",SUMIFS('Beladung des Speichers'!$E$17:$E$1001,'Beladung des Speichers'!$A$17:$A$1001,'Ergebnis (detailliert)'!A590))</f>
        <v/>
      </c>
      <c r="J590" s="113" t="str">
        <f>IF(ISBLANK('Beladung des Speichers'!A590),"",'Beladung des Speichers'!E590)</f>
        <v/>
      </c>
      <c r="K590" s="154" t="str">
        <f>IF(ISBLANK('Beladung des Speichers'!A590),"",SUMIFS('Entladung des Speichers'!$C$17:$C$1001,'Entladung des Speichers'!$A$17:$A$1001,'Ergebnis (detailliert)'!A590))</f>
        <v/>
      </c>
      <c r="L590" s="155" t="str">
        <f t="shared" si="34"/>
        <v/>
      </c>
      <c r="M590" s="155" t="str">
        <f>IF(ISBLANK('Entladung des Speichers'!A590),"",'Entladung des Speichers'!C590)</f>
        <v/>
      </c>
      <c r="N590" s="154" t="str">
        <f>IF(ISBLANK('Beladung des Speichers'!A590),"",SUMIFS('Entladung des Speichers'!$E$17:$E$1001,'Entladung des Speichers'!$A$17:$A$1001,'Ergebnis (detailliert)'!$A$17:$A$300))</f>
        <v/>
      </c>
      <c r="O590" s="113" t="str">
        <f t="shared" si="35"/>
        <v/>
      </c>
      <c r="P590" s="17" t="str">
        <f>IFERROR(IF(A590="","",N590*'Ergebnis (detailliert)'!J590/'Ergebnis (detailliert)'!I590),0)</f>
        <v/>
      </c>
      <c r="Q590" s="95" t="str">
        <f t="shared" si="36"/>
        <v/>
      </c>
      <c r="R590" s="96" t="str">
        <f t="shared" si="37"/>
        <v/>
      </c>
      <c r="S590" s="97" t="str">
        <f>IF(A590="","",IF(LOOKUP(A590,Stammdaten!$A$17:$A$1001,Stammdaten!$G$17:$G$1001)="Nein",0,IF(ISBLANK('Beladung des Speichers'!A590),"",ROUND(MIN(J590,Q590)*-1,2))))</f>
        <v/>
      </c>
    </row>
    <row r="591" spans="1:19" x14ac:dyDescent="0.2">
      <c r="A591" s="98" t="str">
        <f>IF('Beladung des Speichers'!A591="","",'Beladung des Speichers'!A591)</f>
        <v/>
      </c>
      <c r="B591" s="98" t="str">
        <f>IF('Beladung des Speichers'!B591="","",'Beladung des Speichers'!B591)</f>
        <v/>
      </c>
      <c r="C591" s="149" t="str">
        <f>IF(ISBLANK('Beladung des Speichers'!A591),"",SUMIFS('Beladung des Speichers'!$C$17:$C$300,'Beladung des Speichers'!$A$17:$A$300,A591)-SUMIFS('Entladung des Speichers'!$C$17:$C$300,'Entladung des Speichers'!$A$17:$A$300,A591)+SUMIFS(Füllstände!$B$17:$B$299,Füllstände!$A$17:$A$299,A591)-SUMIFS(Füllstände!$C$17:$C$299,Füllstände!$A$17:$A$299,A591))</f>
        <v/>
      </c>
      <c r="D591" s="150" t="str">
        <f>IF(ISBLANK('Beladung des Speichers'!A591),"",C591*'Beladung des Speichers'!C591/SUMIFS('Beladung des Speichers'!$C$17:$C$300,'Beladung des Speichers'!$A$17:$A$300,A591))</f>
        <v/>
      </c>
      <c r="E591" s="151" t="str">
        <f>IF(ISBLANK('Beladung des Speichers'!A591),"",1/SUMIFS('Beladung des Speichers'!$C$17:$C$300,'Beladung des Speichers'!$A$17:$A$300,A591)*C591*SUMIF($A$17:$A$300,A591,'Beladung des Speichers'!$E$17:$E$300))</f>
        <v/>
      </c>
      <c r="F591" s="152" t="str">
        <f>IF(ISBLANK('Beladung des Speichers'!A591),"",IF(C591=0,"0,00",D591/C591*E591))</f>
        <v/>
      </c>
      <c r="G591" s="153" t="str">
        <f>IF(ISBLANK('Beladung des Speichers'!A591),"",SUMIFS('Beladung des Speichers'!$C$17:$C$300,'Beladung des Speichers'!$A$17:$A$300,A591))</f>
        <v/>
      </c>
      <c r="H591" s="112" t="str">
        <f>IF(ISBLANK('Beladung des Speichers'!A591),"",'Beladung des Speichers'!C591)</f>
        <v/>
      </c>
      <c r="I591" s="154" t="str">
        <f>IF(ISBLANK('Beladung des Speichers'!A591),"",SUMIFS('Beladung des Speichers'!$E$17:$E$1001,'Beladung des Speichers'!$A$17:$A$1001,'Ergebnis (detailliert)'!A591))</f>
        <v/>
      </c>
      <c r="J591" s="113" t="str">
        <f>IF(ISBLANK('Beladung des Speichers'!A591),"",'Beladung des Speichers'!E591)</f>
        <v/>
      </c>
      <c r="K591" s="154" t="str">
        <f>IF(ISBLANK('Beladung des Speichers'!A591),"",SUMIFS('Entladung des Speichers'!$C$17:$C$1001,'Entladung des Speichers'!$A$17:$A$1001,'Ergebnis (detailliert)'!A591))</f>
        <v/>
      </c>
      <c r="L591" s="155" t="str">
        <f t="shared" si="34"/>
        <v/>
      </c>
      <c r="M591" s="155" t="str">
        <f>IF(ISBLANK('Entladung des Speichers'!A591),"",'Entladung des Speichers'!C591)</f>
        <v/>
      </c>
      <c r="N591" s="154" t="str">
        <f>IF(ISBLANK('Beladung des Speichers'!A591),"",SUMIFS('Entladung des Speichers'!$E$17:$E$1001,'Entladung des Speichers'!$A$17:$A$1001,'Ergebnis (detailliert)'!$A$17:$A$300))</f>
        <v/>
      </c>
      <c r="O591" s="113" t="str">
        <f t="shared" si="35"/>
        <v/>
      </c>
      <c r="P591" s="17" t="str">
        <f>IFERROR(IF(A591="","",N591*'Ergebnis (detailliert)'!J591/'Ergebnis (detailliert)'!I591),0)</f>
        <v/>
      </c>
      <c r="Q591" s="95" t="str">
        <f t="shared" si="36"/>
        <v/>
      </c>
      <c r="R591" s="96" t="str">
        <f t="shared" si="37"/>
        <v/>
      </c>
      <c r="S591" s="97" t="str">
        <f>IF(A591="","",IF(LOOKUP(A591,Stammdaten!$A$17:$A$1001,Stammdaten!$G$17:$G$1001)="Nein",0,IF(ISBLANK('Beladung des Speichers'!A591),"",ROUND(MIN(J591,Q591)*-1,2))))</f>
        <v/>
      </c>
    </row>
    <row r="592" spans="1:19" x14ac:dyDescent="0.2">
      <c r="A592" s="98" t="str">
        <f>IF('Beladung des Speichers'!A592="","",'Beladung des Speichers'!A592)</f>
        <v/>
      </c>
      <c r="B592" s="98" t="str">
        <f>IF('Beladung des Speichers'!B592="","",'Beladung des Speichers'!B592)</f>
        <v/>
      </c>
      <c r="C592" s="149" t="str">
        <f>IF(ISBLANK('Beladung des Speichers'!A592),"",SUMIFS('Beladung des Speichers'!$C$17:$C$300,'Beladung des Speichers'!$A$17:$A$300,A592)-SUMIFS('Entladung des Speichers'!$C$17:$C$300,'Entladung des Speichers'!$A$17:$A$300,A592)+SUMIFS(Füllstände!$B$17:$B$299,Füllstände!$A$17:$A$299,A592)-SUMIFS(Füllstände!$C$17:$C$299,Füllstände!$A$17:$A$299,A592))</f>
        <v/>
      </c>
      <c r="D592" s="150" t="str">
        <f>IF(ISBLANK('Beladung des Speichers'!A592),"",C592*'Beladung des Speichers'!C592/SUMIFS('Beladung des Speichers'!$C$17:$C$300,'Beladung des Speichers'!$A$17:$A$300,A592))</f>
        <v/>
      </c>
      <c r="E592" s="151" t="str">
        <f>IF(ISBLANK('Beladung des Speichers'!A592),"",1/SUMIFS('Beladung des Speichers'!$C$17:$C$300,'Beladung des Speichers'!$A$17:$A$300,A592)*C592*SUMIF($A$17:$A$300,A592,'Beladung des Speichers'!$E$17:$E$300))</f>
        <v/>
      </c>
      <c r="F592" s="152" t="str">
        <f>IF(ISBLANK('Beladung des Speichers'!A592),"",IF(C592=0,"0,00",D592/C592*E592))</f>
        <v/>
      </c>
      <c r="G592" s="153" t="str">
        <f>IF(ISBLANK('Beladung des Speichers'!A592),"",SUMIFS('Beladung des Speichers'!$C$17:$C$300,'Beladung des Speichers'!$A$17:$A$300,A592))</f>
        <v/>
      </c>
      <c r="H592" s="112" t="str">
        <f>IF(ISBLANK('Beladung des Speichers'!A592),"",'Beladung des Speichers'!C592)</f>
        <v/>
      </c>
      <c r="I592" s="154" t="str">
        <f>IF(ISBLANK('Beladung des Speichers'!A592),"",SUMIFS('Beladung des Speichers'!$E$17:$E$1001,'Beladung des Speichers'!$A$17:$A$1001,'Ergebnis (detailliert)'!A592))</f>
        <v/>
      </c>
      <c r="J592" s="113" t="str">
        <f>IF(ISBLANK('Beladung des Speichers'!A592),"",'Beladung des Speichers'!E592)</f>
        <v/>
      </c>
      <c r="K592" s="154" t="str">
        <f>IF(ISBLANK('Beladung des Speichers'!A592),"",SUMIFS('Entladung des Speichers'!$C$17:$C$1001,'Entladung des Speichers'!$A$17:$A$1001,'Ergebnis (detailliert)'!A592))</f>
        <v/>
      </c>
      <c r="L592" s="155" t="str">
        <f t="shared" si="34"/>
        <v/>
      </c>
      <c r="M592" s="155" t="str">
        <f>IF(ISBLANK('Entladung des Speichers'!A592),"",'Entladung des Speichers'!C592)</f>
        <v/>
      </c>
      <c r="N592" s="154" t="str">
        <f>IF(ISBLANK('Beladung des Speichers'!A592),"",SUMIFS('Entladung des Speichers'!$E$17:$E$1001,'Entladung des Speichers'!$A$17:$A$1001,'Ergebnis (detailliert)'!$A$17:$A$300))</f>
        <v/>
      </c>
      <c r="O592" s="113" t="str">
        <f t="shared" si="35"/>
        <v/>
      </c>
      <c r="P592" s="17" t="str">
        <f>IFERROR(IF(A592="","",N592*'Ergebnis (detailliert)'!J592/'Ergebnis (detailliert)'!I592),0)</f>
        <v/>
      </c>
      <c r="Q592" s="95" t="str">
        <f t="shared" si="36"/>
        <v/>
      </c>
      <c r="R592" s="96" t="str">
        <f t="shared" si="37"/>
        <v/>
      </c>
      <c r="S592" s="97" t="str">
        <f>IF(A592="","",IF(LOOKUP(A592,Stammdaten!$A$17:$A$1001,Stammdaten!$G$17:$G$1001)="Nein",0,IF(ISBLANK('Beladung des Speichers'!A592),"",ROUND(MIN(J592,Q592)*-1,2))))</f>
        <v/>
      </c>
    </row>
    <row r="593" spans="1:19" x14ac:dyDescent="0.2">
      <c r="A593" s="98" t="str">
        <f>IF('Beladung des Speichers'!A593="","",'Beladung des Speichers'!A593)</f>
        <v/>
      </c>
      <c r="B593" s="98" t="str">
        <f>IF('Beladung des Speichers'!B593="","",'Beladung des Speichers'!B593)</f>
        <v/>
      </c>
      <c r="C593" s="149" t="str">
        <f>IF(ISBLANK('Beladung des Speichers'!A593),"",SUMIFS('Beladung des Speichers'!$C$17:$C$300,'Beladung des Speichers'!$A$17:$A$300,A593)-SUMIFS('Entladung des Speichers'!$C$17:$C$300,'Entladung des Speichers'!$A$17:$A$300,A593)+SUMIFS(Füllstände!$B$17:$B$299,Füllstände!$A$17:$A$299,A593)-SUMIFS(Füllstände!$C$17:$C$299,Füllstände!$A$17:$A$299,A593))</f>
        <v/>
      </c>
      <c r="D593" s="150" t="str">
        <f>IF(ISBLANK('Beladung des Speichers'!A593),"",C593*'Beladung des Speichers'!C593/SUMIFS('Beladung des Speichers'!$C$17:$C$300,'Beladung des Speichers'!$A$17:$A$300,A593))</f>
        <v/>
      </c>
      <c r="E593" s="151" t="str">
        <f>IF(ISBLANK('Beladung des Speichers'!A593),"",1/SUMIFS('Beladung des Speichers'!$C$17:$C$300,'Beladung des Speichers'!$A$17:$A$300,A593)*C593*SUMIF($A$17:$A$300,A593,'Beladung des Speichers'!$E$17:$E$300))</f>
        <v/>
      </c>
      <c r="F593" s="152" t="str">
        <f>IF(ISBLANK('Beladung des Speichers'!A593),"",IF(C593=0,"0,00",D593/C593*E593))</f>
        <v/>
      </c>
      <c r="G593" s="153" t="str">
        <f>IF(ISBLANK('Beladung des Speichers'!A593),"",SUMIFS('Beladung des Speichers'!$C$17:$C$300,'Beladung des Speichers'!$A$17:$A$300,A593))</f>
        <v/>
      </c>
      <c r="H593" s="112" t="str">
        <f>IF(ISBLANK('Beladung des Speichers'!A593),"",'Beladung des Speichers'!C593)</f>
        <v/>
      </c>
      <c r="I593" s="154" t="str">
        <f>IF(ISBLANK('Beladung des Speichers'!A593),"",SUMIFS('Beladung des Speichers'!$E$17:$E$1001,'Beladung des Speichers'!$A$17:$A$1001,'Ergebnis (detailliert)'!A593))</f>
        <v/>
      </c>
      <c r="J593" s="113" t="str">
        <f>IF(ISBLANK('Beladung des Speichers'!A593),"",'Beladung des Speichers'!E593)</f>
        <v/>
      </c>
      <c r="K593" s="154" t="str">
        <f>IF(ISBLANK('Beladung des Speichers'!A593),"",SUMIFS('Entladung des Speichers'!$C$17:$C$1001,'Entladung des Speichers'!$A$17:$A$1001,'Ergebnis (detailliert)'!A593))</f>
        <v/>
      </c>
      <c r="L593" s="155" t="str">
        <f t="shared" si="34"/>
        <v/>
      </c>
      <c r="M593" s="155" t="str">
        <f>IF(ISBLANK('Entladung des Speichers'!A593),"",'Entladung des Speichers'!C593)</f>
        <v/>
      </c>
      <c r="N593" s="154" t="str">
        <f>IF(ISBLANK('Beladung des Speichers'!A593),"",SUMIFS('Entladung des Speichers'!$E$17:$E$1001,'Entladung des Speichers'!$A$17:$A$1001,'Ergebnis (detailliert)'!$A$17:$A$300))</f>
        <v/>
      </c>
      <c r="O593" s="113" t="str">
        <f t="shared" si="35"/>
        <v/>
      </c>
      <c r="P593" s="17" t="str">
        <f>IFERROR(IF(A593="","",N593*'Ergebnis (detailliert)'!J593/'Ergebnis (detailliert)'!I593),0)</f>
        <v/>
      </c>
      <c r="Q593" s="95" t="str">
        <f t="shared" si="36"/>
        <v/>
      </c>
      <c r="R593" s="96" t="str">
        <f t="shared" si="37"/>
        <v/>
      </c>
      <c r="S593" s="97" t="str">
        <f>IF(A593="","",IF(LOOKUP(A593,Stammdaten!$A$17:$A$1001,Stammdaten!$G$17:$G$1001)="Nein",0,IF(ISBLANK('Beladung des Speichers'!A593),"",ROUND(MIN(J593,Q593)*-1,2))))</f>
        <v/>
      </c>
    </row>
    <row r="594" spans="1:19" x14ac:dyDescent="0.2">
      <c r="A594" s="98" t="str">
        <f>IF('Beladung des Speichers'!A594="","",'Beladung des Speichers'!A594)</f>
        <v/>
      </c>
      <c r="B594" s="98" t="str">
        <f>IF('Beladung des Speichers'!B594="","",'Beladung des Speichers'!B594)</f>
        <v/>
      </c>
      <c r="C594" s="149" t="str">
        <f>IF(ISBLANK('Beladung des Speichers'!A594),"",SUMIFS('Beladung des Speichers'!$C$17:$C$300,'Beladung des Speichers'!$A$17:$A$300,A594)-SUMIFS('Entladung des Speichers'!$C$17:$C$300,'Entladung des Speichers'!$A$17:$A$300,A594)+SUMIFS(Füllstände!$B$17:$B$299,Füllstände!$A$17:$A$299,A594)-SUMIFS(Füllstände!$C$17:$C$299,Füllstände!$A$17:$A$299,A594))</f>
        <v/>
      </c>
      <c r="D594" s="150" t="str">
        <f>IF(ISBLANK('Beladung des Speichers'!A594),"",C594*'Beladung des Speichers'!C594/SUMIFS('Beladung des Speichers'!$C$17:$C$300,'Beladung des Speichers'!$A$17:$A$300,A594))</f>
        <v/>
      </c>
      <c r="E594" s="151" t="str">
        <f>IF(ISBLANK('Beladung des Speichers'!A594),"",1/SUMIFS('Beladung des Speichers'!$C$17:$C$300,'Beladung des Speichers'!$A$17:$A$300,A594)*C594*SUMIF($A$17:$A$300,A594,'Beladung des Speichers'!$E$17:$E$300))</f>
        <v/>
      </c>
      <c r="F594" s="152" t="str">
        <f>IF(ISBLANK('Beladung des Speichers'!A594),"",IF(C594=0,"0,00",D594/C594*E594))</f>
        <v/>
      </c>
      <c r="G594" s="153" t="str">
        <f>IF(ISBLANK('Beladung des Speichers'!A594),"",SUMIFS('Beladung des Speichers'!$C$17:$C$300,'Beladung des Speichers'!$A$17:$A$300,A594))</f>
        <v/>
      </c>
      <c r="H594" s="112" t="str">
        <f>IF(ISBLANK('Beladung des Speichers'!A594),"",'Beladung des Speichers'!C594)</f>
        <v/>
      </c>
      <c r="I594" s="154" t="str">
        <f>IF(ISBLANK('Beladung des Speichers'!A594),"",SUMIFS('Beladung des Speichers'!$E$17:$E$1001,'Beladung des Speichers'!$A$17:$A$1001,'Ergebnis (detailliert)'!A594))</f>
        <v/>
      </c>
      <c r="J594" s="113" t="str">
        <f>IF(ISBLANK('Beladung des Speichers'!A594),"",'Beladung des Speichers'!E594)</f>
        <v/>
      </c>
      <c r="K594" s="154" t="str">
        <f>IF(ISBLANK('Beladung des Speichers'!A594),"",SUMIFS('Entladung des Speichers'!$C$17:$C$1001,'Entladung des Speichers'!$A$17:$A$1001,'Ergebnis (detailliert)'!A594))</f>
        <v/>
      </c>
      <c r="L594" s="155" t="str">
        <f t="shared" ref="L594:L657" si="38">IF(A594="","",K594+C594)</f>
        <v/>
      </c>
      <c r="M594" s="155" t="str">
        <f>IF(ISBLANK('Entladung des Speichers'!A594),"",'Entladung des Speichers'!C594)</f>
        <v/>
      </c>
      <c r="N594" s="154" t="str">
        <f>IF(ISBLANK('Beladung des Speichers'!A594),"",SUMIFS('Entladung des Speichers'!$E$17:$E$1001,'Entladung des Speichers'!$A$17:$A$1001,'Ergebnis (detailliert)'!$A$17:$A$300))</f>
        <v/>
      </c>
      <c r="O594" s="113" t="str">
        <f t="shared" ref="O594:O657" si="39">IF(A594="","",N594+E594)</f>
        <v/>
      </c>
      <c r="P594" s="17" t="str">
        <f>IFERROR(IF(A594="","",N594*'Ergebnis (detailliert)'!J594/'Ergebnis (detailliert)'!I594),0)</f>
        <v/>
      </c>
      <c r="Q594" s="95" t="str">
        <f t="shared" ref="Q594:Q657" si="40">IFERROR(IF(A594="","",P594+E594*H594/G594),0)</f>
        <v/>
      </c>
      <c r="R594" s="96" t="str">
        <f t="shared" ref="R594:R657" si="41">H594</f>
        <v/>
      </c>
      <c r="S594" s="97" t="str">
        <f>IF(A594="","",IF(LOOKUP(A594,Stammdaten!$A$17:$A$1001,Stammdaten!$G$17:$G$1001)="Nein",0,IF(ISBLANK('Beladung des Speichers'!A594),"",ROUND(MIN(J594,Q594)*-1,2))))</f>
        <v/>
      </c>
    </row>
    <row r="595" spans="1:19" x14ac:dyDescent="0.2">
      <c r="A595" s="98" t="str">
        <f>IF('Beladung des Speichers'!A595="","",'Beladung des Speichers'!A595)</f>
        <v/>
      </c>
      <c r="B595" s="98" t="str">
        <f>IF('Beladung des Speichers'!B595="","",'Beladung des Speichers'!B595)</f>
        <v/>
      </c>
      <c r="C595" s="149" t="str">
        <f>IF(ISBLANK('Beladung des Speichers'!A595),"",SUMIFS('Beladung des Speichers'!$C$17:$C$300,'Beladung des Speichers'!$A$17:$A$300,A595)-SUMIFS('Entladung des Speichers'!$C$17:$C$300,'Entladung des Speichers'!$A$17:$A$300,A595)+SUMIFS(Füllstände!$B$17:$B$299,Füllstände!$A$17:$A$299,A595)-SUMIFS(Füllstände!$C$17:$C$299,Füllstände!$A$17:$A$299,A595))</f>
        <v/>
      </c>
      <c r="D595" s="150" t="str">
        <f>IF(ISBLANK('Beladung des Speichers'!A595),"",C595*'Beladung des Speichers'!C595/SUMIFS('Beladung des Speichers'!$C$17:$C$300,'Beladung des Speichers'!$A$17:$A$300,A595))</f>
        <v/>
      </c>
      <c r="E595" s="151" t="str">
        <f>IF(ISBLANK('Beladung des Speichers'!A595),"",1/SUMIFS('Beladung des Speichers'!$C$17:$C$300,'Beladung des Speichers'!$A$17:$A$300,A595)*C595*SUMIF($A$17:$A$300,A595,'Beladung des Speichers'!$E$17:$E$300))</f>
        <v/>
      </c>
      <c r="F595" s="152" t="str">
        <f>IF(ISBLANK('Beladung des Speichers'!A595),"",IF(C595=0,"0,00",D595/C595*E595))</f>
        <v/>
      </c>
      <c r="G595" s="153" t="str">
        <f>IF(ISBLANK('Beladung des Speichers'!A595),"",SUMIFS('Beladung des Speichers'!$C$17:$C$300,'Beladung des Speichers'!$A$17:$A$300,A595))</f>
        <v/>
      </c>
      <c r="H595" s="112" t="str">
        <f>IF(ISBLANK('Beladung des Speichers'!A595),"",'Beladung des Speichers'!C595)</f>
        <v/>
      </c>
      <c r="I595" s="154" t="str">
        <f>IF(ISBLANK('Beladung des Speichers'!A595),"",SUMIFS('Beladung des Speichers'!$E$17:$E$1001,'Beladung des Speichers'!$A$17:$A$1001,'Ergebnis (detailliert)'!A595))</f>
        <v/>
      </c>
      <c r="J595" s="113" t="str">
        <f>IF(ISBLANK('Beladung des Speichers'!A595),"",'Beladung des Speichers'!E595)</f>
        <v/>
      </c>
      <c r="K595" s="154" t="str">
        <f>IF(ISBLANK('Beladung des Speichers'!A595),"",SUMIFS('Entladung des Speichers'!$C$17:$C$1001,'Entladung des Speichers'!$A$17:$A$1001,'Ergebnis (detailliert)'!A595))</f>
        <v/>
      </c>
      <c r="L595" s="155" t="str">
        <f t="shared" si="38"/>
        <v/>
      </c>
      <c r="M595" s="155" t="str">
        <f>IF(ISBLANK('Entladung des Speichers'!A595),"",'Entladung des Speichers'!C595)</f>
        <v/>
      </c>
      <c r="N595" s="154" t="str">
        <f>IF(ISBLANK('Beladung des Speichers'!A595),"",SUMIFS('Entladung des Speichers'!$E$17:$E$1001,'Entladung des Speichers'!$A$17:$A$1001,'Ergebnis (detailliert)'!$A$17:$A$300))</f>
        <v/>
      </c>
      <c r="O595" s="113" t="str">
        <f t="shared" si="39"/>
        <v/>
      </c>
      <c r="P595" s="17" t="str">
        <f>IFERROR(IF(A595="","",N595*'Ergebnis (detailliert)'!J595/'Ergebnis (detailliert)'!I595),0)</f>
        <v/>
      </c>
      <c r="Q595" s="95" t="str">
        <f t="shared" si="40"/>
        <v/>
      </c>
      <c r="R595" s="96" t="str">
        <f t="shared" si="41"/>
        <v/>
      </c>
      <c r="S595" s="97" t="str">
        <f>IF(A595="","",IF(LOOKUP(A595,Stammdaten!$A$17:$A$1001,Stammdaten!$G$17:$G$1001)="Nein",0,IF(ISBLANK('Beladung des Speichers'!A595),"",ROUND(MIN(J595,Q595)*-1,2))))</f>
        <v/>
      </c>
    </row>
    <row r="596" spans="1:19" x14ac:dyDescent="0.2">
      <c r="A596" s="98" t="str">
        <f>IF('Beladung des Speichers'!A596="","",'Beladung des Speichers'!A596)</f>
        <v/>
      </c>
      <c r="B596" s="98" t="str">
        <f>IF('Beladung des Speichers'!B596="","",'Beladung des Speichers'!B596)</f>
        <v/>
      </c>
      <c r="C596" s="149" t="str">
        <f>IF(ISBLANK('Beladung des Speichers'!A596),"",SUMIFS('Beladung des Speichers'!$C$17:$C$300,'Beladung des Speichers'!$A$17:$A$300,A596)-SUMIFS('Entladung des Speichers'!$C$17:$C$300,'Entladung des Speichers'!$A$17:$A$300,A596)+SUMIFS(Füllstände!$B$17:$B$299,Füllstände!$A$17:$A$299,A596)-SUMIFS(Füllstände!$C$17:$C$299,Füllstände!$A$17:$A$299,A596))</f>
        <v/>
      </c>
      <c r="D596" s="150" t="str">
        <f>IF(ISBLANK('Beladung des Speichers'!A596),"",C596*'Beladung des Speichers'!C596/SUMIFS('Beladung des Speichers'!$C$17:$C$300,'Beladung des Speichers'!$A$17:$A$300,A596))</f>
        <v/>
      </c>
      <c r="E596" s="151" t="str">
        <f>IF(ISBLANK('Beladung des Speichers'!A596),"",1/SUMIFS('Beladung des Speichers'!$C$17:$C$300,'Beladung des Speichers'!$A$17:$A$300,A596)*C596*SUMIF($A$17:$A$300,A596,'Beladung des Speichers'!$E$17:$E$300))</f>
        <v/>
      </c>
      <c r="F596" s="152" t="str">
        <f>IF(ISBLANK('Beladung des Speichers'!A596),"",IF(C596=0,"0,00",D596/C596*E596))</f>
        <v/>
      </c>
      <c r="G596" s="153" t="str">
        <f>IF(ISBLANK('Beladung des Speichers'!A596),"",SUMIFS('Beladung des Speichers'!$C$17:$C$300,'Beladung des Speichers'!$A$17:$A$300,A596))</f>
        <v/>
      </c>
      <c r="H596" s="112" t="str">
        <f>IF(ISBLANK('Beladung des Speichers'!A596),"",'Beladung des Speichers'!C596)</f>
        <v/>
      </c>
      <c r="I596" s="154" t="str">
        <f>IF(ISBLANK('Beladung des Speichers'!A596),"",SUMIFS('Beladung des Speichers'!$E$17:$E$1001,'Beladung des Speichers'!$A$17:$A$1001,'Ergebnis (detailliert)'!A596))</f>
        <v/>
      </c>
      <c r="J596" s="113" t="str">
        <f>IF(ISBLANK('Beladung des Speichers'!A596),"",'Beladung des Speichers'!E596)</f>
        <v/>
      </c>
      <c r="K596" s="154" t="str">
        <f>IF(ISBLANK('Beladung des Speichers'!A596),"",SUMIFS('Entladung des Speichers'!$C$17:$C$1001,'Entladung des Speichers'!$A$17:$A$1001,'Ergebnis (detailliert)'!A596))</f>
        <v/>
      </c>
      <c r="L596" s="155" t="str">
        <f t="shared" si="38"/>
        <v/>
      </c>
      <c r="M596" s="155" t="str">
        <f>IF(ISBLANK('Entladung des Speichers'!A596),"",'Entladung des Speichers'!C596)</f>
        <v/>
      </c>
      <c r="N596" s="154" t="str">
        <f>IF(ISBLANK('Beladung des Speichers'!A596),"",SUMIFS('Entladung des Speichers'!$E$17:$E$1001,'Entladung des Speichers'!$A$17:$A$1001,'Ergebnis (detailliert)'!$A$17:$A$300))</f>
        <v/>
      </c>
      <c r="O596" s="113" t="str">
        <f t="shared" si="39"/>
        <v/>
      </c>
      <c r="P596" s="17" t="str">
        <f>IFERROR(IF(A596="","",N596*'Ergebnis (detailliert)'!J596/'Ergebnis (detailliert)'!I596),0)</f>
        <v/>
      </c>
      <c r="Q596" s="95" t="str">
        <f t="shared" si="40"/>
        <v/>
      </c>
      <c r="R596" s="96" t="str">
        <f t="shared" si="41"/>
        <v/>
      </c>
      <c r="S596" s="97" t="str">
        <f>IF(A596="","",IF(LOOKUP(A596,Stammdaten!$A$17:$A$1001,Stammdaten!$G$17:$G$1001)="Nein",0,IF(ISBLANK('Beladung des Speichers'!A596),"",ROUND(MIN(J596,Q596)*-1,2))))</f>
        <v/>
      </c>
    </row>
    <row r="597" spans="1:19" x14ac:dyDescent="0.2">
      <c r="A597" s="98" t="str">
        <f>IF('Beladung des Speichers'!A597="","",'Beladung des Speichers'!A597)</f>
        <v/>
      </c>
      <c r="B597" s="98" t="str">
        <f>IF('Beladung des Speichers'!B597="","",'Beladung des Speichers'!B597)</f>
        <v/>
      </c>
      <c r="C597" s="149" t="str">
        <f>IF(ISBLANK('Beladung des Speichers'!A597),"",SUMIFS('Beladung des Speichers'!$C$17:$C$300,'Beladung des Speichers'!$A$17:$A$300,A597)-SUMIFS('Entladung des Speichers'!$C$17:$C$300,'Entladung des Speichers'!$A$17:$A$300,A597)+SUMIFS(Füllstände!$B$17:$B$299,Füllstände!$A$17:$A$299,A597)-SUMIFS(Füllstände!$C$17:$C$299,Füllstände!$A$17:$A$299,A597))</f>
        <v/>
      </c>
      <c r="D597" s="150" t="str">
        <f>IF(ISBLANK('Beladung des Speichers'!A597),"",C597*'Beladung des Speichers'!C597/SUMIFS('Beladung des Speichers'!$C$17:$C$300,'Beladung des Speichers'!$A$17:$A$300,A597))</f>
        <v/>
      </c>
      <c r="E597" s="151" t="str">
        <f>IF(ISBLANK('Beladung des Speichers'!A597),"",1/SUMIFS('Beladung des Speichers'!$C$17:$C$300,'Beladung des Speichers'!$A$17:$A$300,A597)*C597*SUMIF($A$17:$A$300,A597,'Beladung des Speichers'!$E$17:$E$300))</f>
        <v/>
      </c>
      <c r="F597" s="152" t="str">
        <f>IF(ISBLANK('Beladung des Speichers'!A597),"",IF(C597=0,"0,00",D597/C597*E597))</f>
        <v/>
      </c>
      <c r="G597" s="153" t="str">
        <f>IF(ISBLANK('Beladung des Speichers'!A597),"",SUMIFS('Beladung des Speichers'!$C$17:$C$300,'Beladung des Speichers'!$A$17:$A$300,A597))</f>
        <v/>
      </c>
      <c r="H597" s="112" t="str">
        <f>IF(ISBLANK('Beladung des Speichers'!A597),"",'Beladung des Speichers'!C597)</f>
        <v/>
      </c>
      <c r="I597" s="154" t="str">
        <f>IF(ISBLANK('Beladung des Speichers'!A597),"",SUMIFS('Beladung des Speichers'!$E$17:$E$1001,'Beladung des Speichers'!$A$17:$A$1001,'Ergebnis (detailliert)'!A597))</f>
        <v/>
      </c>
      <c r="J597" s="113" t="str">
        <f>IF(ISBLANK('Beladung des Speichers'!A597),"",'Beladung des Speichers'!E597)</f>
        <v/>
      </c>
      <c r="K597" s="154" t="str">
        <f>IF(ISBLANK('Beladung des Speichers'!A597),"",SUMIFS('Entladung des Speichers'!$C$17:$C$1001,'Entladung des Speichers'!$A$17:$A$1001,'Ergebnis (detailliert)'!A597))</f>
        <v/>
      </c>
      <c r="L597" s="155" t="str">
        <f t="shared" si="38"/>
        <v/>
      </c>
      <c r="M597" s="155" t="str">
        <f>IF(ISBLANK('Entladung des Speichers'!A597),"",'Entladung des Speichers'!C597)</f>
        <v/>
      </c>
      <c r="N597" s="154" t="str">
        <f>IF(ISBLANK('Beladung des Speichers'!A597),"",SUMIFS('Entladung des Speichers'!$E$17:$E$1001,'Entladung des Speichers'!$A$17:$A$1001,'Ergebnis (detailliert)'!$A$17:$A$300))</f>
        <v/>
      </c>
      <c r="O597" s="113" t="str">
        <f t="shared" si="39"/>
        <v/>
      </c>
      <c r="P597" s="17" t="str">
        <f>IFERROR(IF(A597="","",N597*'Ergebnis (detailliert)'!J597/'Ergebnis (detailliert)'!I597),0)</f>
        <v/>
      </c>
      <c r="Q597" s="95" t="str">
        <f t="shared" si="40"/>
        <v/>
      </c>
      <c r="R597" s="96" t="str">
        <f t="shared" si="41"/>
        <v/>
      </c>
      <c r="S597" s="97" t="str">
        <f>IF(A597="","",IF(LOOKUP(A597,Stammdaten!$A$17:$A$1001,Stammdaten!$G$17:$G$1001)="Nein",0,IF(ISBLANK('Beladung des Speichers'!A597),"",ROUND(MIN(J597,Q597)*-1,2))))</f>
        <v/>
      </c>
    </row>
    <row r="598" spans="1:19" x14ac:dyDescent="0.2">
      <c r="A598" s="98" t="str">
        <f>IF('Beladung des Speichers'!A598="","",'Beladung des Speichers'!A598)</f>
        <v/>
      </c>
      <c r="B598" s="98" t="str">
        <f>IF('Beladung des Speichers'!B598="","",'Beladung des Speichers'!B598)</f>
        <v/>
      </c>
      <c r="C598" s="149" t="str">
        <f>IF(ISBLANK('Beladung des Speichers'!A598),"",SUMIFS('Beladung des Speichers'!$C$17:$C$300,'Beladung des Speichers'!$A$17:$A$300,A598)-SUMIFS('Entladung des Speichers'!$C$17:$C$300,'Entladung des Speichers'!$A$17:$A$300,A598)+SUMIFS(Füllstände!$B$17:$B$299,Füllstände!$A$17:$A$299,A598)-SUMIFS(Füllstände!$C$17:$C$299,Füllstände!$A$17:$A$299,A598))</f>
        <v/>
      </c>
      <c r="D598" s="150" t="str">
        <f>IF(ISBLANK('Beladung des Speichers'!A598),"",C598*'Beladung des Speichers'!C598/SUMIFS('Beladung des Speichers'!$C$17:$C$300,'Beladung des Speichers'!$A$17:$A$300,A598))</f>
        <v/>
      </c>
      <c r="E598" s="151" t="str">
        <f>IF(ISBLANK('Beladung des Speichers'!A598),"",1/SUMIFS('Beladung des Speichers'!$C$17:$C$300,'Beladung des Speichers'!$A$17:$A$300,A598)*C598*SUMIF($A$17:$A$300,A598,'Beladung des Speichers'!$E$17:$E$300))</f>
        <v/>
      </c>
      <c r="F598" s="152" t="str">
        <f>IF(ISBLANK('Beladung des Speichers'!A598),"",IF(C598=0,"0,00",D598/C598*E598))</f>
        <v/>
      </c>
      <c r="G598" s="153" t="str">
        <f>IF(ISBLANK('Beladung des Speichers'!A598),"",SUMIFS('Beladung des Speichers'!$C$17:$C$300,'Beladung des Speichers'!$A$17:$A$300,A598))</f>
        <v/>
      </c>
      <c r="H598" s="112" t="str">
        <f>IF(ISBLANK('Beladung des Speichers'!A598),"",'Beladung des Speichers'!C598)</f>
        <v/>
      </c>
      <c r="I598" s="154" t="str">
        <f>IF(ISBLANK('Beladung des Speichers'!A598),"",SUMIFS('Beladung des Speichers'!$E$17:$E$1001,'Beladung des Speichers'!$A$17:$A$1001,'Ergebnis (detailliert)'!A598))</f>
        <v/>
      </c>
      <c r="J598" s="113" t="str">
        <f>IF(ISBLANK('Beladung des Speichers'!A598),"",'Beladung des Speichers'!E598)</f>
        <v/>
      </c>
      <c r="K598" s="154" t="str">
        <f>IF(ISBLANK('Beladung des Speichers'!A598),"",SUMIFS('Entladung des Speichers'!$C$17:$C$1001,'Entladung des Speichers'!$A$17:$A$1001,'Ergebnis (detailliert)'!A598))</f>
        <v/>
      </c>
      <c r="L598" s="155" t="str">
        <f t="shared" si="38"/>
        <v/>
      </c>
      <c r="M598" s="155" t="str">
        <f>IF(ISBLANK('Entladung des Speichers'!A598),"",'Entladung des Speichers'!C598)</f>
        <v/>
      </c>
      <c r="N598" s="154" t="str">
        <f>IF(ISBLANK('Beladung des Speichers'!A598),"",SUMIFS('Entladung des Speichers'!$E$17:$E$1001,'Entladung des Speichers'!$A$17:$A$1001,'Ergebnis (detailliert)'!$A$17:$A$300))</f>
        <v/>
      </c>
      <c r="O598" s="113" t="str">
        <f t="shared" si="39"/>
        <v/>
      </c>
      <c r="P598" s="17" t="str">
        <f>IFERROR(IF(A598="","",N598*'Ergebnis (detailliert)'!J598/'Ergebnis (detailliert)'!I598),0)</f>
        <v/>
      </c>
      <c r="Q598" s="95" t="str">
        <f t="shared" si="40"/>
        <v/>
      </c>
      <c r="R598" s="96" t="str">
        <f t="shared" si="41"/>
        <v/>
      </c>
      <c r="S598" s="97" t="str">
        <f>IF(A598="","",IF(LOOKUP(A598,Stammdaten!$A$17:$A$1001,Stammdaten!$G$17:$G$1001)="Nein",0,IF(ISBLANK('Beladung des Speichers'!A598),"",ROUND(MIN(J598,Q598)*-1,2))))</f>
        <v/>
      </c>
    </row>
    <row r="599" spans="1:19" x14ac:dyDescent="0.2">
      <c r="A599" s="98" t="str">
        <f>IF('Beladung des Speichers'!A599="","",'Beladung des Speichers'!A599)</f>
        <v/>
      </c>
      <c r="B599" s="98" t="str">
        <f>IF('Beladung des Speichers'!B599="","",'Beladung des Speichers'!B599)</f>
        <v/>
      </c>
      <c r="C599" s="149" t="str">
        <f>IF(ISBLANK('Beladung des Speichers'!A599),"",SUMIFS('Beladung des Speichers'!$C$17:$C$300,'Beladung des Speichers'!$A$17:$A$300,A599)-SUMIFS('Entladung des Speichers'!$C$17:$C$300,'Entladung des Speichers'!$A$17:$A$300,A599)+SUMIFS(Füllstände!$B$17:$B$299,Füllstände!$A$17:$A$299,A599)-SUMIFS(Füllstände!$C$17:$C$299,Füllstände!$A$17:$A$299,A599))</f>
        <v/>
      </c>
      <c r="D599" s="150" t="str">
        <f>IF(ISBLANK('Beladung des Speichers'!A599),"",C599*'Beladung des Speichers'!C599/SUMIFS('Beladung des Speichers'!$C$17:$C$300,'Beladung des Speichers'!$A$17:$A$300,A599))</f>
        <v/>
      </c>
      <c r="E599" s="151" t="str">
        <f>IF(ISBLANK('Beladung des Speichers'!A599),"",1/SUMIFS('Beladung des Speichers'!$C$17:$C$300,'Beladung des Speichers'!$A$17:$A$300,A599)*C599*SUMIF($A$17:$A$300,A599,'Beladung des Speichers'!$E$17:$E$300))</f>
        <v/>
      </c>
      <c r="F599" s="152" t="str">
        <f>IF(ISBLANK('Beladung des Speichers'!A599),"",IF(C599=0,"0,00",D599/C599*E599))</f>
        <v/>
      </c>
      <c r="G599" s="153" t="str">
        <f>IF(ISBLANK('Beladung des Speichers'!A599),"",SUMIFS('Beladung des Speichers'!$C$17:$C$300,'Beladung des Speichers'!$A$17:$A$300,A599))</f>
        <v/>
      </c>
      <c r="H599" s="112" t="str">
        <f>IF(ISBLANK('Beladung des Speichers'!A599),"",'Beladung des Speichers'!C599)</f>
        <v/>
      </c>
      <c r="I599" s="154" t="str">
        <f>IF(ISBLANK('Beladung des Speichers'!A599),"",SUMIFS('Beladung des Speichers'!$E$17:$E$1001,'Beladung des Speichers'!$A$17:$A$1001,'Ergebnis (detailliert)'!A599))</f>
        <v/>
      </c>
      <c r="J599" s="113" t="str">
        <f>IF(ISBLANK('Beladung des Speichers'!A599),"",'Beladung des Speichers'!E599)</f>
        <v/>
      </c>
      <c r="K599" s="154" t="str">
        <f>IF(ISBLANK('Beladung des Speichers'!A599),"",SUMIFS('Entladung des Speichers'!$C$17:$C$1001,'Entladung des Speichers'!$A$17:$A$1001,'Ergebnis (detailliert)'!A599))</f>
        <v/>
      </c>
      <c r="L599" s="155" t="str">
        <f t="shared" si="38"/>
        <v/>
      </c>
      <c r="M599" s="155" t="str">
        <f>IF(ISBLANK('Entladung des Speichers'!A599),"",'Entladung des Speichers'!C599)</f>
        <v/>
      </c>
      <c r="N599" s="154" t="str">
        <f>IF(ISBLANK('Beladung des Speichers'!A599),"",SUMIFS('Entladung des Speichers'!$E$17:$E$1001,'Entladung des Speichers'!$A$17:$A$1001,'Ergebnis (detailliert)'!$A$17:$A$300))</f>
        <v/>
      </c>
      <c r="O599" s="113" t="str">
        <f t="shared" si="39"/>
        <v/>
      </c>
      <c r="P599" s="17" t="str">
        <f>IFERROR(IF(A599="","",N599*'Ergebnis (detailliert)'!J599/'Ergebnis (detailliert)'!I599),0)</f>
        <v/>
      </c>
      <c r="Q599" s="95" t="str">
        <f t="shared" si="40"/>
        <v/>
      </c>
      <c r="R599" s="96" t="str">
        <f t="shared" si="41"/>
        <v/>
      </c>
      <c r="S599" s="97" t="str">
        <f>IF(A599="","",IF(LOOKUP(A599,Stammdaten!$A$17:$A$1001,Stammdaten!$G$17:$G$1001)="Nein",0,IF(ISBLANK('Beladung des Speichers'!A599),"",ROUND(MIN(J599,Q599)*-1,2))))</f>
        <v/>
      </c>
    </row>
    <row r="600" spans="1:19" x14ac:dyDescent="0.2">
      <c r="A600" s="98" t="str">
        <f>IF('Beladung des Speichers'!A600="","",'Beladung des Speichers'!A600)</f>
        <v/>
      </c>
      <c r="B600" s="98" t="str">
        <f>IF('Beladung des Speichers'!B600="","",'Beladung des Speichers'!B600)</f>
        <v/>
      </c>
      <c r="C600" s="149" t="str">
        <f>IF(ISBLANK('Beladung des Speichers'!A600),"",SUMIFS('Beladung des Speichers'!$C$17:$C$300,'Beladung des Speichers'!$A$17:$A$300,A600)-SUMIFS('Entladung des Speichers'!$C$17:$C$300,'Entladung des Speichers'!$A$17:$A$300,A600)+SUMIFS(Füllstände!$B$17:$B$299,Füllstände!$A$17:$A$299,A600)-SUMIFS(Füllstände!$C$17:$C$299,Füllstände!$A$17:$A$299,A600))</f>
        <v/>
      </c>
      <c r="D600" s="150" t="str">
        <f>IF(ISBLANK('Beladung des Speichers'!A600),"",C600*'Beladung des Speichers'!C600/SUMIFS('Beladung des Speichers'!$C$17:$C$300,'Beladung des Speichers'!$A$17:$A$300,A600))</f>
        <v/>
      </c>
      <c r="E600" s="151" t="str">
        <f>IF(ISBLANK('Beladung des Speichers'!A600),"",1/SUMIFS('Beladung des Speichers'!$C$17:$C$300,'Beladung des Speichers'!$A$17:$A$300,A600)*C600*SUMIF($A$17:$A$300,A600,'Beladung des Speichers'!$E$17:$E$300))</f>
        <v/>
      </c>
      <c r="F600" s="152" t="str">
        <f>IF(ISBLANK('Beladung des Speichers'!A600),"",IF(C600=0,"0,00",D600/C600*E600))</f>
        <v/>
      </c>
      <c r="G600" s="153" t="str">
        <f>IF(ISBLANK('Beladung des Speichers'!A600),"",SUMIFS('Beladung des Speichers'!$C$17:$C$300,'Beladung des Speichers'!$A$17:$A$300,A600))</f>
        <v/>
      </c>
      <c r="H600" s="112" t="str">
        <f>IF(ISBLANK('Beladung des Speichers'!A600),"",'Beladung des Speichers'!C600)</f>
        <v/>
      </c>
      <c r="I600" s="154" t="str">
        <f>IF(ISBLANK('Beladung des Speichers'!A600),"",SUMIFS('Beladung des Speichers'!$E$17:$E$1001,'Beladung des Speichers'!$A$17:$A$1001,'Ergebnis (detailliert)'!A600))</f>
        <v/>
      </c>
      <c r="J600" s="113" t="str">
        <f>IF(ISBLANK('Beladung des Speichers'!A600),"",'Beladung des Speichers'!E600)</f>
        <v/>
      </c>
      <c r="K600" s="154" t="str">
        <f>IF(ISBLANK('Beladung des Speichers'!A600),"",SUMIFS('Entladung des Speichers'!$C$17:$C$1001,'Entladung des Speichers'!$A$17:$A$1001,'Ergebnis (detailliert)'!A600))</f>
        <v/>
      </c>
      <c r="L600" s="155" t="str">
        <f t="shared" si="38"/>
        <v/>
      </c>
      <c r="M600" s="155" t="str">
        <f>IF(ISBLANK('Entladung des Speichers'!A600),"",'Entladung des Speichers'!C600)</f>
        <v/>
      </c>
      <c r="N600" s="154" t="str">
        <f>IF(ISBLANK('Beladung des Speichers'!A600),"",SUMIFS('Entladung des Speichers'!$E$17:$E$1001,'Entladung des Speichers'!$A$17:$A$1001,'Ergebnis (detailliert)'!$A$17:$A$300))</f>
        <v/>
      </c>
      <c r="O600" s="113" t="str">
        <f t="shared" si="39"/>
        <v/>
      </c>
      <c r="P600" s="17" t="str">
        <f>IFERROR(IF(A600="","",N600*'Ergebnis (detailliert)'!J600/'Ergebnis (detailliert)'!I600),0)</f>
        <v/>
      </c>
      <c r="Q600" s="95" t="str">
        <f t="shared" si="40"/>
        <v/>
      </c>
      <c r="R600" s="96" t="str">
        <f t="shared" si="41"/>
        <v/>
      </c>
      <c r="S600" s="97" t="str">
        <f>IF(A600="","",IF(LOOKUP(A600,Stammdaten!$A$17:$A$1001,Stammdaten!$G$17:$G$1001)="Nein",0,IF(ISBLANK('Beladung des Speichers'!A600),"",ROUND(MIN(J600,Q600)*-1,2))))</f>
        <v/>
      </c>
    </row>
    <row r="601" spans="1:19" x14ac:dyDescent="0.2">
      <c r="A601" s="98" t="str">
        <f>IF('Beladung des Speichers'!A601="","",'Beladung des Speichers'!A601)</f>
        <v/>
      </c>
      <c r="B601" s="98" t="str">
        <f>IF('Beladung des Speichers'!B601="","",'Beladung des Speichers'!B601)</f>
        <v/>
      </c>
      <c r="C601" s="149" t="str">
        <f>IF(ISBLANK('Beladung des Speichers'!A601),"",SUMIFS('Beladung des Speichers'!$C$17:$C$300,'Beladung des Speichers'!$A$17:$A$300,A601)-SUMIFS('Entladung des Speichers'!$C$17:$C$300,'Entladung des Speichers'!$A$17:$A$300,A601)+SUMIFS(Füllstände!$B$17:$B$299,Füllstände!$A$17:$A$299,A601)-SUMIFS(Füllstände!$C$17:$C$299,Füllstände!$A$17:$A$299,A601))</f>
        <v/>
      </c>
      <c r="D601" s="150" t="str">
        <f>IF(ISBLANK('Beladung des Speichers'!A601),"",C601*'Beladung des Speichers'!C601/SUMIFS('Beladung des Speichers'!$C$17:$C$300,'Beladung des Speichers'!$A$17:$A$300,A601))</f>
        <v/>
      </c>
      <c r="E601" s="151" t="str">
        <f>IF(ISBLANK('Beladung des Speichers'!A601),"",1/SUMIFS('Beladung des Speichers'!$C$17:$C$300,'Beladung des Speichers'!$A$17:$A$300,A601)*C601*SUMIF($A$17:$A$300,A601,'Beladung des Speichers'!$E$17:$E$300))</f>
        <v/>
      </c>
      <c r="F601" s="152" t="str">
        <f>IF(ISBLANK('Beladung des Speichers'!A601),"",IF(C601=0,"0,00",D601/C601*E601))</f>
        <v/>
      </c>
      <c r="G601" s="153" t="str">
        <f>IF(ISBLANK('Beladung des Speichers'!A601),"",SUMIFS('Beladung des Speichers'!$C$17:$C$300,'Beladung des Speichers'!$A$17:$A$300,A601))</f>
        <v/>
      </c>
      <c r="H601" s="112" t="str">
        <f>IF(ISBLANK('Beladung des Speichers'!A601),"",'Beladung des Speichers'!C601)</f>
        <v/>
      </c>
      <c r="I601" s="154" t="str">
        <f>IF(ISBLANK('Beladung des Speichers'!A601),"",SUMIFS('Beladung des Speichers'!$E$17:$E$1001,'Beladung des Speichers'!$A$17:$A$1001,'Ergebnis (detailliert)'!A601))</f>
        <v/>
      </c>
      <c r="J601" s="113" t="str">
        <f>IF(ISBLANK('Beladung des Speichers'!A601),"",'Beladung des Speichers'!E601)</f>
        <v/>
      </c>
      <c r="K601" s="154" t="str">
        <f>IF(ISBLANK('Beladung des Speichers'!A601),"",SUMIFS('Entladung des Speichers'!$C$17:$C$1001,'Entladung des Speichers'!$A$17:$A$1001,'Ergebnis (detailliert)'!A601))</f>
        <v/>
      </c>
      <c r="L601" s="155" t="str">
        <f t="shared" si="38"/>
        <v/>
      </c>
      <c r="M601" s="155" t="str">
        <f>IF(ISBLANK('Entladung des Speichers'!A601),"",'Entladung des Speichers'!C601)</f>
        <v/>
      </c>
      <c r="N601" s="154" t="str">
        <f>IF(ISBLANK('Beladung des Speichers'!A601),"",SUMIFS('Entladung des Speichers'!$E$17:$E$1001,'Entladung des Speichers'!$A$17:$A$1001,'Ergebnis (detailliert)'!$A$17:$A$300))</f>
        <v/>
      </c>
      <c r="O601" s="113" t="str">
        <f t="shared" si="39"/>
        <v/>
      </c>
      <c r="P601" s="17" t="str">
        <f>IFERROR(IF(A601="","",N601*'Ergebnis (detailliert)'!J601/'Ergebnis (detailliert)'!I601),0)</f>
        <v/>
      </c>
      <c r="Q601" s="95" t="str">
        <f t="shared" si="40"/>
        <v/>
      </c>
      <c r="R601" s="96" t="str">
        <f t="shared" si="41"/>
        <v/>
      </c>
      <c r="S601" s="97" t="str">
        <f>IF(A601="","",IF(LOOKUP(A601,Stammdaten!$A$17:$A$1001,Stammdaten!$G$17:$G$1001)="Nein",0,IF(ISBLANK('Beladung des Speichers'!A601),"",ROUND(MIN(J601,Q601)*-1,2))))</f>
        <v/>
      </c>
    </row>
    <row r="602" spans="1:19" x14ac:dyDescent="0.2">
      <c r="A602" s="98" t="str">
        <f>IF('Beladung des Speichers'!A602="","",'Beladung des Speichers'!A602)</f>
        <v/>
      </c>
      <c r="B602" s="98" t="str">
        <f>IF('Beladung des Speichers'!B602="","",'Beladung des Speichers'!B602)</f>
        <v/>
      </c>
      <c r="C602" s="149" t="str">
        <f>IF(ISBLANK('Beladung des Speichers'!A602),"",SUMIFS('Beladung des Speichers'!$C$17:$C$300,'Beladung des Speichers'!$A$17:$A$300,A602)-SUMIFS('Entladung des Speichers'!$C$17:$C$300,'Entladung des Speichers'!$A$17:$A$300,A602)+SUMIFS(Füllstände!$B$17:$B$299,Füllstände!$A$17:$A$299,A602)-SUMIFS(Füllstände!$C$17:$C$299,Füllstände!$A$17:$A$299,A602))</f>
        <v/>
      </c>
      <c r="D602" s="150" t="str">
        <f>IF(ISBLANK('Beladung des Speichers'!A602),"",C602*'Beladung des Speichers'!C602/SUMIFS('Beladung des Speichers'!$C$17:$C$300,'Beladung des Speichers'!$A$17:$A$300,A602))</f>
        <v/>
      </c>
      <c r="E602" s="151" t="str">
        <f>IF(ISBLANK('Beladung des Speichers'!A602),"",1/SUMIFS('Beladung des Speichers'!$C$17:$C$300,'Beladung des Speichers'!$A$17:$A$300,A602)*C602*SUMIF($A$17:$A$300,A602,'Beladung des Speichers'!$E$17:$E$300))</f>
        <v/>
      </c>
      <c r="F602" s="152" t="str">
        <f>IF(ISBLANK('Beladung des Speichers'!A602),"",IF(C602=0,"0,00",D602/C602*E602))</f>
        <v/>
      </c>
      <c r="G602" s="153" t="str">
        <f>IF(ISBLANK('Beladung des Speichers'!A602),"",SUMIFS('Beladung des Speichers'!$C$17:$C$300,'Beladung des Speichers'!$A$17:$A$300,A602))</f>
        <v/>
      </c>
      <c r="H602" s="112" t="str">
        <f>IF(ISBLANK('Beladung des Speichers'!A602),"",'Beladung des Speichers'!C602)</f>
        <v/>
      </c>
      <c r="I602" s="154" t="str">
        <f>IF(ISBLANK('Beladung des Speichers'!A602),"",SUMIFS('Beladung des Speichers'!$E$17:$E$1001,'Beladung des Speichers'!$A$17:$A$1001,'Ergebnis (detailliert)'!A602))</f>
        <v/>
      </c>
      <c r="J602" s="113" t="str">
        <f>IF(ISBLANK('Beladung des Speichers'!A602),"",'Beladung des Speichers'!E602)</f>
        <v/>
      </c>
      <c r="K602" s="154" t="str">
        <f>IF(ISBLANK('Beladung des Speichers'!A602),"",SUMIFS('Entladung des Speichers'!$C$17:$C$1001,'Entladung des Speichers'!$A$17:$A$1001,'Ergebnis (detailliert)'!A602))</f>
        <v/>
      </c>
      <c r="L602" s="155" t="str">
        <f t="shared" si="38"/>
        <v/>
      </c>
      <c r="M602" s="155" t="str">
        <f>IF(ISBLANK('Entladung des Speichers'!A602),"",'Entladung des Speichers'!C602)</f>
        <v/>
      </c>
      <c r="N602" s="154" t="str">
        <f>IF(ISBLANK('Beladung des Speichers'!A602),"",SUMIFS('Entladung des Speichers'!$E$17:$E$1001,'Entladung des Speichers'!$A$17:$A$1001,'Ergebnis (detailliert)'!$A$17:$A$300))</f>
        <v/>
      </c>
      <c r="O602" s="113" t="str">
        <f t="shared" si="39"/>
        <v/>
      </c>
      <c r="P602" s="17" t="str">
        <f>IFERROR(IF(A602="","",N602*'Ergebnis (detailliert)'!J602/'Ergebnis (detailliert)'!I602),0)</f>
        <v/>
      </c>
      <c r="Q602" s="95" t="str">
        <f t="shared" si="40"/>
        <v/>
      </c>
      <c r="R602" s="96" t="str">
        <f t="shared" si="41"/>
        <v/>
      </c>
      <c r="S602" s="97" t="str">
        <f>IF(A602="","",IF(LOOKUP(A602,Stammdaten!$A$17:$A$1001,Stammdaten!$G$17:$G$1001)="Nein",0,IF(ISBLANK('Beladung des Speichers'!A602),"",ROUND(MIN(J602,Q602)*-1,2))))</f>
        <v/>
      </c>
    </row>
    <row r="603" spans="1:19" x14ac:dyDescent="0.2">
      <c r="A603" s="98" t="str">
        <f>IF('Beladung des Speichers'!A603="","",'Beladung des Speichers'!A603)</f>
        <v/>
      </c>
      <c r="B603" s="98" t="str">
        <f>IF('Beladung des Speichers'!B603="","",'Beladung des Speichers'!B603)</f>
        <v/>
      </c>
      <c r="C603" s="149" t="str">
        <f>IF(ISBLANK('Beladung des Speichers'!A603),"",SUMIFS('Beladung des Speichers'!$C$17:$C$300,'Beladung des Speichers'!$A$17:$A$300,A603)-SUMIFS('Entladung des Speichers'!$C$17:$C$300,'Entladung des Speichers'!$A$17:$A$300,A603)+SUMIFS(Füllstände!$B$17:$B$299,Füllstände!$A$17:$A$299,A603)-SUMIFS(Füllstände!$C$17:$C$299,Füllstände!$A$17:$A$299,A603))</f>
        <v/>
      </c>
      <c r="D603" s="150" t="str">
        <f>IF(ISBLANK('Beladung des Speichers'!A603),"",C603*'Beladung des Speichers'!C603/SUMIFS('Beladung des Speichers'!$C$17:$C$300,'Beladung des Speichers'!$A$17:$A$300,A603))</f>
        <v/>
      </c>
      <c r="E603" s="151" t="str">
        <f>IF(ISBLANK('Beladung des Speichers'!A603),"",1/SUMIFS('Beladung des Speichers'!$C$17:$C$300,'Beladung des Speichers'!$A$17:$A$300,A603)*C603*SUMIF($A$17:$A$300,A603,'Beladung des Speichers'!$E$17:$E$300))</f>
        <v/>
      </c>
      <c r="F603" s="152" t="str">
        <f>IF(ISBLANK('Beladung des Speichers'!A603),"",IF(C603=0,"0,00",D603/C603*E603))</f>
        <v/>
      </c>
      <c r="G603" s="153" t="str">
        <f>IF(ISBLANK('Beladung des Speichers'!A603),"",SUMIFS('Beladung des Speichers'!$C$17:$C$300,'Beladung des Speichers'!$A$17:$A$300,A603))</f>
        <v/>
      </c>
      <c r="H603" s="112" t="str">
        <f>IF(ISBLANK('Beladung des Speichers'!A603),"",'Beladung des Speichers'!C603)</f>
        <v/>
      </c>
      <c r="I603" s="154" t="str">
        <f>IF(ISBLANK('Beladung des Speichers'!A603),"",SUMIFS('Beladung des Speichers'!$E$17:$E$1001,'Beladung des Speichers'!$A$17:$A$1001,'Ergebnis (detailliert)'!A603))</f>
        <v/>
      </c>
      <c r="J603" s="113" t="str">
        <f>IF(ISBLANK('Beladung des Speichers'!A603),"",'Beladung des Speichers'!E603)</f>
        <v/>
      </c>
      <c r="K603" s="154" t="str">
        <f>IF(ISBLANK('Beladung des Speichers'!A603),"",SUMIFS('Entladung des Speichers'!$C$17:$C$1001,'Entladung des Speichers'!$A$17:$A$1001,'Ergebnis (detailliert)'!A603))</f>
        <v/>
      </c>
      <c r="L603" s="155" t="str">
        <f t="shared" si="38"/>
        <v/>
      </c>
      <c r="M603" s="155" t="str">
        <f>IF(ISBLANK('Entladung des Speichers'!A603),"",'Entladung des Speichers'!C603)</f>
        <v/>
      </c>
      <c r="N603" s="154" t="str">
        <f>IF(ISBLANK('Beladung des Speichers'!A603),"",SUMIFS('Entladung des Speichers'!$E$17:$E$1001,'Entladung des Speichers'!$A$17:$A$1001,'Ergebnis (detailliert)'!$A$17:$A$300))</f>
        <v/>
      </c>
      <c r="O603" s="113" t="str">
        <f t="shared" si="39"/>
        <v/>
      </c>
      <c r="P603" s="17" t="str">
        <f>IFERROR(IF(A603="","",N603*'Ergebnis (detailliert)'!J603/'Ergebnis (detailliert)'!I603),0)</f>
        <v/>
      </c>
      <c r="Q603" s="95" t="str">
        <f t="shared" si="40"/>
        <v/>
      </c>
      <c r="R603" s="96" t="str">
        <f t="shared" si="41"/>
        <v/>
      </c>
      <c r="S603" s="97" t="str">
        <f>IF(A603="","",IF(LOOKUP(A603,Stammdaten!$A$17:$A$1001,Stammdaten!$G$17:$G$1001)="Nein",0,IF(ISBLANK('Beladung des Speichers'!A603),"",ROUND(MIN(J603,Q603)*-1,2))))</f>
        <v/>
      </c>
    </row>
    <row r="604" spans="1:19" x14ac:dyDescent="0.2">
      <c r="A604" s="98" t="str">
        <f>IF('Beladung des Speichers'!A604="","",'Beladung des Speichers'!A604)</f>
        <v/>
      </c>
      <c r="B604" s="98" t="str">
        <f>IF('Beladung des Speichers'!B604="","",'Beladung des Speichers'!B604)</f>
        <v/>
      </c>
      <c r="C604" s="149" t="str">
        <f>IF(ISBLANK('Beladung des Speichers'!A604),"",SUMIFS('Beladung des Speichers'!$C$17:$C$300,'Beladung des Speichers'!$A$17:$A$300,A604)-SUMIFS('Entladung des Speichers'!$C$17:$C$300,'Entladung des Speichers'!$A$17:$A$300,A604)+SUMIFS(Füllstände!$B$17:$B$299,Füllstände!$A$17:$A$299,A604)-SUMIFS(Füllstände!$C$17:$C$299,Füllstände!$A$17:$A$299,A604))</f>
        <v/>
      </c>
      <c r="D604" s="150" t="str">
        <f>IF(ISBLANK('Beladung des Speichers'!A604),"",C604*'Beladung des Speichers'!C604/SUMIFS('Beladung des Speichers'!$C$17:$C$300,'Beladung des Speichers'!$A$17:$A$300,A604))</f>
        <v/>
      </c>
      <c r="E604" s="151" t="str">
        <f>IF(ISBLANK('Beladung des Speichers'!A604),"",1/SUMIFS('Beladung des Speichers'!$C$17:$C$300,'Beladung des Speichers'!$A$17:$A$300,A604)*C604*SUMIF($A$17:$A$300,A604,'Beladung des Speichers'!$E$17:$E$300))</f>
        <v/>
      </c>
      <c r="F604" s="152" t="str">
        <f>IF(ISBLANK('Beladung des Speichers'!A604),"",IF(C604=0,"0,00",D604/C604*E604))</f>
        <v/>
      </c>
      <c r="G604" s="153" t="str">
        <f>IF(ISBLANK('Beladung des Speichers'!A604),"",SUMIFS('Beladung des Speichers'!$C$17:$C$300,'Beladung des Speichers'!$A$17:$A$300,A604))</f>
        <v/>
      </c>
      <c r="H604" s="112" t="str">
        <f>IF(ISBLANK('Beladung des Speichers'!A604),"",'Beladung des Speichers'!C604)</f>
        <v/>
      </c>
      <c r="I604" s="154" t="str">
        <f>IF(ISBLANK('Beladung des Speichers'!A604),"",SUMIFS('Beladung des Speichers'!$E$17:$E$1001,'Beladung des Speichers'!$A$17:$A$1001,'Ergebnis (detailliert)'!A604))</f>
        <v/>
      </c>
      <c r="J604" s="113" t="str">
        <f>IF(ISBLANK('Beladung des Speichers'!A604),"",'Beladung des Speichers'!E604)</f>
        <v/>
      </c>
      <c r="K604" s="154" t="str">
        <f>IF(ISBLANK('Beladung des Speichers'!A604),"",SUMIFS('Entladung des Speichers'!$C$17:$C$1001,'Entladung des Speichers'!$A$17:$A$1001,'Ergebnis (detailliert)'!A604))</f>
        <v/>
      </c>
      <c r="L604" s="155" t="str">
        <f t="shared" si="38"/>
        <v/>
      </c>
      <c r="M604" s="155" t="str">
        <f>IF(ISBLANK('Entladung des Speichers'!A604),"",'Entladung des Speichers'!C604)</f>
        <v/>
      </c>
      <c r="N604" s="154" t="str">
        <f>IF(ISBLANK('Beladung des Speichers'!A604),"",SUMIFS('Entladung des Speichers'!$E$17:$E$1001,'Entladung des Speichers'!$A$17:$A$1001,'Ergebnis (detailliert)'!$A$17:$A$300))</f>
        <v/>
      </c>
      <c r="O604" s="113" t="str">
        <f t="shared" si="39"/>
        <v/>
      </c>
      <c r="P604" s="17" t="str">
        <f>IFERROR(IF(A604="","",N604*'Ergebnis (detailliert)'!J604/'Ergebnis (detailliert)'!I604),0)</f>
        <v/>
      </c>
      <c r="Q604" s="95" t="str">
        <f t="shared" si="40"/>
        <v/>
      </c>
      <c r="R604" s="96" t="str">
        <f t="shared" si="41"/>
        <v/>
      </c>
      <c r="S604" s="97" t="str">
        <f>IF(A604="","",IF(LOOKUP(A604,Stammdaten!$A$17:$A$1001,Stammdaten!$G$17:$G$1001)="Nein",0,IF(ISBLANK('Beladung des Speichers'!A604),"",ROUND(MIN(J604,Q604)*-1,2))))</f>
        <v/>
      </c>
    </row>
    <row r="605" spans="1:19" x14ac:dyDescent="0.2">
      <c r="A605" s="98" t="str">
        <f>IF('Beladung des Speichers'!A605="","",'Beladung des Speichers'!A605)</f>
        <v/>
      </c>
      <c r="B605" s="98" t="str">
        <f>IF('Beladung des Speichers'!B605="","",'Beladung des Speichers'!B605)</f>
        <v/>
      </c>
      <c r="C605" s="149" t="str">
        <f>IF(ISBLANK('Beladung des Speichers'!A605),"",SUMIFS('Beladung des Speichers'!$C$17:$C$300,'Beladung des Speichers'!$A$17:$A$300,A605)-SUMIFS('Entladung des Speichers'!$C$17:$C$300,'Entladung des Speichers'!$A$17:$A$300,A605)+SUMIFS(Füllstände!$B$17:$B$299,Füllstände!$A$17:$A$299,A605)-SUMIFS(Füllstände!$C$17:$C$299,Füllstände!$A$17:$A$299,A605))</f>
        <v/>
      </c>
      <c r="D605" s="150" t="str">
        <f>IF(ISBLANK('Beladung des Speichers'!A605),"",C605*'Beladung des Speichers'!C605/SUMIFS('Beladung des Speichers'!$C$17:$C$300,'Beladung des Speichers'!$A$17:$A$300,A605))</f>
        <v/>
      </c>
      <c r="E605" s="151" t="str">
        <f>IF(ISBLANK('Beladung des Speichers'!A605),"",1/SUMIFS('Beladung des Speichers'!$C$17:$C$300,'Beladung des Speichers'!$A$17:$A$300,A605)*C605*SUMIF($A$17:$A$300,A605,'Beladung des Speichers'!$E$17:$E$300))</f>
        <v/>
      </c>
      <c r="F605" s="152" t="str">
        <f>IF(ISBLANK('Beladung des Speichers'!A605),"",IF(C605=0,"0,00",D605/C605*E605))</f>
        <v/>
      </c>
      <c r="G605" s="153" t="str">
        <f>IF(ISBLANK('Beladung des Speichers'!A605),"",SUMIFS('Beladung des Speichers'!$C$17:$C$300,'Beladung des Speichers'!$A$17:$A$300,A605))</f>
        <v/>
      </c>
      <c r="H605" s="112" t="str">
        <f>IF(ISBLANK('Beladung des Speichers'!A605),"",'Beladung des Speichers'!C605)</f>
        <v/>
      </c>
      <c r="I605" s="154" t="str">
        <f>IF(ISBLANK('Beladung des Speichers'!A605),"",SUMIFS('Beladung des Speichers'!$E$17:$E$1001,'Beladung des Speichers'!$A$17:$A$1001,'Ergebnis (detailliert)'!A605))</f>
        <v/>
      </c>
      <c r="J605" s="113" t="str">
        <f>IF(ISBLANK('Beladung des Speichers'!A605),"",'Beladung des Speichers'!E605)</f>
        <v/>
      </c>
      <c r="K605" s="154" t="str">
        <f>IF(ISBLANK('Beladung des Speichers'!A605),"",SUMIFS('Entladung des Speichers'!$C$17:$C$1001,'Entladung des Speichers'!$A$17:$A$1001,'Ergebnis (detailliert)'!A605))</f>
        <v/>
      </c>
      <c r="L605" s="155" t="str">
        <f t="shared" si="38"/>
        <v/>
      </c>
      <c r="M605" s="155" t="str">
        <f>IF(ISBLANK('Entladung des Speichers'!A605),"",'Entladung des Speichers'!C605)</f>
        <v/>
      </c>
      <c r="N605" s="154" t="str">
        <f>IF(ISBLANK('Beladung des Speichers'!A605),"",SUMIFS('Entladung des Speichers'!$E$17:$E$1001,'Entladung des Speichers'!$A$17:$A$1001,'Ergebnis (detailliert)'!$A$17:$A$300))</f>
        <v/>
      </c>
      <c r="O605" s="113" t="str">
        <f t="shared" si="39"/>
        <v/>
      </c>
      <c r="P605" s="17" t="str">
        <f>IFERROR(IF(A605="","",N605*'Ergebnis (detailliert)'!J605/'Ergebnis (detailliert)'!I605),0)</f>
        <v/>
      </c>
      <c r="Q605" s="95" t="str">
        <f t="shared" si="40"/>
        <v/>
      </c>
      <c r="R605" s="96" t="str">
        <f t="shared" si="41"/>
        <v/>
      </c>
      <c r="S605" s="97" t="str">
        <f>IF(A605="","",IF(LOOKUP(A605,Stammdaten!$A$17:$A$1001,Stammdaten!$G$17:$G$1001)="Nein",0,IF(ISBLANK('Beladung des Speichers'!A605),"",ROUND(MIN(J605,Q605)*-1,2))))</f>
        <v/>
      </c>
    </row>
    <row r="606" spans="1:19" x14ac:dyDescent="0.2">
      <c r="A606" s="98" t="str">
        <f>IF('Beladung des Speichers'!A606="","",'Beladung des Speichers'!A606)</f>
        <v/>
      </c>
      <c r="B606" s="98" t="str">
        <f>IF('Beladung des Speichers'!B606="","",'Beladung des Speichers'!B606)</f>
        <v/>
      </c>
      <c r="C606" s="149" t="str">
        <f>IF(ISBLANK('Beladung des Speichers'!A606),"",SUMIFS('Beladung des Speichers'!$C$17:$C$300,'Beladung des Speichers'!$A$17:$A$300,A606)-SUMIFS('Entladung des Speichers'!$C$17:$C$300,'Entladung des Speichers'!$A$17:$A$300,A606)+SUMIFS(Füllstände!$B$17:$B$299,Füllstände!$A$17:$A$299,A606)-SUMIFS(Füllstände!$C$17:$C$299,Füllstände!$A$17:$A$299,A606))</f>
        <v/>
      </c>
      <c r="D606" s="150" t="str">
        <f>IF(ISBLANK('Beladung des Speichers'!A606),"",C606*'Beladung des Speichers'!C606/SUMIFS('Beladung des Speichers'!$C$17:$C$300,'Beladung des Speichers'!$A$17:$A$300,A606))</f>
        <v/>
      </c>
      <c r="E606" s="151" t="str">
        <f>IF(ISBLANK('Beladung des Speichers'!A606),"",1/SUMIFS('Beladung des Speichers'!$C$17:$C$300,'Beladung des Speichers'!$A$17:$A$300,A606)*C606*SUMIF($A$17:$A$300,A606,'Beladung des Speichers'!$E$17:$E$300))</f>
        <v/>
      </c>
      <c r="F606" s="152" t="str">
        <f>IF(ISBLANK('Beladung des Speichers'!A606),"",IF(C606=0,"0,00",D606/C606*E606))</f>
        <v/>
      </c>
      <c r="G606" s="153" t="str">
        <f>IF(ISBLANK('Beladung des Speichers'!A606),"",SUMIFS('Beladung des Speichers'!$C$17:$C$300,'Beladung des Speichers'!$A$17:$A$300,A606))</f>
        <v/>
      </c>
      <c r="H606" s="112" t="str">
        <f>IF(ISBLANK('Beladung des Speichers'!A606),"",'Beladung des Speichers'!C606)</f>
        <v/>
      </c>
      <c r="I606" s="154" t="str">
        <f>IF(ISBLANK('Beladung des Speichers'!A606),"",SUMIFS('Beladung des Speichers'!$E$17:$E$1001,'Beladung des Speichers'!$A$17:$A$1001,'Ergebnis (detailliert)'!A606))</f>
        <v/>
      </c>
      <c r="J606" s="113" t="str">
        <f>IF(ISBLANK('Beladung des Speichers'!A606),"",'Beladung des Speichers'!E606)</f>
        <v/>
      </c>
      <c r="K606" s="154" t="str">
        <f>IF(ISBLANK('Beladung des Speichers'!A606),"",SUMIFS('Entladung des Speichers'!$C$17:$C$1001,'Entladung des Speichers'!$A$17:$A$1001,'Ergebnis (detailliert)'!A606))</f>
        <v/>
      </c>
      <c r="L606" s="155" t="str">
        <f t="shared" si="38"/>
        <v/>
      </c>
      <c r="M606" s="155" t="str">
        <f>IF(ISBLANK('Entladung des Speichers'!A606),"",'Entladung des Speichers'!C606)</f>
        <v/>
      </c>
      <c r="N606" s="154" t="str">
        <f>IF(ISBLANK('Beladung des Speichers'!A606),"",SUMIFS('Entladung des Speichers'!$E$17:$E$1001,'Entladung des Speichers'!$A$17:$A$1001,'Ergebnis (detailliert)'!$A$17:$A$300))</f>
        <v/>
      </c>
      <c r="O606" s="113" t="str">
        <f t="shared" si="39"/>
        <v/>
      </c>
      <c r="P606" s="17" t="str">
        <f>IFERROR(IF(A606="","",N606*'Ergebnis (detailliert)'!J606/'Ergebnis (detailliert)'!I606),0)</f>
        <v/>
      </c>
      <c r="Q606" s="95" t="str">
        <f t="shared" si="40"/>
        <v/>
      </c>
      <c r="R606" s="96" t="str">
        <f t="shared" si="41"/>
        <v/>
      </c>
      <c r="S606" s="97" t="str">
        <f>IF(A606="","",IF(LOOKUP(A606,Stammdaten!$A$17:$A$1001,Stammdaten!$G$17:$G$1001)="Nein",0,IF(ISBLANK('Beladung des Speichers'!A606),"",ROUND(MIN(J606,Q606)*-1,2))))</f>
        <v/>
      </c>
    </row>
    <row r="607" spans="1:19" x14ac:dyDescent="0.2">
      <c r="A607" s="98" t="str">
        <f>IF('Beladung des Speichers'!A607="","",'Beladung des Speichers'!A607)</f>
        <v/>
      </c>
      <c r="B607" s="98" t="str">
        <f>IF('Beladung des Speichers'!B607="","",'Beladung des Speichers'!B607)</f>
        <v/>
      </c>
      <c r="C607" s="149" t="str">
        <f>IF(ISBLANK('Beladung des Speichers'!A607),"",SUMIFS('Beladung des Speichers'!$C$17:$C$300,'Beladung des Speichers'!$A$17:$A$300,A607)-SUMIFS('Entladung des Speichers'!$C$17:$C$300,'Entladung des Speichers'!$A$17:$A$300,A607)+SUMIFS(Füllstände!$B$17:$B$299,Füllstände!$A$17:$A$299,A607)-SUMIFS(Füllstände!$C$17:$C$299,Füllstände!$A$17:$A$299,A607))</f>
        <v/>
      </c>
      <c r="D607" s="150" t="str">
        <f>IF(ISBLANK('Beladung des Speichers'!A607),"",C607*'Beladung des Speichers'!C607/SUMIFS('Beladung des Speichers'!$C$17:$C$300,'Beladung des Speichers'!$A$17:$A$300,A607))</f>
        <v/>
      </c>
      <c r="E607" s="151" t="str">
        <f>IF(ISBLANK('Beladung des Speichers'!A607),"",1/SUMIFS('Beladung des Speichers'!$C$17:$C$300,'Beladung des Speichers'!$A$17:$A$300,A607)*C607*SUMIF($A$17:$A$300,A607,'Beladung des Speichers'!$E$17:$E$300))</f>
        <v/>
      </c>
      <c r="F607" s="152" t="str">
        <f>IF(ISBLANK('Beladung des Speichers'!A607),"",IF(C607=0,"0,00",D607/C607*E607))</f>
        <v/>
      </c>
      <c r="G607" s="153" t="str">
        <f>IF(ISBLANK('Beladung des Speichers'!A607),"",SUMIFS('Beladung des Speichers'!$C$17:$C$300,'Beladung des Speichers'!$A$17:$A$300,A607))</f>
        <v/>
      </c>
      <c r="H607" s="112" t="str">
        <f>IF(ISBLANK('Beladung des Speichers'!A607),"",'Beladung des Speichers'!C607)</f>
        <v/>
      </c>
      <c r="I607" s="154" t="str">
        <f>IF(ISBLANK('Beladung des Speichers'!A607),"",SUMIFS('Beladung des Speichers'!$E$17:$E$1001,'Beladung des Speichers'!$A$17:$A$1001,'Ergebnis (detailliert)'!A607))</f>
        <v/>
      </c>
      <c r="J607" s="113" t="str">
        <f>IF(ISBLANK('Beladung des Speichers'!A607),"",'Beladung des Speichers'!E607)</f>
        <v/>
      </c>
      <c r="K607" s="154" t="str">
        <f>IF(ISBLANK('Beladung des Speichers'!A607),"",SUMIFS('Entladung des Speichers'!$C$17:$C$1001,'Entladung des Speichers'!$A$17:$A$1001,'Ergebnis (detailliert)'!A607))</f>
        <v/>
      </c>
      <c r="L607" s="155" t="str">
        <f t="shared" si="38"/>
        <v/>
      </c>
      <c r="M607" s="155" t="str">
        <f>IF(ISBLANK('Entladung des Speichers'!A607),"",'Entladung des Speichers'!C607)</f>
        <v/>
      </c>
      <c r="N607" s="154" t="str">
        <f>IF(ISBLANK('Beladung des Speichers'!A607),"",SUMIFS('Entladung des Speichers'!$E$17:$E$1001,'Entladung des Speichers'!$A$17:$A$1001,'Ergebnis (detailliert)'!$A$17:$A$300))</f>
        <v/>
      </c>
      <c r="O607" s="113" t="str">
        <f t="shared" si="39"/>
        <v/>
      </c>
      <c r="P607" s="17" t="str">
        <f>IFERROR(IF(A607="","",N607*'Ergebnis (detailliert)'!J607/'Ergebnis (detailliert)'!I607),0)</f>
        <v/>
      </c>
      <c r="Q607" s="95" t="str">
        <f t="shared" si="40"/>
        <v/>
      </c>
      <c r="R607" s="96" t="str">
        <f t="shared" si="41"/>
        <v/>
      </c>
      <c r="S607" s="97" t="str">
        <f>IF(A607="","",IF(LOOKUP(A607,Stammdaten!$A$17:$A$1001,Stammdaten!$G$17:$G$1001)="Nein",0,IF(ISBLANK('Beladung des Speichers'!A607),"",ROUND(MIN(J607,Q607)*-1,2))))</f>
        <v/>
      </c>
    </row>
    <row r="608" spans="1:19" x14ac:dyDescent="0.2">
      <c r="A608" s="98" t="str">
        <f>IF('Beladung des Speichers'!A608="","",'Beladung des Speichers'!A608)</f>
        <v/>
      </c>
      <c r="B608" s="98" t="str">
        <f>IF('Beladung des Speichers'!B608="","",'Beladung des Speichers'!B608)</f>
        <v/>
      </c>
      <c r="C608" s="149" t="str">
        <f>IF(ISBLANK('Beladung des Speichers'!A608),"",SUMIFS('Beladung des Speichers'!$C$17:$C$300,'Beladung des Speichers'!$A$17:$A$300,A608)-SUMIFS('Entladung des Speichers'!$C$17:$C$300,'Entladung des Speichers'!$A$17:$A$300,A608)+SUMIFS(Füllstände!$B$17:$B$299,Füllstände!$A$17:$A$299,A608)-SUMIFS(Füllstände!$C$17:$C$299,Füllstände!$A$17:$A$299,A608))</f>
        <v/>
      </c>
      <c r="D608" s="150" t="str">
        <f>IF(ISBLANK('Beladung des Speichers'!A608),"",C608*'Beladung des Speichers'!C608/SUMIFS('Beladung des Speichers'!$C$17:$C$300,'Beladung des Speichers'!$A$17:$A$300,A608))</f>
        <v/>
      </c>
      <c r="E608" s="151" t="str">
        <f>IF(ISBLANK('Beladung des Speichers'!A608),"",1/SUMIFS('Beladung des Speichers'!$C$17:$C$300,'Beladung des Speichers'!$A$17:$A$300,A608)*C608*SUMIF($A$17:$A$300,A608,'Beladung des Speichers'!$E$17:$E$300))</f>
        <v/>
      </c>
      <c r="F608" s="152" t="str">
        <f>IF(ISBLANK('Beladung des Speichers'!A608),"",IF(C608=0,"0,00",D608/C608*E608))</f>
        <v/>
      </c>
      <c r="G608" s="153" t="str">
        <f>IF(ISBLANK('Beladung des Speichers'!A608),"",SUMIFS('Beladung des Speichers'!$C$17:$C$300,'Beladung des Speichers'!$A$17:$A$300,A608))</f>
        <v/>
      </c>
      <c r="H608" s="112" t="str">
        <f>IF(ISBLANK('Beladung des Speichers'!A608),"",'Beladung des Speichers'!C608)</f>
        <v/>
      </c>
      <c r="I608" s="154" t="str">
        <f>IF(ISBLANK('Beladung des Speichers'!A608),"",SUMIFS('Beladung des Speichers'!$E$17:$E$1001,'Beladung des Speichers'!$A$17:$A$1001,'Ergebnis (detailliert)'!A608))</f>
        <v/>
      </c>
      <c r="J608" s="113" t="str">
        <f>IF(ISBLANK('Beladung des Speichers'!A608),"",'Beladung des Speichers'!E608)</f>
        <v/>
      </c>
      <c r="K608" s="154" t="str">
        <f>IF(ISBLANK('Beladung des Speichers'!A608),"",SUMIFS('Entladung des Speichers'!$C$17:$C$1001,'Entladung des Speichers'!$A$17:$A$1001,'Ergebnis (detailliert)'!A608))</f>
        <v/>
      </c>
      <c r="L608" s="155" t="str">
        <f t="shared" si="38"/>
        <v/>
      </c>
      <c r="M608" s="155" t="str">
        <f>IF(ISBLANK('Entladung des Speichers'!A608),"",'Entladung des Speichers'!C608)</f>
        <v/>
      </c>
      <c r="N608" s="154" t="str">
        <f>IF(ISBLANK('Beladung des Speichers'!A608),"",SUMIFS('Entladung des Speichers'!$E$17:$E$1001,'Entladung des Speichers'!$A$17:$A$1001,'Ergebnis (detailliert)'!$A$17:$A$300))</f>
        <v/>
      </c>
      <c r="O608" s="113" t="str">
        <f t="shared" si="39"/>
        <v/>
      </c>
      <c r="P608" s="17" t="str">
        <f>IFERROR(IF(A608="","",N608*'Ergebnis (detailliert)'!J608/'Ergebnis (detailliert)'!I608),0)</f>
        <v/>
      </c>
      <c r="Q608" s="95" t="str">
        <f t="shared" si="40"/>
        <v/>
      </c>
      <c r="R608" s="96" t="str">
        <f t="shared" si="41"/>
        <v/>
      </c>
      <c r="S608" s="97" t="str">
        <f>IF(A608="","",IF(LOOKUP(A608,Stammdaten!$A$17:$A$1001,Stammdaten!$G$17:$G$1001)="Nein",0,IF(ISBLANK('Beladung des Speichers'!A608),"",ROUND(MIN(J608,Q608)*-1,2))))</f>
        <v/>
      </c>
    </row>
    <row r="609" spans="1:19" x14ac:dyDescent="0.2">
      <c r="A609" s="98" t="str">
        <f>IF('Beladung des Speichers'!A609="","",'Beladung des Speichers'!A609)</f>
        <v/>
      </c>
      <c r="B609" s="98" t="str">
        <f>IF('Beladung des Speichers'!B609="","",'Beladung des Speichers'!B609)</f>
        <v/>
      </c>
      <c r="C609" s="149" t="str">
        <f>IF(ISBLANK('Beladung des Speichers'!A609),"",SUMIFS('Beladung des Speichers'!$C$17:$C$300,'Beladung des Speichers'!$A$17:$A$300,A609)-SUMIFS('Entladung des Speichers'!$C$17:$C$300,'Entladung des Speichers'!$A$17:$A$300,A609)+SUMIFS(Füllstände!$B$17:$B$299,Füllstände!$A$17:$A$299,A609)-SUMIFS(Füllstände!$C$17:$C$299,Füllstände!$A$17:$A$299,A609))</f>
        <v/>
      </c>
      <c r="D609" s="150" t="str">
        <f>IF(ISBLANK('Beladung des Speichers'!A609),"",C609*'Beladung des Speichers'!C609/SUMIFS('Beladung des Speichers'!$C$17:$C$300,'Beladung des Speichers'!$A$17:$A$300,A609))</f>
        <v/>
      </c>
      <c r="E609" s="151" t="str">
        <f>IF(ISBLANK('Beladung des Speichers'!A609),"",1/SUMIFS('Beladung des Speichers'!$C$17:$C$300,'Beladung des Speichers'!$A$17:$A$300,A609)*C609*SUMIF($A$17:$A$300,A609,'Beladung des Speichers'!$E$17:$E$300))</f>
        <v/>
      </c>
      <c r="F609" s="152" t="str">
        <f>IF(ISBLANK('Beladung des Speichers'!A609),"",IF(C609=0,"0,00",D609/C609*E609))</f>
        <v/>
      </c>
      <c r="G609" s="153" t="str">
        <f>IF(ISBLANK('Beladung des Speichers'!A609),"",SUMIFS('Beladung des Speichers'!$C$17:$C$300,'Beladung des Speichers'!$A$17:$A$300,A609))</f>
        <v/>
      </c>
      <c r="H609" s="112" t="str">
        <f>IF(ISBLANK('Beladung des Speichers'!A609),"",'Beladung des Speichers'!C609)</f>
        <v/>
      </c>
      <c r="I609" s="154" t="str">
        <f>IF(ISBLANK('Beladung des Speichers'!A609),"",SUMIFS('Beladung des Speichers'!$E$17:$E$1001,'Beladung des Speichers'!$A$17:$A$1001,'Ergebnis (detailliert)'!A609))</f>
        <v/>
      </c>
      <c r="J609" s="113" t="str">
        <f>IF(ISBLANK('Beladung des Speichers'!A609),"",'Beladung des Speichers'!E609)</f>
        <v/>
      </c>
      <c r="K609" s="154" t="str">
        <f>IF(ISBLANK('Beladung des Speichers'!A609),"",SUMIFS('Entladung des Speichers'!$C$17:$C$1001,'Entladung des Speichers'!$A$17:$A$1001,'Ergebnis (detailliert)'!A609))</f>
        <v/>
      </c>
      <c r="L609" s="155" t="str">
        <f t="shared" si="38"/>
        <v/>
      </c>
      <c r="M609" s="155" t="str">
        <f>IF(ISBLANK('Entladung des Speichers'!A609),"",'Entladung des Speichers'!C609)</f>
        <v/>
      </c>
      <c r="N609" s="154" t="str">
        <f>IF(ISBLANK('Beladung des Speichers'!A609),"",SUMIFS('Entladung des Speichers'!$E$17:$E$1001,'Entladung des Speichers'!$A$17:$A$1001,'Ergebnis (detailliert)'!$A$17:$A$300))</f>
        <v/>
      </c>
      <c r="O609" s="113" t="str">
        <f t="shared" si="39"/>
        <v/>
      </c>
      <c r="P609" s="17" t="str">
        <f>IFERROR(IF(A609="","",N609*'Ergebnis (detailliert)'!J609/'Ergebnis (detailliert)'!I609),0)</f>
        <v/>
      </c>
      <c r="Q609" s="95" t="str">
        <f t="shared" si="40"/>
        <v/>
      </c>
      <c r="R609" s="96" t="str">
        <f t="shared" si="41"/>
        <v/>
      </c>
      <c r="S609" s="97" t="str">
        <f>IF(A609="","",IF(LOOKUP(A609,Stammdaten!$A$17:$A$1001,Stammdaten!$G$17:$G$1001)="Nein",0,IF(ISBLANK('Beladung des Speichers'!A609),"",ROUND(MIN(J609,Q609)*-1,2))))</f>
        <v/>
      </c>
    </row>
    <row r="610" spans="1:19" x14ac:dyDescent="0.2">
      <c r="A610" s="98" t="str">
        <f>IF('Beladung des Speichers'!A610="","",'Beladung des Speichers'!A610)</f>
        <v/>
      </c>
      <c r="B610" s="98" t="str">
        <f>IF('Beladung des Speichers'!B610="","",'Beladung des Speichers'!B610)</f>
        <v/>
      </c>
      <c r="C610" s="149" t="str">
        <f>IF(ISBLANK('Beladung des Speichers'!A610),"",SUMIFS('Beladung des Speichers'!$C$17:$C$300,'Beladung des Speichers'!$A$17:$A$300,A610)-SUMIFS('Entladung des Speichers'!$C$17:$C$300,'Entladung des Speichers'!$A$17:$A$300,A610)+SUMIFS(Füllstände!$B$17:$B$299,Füllstände!$A$17:$A$299,A610)-SUMIFS(Füllstände!$C$17:$C$299,Füllstände!$A$17:$A$299,A610))</f>
        <v/>
      </c>
      <c r="D610" s="150" t="str">
        <f>IF(ISBLANK('Beladung des Speichers'!A610),"",C610*'Beladung des Speichers'!C610/SUMIFS('Beladung des Speichers'!$C$17:$C$300,'Beladung des Speichers'!$A$17:$A$300,A610))</f>
        <v/>
      </c>
      <c r="E610" s="151" t="str">
        <f>IF(ISBLANK('Beladung des Speichers'!A610),"",1/SUMIFS('Beladung des Speichers'!$C$17:$C$300,'Beladung des Speichers'!$A$17:$A$300,A610)*C610*SUMIF($A$17:$A$300,A610,'Beladung des Speichers'!$E$17:$E$300))</f>
        <v/>
      </c>
      <c r="F610" s="152" t="str">
        <f>IF(ISBLANK('Beladung des Speichers'!A610),"",IF(C610=0,"0,00",D610/C610*E610))</f>
        <v/>
      </c>
      <c r="G610" s="153" t="str">
        <f>IF(ISBLANK('Beladung des Speichers'!A610),"",SUMIFS('Beladung des Speichers'!$C$17:$C$300,'Beladung des Speichers'!$A$17:$A$300,A610))</f>
        <v/>
      </c>
      <c r="H610" s="112" t="str">
        <f>IF(ISBLANK('Beladung des Speichers'!A610),"",'Beladung des Speichers'!C610)</f>
        <v/>
      </c>
      <c r="I610" s="154" t="str">
        <f>IF(ISBLANK('Beladung des Speichers'!A610),"",SUMIFS('Beladung des Speichers'!$E$17:$E$1001,'Beladung des Speichers'!$A$17:$A$1001,'Ergebnis (detailliert)'!A610))</f>
        <v/>
      </c>
      <c r="J610" s="113" t="str">
        <f>IF(ISBLANK('Beladung des Speichers'!A610),"",'Beladung des Speichers'!E610)</f>
        <v/>
      </c>
      <c r="K610" s="154" t="str">
        <f>IF(ISBLANK('Beladung des Speichers'!A610),"",SUMIFS('Entladung des Speichers'!$C$17:$C$1001,'Entladung des Speichers'!$A$17:$A$1001,'Ergebnis (detailliert)'!A610))</f>
        <v/>
      </c>
      <c r="L610" s="155" t="str">
        <f t="shared" si="38"/>
        <v/>
      </c>
      <c r="M610" s="155" t="str">
        <f>IF(ISBLANK('Entladung des Speichers'!A610),"",'Entladung des Speichers'!C610)</f>
        <v/>
      </c>
      <c r="N610" s="154" t="str">
        <f>IF(ISBLANK('Beladung des Speichers'!A610),"",SUMIFS('Entladung des Speichers'!$E$17:$E$1001,'Entladung des Speichers'!$A$17:$A$1001,'Ergebnis (detailliert)'!$A$17:$A$300))</f>
        <v/>
      </c>
      <c r="O610" s="113" t="str">
        <f t="shared" si="39"/>
        <v/>
      </c>
      <c r="P610" s="17" t="str">
        <f>IFERROR(IF(A610="","",N610*'Ergebnis (detailliert)'!J610/'Ergebnis (detailliert)'!I610),0)</f>
        <v/>
      </c>
      <c r="Q610" s="95" t="str">
        <f t="shared" si="40"/>
        <v/>
      </c>
      <c r="R610" s="96" t="str">
        <f t="shared" si="41"/>
        <v/>
      </c>
      <c r="S610" s="97" t="str">
        <f>IF(A610="","",IF(LOOKUP(A610,Stammdaten!$A$17:$A$1001,Stammdaten!$G$17:$G$1001)="Nein",0,IF(ISBLANK('Beladung des Speichers'!A610),"",ROUND(MIN(J610,Q610)*-1,2))))</f>
        <v/>
      </c>
    </row>
    <row r="611" spans="1:19" x14ac:dyDescent="0.2">
      <c r="A611" s="98" t="str">
        <f>IF('Beladung des Speichers'!A611="","",'Beladung des Speichers'!A611)</f>
        <v/>
      </c>
      <c r="B611" s="98" t="str">
        <f>IF('Beladung des Speichers'!B611="","",'Beladung des Speichers'!B611)</f>
        <v/>
      </c>
      <c r="C611" s="149" t="str">
        <f>IF(ISBLANK('Beladung des Speichers'!A611),"",SUMIFS('Beladung des Speichers'!$C$17:$C$300,'Beladung des Speichers'!$A$17:$A$300,A611)-SUMIFS('Entladung des Speichers'!$C$17:$C$300,'Entladung des Speichers'!$A$17:$A$300,A611)+SUMIFS(Füllstände!$B$17:$B$299,Füllstände!$A$17:$A$299,A611)-SUMIFS(Füllstände!$C$17:$C$299,Füllstände!$A$17:$A$299,A611))</f>
        <v/>
      </c>
      <c r="D611" s="150" t="str">
        <f>IF(ISBLANK('Beladung des Speichers'!A611),"",C611*'Beladung des Speichers'!C611/SUMIFS('Beladung des Speichers'!$C$17:$C$300,'Beladung des Speichers'!$A$17:$A$300,A611))</f>
        <v/>
      </c>
      <c r="E611" s="151" t="str">
        <f>IF(ISBLANK('Beladung des Speichers'!A611),"",1/SUMIFS('Beladung des Speichers'!$C$17:$C$300,'Beladung des Speichers'!$A$17:$A$300,A611)*C611*SUMIF($A$17:$A$300,A611,'Beladung des Speichers'!$E$17:$E$300))</f>
        <v/>
      </c>
      <c r="F611" s="152" t="str">
        <f>IF(ISBLANK('Beladung des Speichers'!A611),"",IF(C611=0,"0,00",D611/C611*E611))</f>
        <v/>
      </c>
      <c r="G611" s="153" t="str">
        <f>IF(ISBLANK('Beladung des Speichers'!A611),"",SUMIFS('Beladung des Speichers'!$C$17:$C$300,'Beladung des Speichers'!$A$17:$A$300,A611))</f>
        <v/>
      </c>
      <c r="H611" s="112" t="str">
        <f>IF(ISBLANK('Beladung des Speichers'!A611),"",'Beladung des Speichers'!C611)</f>
        <v/>
      </c>
      <c r="I611" s="154" t="str">
        <f>IF(ISBLANK('Beladung des Speichers'!A611),"",SUMIFS('Beladung des Speichers'!$E$17:$E$1001,'Beladung des Speichers'!$A$17:$A$1001,'Ergebnis (detailliert)'!A611))</f>
        <v/>
      </c>
      <c r="J611" s="113" t="str">
        <f>IF(ISBLANK('Beladung des Speichers'!A611),"",'Beladung des Speichers'!E611)</f>
        <v/>
      </c>
      <c r="K611" s="154" t="str">
        <f>IF(ISBLANK('Beladung des Speichers'!A611),"",SUMIFS('Entladung des Speichers'!$C$17:$C$1001,'Entladung des Speichers'!$A$17:$A$1001,'Ergebnis (detailliert)'!A611))</f>
        <v/>
      </c>
      <c r="L611" s="155" t="str">
        <f t="shared" si="38"/>
        <v/>
      </c>
      <c r="M611" s="155" t="str">
        <f>IF(ISBLANK('Entladung des Speichers'!A611),"",'Entladung des Speichers'!C611)</f>
        <v/>
      </c>
      <c r="N611" s="154" t="str">
        <f>IF(ISBLANK('Beladung des Speichers'!A611),"",SUMIFS('Entladung des Speichers'!$E$17:$E$1001,'Entladung des Speichers'!$A$17:$A$1001,'Ergebnis (detailliert)'!$A$17:$A$300))</f>
        <v/>
      </c>
      <c r="O611" s="113" t="str">
        <f t="shared" si="39"/>
        <v/>
      </c>
      <c r="P611" s="17" t="str">
        <f>IFERROR(IF(A611="","",N611*'Ergebnis (detailliert)'!J611/'Ergebnis (detailliert)'!I611),0)</f>
        <v/>
      </c>
      <c r="Q611" s="95" t="str">
        <f t="shared" si="40"/>
        <v/>
      </c>
      <c r="R611" s="96" t="str">
        <f t="shared" si="41"/>
        <v/>
      </c>
      <c r="S611" s="97" t="str">
        <f>IF(A611="","",IF(LOOKUP(A611,Stammdaten!$A$17:$A$1001,Stammdaten!$G$17:$G$1001)="Nein",0,IF(ISBLANK('Beladung des Speichers'!A611),"",ROUND(MIN(J611,Q611)*-1,2))))</f>
        <v/>
      </c>
    </row>
    <row r="612" spans="1:19" x14ac:dyDescent="0.2">
      <c r="A612" s="98" t="str">
        <f>IF('Beladung des Speichers'!A612="","",'Beladung des Speichers'!A612)</f>
        <v/>
      </c>
      <c r="B612" s="98" t="str">
        <f>IF('Beladung des Speichers'!B612="","",'Beladung des Speichers'!B612)</f>
        <v/>
      </c>
      <c r="C612" s="149" t="str">
        <f>IF(ISBLANK('Beladung des Speichers'!A612),"",SUMIFS('Beladung des Speichers'!$C$17:$C$300,'Beladung des Speichers'!$A$17:$A$300,A612)-SUMIFS('Entladung des Speichers'!$C$17:$C$300,'Entladung des Speichers'!$A$17:$A$300,A612)+SUMIFS(Füllstände!$B$17:$B$299,Füllstände!$A$17:$A$299,A612)-SUMIFS(Füllstände!$C$17:$C$299,Füllstände!$A$17:$A$299,A612))</f>
        <v/>
      </c>
      <c r="D612" s="150" t="str">
        <f>IF(ISBLANK('Beladung des Speichers'!A612),"",C612*'Beladung des Speichers'!C612/SUMIFS('Beladung des Speichers'!$C$17:$C$300,'Beladung des Speichers'!$A$17:$A$300,A612))</f>
        <v/>
      </c>
      <c r="E612" s="151" t="str">
        <f>IF(ISBLANK('Beladung des Speichers'!A612),"",1/SUMIFS('Beladung des Speichers'!$C$17:$C$300,'Beladung des Speichers'!$A$17:$A$300,A612)*C612*SUMIF($A$17:$A$300,A612,'Beladung des Speichers'!$E$17:$E$300))</f>
        <v/>
      </c>
      <c r="F612" s="152" t="str">
        <f>IF(ISBLANK('Beladung des Speichers'!A612),"",IF(C612=0,"0,00",D612/C612*E612))</f>
        <v/>
      </c>
      <c r="G612" s="153" t="str">
        <f>IF(ISBLANK('Beladung des Speichers'!A612),"",SUMIFS('Beladung des Speichers'!$C$17:$C$300,'Beladung des Speichers'!$A$17:$A$300,A612))</f>
        <v/>
      </c>
      <c r="H612" s="112" t="str">
        <f>IF(ISBLANK('Beladung des Speichers'!A612),"",'Beladung des Speichers'!C612)</f>
        <v/>
      </c>
      <c r="I612" s="154" t="str">
        <f>IF(ISBLANK('Beladung des Speichers'!A612),"",SUMIFS('Beladung des Speichers'!$E$17:$E$1001,'Beladung des Speichers'!$A$17:$A$1001,'Ergebnis (detailliert)'!A612))</f>
        <v/>
      </c>
      <c r="J612" s="113" t="str">
        <f>IF(ISBLANK('Beladung des Speichers'!A612),"",'Beladung des Speichers'!E612)</f>
        <v/>
      </c>
      <c r="K612" s="154" t="str">
        <f>IF(ISBLANK('Beladung des Speichers'!A612),"",SUMIFS('Entladung des Speichers'!$C$17:$C$1001,'Entladung des Speichers'!$A$17:$A$1001,'Ergebnis (detailliert)'!A612))</f>
        <v/>
      </c>
      <c r="L612" s="155" t="str">
        <f t="shared" si="38"/>
        <v/>
      </c>
      <c r="M612" s="155" t="str">
        <f>IF(ISBLANK('Entladung des Speichers'!A612),"",'Entladung des Speichers'!C612)</f>
        <v/>
      </c>
      <c r="N612" s="154" t="str">
        <f>IF(ISBLANK('Beladung des Speichers'!A612),"",SUMIFS('Entladung des Speichers'!$E$17:$E$1001,'Entladung des Speichers'!$A$17:$A$1001,'Ergebnis (detailliert)'!$A$17:$A$300))</f>
        <v/>
      </c>
      <c r="O612" s="113" t="str">
        <f t="shared" si="39"/>
        <v/>
      </c>
      <c r="P612" s="17" t="str">
        <f>IFERROR(IF(A612="","",N612*'Ergebnis (detailliert)'!J612/'Ergebnis (detailliert)'!I612),0)</f>
        <v/>
      </c>
      <c r="Q612" s="95" t="str">
        <f t="shared" si="40"/>
        <v/>
      </c>
      <c r="R612" s="96" t="str">
        <f t="shared" si="41"/>
        <v/>
      </c>
      <c r="S612" s="97" t="str">
        <f>IF(A612="","",IF(LOOKUP(A612,Stammdaten!$A$17:$A$1001,Stammdaten!$G$17:$G$1001)="Nein",0,IF(ISBLANK('Beladung des Speichers'!A612),"",ROUND(MIN(J612,Q612)*-1,2))))</f>
        <v/>
      </c>
    </row>
    <row r="613" spans="1:19" x14ac:dyDescent="0.2">
      <c r="A613" s="98" t="str">
        <f>IF('Beladung des Speichers'!A613="","",'Beladung des Speichers'!A613)</f>
        <v/>
      </c>
      <c r="B613" s="98" t="str">
        <f>IF('Beladung des Speichers'!B613="","",'Beladung des Speichers'!B613)</f>
        <v/>
      </c>
      <c r="C613" s="149" t="str">
        <f>IF(ISBLANK('Beladung des Speichers'!A613),"",SUMIFS('Beladung des Speichers'!$C$17:$C$300,'Beladung des Speichers'!$A$17:$A$300,A613)-SUMIFS('Entladung des Speichers'!$C$17:$C$300,'Entladung des Speichers'!$A$17:$A$300,A613)+SUMIFS(Füllstände!$B$17:$B$299,Füllstände!$A$17:$A$299,A613)-SUMIFS(Füllstände!$C$17:$C$299,Füllstände!$A$17:$A$299,A613))</f>
        <v/>
      </c>
      <c r="D613" s="150" t="str">
        <f>IF(ISBLANK('Beladung des Speichers'!A613),"",C613*'Beladung des Speichers'!C613/SUMIFS('Beladung des Speichers'!$C$17:$C$300,'Beladung des Speichers'!$A$17:$A$300,A613))</f>
        <v/>
      </c>
      <c r="E613" s="151" t="str">
        <f>IF(ISBLANK('Beladung des Speichers'!A613),"",1/SUMIFS('Beladung des Speichers'!$C$17:$C$300,'Beladung des Speichers'!$A$17:$A$300,A613)*C613*SUMIF($A$17:$A$300,A613,'Beladung des Speichers'!$E$17:$E$300))</f>
        <v/>
      </c>
      <c r="F613" s="152" t="str">
        <f>IF(ISBLANK('Beladung des Speichers'!A613),"",IF(C613=0,"0,00",D613/C613*E613))</f>
        <v/>
      </c>
      <c r="G613" s="153" t="str">
        <f>IF(ISBLANK('Beladung des Speichers'!A613),"",SUMIFS('Beladung des Speichers'!$C$17:$C$300,'Beladung des Speichers'!$A$17:$A$300,A613))</f>
        <v/>
      </c>
      <c r="H613" s="112" t="str">
        <f>IF(ISBLANK('Beladung des Speichers'!A613),"",'Beladung des Speichers'!C613)</f>
        <v/>
      </c>
      <c r="I613" s="154" t="str">
        <f>IF(ISBLANK('Beladung des Speichers'!A613),"",SUMIFS('Beladung des Speichers'!$E$17:$E$1001,'Beladung des Speichers'!$A$17:$A$1001,'Ergebnis (detailliert)'!A613))</f>
        <v/>
      </c>
      <c r="J613" s="113" t="str">
        <f>IF(ISBLANK('Beladung des Speichers'!A613),"",'Beladung des Speichers'!E613)</f>
        <v/>
      </c>
      <c r="K613" s="154" t="str">
        <f>IF(ISBLANK('Beladung des Speichers'!A613),"",SUMIFS('Entladung des Speichers'!$C$17:$C$1001,'Entladung des Speichers'!$A$17:$A$1001,'Ergebnis (detailliert)'!A613))</f>
        <v/>
      </c>
      <c r="L613" s="155" t="str">
        <f t="shared" si="38"/>
        <v/>
      </c>
      <c r="M613" s="155" t="str">
        <f>IF(ISBLANK('Entladung des Speichers'!A613),"",'Entladung des Speichers'!C613)</f>
        <v/>
      </c>
      <c r="N613" s="154" t="str">
        <f>IF(ISBLANK('Beladung des Speichers'!A613),"",SUMIFS('Entladung des Speichers'!$E$17:$E$1001,'Entladung des Speichers'!$A$17:$A$1001,'Ergebnis (detailliert)'!$A$17:$A$300))</f>
        <v/>
      </c>
      <c r="O613" s="113" t="str">
        <f t="shared" si="39"/>
        <v/>
      </c>
      <c r="P613" s="17" t="str">
        <f>IFERROR(IF(A613="","",N613*'Ergebnis (detailliert)'!J613/'Ergebnis (detailliert)'!I613),0)</f>
        <v/>
      </c>
      <c r="Q613" s="95" t="str">
        <f t="shared" si="40"/>
        <v/>
      </c>
      <c r="R613" s="96" t="str">
        <f t="shared" si="41"/>
        <v/>
      </c>
      <c r="S613" s="97" t="str">
        <f>IF(A613="","",IF(LOOKUP(A613,Stammdaten!$A$17:$A$1001,Stammdaten!$G$17:$G$1001)="Nein",0,IF(ISBLANK('Beladung des Speichers'!A613),"",ROUND(MIN(J613,Q613)*-1,2))))</f>
        <v/>
      </c>
    </row>
    <row r="614" spans="1:19" x14ac:dyDescent="0.2">
      <c r="A614" s="98" t="str">
        <f>IF('Beladung des Speichers'!A614="","",'Beladung des Speichers'!A614)</f>
        <v/>
      </c>
      <c r="B614" s="98" t="str">
        <f>IF('Beladung des Speichers'!B614="","",'Beladung des Speichers'!B614)</f>
        <v/>
      </c>
      <c r="C614" s="149" t="str">
        <f>IF(ISBLANK('Beladung des Speichers'!A614),"",SUMIFS('Beladung des Speichers'!$C$17:$C$300,'Beladung des Speichers'!$A$17:$A$300,A614)-SUMIFS('Entladung des Speichers'!$C$17:$C$300,'Entladung des Speichers'!$A$17:$A$300,A614)+SUMIFS(Füllstände!$B$17:$B$299,Füllstände!$A$17:$A$299,A614)-SUMIFS(Füllstände!$C$17:$C$299,Füllstände!$A$17:$A$299,A614))</f>
        <v/>
      </c>
      <c r="D614" s="150" t="str">
        <f>IF(ISBLANK('Beladung des Speichers'!A614),"",C614*'Beladung des Speichers'!C614/SUMIFS('Beladung des Speichers'!$C$17:$C$300,'Beladung des Speichers'!$A$17:$A$300,A614))</f>
        <v/>
      </c>
      <c r="E614" s="151" t="str">
        <f>IF(ISBLANK('Beladung des Speichers'!A614),"",1/SUMIFS('Beladung des Speichers'!$C$17:$C$300,'Beladung des Speichers'!$A$17:$A$300,A614)*C614*SUMIF($A$17:$A$300,A614,'Beladung des Speichers'!$E$17:$E$300))</f>
        <v/>
      </c>
      <c r="F614" s="152" t="str">
        <f>IF(ISBLANK('Beladung des Speichers'!A614),"",IF(C614=0,"0,00",D614/C614*E614))</f>
        <v/>
      </c>
      <c r="G614" s="153" t="str">
        <f>IF(ISBLANK('Beladung des Speichers'!A614),"",SUMIFS('Beladung des Speichers'!$C$17:$C$300,'Beladung des Speichers'!$A$17:$A$300,A614))</f>
        <v/>
      </c>
      <c r="H614" s="112" t="str">
        <f>IF(ISBLANK('Beladung des Speichers'!A614),"",'Beladung des Speichers'!C614)</f>
        <v/>
      </c>
      <c r="I614" s="154" t="str">
        <f>IF(ISBLANK('Beladung des Speichers'!A614),"",SUMIFS('Beladung des Speichers'!$E$17:$E$1001,'Beladung des Speichers'!$A$17:$A$1001,'Ergebnis (detailliert)'!A614))</f>
        <v/>
      </c>
      <c r="J614" s="113" t="str">
        <f>IF(ISBLANK('Beladung des Speichers'!A614),"",'Beladung des Speichers'!E614)</f>
        <v/>
      </c>
      <c r="K614" s="154" t="str">
        <f>IF(ISBLANK('Beladung des Speichers'!A614),"",SUMIFS('Entladung des Speichers'!$C$17:$C$1001,'Entladung des Speichers'!$A$17:$A$1001,'Ergebnis (detailliert)'!A614))</f>
        <v/>
      </c>
      <c r="L614" s="155" t="str">
        <f t="shared" si="38"/>
        <v/>
      </c>
      <c r="M614" s="155" t="str">
        <f>IF(ISBLANK('Entladung des Speichers'!A614),"",'Entladung des Speichers'!C614)</f>
        <v/>
      </c>
      <c r="N614" s="154" t="str">
        <f>IF(ISBLANK('Beladung des Speichers'!A614),"",SUMIFS('Entladung des Speichers'!$E$17:$E$1001,'Entladung des Speichers'!$A$17:$A$1001,'Ergebnis (detailliert)'!$A$17:$A$300))</f>
        <v/>
      </c>
      <c r="O614" s="113" t="str">
        <f t="shared" si="39"/>
        <v/>
      </c>
      <c r="P614" s="17" t="str">
        <f>IFERROR(IF(A614="","",N614*'Ergebnis (detailliert)'!J614/'Ergebnis (detailliert)'!I614),0)</f>
        <v/>
      </c>
      <c r="Q614" s="95" t="str">
        <f t="shared" si="40"/>
        <v/>
      </c>
      <c r="R614" s="96" t="str">
        <f t="shared" si="41"/>
        <v/>
      </c>
      <c r="S614" s="97" t="str">
        <f>IF(A614="","",IF(LOOKUP(A614,Stammdaten!$A$17:$A$1001,Stammdaten!$G$17:$G$1001)="Nein",0,IF(ISBLANK('Beladung des Speichers'!A614),"",ROUND(MIN(J614,Q614)*-1,2))))</f>
        <v/>
      </c>
    </row>
    <row r="615" spans="1:19" x14ac:dyDescent="0.2">
      <c r="A615" s="98" t="str">
        <f>IF('Beladung des Speichers'!A615="","",'Beladung des Speichers'!A615)</f>
        <v/>
      </c>
      <c r="B615" s="98" t="str">
        <f>IF('Beladung des Speichers'!B615="","",'Beladung des Speichers'!B615)</f>
        <v/>
      </c>
      <c r="C615" s="149" t="str">
        <f>IF(ISBLANK('Beladung des Speichers'!A615),"",SUMIFS('Beladung des Speichers'!$C$17:$C$300,'Beladung des Speichers'!$A$17:$A$300,A615)-SUMIFS('Entladung des Speichers'!$C$17:$C$300,'Entladung des Speichers'!$A$17:$A$300,A615)+SUMIFS(Füllstände!$B$17:$B$299,Füllstände!$A$17:$A$299,A615)-SUMIFS(Füllstände!$C$17:$C$299,Füllstände!$A$17:$A$299,A615))</f>
        <v/>
      </c>
      <c r="D615" s="150" t="str">
        <f>IF(ISBLANK('Beladung des Speichers'!A615),"",C615*'Beladung des Speichers'!C615/SUMIFS('Beladung des Speichers'!$C$17:$C$300,'Beladung des Speichers'!$A$17:$A$300,A615))</f>
        <v/>
      </c>
      <c r="E615" s="151" t="str">
        <f>IF(ISBLANK('Beladung des Speichers'!A615),"",1/SUMIFS('Beladung des Speichers'!$C$17:$C$300,'Beladung des Speichers'!$A$17:$A$300,A615)*C615*SUMIF($A$17:$A$300,A615,'Beladung des Speichers'!$E$17:$E$300))</f>
        <v/>
      </c>
      <c r="F615" s="152" t="str">
        <f>IF(ISBLANK('Beladung des Speichers'!A615),"",IF(C615=0,"0,00",D615/C615*E615))</f>
        <v/>
      </c>
      <c r="G615" s="153" t="str">
        <f>IF(ISBLANK('Beladung des Speichers'!A615),"",SUMIFS('Beladung des Speichers'!$C$17:$C$300,'Beladung des Speichers'!$A$17:$A$300,A615))</f>
        <v/>
      </c>
      <c r="H615" s="112" t="str">
        <f>IF(ISBLANK('Beladung des Speichers'!A615),"",'Beladung des Speichers'!C615)</f>
        <v/>
      </c>
      <c r="I615" s="154" t="str">
        <f>IF(ISBLANK('Beladung des Speichers'!A615),"",SUMIFS('Beladung des Speichers'!$E$17:$E$1001,'Beladung des Speichers'!$A$17:$A$1001,'Ergebnis (detailliert)'!A615))</f>
        <v/>
      </c>
      <c r="J615" s="113" t="str">
        <f>IF(ISBLANK('Beladung des Speichers'!A615),"",'Beladung des Speichers'!E615)</f>
        <v/>
      </c>
      <c r="K615" s="154" t="str">
        <f>IF(ISBLANK('Beladung des Speichers'!A615),"",SUMIFS('Entladung des Speichers'!$C$17:$C$1001,'Entladung des Speichers'!$A$17:$A$1001,'Ergebnis (detailliert)'!A615))</f>
        <v/>
      </c>
      <c r="L615" s="155" t="str">
        <f t="shared" si="38"/>
        <v/>
      </c>
      <c r="M615" s="155" t="str">
        <f>IF(ISBLANK('Entladung des Speichers'!A615),"",'Entladung des Speichers'!C615)</f>
        <v/>
      </c>
      <c r="N615" s="154" t="str">
        <f>IF(ISBLANK('Beladung des Speichers'!A615),"",SUMIFS('Entladung des Speichers'!$E$17:$E$1001,'Entladung des Speichers'!$A$17:$A$1001,'Ergebnis (detailliert)'!$A$17:$A$300))</f>
        <v/>
      </c>
      <c r="O615" s="113" t="str">
        <f t="shared" si="39"/>
        <v/>
      </c>
      <c r="P615" s="17" t="str">
        <f>IFERROR(IF(A615="","",N615*'Ergebnis (detailliert)'!J615/'Ergebnis (detailliert)'!I615),0)</f>
        <v/>
      </c>
      <c r="Q615" s="95" t="str">
        <f t="shared" si="40"/>
        <v/>
      </c>
      <c r="R615" s="96" t="str">
        <f t="shared" si="41"/>
        <v/>
      </c>
      <c r="S615" s="97" t="str">
        <f>IF(A615="","",IF(LOOKUP(A615,Stammdaten!$A$17:$A$1001,Stammdaten!$G$17:$G$1001)="Nein",0,IF(ISBLANK('Beladung des Speichers'!A615),"",ROUND(MIN(J615,Q615)*-1,2))))</f>
        <v/>
      </c>
    </row>
    <row r="616" spans="1:19" x14ac:dyDescent="0.2">
      <c r="A616" s="98" t="str">
        <f>IF('Beladung des Speichers'!A616="","",'Beladung des Speichers'!A616)</f>
        <v/>
      </c>
      <c r="B616" s="98" t="str">
        <f>IF('Beladung des Speichers'!B616="","",'Beladung des Speichers'!B616)</f>
        <v/>
      </c>
      <c r="C616" s="149" t="str">
        <f>IF(ISBLANK('Beladung des Speichers'!A616),"",SUMIFS('Beladung des Speichers'!$C$17:$C$300,'Beladung des Speichers'!$A$17:$A$300,A616)-SUMIFS('Entladung des Speichers'!$C$17:$C$300,'Entladung des Speichers'!$A$17:$A$300,A616)+SUMIFS(Füllstände!$B$17:$B$299,Füllstände!$A$17:$A$299,A616)-SUMIFS(Füllstände!$C$17:$C$299,Füllstände!$A$17:$A$299,A616))</f>
        <v/>
      </c>
      <c r="D616" s="150" t="str">
        <f>IF(ISBLANK('Beladung des Speichers'!A616),"",C616*'Beladung des Speichers'!C616/SUMIFS('Beladung des Speichers'!$C$17:$C$300,'Beladung des Speichers'!$A$17:$A$300,A616))</f>
        <v/>
      </c>
      <c r="E616" s="151" t="str">
        <f>IF(ISBLANK('Beladung des Speichers'!A616),"",1/SUMIFS('Beladung des Speichers'!$C$17:$C$300,'Beladung des Speichers'!$A$17:$A$300,A616)*C616*SUMIF($A$17:$A$300,A616,'Beladung des Speichers'!$E$17:$E$300))</f>
        <v/>
      </c>
      <c r="F616" s="152" t="str">
        <f>IF(ISBLANK('Beladung des Speichers'!A616),"",IF(C616=0,"0,00",D616/C616*E616))</f>
        <v/>
      </c>
      <c r="G616" s="153" t="str">
        <f>IF(ISBLANK('Beladung des Speichers'!A616),"",SUMIFS('Beladung des Speichers'!$C$17:$C$300,'Beladung des Speichers'!$A$17:$A$300,A616))</f>
        <v/>
      </c>
      <c r="H616" s="112" t="str">
        <f>IF(ISBLANK('Beladung des Speichers'!A616),"",'Beladung des Speichers'!C616)</f>
        <v/>
      </c>
      <c r="I616" s="154" t="str">
        <f>IF(ISBLANK('Beladung des Speichers'!A616),"",SUMIFS('Beladung des Speichers'!$E$17:$E$1001,'Beladung des Speichers'!$A$17:$A$1001,'Ergebnis (detailliert)'!A616))</f>
        <v/>
      </c>
      <c r="J616" s="113" t="str">
        <f>IF(ISBLANK('Beladung des Speichers'!A616),"",'Beladung des Speichers'!E616)</f>
        <v/>
      </c>
      <c r="K616" s="154" t="str">
        <f>IF(ISBLANK('Beladung des Speichers'!A616),"",SUMIFS('Entladung des Speichers'!$C$17:$C$1001,'Entladung des Speichers'!$A$17:$A$1001,'Ergebnis (detailliert)'!A616))</f>
        <v/>
      </c>
      <c r="L616" s="155" t="str">
        <f t="shared" si="38"/>
        <v/>
      </c>
      <c r="M616" s="155" t="str">
        <f>IF(ISBLANK('Entladung des Speichers'!A616),"",'Entladung des Speichers'!C616)</f>
        <v/>
      </c>
      <c r="N616" s="154" t="str">
        <f>IF(ISBLANK('Beladung des Speichers'!A616),"",SUMIFS('Entladung des Speichers'!$E$17:$E$1001,'Entladung des Speichers'!$A$17:$A$1001,'Ergebnis (detailliert)'!$A$17:$A$300))</f>
        <v/>
      </c>
      <c r="O616" s="113" t="str">
        <f t="shared" si="39"/>
        <v/>
      </c>
      <c r="P616" s="17" t="str">
        <f>IFERROR(IF(A616="","",N616*'Ergebnis (detailliert)'!J616/'Ergebnis (detailliert)'!I616),0)</f>
        <v/>
      </c>
      <c r="Q616" s="95" t="str">
        <f t="shared" si="40"/>
        <v/>
      </c>
      <c r="R616" s="96" t="str">
        <f t="shared" si="41"/>
        <v/>
      </c>
      <c r="S616" s="97" t="str">
        <f>IF(A616="","",IF(LOOKUP(A616,Stammdaten!$A$17:$A$1001,Stammdaten!$G$17:$G$1001)="Nein",0,IF(ISBLANK('Beladung des Speichers'!A616),"",ROUND(MIN(J616,Q616)*-1,2))))</f>
        <v/>
      </c>
    </row>
    <row r="617" spans="1:19" x14ac:dyDescent="0.2">
      <c r="A617" s="98" t="str">
        <f>IF('Beladung des Speichers'!A617="","",'Beladung des Speichers'!A617)</f>
        <v/>
      </c>
      <c r="B617" s="98" t="str">
        <f>IF('Beladung des Speichers'!B617="","",'Beladung des Speichers'!B617)</f>
        <v/>
      </c>
      <c r="C617" s="149" t="str">
        <f>IF(ISBLANK('Beladung des Speichers'!A617),"",SUMIFS('Beladung des Speichers'!$C$17:$C$300,'Beladung des Speichers'!$A$17:$A$300,A617)-SUMIFS('Entladung des Speichers'!$C$17:$C$300,'Entladung des Speichers'!$A$17:$A$300,A617)+SUMIFS(Füllstände!$B$17:$B$299,Füllstände!$A$17:$A$299,A617)-SUMIFS(Füllstände!$C$17:$C$299,Füllstände!$A$17:$A$299,A617))</f>
        <v/>
      </c>
      <c r="D617" s="150" t="str">
        <f>IF(ISBLANK('Beladung des Speichers'!A617),"",C617*'Beladung des Speichers'!C617/SUMIFS('Beladung des Speichers'!$C$17:$C$300,'Beladung des Speichers'!$A$17:$A$300,A617))</f>
        <v/>
      </c>
      <c r="E617" s="151" t="str">
        <f>IF(ISBLANK('Beladung des Speichers'!A617),"",1/SUMIFS('Beladung des Speichers'!$C$17:$C$300,'Beladung des Speichers'!$A$17:$A$300,A617)*C617*SUMIF($A$17:$A$300,A617,'Beladung des Speichers'!$E$17:$E$300))</f>
        <v/>
      </c>
      <c r="F617" s="152" t="str">
        <f>IF(ISBLANK('Beladung des Speichers'!A617),"",IF(C617=0,"0,00",D617/C617*E617))</f>
        <v/>
      </c>
      <c r="G617" s="153" t="str">
        <f>IF(ISBLANK('Beladung des Speichers'!A617),"",SUMIFS('Beladung des Speichers'!$C$17:$C$300,'Beladung des Speichers'!$A$17:$A$300,A617))</f>
        <v/>
      </c>
      <c r="H617" s="112" t="str">
        <f>IF(ISBLANK('Beladung des Speichers'!A617),"",'Beladung des Speichers'!C617)</f>
        <v/>
      </c>
      <c r="I617" s="154" t="str">
        <f>IF(ISBLANK('Beladung des Speichers'!A617),"",SUMIFS('Beladung des Speichers'!$E$17:$E$1001,'Beladung des Speichers'!$A$17:$A$1001,'Ergebnis (detailliert)'!A617))</f>
        <v/>
      </c>
      <c r="J617" s="113" t="str">
        <f>IF(ISBLANK('Beladung des Speichers'!A617),"",'Beladung des Speichers'!E617)</f>
        <v/>
      </c>
      <c r="K617" s="154" t="str">
        <f>IF(ISBLANK('Beladung des Speichers'!A617),"",SUMIFS('Entladung des Speichers'!$C$17:$C$1001,'Entladung des Speichers'!$A$17:$A$1001,'Ergebnis (detailliert)'!A617))</f>
        <v/>
      </c>
      <c r="L617" s="155" t="str">
        <f t="shared" si="38"/>
        <v/>
      </c>
      <c r="M617" s="155" t="str">
        <f>IF(ISBLANK('Entladung des Speichers'!A617),"",'Entladung des Speichers'!C617)</f>
        <v/>
      </c>
      <c r="N617" s="154" t="str">
        <f>IF(ISBLANK('Beladung des Speichers'!A617),"",SUMIFS('Entladung des Speichers'!$E$17:$E$1001,'Entladung des Speichers'!$A$17:$A$1001,'Ergebnis (detailliert)'!$A$17:$A$300))</f>
        <v/>
      </c>
      <c r="O617" s="113" t="str">
        <f t="shared" si="39"/>
        <v/>
      </c>
      <c r="P617" s="17" t="str">
        <f>IFERROR(IF(A617="","",N617*'Ergebnis (detailliert)'!J617/'Ergebnis (detailliert)'!I617),0)</f>
        <v/>
      </c>
      <c r="Q617" s="95" t="str">
        <f t="shared" si="40"/>
        <v/>
      </c>
      <c r="R617" s="96" t="str">
        <f t="shared" si="41"/>
        <v/>
      </c>
      <c r="S617" s="97" t="str">
        <f>IF(A617="","",IF(LOOKUP(A617,Stammdaten!$A$17:$A$1001,Stammdaten!$G$17:$G$1001)="Nein",0,IF(ISBLANK('Beladung des Speichers'!A617),"",ROUND(MIN(J617,Q617)*-1,2))))</f>
        <v/>
      </c>
    </row>
    <row r="618" spans="1:19" x14ac:dyDescent="0.2">
      <c r="A618" s="98" t="str">
        <f>IF('Beladung des Speichers'!A618="","",'Beladung des Speichers'!A618)</f>
        <v/>
      </c>
      <c r="B618" s="98" t="str">
        <f>IF('Beladung des Speichers'!B618="","",'Beladung des Speichers'!B618)</f>
        <v/>
      </c>
      <c r="C618" s="149" t="str">
        <f>IF(ISBLANK('Beladung des Speichers'!A618),"",SUMIFS('Beladung des Speichers'!$C$17:$C$300,'Beladung des Speichers'!$A$17:$A$300,A618)-SUMIFS('Entladung des Speichers'!$C$17:$C$300,'Entladung des Speichers'!$A$17:$A$300,A618)+SUMIFS(Füllstände!$B$17:$B$299,Füllstände!$A$17:$A$299,A618)-SUMIFS(Füllstände!$C$17:$C$299,Füllstände!$A$17:$A$299,A618))</f>
        <v/>
      </c>
      <c r="D618" s="150" t="str">
        <f>IF(ISBLANK('Beladung des Speichers'!A618),"",C618*'Beladung des Speichers'!C618/SUMIFS('Beladung des Speichers'!$C$17:$C$300,'Beladung des Speichers'!$A$17:$A$300,A618))</f>
        <v/>
      </c>
      <c r="E618" s="151" t="str">
        <f>IF(ISBLANK('Beladung des Speichers'!A618),"",1/SUMIFS('Beladung des Speichers'!$C$17:$C$300,'Beladung des Speichers'!$A$17:$A$300,A618)*C618*SUMIF($A$17:$A$300,A618,'Beladung des Speichers'!$E$17:$E$300))</f>
        <v/>
      </c>
      <c r="F618" s="152" t="str">
        <f>IF(ISBLANK('Beladung des Speichers'!A618),"",IF(C618=0,"0,00",D618/C618*E618))</f>
        <v/>
      </c>
      <c r="G618" s="153" t="str">
        <f>IF(ISBLANK('Beladung des Speichers'!A618),"",SUMIFS('Beladung des Speichers'!$C$17:$C$300,'Beladung des Speichers'!$A$17:$A$300,A618))</f>
        <v/>
      </c>
      <c r="H618" s="112" t="str">
        <f>IF(ISBLANK('Beladung des Speichers'!A618),"",'Beladung des Speichers'!C618)</f>
        <v/>
      </c>
      <c r="I618" s="154" t="str">
        <f>IF(ISBLANK('Beladung des Speichers'!A618),"",SUMIFS('Beladung des Speichers'!$E$17:$E$1001,'Beladung des Speichers'!$A$17:$A$1001,'Ergebnis (detailliert)'!A618))</f>
        <v/>
      </c>
      <c r="J618" s="113" t="str">
        <f>IF(ISBLANK('Beladung des Speichers'!A618),"",'Beladung des Speichers'!E618)</f>
        <v/>
      </c>
      <c r="K618" s="154" t="str">
        <f>IF(ISBLANK('Beladung des Speichers'!A618),"",SUMIFS('Entladung des Speichers'!$C$17:$C$1001,'Entladung des Speichers'!$A$17:$A$1001,'Ergebnis (detailliert)'!A618))</f>
        <v/>
      </c>
      <c r="L618" s="155" t="str">
        <f t="shared" si="38"/>
        <v/>
      </c>
      <c r="M618" s="155" t="str">
        <f>IF(ISBLANK('Entladung des Speichers'!A618),"",'Entladung des Speichers'!C618)</f>
        <v/>
      </c>
      <c r="N618" s="154" t="str">
        <f>IF(ISBLANK('Beladung des Speichers'!A618),"",SUMIFS('Entladung des Speichers'!$E$17:$E$1001,'Entladung des Speichers'!$A$17:$A$1001,'Ergebnis (detailliert)'!$A$17:$A$300))</f>
        <v/>
      </c>
      <c r="O618" s="113" t="str">
        <f t="shared" si="39"/>
        <v/>
      </c>
      <c r="P618" s="17" t="str">
        <f>IFERROR(IF(A618="","",N618*'Ergebnis (detailliert)'!J618/'Ergebnis (detailliert)'!I618),0)</f>
        <v/>
      </c>
      <c r="Q618" s="95" t="str">
        <f t="shared" si="40"/>
        <v/>
      </c>
      <c r="R618" s="96" t="str">
        <f t="shared" si="41"/>
        <v/>
      </c>
      <c r="S618" s="97" t="str">
        <f>IF(A618="","",IF(LOOKUP(A618,Stammdaten!$A$17:$A$1001,Stammdaten!$G$17:$G$1001)="Nein",0,IF(ISBLANK('Beladung des Speichers'!A618),"",ROUND(MIN(J618,Q618)*-1,2))))</f>
        <v/>
      </c>
    </row>
    <row r="619" spans="1:19" x14ac:dyDescent="0.2">
      <c r="A619" s="98" t="str">
        <f>IF('Beladung des Speichers'!A619="","",'Beladung des Speichers'!A619)</f>
        <v/>
      </c>
      <c r="B619" s="98" t="str">
        <f>IF('Beladung des Speichers'!B619="","",'Beladung des Speichers'!B619)</f>
        <v/>
      </c>
      <c r="C619" s="149" t="str">
        <f>IF(ISBLANK('Beladung des Speichers'!A619),"",SUMIFS('Beladung des Speichers'!$C$17:$C$300,'Beladung des Speichers'!$A$17:$A$300,A619)-SUMIFS('Entladung des Speichers'!$C$17:$C$300,'Entladung des Speichers'!$A$17:$A$300,A619)+SUMIFS(Füllstände!$B$17:$B$299,Füllstände!$A$17:$A$299,A619)-SUMIFS(Füllstände!$C$17:$C$299,Füllstände!$A$17:$A$299,A619))</f>
        <v/>
      </c>
      <c r="D619" s="150" t="str">
        <f>IF(ISBLANK('Beladung des Speichers'!A619),"",C619*'Beladung des Speichers'!C619/SUMIFS('Beladung des Speichers'!$C$17:$C$300,'Beladung des Speichers'!$A$17:$A$300,A619))</f>
        <v/>
      </c>
      <c r="E619" s="151" t="str">
        <f>IF(ISBLANK('Beladung des Speichers'!A619),"",1/SUMIFS('Beladung des Speichers'!$C$17:$C$300,'Beladung des Speichers'!$A$17:$A$300,A619)*C619*SUMIF($A$17:$A$300,A619,'Beladung des Speichers'!$E$17:$E$300))</f>
        <v/>
      </c>
      <c r="F619" s="152" t="str">
        <f>IF(ISBLANK('Beladung des Speichers'!A619),"",IF(C619=0,"0,00",D619/C619*E619))</f>
        <v/>
      </c>
      <c r="G619" s="153" t="str">
        <f>IF(ISBLANK('Beladung des Speichers'!A619),"",SUMIFS('Beladung des Speichers'!$C$17:$C$300,'Beladung des Speichers'!$A$17:$A$300,A619))</f>
        <v/>
      </c>
      <c r="H619" s="112" t="str">
        <f>IF(ISBLANK('Beladung des Speichers'!A619),"",'Beladung des Speichers'!C619)</f>
        <v/>
      </c>
      <c r="I619" s="154" t="str">
        <f>IF(ISBLANK('Beladung des Speichers'!A619),"",SUMIFS('Beladung des Speichers'!$E$17:$E$1001,'Beladung des Speichers'!$A$17:$A$1001,'Ergebnis (detailliert)'!A619))</f>
        <v/>
      </c>
      <c r="J619" s="113" t="str">
        <f>IF(ISBLANK('Beladung des Speichers'!A619),"",'Beladung des Speichers'!E619)</f>
        <v/>
      </c>
      <c r="K619" s="154" t="str">
        <f>IF(ISBLANK('Beladung des Speichers'!A619),"",SUMIFS('Entladung des Speichers'!$C$17:$C$1001,'Entladung des Speichers'!$A$17:$A$1001,'Ergebnis (detailliert)'!A619))</f>
        <v/>
      </c>
      <c r="L619" s="155" t="str">
        <f t="shared" si="38"/>
        <v/>
      </c>
      <c r="M619" s="155" t="str">
        <f>IF(ISBLANK('Entladung des Speichers'!A619),"",'Entladung des Speichers'!C619)</f>
        <v/>
      </c>
      <c r="N619" s="154" t="str">
        <f>IF(ISBLANK('Beladung des Speichers'!A619),"",SUMIFS('Entladung des Speichers'!$E$17:$E$1001,'Entladung des Speichers'!$A$17:$A$1001,'Ergebnis (detailliert)'!$A$17:$A$300))</f>
        <v/>
      </c>
      <c r="O619" s="113" t="str">
        <f t="shared" si="39"/>
        <v/>
      </c>
      <c r="P619" s="17" t="str">
        <f>IFERROR(IF(A619="","",N619*'Ergebnis (detailliert)'!J619/'Ergebnis (detailliert)'!I619),0)</f>
        <v/>
      </c>
      <c r="Q619" s="95" t="str">
        <f t="shared" si="40"/>
        <v/>
      </c>
      <c r="R619" s="96" t="str">
        <f t="shared" si="41"/>
        <v/>
      </c>
      <c r="S619" s="97" t="str">
        <f>IF(A619="","",IF(LOOKUP(A619,Stammdaten!$A$17:$A$1001,Stammdaten!$G$17:$G$1001)="Nein",0,IF(ISBLANK('Beladung des Speichers'!A619),"",ROUND(MIN(J619,Q619)*-1,2))))</f>
        <v/>
      </c>
    </row>
    <row r="620" spans="1:19" x14ac:dyDescent="0.2">
      <c r="A620" s="98" t="str">
        <f>IF('Beladung des Speichers'!A620="","",'Beladung des Speichers'!A620)</f>
        <v/>
      </c>
      <c r="B620" s="98" t="str">
        <f>IF('Beladung des Speichers'!B620="","",'Beladung des Speichers'!B620)</f>
        <v/>
      </c>
      <c r="C620" s="149" t="str">
        <f>IF(ISBLANK('Beladung des Speichers'!A620),"",SUMIFS('Beladung des Speichers'!$C$17:$C$300,'Beladung des Speichers'!$A$17:$A$300,A620)-SUMIFS('Entladung des Speichers'!$C$17:$C$300,'Entladung des Speichers'!$A$17:$A$300,A620)+SUMIFS(Füllstände!$B$17:$B$299,Füllstände!$A$17:$A$299,A620)-SUMIFS(Füllstände!$C$17:$C$299,Füllstände!$A$17:$A$299,A620))</f>
        <v/>
      </c>
      <c r="D620" s="150" t="str">
        <f>IF(ISBLANK('Beladung des Speichers'!A620),"",C620*'Beladung des Speichers'!C620/SUMIFS('Beladung des Speichers'!$C$17:$C$300,'Beladung des Speichers'!$A$17:$A$300,A620))</f>
        <v/>
      </c>
      <c r="E620" s="151" t="str">
        <f>IF(ISBLANK('Beladung des Speichers'!A620),"",1/SUMIFS('Beladung des Speichers'!$C$17:$C$300,'Beladung des Speichers'!$A$17:$A$300,A620)*C620*SUMIF($A$17:$A$300,A620,'Beladung des Speichers'!$E$17:$E$300))</f>
        <v/>
      </c>
      <c r="F620" s="152" t="str">
        <f>IF(ISBLANK('Beladung des Speichers'!A620),"",IF(C620=0,"0,00",D620/C620*E620))</f>
        <v/>
      </c>
      <c r="G620" s="153" t="str">
        <f>IF(ISBLANK('Beladung des Speichers'!A620),"",SUMIFS('Beladung des Speichers'!$C$17:$C$300,'Beladung des Speichers'!$A$17:$A$300,A620))</f>
        <v/>
      </c>
      <c r="H620" s="112" t="str">
        <f>IF(ISBLANK('Beladung des Speichers'!A620),"",'Beladung des Speichers'!C620)</f>
        <v/>
      </c>
      <c r="I620" s="154" t="str">
        <f>IF(ISBLANK('Beladung des Speichers'!A620),"",SUMIFS('Beladung des Speichers'!$E$17:$E$1001,'Beladung des Speichers'!$A$17:$A$1001,'Ergebnis (detailliert)'!A620))</f>
        <v/>
      </c>
      <c r="J620" s="113" t="str">
        <f>IF(ISBLANK('Beladung des Speichers'!A620),"",'Beladung des Speichers'!E620)</f>
        <v/>
      </c>
      <c r="K620" s="154" t="str">
        <f>IF(ISBLANK('Beladung des Speichers'!A620),"",SUMIFS('Entladung des Speichers'!$C$17:$C$1001,'Entladung des Speichers'!$A$17:$A$1001,'Ergebnis (detailliert)'!A620))</f>
        <v/>
      </c>
      <c r="L620" s="155" t="str">
        <f t="shared" si="38"/>
        <v/>
      </c>
      <c r="M620" s="155" t="str">
        <f>IF(ISBLANK('Entladung des Speichers'!A620),"",'Entladung des Speichers'!C620)</f>
        <v/>
      </c>
      <c r="N620" s="154" t="str">
        <f>IF(ISBLANK('Beladung des Speichers'!A620),"",SUMIFS('Entladung des Speichers'!$E$17:$E$1001,'Entladung des Speichers'!$A$17:$A$1001,'Ergebnis (detailliert)'!$A$17:$A$300))</f>
        <v/>
      </c>
      <c r="O620" s="113" t="str">
        <f t="shared" si="39"/>
        <v/>
      </c>
      <c r="P620" s="17" t="str">
        <f>IFERROR(IF(A620="","",N620*'Ergebnis (detailliert)'!J620/'Ergebnis (detailliert)'!I620),0)</f>
        <v/>
      </c>
      <c r="Q620" s="95" t="str">
        <f t="shared" si="40"/>
        <v/>
      </c>
      <c r="R620" s="96" t="str">
        <f t="shared" si="41"/>
        <v/>
      </c>
      <c r="S620" s="97" t="str">
        <f>IF(A620="","",IF(LOOKUP(A620,Stammdaten!$A$17:$A$1001,Stammdaten!$G$17:$G$1001)="Nein",0,IF(ISBLANK('Beladung des Speichers'!A620),"",ROUND(MIN(J620,Q620)*-1,2))))</f>
        <v/>
      </c>
    </row>
    <row r="621" spans="1:19" x14ac:dyDescent="0.2">
      <c r="A621" s="98" t="str">
        <f>IF('Beladung des Speichers'!A621="","",'Beladung des Speichers'!A621)</f>
        <v/>
      </c>
      <c r="B621" s="98" t="str">
        <f>IF('Beladung des Speichers'!B621="","",'Beladung des Speichers'!B621)</f>
        <v/>
      </c>
      <c r="C621" s="149" t="str">
        <f>IF(ISBLANK('Beladung des Speichers'!A621),"",SUMIFS('Beladung des Speichers'!$C$17:$C$300,'Beladung des Speichers'!$A$17:$A$300,A621)-SUMIFS('Entladung des Speichers'!$C$17:$C$300,'Entladung des Speichers'!$A$17:$A$300,A621)+SUMIFS(Füllstände!$B$17:$B$299,Füllstände!$A$17:$A$299,A621)-SUMIFS(Füllstände!$C$17:$C$299,Füllstände!$A$17:$A$299,A621))</f>
        <v/>
      </c>
      <c r="D621" s="150" t="str">
        <f>IF(ISBLANK('Beladung des Speichers'!A621),"",C621*'Beladung des Speichers'!C621/SUMIFS('Beladung des Speichers'!$C$17:$C$300,'Beladung des Speichers'!$A$17:$A$300,A621))</f>
        <v/>
      </c>
      <c r="E621" s="151" t="str">
        <f>IF(ISBLANK('Beladung des Speichers'!A621),"",1/SUMIFS('Beladung des Speichers'!$C$17:$C$300,'Beladung des Speichers'!$A$17:$A$300,A621)*C621*SUMIF($A$17:$A$300,A621,'Beladung des Speichers'!$E$17:$E$300))</f>
        <v/>
      </c>
      <c r="F621" s="152" t="str">
        <f>IF(ISBLANK('Beladung des Speichers'!A621),"",IF(C621=0,"0,00",D621/C621*E621))</f>
        <v/>
      </c>
      <c r="G621" s="153" t="str">
        <f>IF(ISBLANK('Beladung des Speichers'!A621),"",SUMIFS('Beladung des Speichers'!$C$17:$C$300,'Beladung des Speichers'!$A$17:$A$300,A621))</f>
        <v/>
      </c>
      <c r="H621" s="112" t="str">
        <f>IF(ISBLANK('Beladung des Speichers'!A621),"",'Beladung des Speichers'!C621)</f>
        <v/>
      </c>
      <c r="I621" s="154" t="str">
        <f>IF(ISBLANK('Beladung des Speichers'!A621),"",SUMIFS('Beladung des Speichers'!$E$17:$E$1001,'Beladung des Speichers'!$A$17:$A$1001,'Ergebnis (detailliert)'!A621))</f>
        <v/>
      </c>
      <c r="J621" s="113" t="str">
        <f>IF(ISBLANK('Beladung des Speichers'!A621),"",'Beladung des Speichers'!E621)</f>
        <v/>
      </c>
      <c r="K621" s="154" t="str">
        <f>IF(ISBLANK('Beladung des Speichers'!A621),"",SUMIFS('Entladung des Speichers'!$C$17:$C$1001,'Entladung des Speichers'!$A$17:$A$1001,'Ergebnis (detailliert)'!A621))</f>
        <v/>
      </c>
      <c r="L621" s="155" t="str">
        <f t="shared" si="38"/>
        <v/>
      </c>
      <c r="M621" s="155" t="str">
        <f>IF(ISBLANK('Entladung des Speichers'!A621),"",'Entladung des Speichers'!C621)</f>
        <v/>
      </c>
      <c r="N621" s="154" t="str">
        <f>IF(ISBLANK('Beladung des Speichers'!A621),"",SUMIFS('Entladung des Speichers'!$E$17:$E$1001,'Entladung des Speichers'!$A$17:$A$1001,'Ergebnis (detailliert)'!$A$17:$A$300))</f>
        <v/>
      </c>
      <c r="O621" s="113" t="str">
        <f t="shared" si="39"/>
        <v/>
      </c>
      <c r="P621" s="17" t="str">
        <f>IFERROR(IF(A621="","",N621*'Ergebnis (detailliert)'!J621/'Ergebnis (detailliert)'!I621),0)</f>
        <v/>
      </c>
      <c r="Q621" s="95" t="str">
        <f t="shared" si="40"/>
        <v/>
      </c>
      <c r="R621" s="96" t="str">
        <f t="shared" si="41"/>
        <v/>
      </c>
      <c r="S621" s="97" t="str">
        <f>IF(A621="","",IF(LOOKUP(A621,Stammdaten!$A$17:$A$1001,Stammdaten!$G$17:$G$1001)="Nein",0,IF(ISBLANK('Beladung des Speichers'!A621),"",ROUND(MIN(J621,Q621)*-1,2))))</f>
        <v/>
      </c>
    </row>
    <row r="622" spans="1:19" x14ac:dyDescent="0.2">
      <c r="A622" s="98" t="str">
        <f>IF('Beladung des Speichers'!A622="","",'Beladung des Speichers'!A622)</f>
        <v/>
      </c>
      <c r="B622" s="98" t="str">
        <f>IF('Beladung des Speichers'!B622="","",'Beladung des Speichers'!B622)</f>
        <v/>
      </c>
      <c r="C622" s="149" t="str">
        <f>IF(ISBLANK('Beladung des Speichers'!A622),"",SUMIFS('Beladung des Speichers'!$C$17:$C$300,'Beladung des Speichers'!$A$17:$A$300,A622)-SUMIFS('Entladung des Speichers'!$C$17:$C$300,'Entladung des Speichers'!$A$17:$A$300,A622)+SUMIFS(Füllstände!$B$17:$B$299,Füllstände!$A$17:$A$299,A622)-SUMIFS(Füllstände!$C$17:$C$299,Füllstände!$A$17:$A$299,A622))</f>
        <v/>
      </c>
      <c r="D622" s="150" t="str">
        <f>IF(ISBLANK('Beladung des Speichers'!A622),"",C622*'Beladung des Speichers'!C622/SUMIFS('Beladung des Speichers'!$C$17:$C$300,'Beladung des Speichers'!$A$17:$A$300,A622))</f>
        <v/>
      </c>
      <c r="E622" s="151" t="str">
        <f>IF(ISBLANK('Beladung des Speichers'!A622),"",1/SUMIFS('Beladung des Speichers'!$C$17:$C$300,'Beladung des Speichers'!$A$17:$A$300,A622)*C622*SUMIF($A$17:$A$300,A622,'Beladung des Speichers'!$E$17:$E$300))</f>
        <v/>
      </c>
      <c r="F622" s="152" t="str">
        <f>IF(ISBLANK('Beladung des Speichers'!A622),"",IF(C622=0,"0,00",D622/C622*E622))</f>
        <v/>
      </c>
      <c r="G622" s="153" t="str">
        <f>IF(ISBLANK('Beladung des Speichers'!A622),"",SUMIFS('Beladung des Speichers'!$C$17:$C$300,'Beladung des Speichers'!$A$17:$A$300,A622))</f>
        <v/>
      </c>
      <c r="H622" s="112" t="str">
        <f>IF(ISBLANK('Beladung des Speichers'!A622),"",'Beladung des Speichers'!C622)</f>
        <v/>
      </c>
      <c r="I622" s="154" t="str">
        <f>IF(ISBLANK('Beladung des Speichers'!A622),"",SUMIFS('Beladung des Speichers'!$E$17:$E$1001,'Beladung des Speichers'!$A$17:$A$1001,'Ergebnis (detailliert)'!A622))</f>
        <v/>
      </c>
      <c r="J622" s="113" t="str">
        <f>IF(ISBLANK('Beladung des Speichers'!A622),"",'Beladung des Speichers'!E622)</f>
        <v/>
      </c>
      <c r="K622" s="154" t="str">
        <f>IF(ISBLANK('Beladung des Speichers'!A622),"",SUMIFS('Entladung des Speichers'!$C$17:$C$1001,'Entladung des Speichers'!$A$17:$A$1001,'Ergebnis (detailliert)'!A622))</f>
        <v/>
      </c>
      <c r="L622" s="155" t="str">
        <f t="shared" si="38"/>
        <v/>
      </c>
      <c r="M622" s="155" t="str">
        <f>IF(ISBLANK('Entladung des Speichers'!A622),"",'Entladung des Speichers'!C622)</f>
        <v/>
      </c>
      <c r="N622" s="154" t="str">
        <f>IF(ISBLANK('Beladung des Speichers'!A622),"",SUMIFS('Entladung des Speichers'!$E$17:$E$1001,'Entladung des Speichers'!$A$17:$A$1001,'Ergebnis (detailliert)'!$A$17:$A$300))</f>
        <v/>
      </c>
      <c r="O622" s="113" t="str">
        <f t="shared" si="39"/>
        <v/>
      </c>
      <c r="P622" s="17" t="str">
        <f>IFERROR(IF(A622="","",N622*'Ergebnis (detailliert)'!J622/'Ergebnis (detailliert)'!I622),0)</f>
        <v/>
      </c>
      <c r="Q622" s="95" t="str">
        <f t="shared" si="40"/>
        <v/>
      </c>
      <c r="R622" s="96" t="str">
        <f t="shared" si="41"/>
        <v/>
      </c>
      <c r="S622" s="97" t="str">
        <f>IF(A622="","",IF(LOOKUP(A622,Stammdaten!$A$17:$A$1001,Stammdaten!$G$17:$G$1001)="Nein",0,IF(ISBLANK('Beladung des Speichers'!A622),"",ROUND(MIN(J622,Q622)*-1,2))))</f>
        <v/>
      </c>
    </row>
    <row r="623" spans="1:19" x14ac:dyDescent="0.2">
      <c r="A623" s="98" t="str">
        <f>IF('Beladung des Speichers'!A623="","",'Beladung des Speichers'!A623)</f>
        <v/>
      </c>
      <c r="B623" s="98" t="str">
        <f>IF('Beladung des Speichers'!B623="","",'Beladung des Speichers'!B623)</f>
        <v/>
      </c>
      <c r="C623" s="149" t="str">
        <f>IF(ISBLANK('Beladung des Speichers'!A623),"",SUMIFS('Beladung des Speichers'!$C$17:$C$300,'Beladung des Speichers'!$A$17:$A$300,A623)-SUMIFS('Entladung des Speichers'!$C$17:$C$300,'Entladung des Speichers'!$A$17:$A$300,A623)+SUMIFS(Füllstände!$B$17:$B$299,Füllstände!$A$17:$A$299,A623)-SUMIFS(Füllstände!$C$17:$C$299,Füllstände!$A$17:$A$299,A623))</f>
        <v/>
      </c>
      <c r="D623" s="150" t="str">
        <f>IF(ISBLANK('Beladung des Speichers'!A623),"",C623*'Beladung des Speichers'!C623/SUMIFS('Beladung des Speichers'!$C$17:$C$300,'Beladung des Speichers'!$A$17:$A$300,A623))</f>
        <v/>
      </c>
      <c r="E623" s="151" t="str">
        <f>IF(ISBLANK('Beladung des Speichers'!A623),"",1/SUMIFS('Beladung des Speichers'!$C$17:$C$300,'Beladung des Speichers'!$A$17:$A$300,A623)*C623*SUMIF($A$17:$A$300,A623,'Beladung des Speichers'!$E$17:$E$300))</f>
        <v/>
      </c>
      <c r="F623" s="152" t="str">
        <f>IF(ISBLANK('Beladung des Speichers'!A623),"",IF(C623=0,"0,00",D623/C623*E623))</f>
        <v/>
      </c>
      <c r="G623" s="153" t="str">
        <f>IF(ISBLANK('Beladung des Speichers'!A623),"",SUMIFS('Beladung des Speichers'!$C$17:$C$300,'Beladung des Speichers'!$A$17:$A$300,A623))</f>
        <v/>
      </c>
      <c r="H623" s="112" t="str">
        <f>IF(ISBLANK('Beladung des Speichers'!A623),"",'Beladung des Speichers'!C623)</f>
        <v/>
      </c>
      <c r="I623" s="154" t="str">
        <f>IF(ISBLANK('Beladung des Speichers'!A623),"",SUMIFS('Beladung des Speichers'!$E$17:$E$1001,'Beladung des Speichers'!$A$17:$A$1001,'Ergebnis (detailliert)'!A623))</f>
        <v/>
      </c>
      <c r="J623" s="113" t="str">
        <f>IF(ISBLANK('Beladung des Speichers'!A623),"",'Beladung des Speichers'!E623)</f>
        <v/>
      </c>
      <c r="K623" s="154" t="str">
        <f>IF(ISBLANK('Beladung des Speichers'!A623),"",SUMIFS('Entladung des Speichers'!$C$17:$C$1001,'Entladung des Speichers'!$A$17:$A$1001,'Ergebnis (detailliert)'!A623))</f>
        <v/>
      </c>
      <c r="L623" s="155" t="str">
        <f t="shared" si="38"/>
        <v/>
      </c>
      <c r="M623" s="155" t="str">
        <f>IF(ISBLANK('Entladung des Speichers'!A623),"",'Entladung des Speichers'!C623)</f>
        <v/>
      </c>
      <c r="N623" s="154" t="str">
        <f>IF(ISBLANK('Beladung des Speichers'!A623),"",SUMIFS('Entladung des Speichers'!$E$17:$E$1001,'Entladung des Speichers'!$A$17:$A$1001,'Ergebnis (detailliert)'!$A$17:$A$300))</f>
        <v/>
      </c>
      <c r="O623" s="113" t="str">
        <f t="shared" si="39"/>
        <v/>
      </c>
      <c r="P623" s="17" t="str">
        <f>IFERROR(IF(A623="","",N623*'Ergebnis (detailliert)'!J623/'Ergebnis (detailliert)'!I623),0)</f>
        <v/>
      </c>
      <c r="Q623" s="95" t="str">
        <f t="shared" si="40"/>
        <v/>
      </c>
      <c r="R623" s="96" t="str">
        <f t="shared" si="41"/>
        <v/>
      </c>
      <c r="S623" s="97" t="str">
        <f>IF(A623="","",IF(LOOKUP(A623,Stammdaten!$A$17:$A$1001,Stammdaten!$G$17:$G$1001)="Nein",0,IF(ISBLANK('Beladung des Speichers'!A623),"",ROUND(MIN(J623,Q623)*-1,2))))</f>
        <v/>
      </c>
    </row>
    <row r="624" spans="1:19" x14ac:dyDescent="0.2">
      <c r="A624" s="98" t="str">
        <f>IF('Beladung des Speichers'!A624="","",'Beladung des Speichers'!A624)</f>
        <v/>
      </c>
      <c r="B624" s="98" t="str">
        <f>IF('Beladung des Speichers'!B624="","",'Beladung des Speichers'!B624)</f>
        <v/>
      </c>
      <c r="C624" s="149" t="str">
        <f>IF(ISBLANK('Beladung des Speichers'!A624),"",SUMIFS('Beladung des Speichers'!$C$17:$C$300,'Beladung des Speichers'!$A$17:$A$300,A624)-SUMIFS('Entladung des Speichers'!$C$17:$C$300,'Entladung des Speichers'!$A$17:$A$300,A624)+SUMIFS(Füllstände!$B$17:$B$299,Füllstände!$A$17:$A$299,A624)-SUMIFS(Füllstände!$C$17:$C$299,Füllstände!$A$17:$A$299,A624))</f>
        <v/>
      </c>
      <c r="D624" s="150" t="str">
        <f>IF(ISBLANK('Beladung des Speichers'!A624),"",C624*'Beladung des Speichers'!C624/SUMIFS('Beladung des Speichers'!$C$17:$C$300,'Beladung des Speichers'!$A$17:$A$300,A624))</f>
        <v/>
      </c>
      <c r="E624" s="151" t="str">
        <f>IF(ISBLANK('Beladung des Speichers'!A624),"",1/SUMIFS('Beladung des Speichers'!$C$17:$C$300,'Beladung des Speichers'!$A$17:$A$300,A624)*C624*SUMIF($A$17:$A$300,A624,'Beladung des Speichers'!$E$17:$E$300))</f>
        <v/>
      </c>
      <c r="F624" s="152" t="str">
        <f>IF(ISBLANK('Beladung des Speichers'!A624),"",IF(C624=0,"0,00",D624/C624*E624))</f>
        <v/>
      </c>
      <c r="G624" s="153" t="str">
        <f>IF(ISBLANK('Beladung des Speichers'!A624),"",SUMIFS('Beladung des Speichers'!$C$17:$C$300,'Beladung des Speichers'!$A$17:$A$300,A624))</f>
        <v/>
      </c>
      <c r="H624" s="112" t="str">
        <f>IF(ISBLANK('Beladung des Speichers'!A624),"",'Beladung des Speichers'!C624)</f>
        <v/>
      </c>
      <c r="I624" s="154" t="str">
        <f>IF(ISBLANK('Beladung des Speichers'!A624),"",SUMIFS('Beladung des Speichers'!$E$17:$E$1001,'Beladung des Speichers'!$A$17:$A$1001,'Ergebnis (detailliert)'!A624))</f>
        <v/>
      </c>
      <c r="J624" s="113" t="str">
        <f>IF(ISBLANK('Beladung des Speichers'!A624),"",'Beladung des Speichers'!E624)</f>
        <v/>
      </c>
      <c r="K624" s="154" t="str">
        <f>IF(ISBLANK('Beladung des Speichers'!A624),"",SUMIFS('Entladung des Speichers'!$C$17:$C$1001,'Entladung des Speichers'!$A$17:$A$1001,'Ergebnis (detailliert)'!A624))</f>
        <v/>
      </c>
      <c r="L624" s="155" t="str">
        <f t="shared" si="38"/>
        <v/>
      </c>
      <c r="M624" s="155" t="str">
        <f>IF(ISBLANK('Entladung des Speichers'!A624),"",'Entladung des Speichers'!C624)</f>
        <v/>
      </c>
      <c r="N624" s="154" t="str">
        <f>IF(ISBLANK('Beladung des Speichers'!A624),"",SUMIFS('Entladung des Speichers'!$E$17:$E$1001,'Entladung des Speichers'!$A$17:$A$1001,'Ergebnis (detailliert)'!$A$17:$A$300))</f>
        <v/>
      </c>
      <c r="O624" s="113" t="str">
        <f t="shared" si="39"/>
        <v/>
      </c>
      <c r="P624" s="17" t="str">
        <f>IFERROR(IF(A624="","",N624*'Ergebnis (detailliert)'!J624/'Ergebnis (detailliert)'!I624),0)</f>
        <v/>
      </c>
      <c r="Q624" s="95" t="str">
        <f t="shared" si="40"/>
        <v/>
      </c>
      <c r="R624" s="96" t="str">
        <f t="shared" si="41"/>
        <v/>
      </c>
      <c r="S624" s="97" t="str">
        <f>IF(A624="","",IF(LOOKUP(A624,Stammdaten!$A$17:$A$1001,Stammdaten!$G$17:$G$1001)="Nein",0,IF(ISBLANK('Beladung des Speichers'!A624),"",ROUND(MIN(J624,Q624)*-1,2))))</f>
        <v/>
      </c>
    </row>
    <row r="625" spans="1:19" x14ac:dyDescent="0.2">
      <c r="A625" s="98" t="str">
        <f>IF('Beladung des Speichers'!A625="","",'Beladung des Speichers'!A625)</f>
        <v/>
      </c>
      <c r="B625" s="98" t="str">
        <f>IF('Beladung des Speichers'!B625="","",'Beladung des Speichers'!B625)</f>
        <v/>
      </c>
      <c r="C625" s="149" t="str">
        <f>IF(ISBLANK('Beladung des Speichers'!A625),"",SUMIFS('Beladung des Speichers'!$C$17:$C$300,'Beladung des Speichers'!$A$17:$A$300,A625)-SUMIFS('Entladung des Speichers'!$C$17:$C$300,'Entladung des Speichers'!$A$17:$A$300,A625)+SUMIFS(Füllstände!$B$17:$B$299,Füllstände!$A$17:$A$299,A625)-SUMIFS(Füllstände!$C$17:$C$299,Füllstände!$A$17:$A$299,A625))</f>
        <v/>
      </c>
      <c r="D625" s="150" t="str">
        <f>IF(ISBLANK('Beladung des Speichers'!A625),"",C625*'Beladung des Speichers'!C625/SUMIFS('Beladung des Speichers'!$C$17:$C$300,'Beladung des Speichers'!$A$17:$A$300,A625))</f>
        <v/>
      </c>
      <c r="E625" s="151" t="str">
        <f>IF(ISBLANK('Beladung des Speichers'!A625),"",1/SUMIFS('Beladung des Speichers'!$C$17:$C$300,'Beladung des Speichers'!$A$17:$A$300,A625)*C625*SUMIF($A$17:$A$300,A625,'Beladung des Speichers'!$E$17:$E$300))</f>
        <v/>
      </c>
      <c r="F625" s="152" t="str">
        <f>IF(ISBLANK('Beladung des Speichers'!A625),"",IF(C625=0,"0,00",D625/C625*E625))</f>
        <v/>
      </c>
      <c r="G625" s="153" t="str">
        <f>IF(ISBLANK('Beladung des Speichers'!A625),"",SUMIFS('Beladung des Speichers'!$C$17:$C$300,'Beladung des Speichers'!$A$17:$A$300,A625))</f>
        <v/>
      </c>
      <c r="H625" s="112" t="str">
        <f>IF(ISBLANK('Beladung des Speichers'!A625),"",'Beladung des Speichers'!C625)</f>
        <v/>
      </c>
      <c r="I625" s="154" t="str">
        <f>IF(ISBLANK('Beladung des Speichers'!A625),"",SUMIFS('Beladung des Speichers'!$E$17:$E$1001,'Beladung des Speichers'!$A$17:$A$1001,'Ergebnis (detailliert)'!A625))</f>
        <v/>
      </c>
      <c r="J625" s="113" t="str">
        <f>IF(ISBLANK('Beladung des Speichers'!A625),"",'Beladung des Speichers'!E625)</f>
        <v/>
      </c>
      <c r="K625" s="154" t="str">
        <f>IF(ISBLANK('Beladung des Speichers'!A625),"",SUMIFS('Entladung des Speichers'!$C$17:$C$1001,'Entladung des Speichers'!$A$17:$A$1001,'Ergebnis (detailliert)'!A625))</f>
        <v/>
      </c>
      <c r="L625" s="155" t="str">
        <f t="shared" si="38"/>
        <v/>
      </c>
      <c r="M625" s="155" t="str">
        <f>IF(ISBLANK('Entladung des Speichers'!A625),"",'Entladung des Speichers'!C625)</f>
        <v/>
      </c>
      <c r="N625" s="154" t="str">
        <f>IF(ISBLANK('Beladung des Speichers'!A625),"",SUMIFS('Entladung des Speichers'!$E$17:$E$1001,'Entladung des Speichers'!$A$17:$A$1001,'Ergebnis (detailliert)'!$A$17:$A$300))</f>
        <v/>
      </c>
      <c r="O625" s="113" t="str">
        <f t="shared" si="39"/>
        <v/>
      </c>
      <c r="P625" s="17" t="str">
        <f>IFERROR(IF(A625="","",N625*'Ergebnis (detailliert)'!J625/'Ergebnis (detailliert)'!I625),0)</f>
        <v/>
      </c>
      <c r="Q625" s="95" t="str">
        <f t="shared" si="40"/>
        <v/>
      </c>
      <c r="R625" s="96" t="str">
        <f t="shared" si="41"/>
        <v/>
      </c>
      <c r="S625" s="97" t="str">
        <f>IF(A625="","",IF(LOOKUP(A625,Stammdaten!$A$17:$A$1001,Stammdaten!$G$17:$G$1001)="Nein",0,IF(ISBLANK('Beladung des Speichers'!A625),"",ROUND(MIN(J625,Q625)*-1,2))))</f>
        <v/>
      </c>
    </row>
    <row r="626" spans="1:19" x14ac:dyDescent="0.2">
      <c r="A626" s="98" t="str">
        <f>IF('Beladung des Speichers'!A626="","",'Beladung des Speichers'!A626)</f>
        <v/>
      </c>
      <c r="B626" s="98" t="str">
        <f>IF('Beladung des Speichers'!B626="","",'Beladung des Speichers'!B626)</f>
        <v/>
      </c>
      <c r="C626" s="149" t="str">
        <f>IF(ISBLANK('Beladung des Speichers'!A626),"",SUMIFS('Beladung des Speichers'!$C$17:$C$300,'Beladung des Speichers'!$A$17:$A$300,A626)-SUMIFS('Entladung des Speichers'!$C$17:$C$300,'Entladung des Speichers'!$A$17:$A$300,A626)+SUMIFS(Füllstände!$B$17:$B$299,Füllstände!$A$17:$A$299,A626)-SUMIFS(Füllstände!$C$17:$C$299,Füllstände!$A$17:$A$299,A626))</f>
        <v/>
      </c>
      <c r="D626" s="150" t="str">
        <f>IF(ISBLANK('Beladung des Speichers'!A626),"",C626*'Beladung des Speichers'!C626/SUMIFS('Beladung des Speichers'!$C$17:$C$300,'Beladung des Speichers'!$A$17:$A$300,A626))</f>
        <v/>
      </c>
      <c r="E626" s="151" t="str">
        <f>IF(ISBLANK('Beladung des Speichers'!A626),"",1/SUMIFS('Beladung des Speichers'!$C$17:$C$300,'Beladung des Speichers'!$A$17:$A$300,A626)*C626*SUMIF($A$17:$A$300,A626,'Beladung des Speichers'!$E$17:$E$300))</f>
        <v/>
      </c>
      <c r="F626" s="152" t="str">
        <f>IF(ISBLANK('Beladung des Speichers'!A626),"",IF(C626=0,"0,00",D626/C626*E626))</f>
        <v/>
      </c>
      <c r="G626" s="153" t="str">
        <f>IF(ISBLANK('Beladung des Speichers'!A626),"",SUMIFS('Beladung des Speichers'!$C$17:$C$300,'Beladung des Speichers'!$A$17:$A$300,A626))</f>
        <v/>
      </c>
      <c r="H626" s="112" t="str">
        <f>IF(ISBLANK('Beladung des Speichers'!A626),"",'Beladung des Speichers'!C626)</f>
        <v/>
      </c>
      <c r="I626" s="154" t="str">
        <f>IF(ISBLANK('Beladung des Speichers'!A626),"",SUMIFS('Beladung des Speichers'!$E$17:$E$1001,'Beladung des Speichers'!$A$17:$A$1001,'Ergebnis (detailliert)'!A626))</f>
        <v/>
      </c>
      <c r="J626" s="113" t="str">
        <f>IF(ISBLANK('Beladung des Speichers'!A626),"",'Beladung des Speichers'!E626)</f>
        <v/>
      </c>
      <c r="K626" s="154" t="str">
        <f>IF(ISBLANK('Beladung des Speichers'!A626),"",SUMIFS('Entladung des Speichers'!$C$17:$C$1001,'Entladung des Speichers'!$A$17:$A$1001,'Ergebnis (detailliert)'!A626))</f>
        <v/>
      </c>
      <c r="L626" s="155" t="str">
        <f t="shared" si="38"/>
        <v/>
      </c>
      <c r="M626" s="155" t="str">
        <f>IF(ISBLANK('Entladung des Speichers'!A626),"",'Entladung des Speichers'!C626)</f>
        <v/>
      </c>
      <c r="N626" s="154" t="str">
        <f>IF(ISBLANK('Beladung des Speichers'!A626),"",SUMIFS('Entladung des Speichers'!$E$17:$E$1001,'Entladung des Speichers'!$A$17:$A$1001,'Ergebnis (detailliert)'!$A$17:$A$300))</f>
        <v/>
      </c>
      <c r="O626" s="113" t="str">
        <f t="shared" si="39"/>
        <v/>
      </c>
      <c r="P626" s="17" t="str">
        <f>IFERROR(IF(A626="","",N626*'Ergebnis (detailliert)'!J626/'Ergebnis (detailliert)'!I626),0)</f>
        <v/>
      </c>
      <c r="Q626" s="95" t="str">
        <f t="shared" si="40"/>
        <v/>
      </c>
      <c r="R626" s="96" t="str">
        <f t="shared" si="41"/>
        <v/>
      </c>
      <c r="S626" s="97" t="str">
        <f>IF(A626="","",IF(LOOKUP(A626,Stammdaten!$A$17:$A$1001,Stammdaten!$G$17:$G$1001)="Nein",0,IF(ISBLANK('Beladung des Speichers'!A626),"",ROUND(MIN(J626,Q626)*-1,2))))</f>
        <v/>
      </c>
    </row>
    <row r="627" spans="1:19" x14ac:dyDescent="0.2">
      <c r="A627" s="98" t="str">
        <f>IF('Beladung des Speichers'!A627="","",'Beladung des Speichers'!A627)</f>
        <v/>
      </c>
      <c r="B627" s="98" t="str">
        <f>IF('Beladung des Speichers'!B627="","",'Beladung des Speichers'!B627)</f>
        <v/>
      </c>
      <c r="C627" s="149" t="str">
        <f>IF(ISBLANK('Beladung des Speichers'!A627),"",SUMIFS('Beladung des Speichers'!$C$17:$C$300,'Beladung des Speichers'!$A$17:$A$300,A627)-SUMIFS('Entladung des Speichers'!$C$17:$C$300,'Entladung des Speichers'!$A$17:$A$300,A627)+SUMIFS(Füllstände!$B$17:$B$299,Füllstände!$A$17:$A$299,A627)-SUMIFS(Füllstände!$C$17:$C$299,Füllstände!$A$17:$A$299,A627))</f>
        <v/>
      </c>
      <c r="D627" s="150" t="str">
        <f>IF(ISBLANK('Beladung des Speichers'!A627),"",C627*'Beladung des Speichers'!C627/SUMIFS('Beladung des Speichers'!$C$17:$C$300,'Beladung des Speichers'!$A$17:$A$300,A627))</f>
        <v/>
      </c>
      <c r="E627" s="151" t="str">
        <f>IF(ISBLANK('Beladung des Speichers'!A627),"",1/SUMIFS('Beladung des Speichers'!$C$17:$C$300,'Beladung des Speichers'!$A$17:$A$300,A627)*C627*SUMIF($A$17:$A$300,A627,'Beladung des Speichers'!$E$17:$E$300))</f>
        <v/>
      </c>
      <c r="F627" s="152" t="str">
        <f>IF(ISBLANK('Beladung des Speichers'!A627),"",IF(C627=0,"0,00",D627/C627*E627))</f>
        <v/>
      </c>
      <c r="G627" s="153" t="str">
        <f>IF(ISBLANK('Beladung des Speichers'!A627),"",SUMIFS('Beladung des Speichers'!$C$17:$C$300,'Beladung des Speichers'!$A$17:$A$300,A627))</f>
        <v/>
      </c>
      <c r="H627" s="112" t="str">
        <f>IF(ISBLANK('Beladung des Speichers'!A627),"",'Beladung des Speichers'!C627)</f>
        <v/>
      </c>
      <c r="I627" s="154" t="str">
        <f>IF(ISBLANK('Beladung des Speichers'!A627),"",SUMIFS('Beladung des Speichers'!$E$17:$E$1001,'Beladung des Speichers'!$A$17:$A$1001,'Ergebnis (detailliert)'!A627))</f>
        <v/>
      </c>
      <c r="J627" s="113" t="str">
        <f>IF(ISBLANK('Beladung des Speichers'!A627),"",'Beladung des Speichers'!E627)</f>
        <v/>
      </c>
      <c r="K627" s="154" t="str">
        <f>IF(ISBLANK('Beladung des Speichers'!A627),"",SUMIFS('Entladung des Speichers'!$C$17:$C$1001,'Entladung des Speichers'!$A$17:$A$1001,'Ergebnis (detailliert)'!A627))</f>
        <v/>
      </c>
      <c r="L627" s="155" t="str">
        <f t="shared" si="38"/>
        <v/>
      </c>
      <c r="M627" s="155" t="str">
        <f>IF(ISBLANK('Entladung des Speichers'!A627),"",'Entladung des Speichers'!C627)</f>
        <v/>
      </c>
      <c r="N627" s="154" t="str">
        <f>IF(ISBLANK('Beladung des Speichers'!A627),"",SUMIFS('Entladung des Speichers'!$E$17:$E$1001,'Entladung des Speichers'!$A$17:$A$1001,'Ergebnis (detailliert)'!$A$17:$A$300))</f>
        <v/>
      </c>
      <c r="O627" s="113" t="str">
        <f t="shared" si="39"/>
        <v/>
      </c>
      <c r="P627" s="17" t="str">
        <f>IFERROR(IF(A627="","",N627*'Ergebnis (detailliert)'!J627/'Ergebnis (detailliert)'!I627),0)</f>
        <v/>
      </c>
      <c r="Q627" s="95" t="str">
        <f t="shared" si="40"/>
        <v/>
      </c>
      <c r="R627" s="96" t="str">
        <f t="shared" si="41"/>
        <v/>
      </c>
      <c r="S627" s="97" t="str">
        <f>IF(A627="","",IF(LOOKUP(A627,Stammdaten!$A$17:$A$1001,Stammdaten!$G$17:$G$1001)="Nein",0,IF(ISBLANK('Beladung des Speichers'!A627),"",ROUND(MIN(J627,Q627)*-1,2))))</f>
        <v/>
      </c>
    </row>
    <row r="628" spans="1:19" x14ac:dyDescent="0.2">
      <c r="A628" s="98" t="str">
        <f>IF('Beladung des Speichers'!A628="","",'Beladung des Speichers'!A628)</f>
        <v/>
      </c>
      <c r="B628" s="98" t="str">
        <f>IF('Beladung des Speichers'!B628="","",'Beladung des Speichers'!B628)</f>
        <v/>
      </c>
      <c r="C628" s="149" t="str">
        <f>IF(ISBLANK('Beladung des Speichers'!A628),"",SUMIFS('Beladung des Speichers'!$C$17:$C$300,'Beladung des Speichers'!$A$17:$A$300,A628)-SUMIFS('Entladung des Speichers'!$C$17:$C$300,'Entladung des Speichers'!$A$17:$A$300,A628)+SUMIFS(Füllstände!$B$17:$B$299,Füllstände!$A$17:$A$299,A628)-SUMIFS(Füllstände!$C$17:$C$299,Füllstände!$A$17:$A$299,A628))</f>
        <v/>
      </c>
      <c r="D628" s="150" t="str">
        <f>IF(ISBLANK('Beladung des Speichers'!A628),"",C628*'Beladung des Speichers'!C628/SUMIFS('Beladung des Speichers'!$C$17:$C$300,'Beladung des Speichers'!$A$17:$A$300,A628))</f>
        <v/>
      </c>
      <c r="E628" s="151" t="str">
        <f>IF(ISBLANK('Beladung des Speichers'!A628),"",1/SUMIFS('Beladung des Speichers'!$C$17:$C$300,'Beladung des Speichers'!$A$17:$A$300,A628)*C628*SUMIF($A$17:$A$300,A628,'Beladung des Speichers'!$E$17:$E$300))</f>
        <v/>
      </c>
      <c r="F628" s="152" t="str">
        <f>IF(ISBLANK('Beladung des Speichers'!A628),"",IF(C628=0,"0,00",D628/C628*E628))</f>
        <v/>
      </c>
      <c r="G628" s="153" t="str">
        <f>IF(ISBLANK('Beladung des Speichers'!A628),"",SUMIFS('Beladung des Speichers'!$C$17:$C$300,'Beladung des Speichers'!$A$17:$A$300,A628))</f>
        <v/>
      </c>
      <c r="H628" s="112" t="str">
        <f>IF(ISBLANK('Beladung des Speichers'!A628),"",'Beladung des Speichers'!C628)</f>
        <v/>
      </c>
      <c r="I628" s="154" t="str">
        <f>IF(ISBLANK('Beladung des Speichers'!A628),"",SUMIFS('Beladung des Speichers'!$E$17:$E$1001,'Beladung des Speichers'!$A$17:$A$1001,'Ergebnis (detailliert)'!A628))</f>
        <v/>
      </c>
      <c r="J628" s="113" t="str">
        <f>IF(ISBLANK('Beladung des Speichers'!A628),"",'Beladung des Speichers'!E628)</f>
        <v/>
      </c>
      <c r="K628" s="154" t="str">
        <f>IF(ISBLANK('Beladung des Speichers'!A628),"",SUMIFS('Entladung des Speichers'!$C$17:$C$1001,'Entladung des Speichers'!$A$17:$A$1001,'Ergebnis (detailliert)'!A628))</f>
        <v/>
      </c>
      <c r="L628" s="155" t="str">
        <f t="shared" si="38"/>
        <v/>
      </c>
      <c r="M628" s="155" t="str">
        <f>IF(ISBLANK('Entladung des Speichers'!A628),"",'Entladung des Speichers'!C628)</f>
        <v/>
      </c>
      <c r="N628" s="154" t="str">
        <f>IF(ISBLANK('Beladung des Speichers'!A628),"",SUMIFS('Entladung des Speichers'!$E$17:$E$1001,'Entladung des Speichers'!$A$17:$A$1001,'Ergebnis (detailliert)'!$A$17:$A$300))</f>
        <v/>
      </c>
      <c r="O628" s="113" t="str">
        <f t="shared" si="39"/>
        <v/>
      </c>
      <c r="P628" s="17" t="str">
        <f>IFERROR(IF(A628="","",N628*'Ergebnis (detailliert)'!J628/'Ergebnis (detailliert)'!I628),0)</f>
        <v/>
      </c>
      <c r="Q628" s="95" t="str">
        <f t="shared" si="40"/>
        <v/>
      </c>
      <c r="R628" s="96" t="str">
        <f t="shared" si="41"/>
        <v/>
      </c>
      <c r="S628" s="97" t="str">
        <f>IF(A628="","",IF(LOOKUP(A628,Stammdaten!$A$17:$A$1001,Stammdaten!$G$17:$G$1001)="Nein",0,IF(ISBLANK('Beladung des Speichers'!A628),"",ROUND(MIN(J628,Q628)*-1,2))))</f>
        <v/>
      </c>
    </row>
    <row r="629" spans="1:19" x14ac:dyDescent="0.2">
      <c r="A629" s="98" t="str">
        <f>IF('Beladung des Speichers'!A629="","",'Beladung des Speichers'!A629)</f>
        <v/>
      </c>
      <c r="B629" s="98" t="str">
        <f>IF('Beladung des Speichers'!B629="","",'Beladung des Speichers'!B629)</f>
        <v/>
      </c>
      <c r="C629" s="149" t="str">
        <f>IF(ISBLANK('Beladung des Speichers'!A629),"",SUMIFS('Beladung des Speichers'!$C$17:$C$300,'Beladung des Speichers'!$A$17:$A$300,A629)-SUMIFS('Entladung des Speichers'!$C$17:$C$300,'Entladung des Speichers'!$A$17:$A$300,A629)+SUMIFS(Füllstände!$B$17:$B$299,Füllstände!$A$17:$A$299,A629)-SUMIFS(Füllstände!$C$17:$C$299,Füllstände!$A$17:$A$299,A629))</f>
        <v/>
      </c>
      <c r="D629" s="150" t="str">
        <f>IF(ISBLANK('Beladung des Speichers'!A629),"",C629*'Beladung des Speichers'!C629/SUMIFS('Beladung des Speichers'!$C$17:$C$300,'Beladung des Speichers'!$A$17:$A$300,A629))</f>
        <v/>
      </c>
      <c r="E629" s="151" t="str">
        <f>IF(ISBLANK('Beladung des Speichers'!A629),"",1/SUMIFS('Beladung des Speichers'!$C$17:$C$300,'Beladung des Speichers'!$A$17:$A$300,A629)*C629*SUMIF($A$17:$A$300,A629,'Beladung des Speichers'!$E$17:$E$300))</f>
        <v/>
      </c>
      <c r="F629" s="152" t="str">
        <f>IF(ISBLANK('Beladung des Speichers'!A629),"",IF(C629=0,"0,00",D629/C629*E629))</f>
        <v/>
      </c>
      <c r="G629" s="153" t="str">
        <f>IF(ISBLANK('Beladung des Speichers'!A629),"",SUMIFS('Beladung des Speichers'!$C$17:$C$300,'Beladung des Speichers'!$A$17:$A$300,A629))</f>
        <v/>
      </c>
      <c r="H629" s="112" t="str">
        <f>IF(ISBLANK('Beladung des Speichers'!A629),"",'Beladung des Speichers'!C629)</f>
        <v/>
      </c>
      <c r="I629" s="154" t="str">
        <f>IF(ISBLANK('Beladung des Speichers'!A629),"",SUMIFS('Beladung des Speichers'!$E$17:$E$1001,'Beladung des Speichers'!$A$17:$A$1001,'Ergebnis (detailliert)'!A629))</f>
        <v/>
      </c>
      <c r="J629" s="113" t="str">
        <f>IF(ISBLANK('Beladung des Speichers'!A629),"",'Beladung des Speichers'!E629)</f>
        <v/>
      </c>
      <c r="K629" s="154" t="str">
        <f>IF(ISBLANK('Beladung des Speichers'!A629),"",SUMIFS('Entladung des Speichers'!$C$17:$C$1001,'Entladung des Speichers'!$A$17:$A$1001,'Ergebnis (detailliert)'!A629))</f>
        <v/>
      </c>
      <c r="L629" s="155" t="str">
        <f t="shared" si="38"/>
        <v/>
      </c>
      <c r="M629" s="155" t="str">
        <f>IF(ISBLANK('Entladung des Speichers'!A629),"",'Entladung des Speichers'!C629)</f>
        <v/>
      </c>
      <c r="N629" s="154" t="str">
        <f>IF(ISBLANK('Beladung des Speichers'!A629),"",SUMIFS('Entladung des Speichers'!$E$17:$E$1001,'Entladung des Speichers'!$A$17:$A$1001,'Ergebnis (detailliert)'!$A$17:$A$300))</f>
        <v/>
      </c>
      <c r="O629" s="113" t="str">
        <f t="shared" si="39"/>
        <v/>
      </c>
      <c r="P629" s="17" t="str">
        <f>IFERROR(IF(A629="","",N629*'Ergebnis (detailliert)'!J629/'Ergebnis (detailliert)'!I629),0)</f>
        <v/>
      </c>
      <c r="Q629" s="95" t="str">
        <f t="shared" si="40"/>
        <v/>
      </c>
      <c r="R629" s="96" t="str">
        <f t="shared" si="41"/>
        <v/>
      </c>
      <c r="S629" s="97" t="str">
        <f>IF(A629="","",IF(LOOKUP(A629,Stammdaten!$A$17:$A$1001,Stammdaten!$G$17:$G$1001)="Nein",0,IF(ISBLANK('Beladung des Speichers'!A629),"",ROUND(MIN(J629,Q629)*-1,2))))</f>
        <v/>
      </c>
    </row>
    <row r="630" spans="1:19" x14ac:dyDescent="0.2">
      <c r="A630" s="98" t="str">
        <f>IF('Beladung des Speichers'!A630="","",'Beladung des Speichers'!A630)</f>
        <v/>
      </c>
      <c r="B630" s="98" t="str">
        <f>IF('Beladung des Speichers'!B630="","",'Beladung des Speichers'!B630)</f>
        <v/>
      </c>
      <c r="C630" s="149" t="str">
        <f>IF(ISBLANK('Beladung des Speichers'!A630),"",SUMIFS('Beladung des Speichers'!$C$17:$C$300,'Beladung des Speichers'!$A$17:$A$300,A630)-SUMIFS('Entladung des Speichers'!$C$17:$C$300,'Entladung des Speichers'!$A$17:$A$300,A630)+SUMIFS(Füllstände!$B$17:$B$299,Füllstände!$A$17:$A$299,A630)-SUMIFS(Füllstände!$C$17:$C$299,Füllstände!$A$17:$A$299,A630))</f>
        <v/>
      </c>
      <c r="D630" s="150" t="str">
        <f>IF(ISBLANK('Beladung des Speichers'!A630),"",C630*'Beladung des Speichers'!C630/SUMIFS('Beladung des Speichers'!$C$17:$C$300,'Beladung des Speichers'!$A$17:$A$300,A630))</f>
        <v/>
      </c>
      <c r="E630" s="151" t="str">
        <f>IF(ISBLANK('Beladung des Speichers'!A630),"",1/SUMIFS('Beladung des Speichers'!$C$17:$C$300,'Beladung des Speichers'!$A$17:$A$300,A630)*C630*SUMIF($A$17:$A$300,A630,'Beladung des Speichers'!$E$17:$E$300))</f>
        <v/>
      </c>
      <c r="F630" s="152" t="str">
        <f>IF(ISBLANK('Beladung des Speichers'!A630),"",IF(C630=0,"0,00",D630/C630*E630))</f>
        <v/>
      </c>
      <c r="G630" s="153" t="str">
        <f>IF(ISBLANK('Beladung des Speichers'!A630),"",SUMIFS('Beladung des Speichers'!$C$17:$C$300,'Beladung des Speichers'!$A$17:$A$300,A630))</f>
        <v/>
      </c>
      <c r="H630" s="112" t="str">
        <f>IF(ISBLANK('Beladung des Speichers'!A630),"",'Beladung des Speichers'!C630)</f>
        <v/>
      </c>
      <c r="I630" s="154" t="str">
        <f>IF(ISBLANK('Beladung des Speichers'!A630),"",SUMIFS('Beladung des Speichers'!$E$17:$E$1001,'Beladung des Speichers'!$A$17:$A$1001,'Ergebnis (detailliert)'!A630))</f>
        <v/>
      </c>
      <c r="J630" s="113" t="str">
        <f>IF(ISBLANK('Beladung des Speichers'!A630),"",'Beladung des Speichers'!E630)</f>
        <v/>
      </c>
      <c r="K630" s="154" t="str">
        <f>IF(ISBLANK('Beladung des Speichers'!A630),"",SUMIFS('Entladung des Speichers'!$C$17:$C$1001,'Entladung des Speichers'!$A$17:$A$1001,'Ergebnis (detailliert)'!A630))</f>
        <v/>
      </c>
      <c r="L630" s="155" t="str">
        <f t="shared" si="38"/>
        <v/>
      </c>
      <c r="M630" s="155" t="str">
        <f>IF(ISBLANK('Entladung des Speichers'!A630),"",'Entladung des Speichers'!C630)</f>
        <v/>
      </c>
      <c r="N630" s="154" t="str">
        <f>IF(ISBLANK('Beladung des Speichers'!A630),"",SUMIFS('Entladung des Speichers'!$E$17:$E$1001,'Entladung des Speichers'!$A$17:$A$1001,'Ergebnis (detailliert)'!$A$17:$A$300))</f>
        <v/>
      </c>
      <c r="O630" s="113" t="str">
        <f t="shared" si="39"/>
        <v/>
      </c>
      <c r="P630" s="17" t="str">
        <f>IFERROR(IF(A630="","",N630*'Ergebnis (detailliert)'!J630/'Ergebnis (detailliert)'!I630),0)</f>
        <v/>
      </c>
      <c r="Q630" s="95" t="str">
        <f t="shared" si="40"/>
        <v/>
      </c>
      <c r="R630" s="96" t="str">
        <f t="shared" si="41"/>
        <v/>
      </c>
      <c r="S630" s="97" t="str">
        <f>IF(A630="","",IF(LOOKUP(A630,Stammdaten!$A$17:$A$1001,Stammdaten!$G$17:$G$1001)="Nein",0,IF(ISBLANK('Beladung des Speichers'!A630),"",ROUND(MIN(J630,Q630)*-1,2))))</f>
        <v/>
      </c>
    </row>
    <row r="631" spans="1:19" x14ac:dyDescent="0.2">
      <c r="A631" s="98" t="str">
        <f>IF('Beladung des Speichers'!A631="","",'Beladung des Speichers'!A631)</f>
        <v/>
      </c>
      <c r="B631" s="98" t="str">
        <f>IF('Beladung des Speichers'!B631="","",'Beladung des Speichers'!B631)</f>
        <v/>
      </c>
      <c r="C631" s="149" t="str">
        <f>IF(ISBLANK('Beladung des Speichers'!A631),"",SUMIFS('Beladung des Speichers'!$C$17:$C$300,'Beladung des Speichers'!$A$17:$A$300,A631)-SUMIFS('Entladung des Speichers'!$C$17:$C$300,'Entladung des Speichers'!$A$17:$A$300,A631)+SUMIFS(Füllstände!$B$17:$B$299,Füllstände!$A$17:$A$299,A631)-SUMIFS(Füllstände!$C$17:$C$299,Füllstände!$A$17:$A$299,A631))</f>
        <v/>
      </c>
      <c r="D631" s="150" t="str">
        <f>IF(ISBLANK('Beladung des Speichers'!A631),"",C631*'Beladung des Speichers'!C631/SUMIFS('Beladung des Speichers'!$C$17:$C$300,'Beladung des Speichers'!$A$17:$A$300,A631))</f>
        <v/>
      </c>
      <c r="E631" s="151" t="str">
        <f>IF(ISBLANK('Beladung des Speichers'!A631),"",1/SUMIFS('Beladung des Speichers'!$C$17:$C$300,'Beladung des Speichers'!$A$17:$A$300,A631)*C631*SUMIF($A$17:$A$300,A631,'Beladung des Speichers'!$E$17:$E$300))</f>
        <v/>
      </c>
      <c r="F631" s="152" t="str">
        <f>IF(ISBLANK('Beladung des Speichers'!A631),"",IF(C631=0,"0,00",D631/C631*E631))</f>
        <v/>
      </c>
      <c r="G631" s="153" t="str">
        <f>IF(ISBLANK('Beladung des Speichers'!A631),"",SUMIFS('Beladung des Speichers'!$C$17:$C$300,'Beladung des Speichers'!$A$17:$A$300,A631))</f>
        <v/>
      </c>
      <c r="H631" s="112" t="str">
        <f>IF(ISBLANK('Beladung des Speichers'!A631),"",'Beladung des Speichers'!C631)</f>
        <v/>
      </c>
      <c r="I631" s="154" t="str">
        <f>IF(ISBLANK('Beladung des Speichers'!A631),"",SUMIFS('Beladung des Speichers'!$E$17:$E$1001,'Beladung des Speichers'!$A$17:$A$1001,'Ergebnis (detailliert)'!A631))</f>
        <v/>
      </c>
      <c r="J631" s="113" t="str">
        <f>IF(ISBLANK('Beladung des Speichers'!A631),"",'Beladung des Speichers'!E631)</f>
        <v/>
      </c>
      <c r="K631" s="154" t="str">
        <f>IF(ISBLANK('Beladung des Speichers'!A631),"",SUMIFS('Entladung des Speichers'!$C$17:$C$1001,'Entladung des Speichers'!$A$17:$A$1001,'Ergebnis (detailliert)'!A631))</f>
        <v/>
      </c>
      <c r="L631" s="155" t="str">
        <f t="shared" si="38"/>
        <v/>
      </c>
      <c r="M631" s="155" t="str">
        <f>IF(ISBLANK('Entladung des Speichers'!A631),"",'Entladung des Speichers'!C631)</f>
        <v/>
      </c>
      <c r="N631" s="154" t="str">
        <f>IF(ISBLANK('Beladung des Speichers'!A631),"",SUMIFS('Entladung des Speichers'!$E$17:$E$1001,'Entladung des Speichers'!$A$17:$A$1001,'Ergebnis (detailliert)'!$A$17:$A$300))</f>
        <v/>
      </c>
      <c r="O631" s="113" t="str">
        <f t="shared" si="39"/>
        <v/>
      </c>
      <c r="P631" s="17" t="str">
        <f>IFERROR(IF(A631="","",N631*'Ergebnis (detailliert)'!J631/'Ergebnis (detailliert)'!I631),0)</f>
        <v/>
      </c>
      <c r="Q631" s="95" t="str">
        <f t="shared" si="40"/>
        <v/>
      </c>
      <c r="R631" s="96" t="str">
        <f t="shared" si="41"/>
        <v/>
      </c>
      <c r="S631" s="97" t="str">
        <f>IF(A631="","",IF(LOOKUP(A631,Stammdaten!$A$17:$A$1001,Stammdaten!$G$17:$G$1001)="Nein",0,IF(ISBLANK('Beladung des Speichers'!A631),"",ROUND(MIN(J631,Q631)*-1,2))))</f>
        <v/>
      </c>
    </row>
    <row r="632" spans="1:19" x14ac:dyDescent="0.2">
      <c r="A632" s="98" t="str">
        <f>IF('Beladung des Speichers'!A632="","",'Beladung des Speichers'!A632)</f>
        <v/>
      </c>
      <c r="B632" s="98" t="str">
        <f>IF('Beladung des Speichers'!B632="","",'Beladung des Speichers'!B632)</f>
        <v/>
      </c>
      <c r="C632" s="149" t="str">
        <f>IF(ISBLANK('Beladung des Speichers'!A632),"",SUMIFS('Beladung des Speichers'!$C$17:$C$300,'Beladung des Speichers'!$A$17:$A$300,A632)-SUMIFS('Entladung des Speichers'!$C$17:$C$300,'Entladung des Speichers'!$A$17:$A$300,A632)+SUMIFS(Füllstände!$B$17:$B$299,Füllstände!$A$17:$A$299,A632)-SUMIFS(Füllstände!$C$17:$C$299,Füllstände!$A$17:$A$299,A632))</f>
        <v/>
      </c>
      <c r="D632" s="150" t="str">
        <f>IF(ISBLANK('Beladung des Speichers'!A632),"",C632*'Beladung des Speichers'!C632/SUMIFS('Beladung des Speichers'!$C$17:$C$300,'Beladung des Speichers'!$A$17:$A$300,A632))</f>
        <v/>
      </c>
      <c r="E632" s="151" t="str">
        <f>IF(ISBLANK('Beladung des Speichers'!A632),"",1/SUMIFS('Beladung des Speichers'!$C$17:$C$300,'Beladung des Speichers'!$A$17:$A$300,A632)*C632*SUMIF($A$17:$A$300,A632,'Beladung des Speichers'!$E$17:$E$300))</f>
        <v/>
      </c>
      <c r="F632" s="152" t="str">
        <f>IF(ISBLANK('Beladung des Speichers'!A632),"",IF(C632=0,"0,00",D632/C632*E632))</f>
        <v/>
      </c>
      <c r="G632" s="153" t="str">
        <f>IF(ISBLANK('Beladung des Speichers'!A632),"",SUMIFS('Beladung des Speichers'!$C$17:$C$300,'Beladung des Speichers'!$A$17:$A$300,A632))</f>
        <v/>
      </c>
      <c r="H632" s="112" t="str">
        <f>IF(ISBLANK('Beladung des Speichers'!A632),"",'Beladung des Speichers'!C632)</f>
        <v/>
      </c>
      <c r="I632" s="154" t="str">
        <f>IF(ISBLANK('Beladung des Speichers'!A632),"",SUMIFS('Beladung des Speichers'!$E$17:$E$1001,'Beladung des Speichers'!$A$17:$A$1001,'Ergebnis (detailliert)'!A632))</f>
        <v/>
      </c>
      <c r="J632" s="113" t="str">
        <f>IF(ISBLANK('Beladung des Speichers'!A632),"",'Beladung des Speichers'!E632)</f>
        <v/>
      </c>
      <c r="K632" s="154" t="str">
        <f>IF(ISBLANK('Beladung des Speichers'!A632),"",SUMIFS('Entladung des Speichers'!$C$17:$C$1001,'Entladung des Speichers'!$A$17:$A$1001,'Ergebnis (detailliert)'!A632))</f>
        <v/>
      </c>
      <c r="L632" s="155" t="str">
        <f t="shared" si="38"/>
        <v/>
      </c>
      <c r="M632" s="155" t="str">
        <f>IF(ISBLANK('Entladung des Speichers'!A632),"",'Entladung des Speichers'!C632)</f>
        <v/>
      </c>
      <c r="N632" s="154" t="str">
        <f>IF(ISBLANK('Beladung des Speichers'!A632),"",SUMIFS('Entladung des Speichers'!$E$17:$E$1001,'Entladung des Speichers'!$A$17:$A$1001,'Ergebnis (detailliert)'!$A$17:$A$300))</f>
        <v/>
      </c>
      <c r="O632" s="113" t="str">
        <f t="shared" si="39"/>
        <v/>
      </c>
      <c r="P632" s="17" t="str">
        <f>IFERROR(IF(A632="","",N632*'Ergebnis (detailliert)'!J632/'Ergebnis (detailliert)'!I632),0)</f>
        <v/>
      </c>
      <c r="Q632" s="95" t="str">
        <f t="shared" si="40"/>
        <v/>
      </c>
      <c r="R632" s="96" t="str">
        <f t="shared" si="41"/>
        <v/>
      </c>
      <c r="S632" s="97" t="str">
        <f>IF(A632="","",IF(LOOKUP(A632,Stammdaten!$A$17:$A$1001,Stammdaten!$G$17:$G$1001)="Nein",0,IF(ISBLANK('Beladung des Speichers'!A632),"",ROUND(MIN(J632,Q632)*-1,2))))</f>
        <v/>
      </c>
    </row>
    <row r="633" spans="1:19" x14ac:dyDescent="0.2">
      <c r="A633" s="98" t="str">
        <f>IF('Beladung des Speichers'!A633="","",'Beladung des Speichers'!A633)</f>
        <v/>
      </c>
      <c r="B633" s="98" t="str">
        <f>IF('Beladung des Speichers'!B633="","",'Beladung des Speichers'!B633)</f>
        <v/>
      </c>
      <c r="C633" s="149" t="str">
        <f>IF(ISBLANK('Beladung des Speichers'!A633),"",SUMIFS('Beladung des Speichers'!$C$17:$C$300,'Beladung des Speichers'!$A$17:$A$300,A633)-SUMIFS('Entladung des Speichers'!$C$17:$C$300,'Entladung des Speichers'!$A$17:$A$300,A633)+SUMIFS(Füllstände!$B$17:$B$299,Füllstände!$A$17:$A$299,A633)-SUMIFS(Füllstände!$C$17:$C$299,Füllstände!$A$17:$A$299,A633))</f>
        <v/>
      </c>
      <c r="D633" s="150" t="str">
        <f>IF(ISBLANK('Beladung des Speichers'!A633),"",C633*'Beladung des Speichers'!C633/SUMIFS('Beladung des Speichers'!$C$17:$C$300,'Beladung des Speichers'!$A$17:$A$300,A633))</f>
        <v/>
      </c>
      <c r="E633" s="151" t="str">
        <f>IF(ISBLANK('Beladung des Speichers'!A633),"",1/SUMIFS('Beladung des Speichers'!$C$17:$C$300,'Beladung des Speichers'!$A$17:$A$300,A633)*C633*SUMIF($A$17:$A$300,A633,'Beladung des Speichers'!$E$17:$E$300))</f>
        <v/>
      </c>
      <c r="F633" s="152" t="str">
        <f>IF(ISBLANK('Beladung des Speichers'!A633),"",IF(C633=0,"0,00",D633/C633*E633))</f>
        <v/>
      </c>
      <c r="G633" s="153" t="str">
        <f>IF(ISBLANK('Beladung des Speichers'!A633),"",SUMIFS('Beladung des Speichers'!$C$17:$C$300,'Beladung des Speichers'!$A$17:$A$300,A633))</f>
        <v/>
      </c>
      <c r="H633" s="112" t="str">
        <f>IF(ISBLANK('Beladung des Speichers'!A633),"",'Beladung des Speichers'!C633)</f>
        <v/>
      </c>
      <c r="I633" s="154" t="str">
        <f>IF(ISBLANK('Beladung des Speichers'!A633),"",SUMIFS('Beladung des Speichers'!$E$17:$E$1001,'Beladung des Speichers'!$A$17:$A$1001,'Ergebnis (detailliert)'!A633))</f>
        <v/>
      </c>
      <c r="J633" s="113" t="str">
        <f>IF(ISBLANK('Beladung des Speichers'!A633),"",'Beladung des Speichers'!E633)</f>
        <v/>
      </c>
      <c r="K633" s="154" t="str">
        <f>IF(ISBLANK('Beladung des Speichers'!A633),"",SUMIFS('Entladung des Speichers'!$C$17:$C$1001,'Entladung des Speichers'!$A$17:$A$1001,'Ergebnis (detailliert)'!A633))</f>
        <v/>
      </c>
      <c r="L633" s="155" t="str">
        <f t="shared" si="38"/>
        <v/>
      </c>
      <c r="M633" s="155" t="str">
        <f>IF(ISBLANK('Entladung des Speichers'!A633),"",'Entladung des Speichers'!C633)</f>
        <v/>
      </c>
      <c r="N633" s="154" t="str">
        <f>IF(ISBLANK('Beladung des Speichers'!A633),"",SUMIFS('Entladung des Speichers'!$E$17:$E$1001,'Entladung des Speichers'!$A$17:$A$1001,'Ergebnis (detailliert)'!$A$17:$A$300))</f>
        <v/>
      </c>
      <c r="O633" s="113" t="str">
        <f t="shared" si="39"/>
        <v/>
      </c>
      <c r="P633" s="17" t="str">
        <f>IFERROR(IF(A633="","",N633*'Ergebnis (detailliert)'!J633/'Ergebnis (detailliert)'!I633),0)</f>
        <v/>
      </c>
      <c r="Q633" s="95" t="str">
        <f t="shared" si="40"/>
        <v/>
      </c>
      <c r="R633" s="96" t="str">
        <f t="shared" si="41"/>
        <v/>
      </c>
      <c r="S633" s="97" t="str">
        <f>IF(A633="","",IF(LOOKUP(A633,Stammdaten!$A$17:$A$1001,Stammdaten!$G$17:$G$1001)="Nein",0,IF(ISBLANK('Beladung des Speichers'!A633),"",ROUND(MIN(J633,Q633)*-1,2))))</f>
        <v/>
      </c>
    </row>
    <row r="634" spans="1:19" x14ac:dyDescent="0.2">
      <c r="A634" s="98" t="str">
        <f>IF('Beladung des Speichers'!A634="","",'Beladung des Speichers'!A634)</f>
        <v/>
      </c>
      <c r="B634" s="98" t="str">
        <f>IF('Beladung des Speichers'!B634="","",'Beladung des Speichers'!B634)</f>
        <v/>
      </c>
      <c r="C634" s="149" t="str">
        <f>IF(ISBLANK('Beladung des Speichers'!A634),"",SUMIFS('Beladung des Speichers'!$C$17:$C$300,'Beladung des Speichers'!$A$17:$A$300,A634)-SUMIFS('Entladung des Speichers'!$C$17:$C$300,'Entladung des Speichers'!$A$17:$A$300,A634)+SUMIFS(Füllstände!$B$17:$B$299,Füllstände!$A$17:$A$299,A634)-SUMIFS(Füllstände!$C$17:$C$299,Füllstände!$A$17:$A$299,A634))</f>
        <v/>
      </c>
      <c r="D634" s="150" t="str">
        <f>IF(ISBLANK('Beladung des Speichers'!A634),"",C634*'Beladung des Speichers'!C634/SUMIFS('Beladung des Speichers'!$C$17:$C$300,'Beladung des Speichers'!$A$17:$A$300,A634))</f>
        <v/>
      </c>
      <c r="E634" s="151" t="str">
        <f>IF(ISBLANK('Beladung des Speichers'!A634),"",1/SUMIFS('Beladung des Speichers'!$C$17:$C$300,'Beladung des Speichers'!$A$17:$A$300,A634)*C634*SUMIF($A$17:$A$300,A634,'Beladung des Speichers'!$E$17:$E$300))</f>
        <v/>
      </c>
      <c r="F634" s="152" t="str">
        <f>IF(ISBLANK('Beladung des Speichers'!A634),"",IF(C634=0,"0,00",D634/C634*E634))</f>
        <v/>
      </c>
      <c r="G634" s="153" t="str">
        <f>IF(ISBLANK('Beladung des Speichers'!A634),"",SUMIFS('Beladung des Speichers'!$C$17:$C$300,'Beladung des Speichers'!$A$17:$A$300,A634))</f>
        <v/>
      </c>
      <c r="H634" s="112" t="str">
        <f>IF(ISBLANK('Beladung des Speichers'!A634),"",'Beladung des Speichers'!C634)</f>
        <v/>
      </c>
      <c r="I634" s="154" t="str">
        <f>IF(ISBLANK('Beladung des Speichers'!A634),"",SUMIFS('Beladung des Speichers'!$E$17:$E$1001,'Beladung des Speichers'!$A$17:$A$1001,'Ergebnis (detailliert)'!A634))</f>
        <v/>
      </c>
      <c r="J634" s="113" t="str">
        <f>IF(ISBLANK('Beladung des Speichers'!A634),"",'Beladung des Speichers'!E634)</f>
        <v/>
      </c>
      <c r="K634" s="154" t="str">
        <f>IF(ISBLANK('Beladung des Speichers'!A634),"",SUMIFS('Entladung des Speichers'!$C$17:$C$1001,'Entladung des Speichers'!$A$17:$A$1001,'Ergebnis (detailliert)'!A634))</f>
        <v/>
      </c>
      <c r="L634" s="155" t="str">
        <f t="shared" si="38"/>
        <v/>
      </c>
      <c r="M634" s="155" t="str">
        <f>IF(ISBLANK('Entladung des Speichers'!A634),"",'Entladung des Speichers'!C634)</f>
        <v/>
      </c>
      <c r="N634" s="154" t="str">
        <f>IF(ISBLANK('Beladung des Speichers'!A634),"",SUMIFS('Entladung des Speichers'!$E$17:$E$1001,'Entladung des Speichers'!$A$17:$A$1001,'Ergebnis (detailliert)'!$A$17:$A$300))</f>
        <v/>
      </c>
      <c r="O634" s="113" t="str">
        <f t="shared" si="39"/>
        <v/>
      </c>
      <c r="P634" s="17" t="str">
        <f>IFERROR(IF(A634="","",N634*'Ergebnis (detailliert)'!J634/'Ergebnis (detailliert)'!I634),0)</f>
        <v/>
      </c>
      <c r="Q634" s="95" t="str">
        <f t="shared" si="40"/>
        <v/>
      </c>
      <c r="R634" s="96" t="str">
        <f t="shared" si="41"/>
        <v/>
      </c>
      <c r="S634" s="97" t="str">
        <f>IF(A634="","",IF(LOOKUP(A634,Stammdaten!$A$17:$A$1001,Stammdaten!$G$17:$G$1001)="Nein",0,IF(ISBLANK('Beladung des Speichers'!A634),"",ROUND(MIN(J634,Q634)*-1,2))))</f>
        <v/>
      </c>
    </row>
    <row r="635" spans="1:19" x14ac:dyDescent="0.2">
      <c r="A635" s="98" t="str">
        <f>IF('Beladung des Speichers'!A635="","",'Beladung des Speichers'!A635)</f>
        <v/>
      </c>
      <c r="B635" s="98" t="str">
        <f>IF('Beladung des Speichers'!B635="","",'Beladung des Speichers'!B635)</f>
        <v/>
      </c>
      <c r="C635" s="149" t="str">
        <f>IF(ISBLANK('Beladung des Speichers'!A635),"",SUMIFS('Beladung des Speichers'!$C$17:$C$300,'Beladung des Speichers'!$A$17:$A$300,A635)-SUMIFS('Entladung des Speichers'!$C$17:$C$300,'Entladung des Speichers'!$A$17:$A$300,A635)+SUMIFS(Füllstände!$B$17:$B$299,Füllstände!$A$17:$A$299,A635)-SUMIFS(Füllstände!$C$17:$C$299,Füllstände!$A$17:$A$299,A635))</f>
        <v/>
      </c>
      <c r="D635" s="150" t="str">
        <f>IF(ISBLANK('Beladung des Speichers'!A635),"",C635*'Beladung des Speichers'!C635/SUMIFS('Beladung des Speichers'!$C$17:$C$300,'Beladung des Speichers'!$A$17:$A$300,A635))</f>
        <v/>
      </c>
      <c r="E635" s="151" t="str">
        <f>IF(ISBLANK('Beladung des Speichers'!A635),"",1/SUMIFS('Beladung des Speichers'!$C$17:$C$300,'Beladung des Speichers'!$A$17:$A$300,A635)*C635*SUMIF($A$17:$A$300,A635,'Beladung des Speichers'!$E$17:$E$300))</f>
        <v/>
      </c>
      <c r="F635" s="152" t="str">
        <f>IF(ISBLANK('Beladung des Speichers'!A635),"",IF(C635=0,"0,00",D635/C635*E635))</f>
        <v/>
      </c>
      <c r="G635" s="153" t="str">
        <f>IF(ISBLANK('Beladung des Speichers'!A635),"",SUMIFS('Beladung des Speichers'!$C$17:$C$300,'Beladung des Speichers'!$A$17:$A$300,A635))</f>
        <v/>
      </c>
      <c r="H635" s="112" t="str">
        <f>IF(ISBLANK('Beladung des Speichers'!A635),"",'Beladung des Speichers'!C635)</f>
        <v/>
      </c>
      <c r="I635" s="154" t="str">
        <f>IF(ISBLANK('Beladung des Speichers'!A635),"",SUMIFS('Beladung des Speichers'!$E$17:$E$1001,'Beladung des Speichers'!$A$17:$A$1001,'Ergebnis (detailliert)'!A635))</f>
        <v/>
      </c>
      <c r="J635" s="113" t="str">
        <f>IF(ISBLANK('Beladung des Speichers'!A635),"",'Beladung des Speichers'!E635)</f>
        <v/>
      </c>
      <c r="K635" s="154" t="str">
        <f>IF(ISBLANK('Beladung des Speichers'!A635),"",SUMIFS('Entladung des Speichers'!$C$17:$C$1001,'Entladung des Speichers'!$A$17:$A$1001,'Ergebnis (detailliert)'!A635))</f>
        <v/>
      </c>
      <c r="L635" s="155" t="str">
        <f t="shared" si="38"/>
        <v/>
      </c>
      <c r="M635" s="155" t="str">
        <f>IF(ISBLANK('Entladung des Speichers'!A635),"",'Entladung des Speichers'!C635)</f>
        <v/>
      </c>
      <c r="N635" s="154" t="str">
        <f>IF(ISBLANK('Beladung des Speichers'!A635),"",SUMIFS('Entladung des Speichers'!$E$17:$E$1001,'Entladung des Speichers'!$A$17:$A$1001,'Ergebnis (detailliert)'!$A$17:$A$300))</f>
        <v/>
      </c>
      <c r="O635" s="113" t="str">
        <f t="shared" si="39"/>
        <v/>
      </c>
      <c r="P635" s="17" t="str">
        <f>IFERROR(IF(A635="","",N635*'Ergebnis (detailliert)'!J635/'Ergebnis (detailliert)'!I635),0)</f>
        <v/>
      </c>
      <c r="Q635" s="95" t="str">
        <f t="shared" si="40"/>
        <v/>
      </c>
      <c r="R635" s="96" t="str">
        <f t="shared" si="41"/>
        <v/>
      </c>
      <c r="S635" s="97" t="str">
        <f>IF(A635="","",IF(LOOKUP(A635,Stammdaten!$A$17:$A$1001,Stammdaten!$G$17:$G$1001)="Nein",0,IF(ISBLANK('Beladung des Speichers'!A635),"",ROUND(MIN(J635,Q635)*-1,2))))</f>
        <v/>
      </c>
    </row>
    <row r="636" spans="1:19" x14ac:dyDescent="0.2">
      <c r="A636" s="98" t="str">
        <f>IF('Beladung des Speichers'!A636="","",'Beladung des Speichers'!A636)</f>
        <v/>
      </c>
      <c r="B636" s="98" t="str">
        <f>IF('Beladung des Speichers'!B636="","",'Beladung des Speichers'!B636)</f>
        <v/>
      </c>
      <c r="C636" s="149" t="str">
        <f>IF(ISBLANK('Beladung des Speichers'!A636),"",SUMIFS('Beladung des Speichers'!$C$17:$C$300,'Beladung des Speichers'!$A$17:$A$300,A636)-SUMIFS('Entladung des Speichers'!$C$17:$C$300,'Entladung des Speichers'!$A$17:$A$300,A636)+SUMIFS(Füllstände!$B$17:$B$299,Füllstände!$A$17:$A$299,A636)-SUMIFS(Füllstände!$C$17:$C$299,Füllstände!$A$17:$A$299,A636))</f>
        <v/>
      </c>
      <c r="D636" s="150" t="str">
        <f>IF(ISBLANK('Beladung des Speichers'!A636),"",C636*'Beladung des Speichers'!C636/SUMIFS('Beladung des Speichers'!$C$17:$C$300,'Beladung des Speichers'!$A$17:$A$300,A636))</f>
        <v/>
      </c>
      <c r="E636" s="151" t="str">
        <f>IF(ISBLANK('Beladung des Speichers'!A636),"",1/SUMIFS('Beladung des Speichers'!$C$17:$C$300,'Beladung des Speichers'!$A$17:$A$300,A636)*C636*SUMIF($A$17:$A$300,A636,'Beladung des Speichers'!$E$17:$E$300))</f>
        <v/>
      </c>
      <c r="F636" s="152" t="str">
        <f>IF(ISBLANK('Beladung des Speichers'!A636),"",IF(C636=0,"0,00",D636/C636*E636))</f>
        <v/>
      </c>
      <c r="G636" s="153" t="str">
        <f>IF(ISBLANK('Beladung des Speichers'!A636),"",SUMIFS('Beladung des Speichers'!$C$17:$C$300,'Beladung des Speichers'!$A$17:$A$300,A636))</f>
        <v/>
      </c>
      <c r="H636" s="112" t="str">
        <f>IF(ISBLANK('Beladung des Speichers'!A636),"",'Beladung des Speichers'!C636)</f>
        <v/>
      </c>
      <c r="I636" s="154" t="str">
        <f>IF(ISBLANK('Beladung des Speichers'!A636),"",SUMIFS('Beladung des Speichers'!$E$17:$E$1001,'Beladung des Speichers'!$A$17:$A$1001,'Ergebnis (detailliert)'!A636))</f>
        <v/>
      </c>
      <c r="J636" s="113" t="str">
        <f>IF(ISBLANK('Beladung des Speichers'!A636),"",'Beladung des Speichers'!E636)</f>
        <v/>
      </c>
      <c r="K636" s="154" t="str">
        <f>IF(ISBLANK('Beladung des Speichers'!A636),"",SUMIFS('Entladung des Speichers'!$C$17:$C$1001,'Entladung des Speichers'!$A$17:$A$1001,'Ergebnis (detailliert)'!A636))</f>
        <v/>
      </c>
      <c r="L636" s="155" t="str">
        <f t="shared" si="38"/>
        <v/>
      </c>
      <c r="M636" s="155" t="str">
        <f>IF(ISBLANK('Entladung des Speichers'!A636),"",'Entladung des Speichers'!C636)</f>
        <v/>
      </c>
      <c r="N636" s="154" t="str">
        <f>IF(ISBLANK('Beladung des Speichers'!A636),"",SUMIFS('Entladung des Speichers'!$E$17:$E$1001,'Entladung des Speichers'!$A$17:$A$1001,'Ergebnis (detailliert)'!$A$17:$A$300))</f>
        <v/>
      </c>
      <c r="O636" s="113" t="str">
        <f t="shared" si="39"/>
        <v/>
      </c>
      <c r="P636" s="17" t="str">
        <f>IFERROR(IF(A636="","",N636*'Ergebnis (detailliert)'!J636/'Ergebnis (detailliert)'!I636),0)</f>
        <v/>
      </c>
      <c r="Q636" s="95" t="str">
        <f t="shared" si="40"/>
        <v/>
      </c>
      <c r="R636" s="96" t="str">
        <f t="shared" si="41"/>
        <v/>
      </c>
      <c r="S636" s="97" t="str">
        <f>IF(A636="","",IF(LOOKUP(A636,Stammdaten!$A$17:$A$1001,Stammdaten!$G$17:$G$1001)="Nein",0,IF(ISBLANK('Beladung des Speichers'!A636),"",ROUND(MIN(J636,Q636)*-1,2))))</f>
        <v/>
      </c>
    </row>
    <row r="637" spans="1:19" x14ac:dyDescent="0.2">
      <c r="A637" s="98" t="str">
        <f>IF('Beladung des Speichers'!A637="","",'Beladung des Speichers'!A637)</f>
        <v/>
      </c>
      <c r="B637" s="98" t="str">
        <f>IF('Beladung des Speichers'!B637="","",'Beladung des Speichers'!B637)</f>
        <v/>
      </c>
      <c r="C637" s="149" t="str">
        <f>IF(ISBLANK('Beladung des Speichers'!A637),"",SUMIFS('Beladung des Speichers'!$C$17:$C$300,'Beladung des Speichers'!$A$17:$A$300,A637)-SUMIFS('Entladung des Speichers'!$C$17:$C$300,'Entladung des Speichers'!$A$17:$A$300,A637)+SUMIFS(Füllstände!$B$17:$B$299,Füllstände!$A$17:$A$299,A637)-SUMIFS(Füllstände!$C$17:$C$299,Füllstände!$A$17:$A$299,A637))</f>
        <v/>
      </c>
      <c r="D637" s="150" t="str">
        <f>IF(ISBLANK('Beladung des Speichers'!A637),"",C637*'Beladung des Speichers'!C637/SUMIFS('Beladung des Speichers'!$C$17:$C$300,'Beladung des Speichers'!$A$17:$A$300,A637))</f>
        <v/>
      </c>
      <c r="E637" s="151" t="str">
        <f>IF(ISBLANK('Beladung des Speichers'!A637),"",1/SUMIFS('Beladung des Speichers'!$C$17:$C$300,'Beladung des Speichers'!$A$17:$A$300,A637)*C637*SUMIF($A$17:$A$300,A637,'Beladung des Speichers'!$E$17:$E$300))</f>
        <v/>
      </c>
      <c r="F637" s="152" t="str">
        <f>IF(ISBLANK('Beladung des Speichers'!A637),"",IF(C637=0,"0,00",D637/C637*E637))</f>
        <v/>
      </c>
      <c r="G637" s="153" t="str">
        <f>IF(ISBLANK('Beladung des Speichers'!A637),"",SUMIFS('Beladung des Speichers'!$C$17:$C$300,'Beladung des Speichers'!$A$17:$A$300,A637))</f>
        <v/>
      </c>
      <c r="H637" s="112" t="str">
        <f>IF(ISBLANK('Beladung des Speichers'!A637),"",'Beladung des Speichers'!C637)</f>
        <v/>
      </c>
      <c r="I637" s="154" t="str">
        <f>IF(ISBLANK('Beladung des Speichers'!A637),"",SUMIFS('Beladung des Speichers'!$E$17:$E$1001,'Beladung des Speichers'!$A$17:$A$1001,'Ergebnis (detailliert)'!A637))</f>
        <v/>
      </c>
      <c r="J637" s="113" t="str">
        <f>IF(ISBLANK('Beladung des Speichers'!A637),"",'Beladung des Speichers'!E637)</f>
        <v/>
      </c>
      <c r="K637" s="154" t="str">
        <f>IF(ISBLANK('Beladung des Speichers'!A637),"",SUMIFS('Entladung des Speichers'!$C$17:$C$1001,'Entladung des Speichers'!$A$17:$A$1001,'Ergebnis (detailliert)'!A637))</f>
        <v/>
      </c>
      <c r="L637" s="155" t="str">
        <f t="shared" si="38"/>
        <v/>
      </c>
      <c r="M637" s="155" t="str">
        <f>IF(ISBLANK('Entladung des Speichers'!A637),"",'Entladung des Speichers'!C637)</f>
        <v/>
      </c>
      <c r="N637" s="154" t="str">
        <f>IF(ISBLANK('Beladung des Speichers'!A637),"",SUMIFS('Entladung des Speichers'!$E$17:$E$1001,'Entladung des Speichers'!$A$17:$A$1001,'Ergebnis (detailliert)'!$A$17:$A$300))</f>
        <v/>
      </c>
      <c r="O637" s="113" t="str">
        <f t="shared" si="39"/>
        <v/>
      </c>
      <c r="P637" s="17" t="str">
        <f>IFERROR(IF(A637="","",N637*'Ergebnis (detailliert)'!J637/'Ergebnis (detailliert)'!I637),0)</f>
        <v/>
      </c>
      <c r="Q637" s="95" t="str">
        <f t="shared" si="40"/>
        <v/>
      </c>
      <c r="R637" s="96" t="str">
        <f t="shared" si="41"/>
        <v/>
      </c>
      <c r="S637" s="97" t="str">
        <f>IF(A637="","",IF(LOOKUP(A637,Stammdaten!$A$17:$A$1001,Stammdaten!$G$17:$G$1001)="Nein",0,IF(ISBLANK('Beladung des Speichers'!A637),"",ROUND(MIN(J637,Q637)*-1,2))))</f>
        <v/>
      </c>
    </row>
    <row r="638" spans="1:19" x14ac:dyDescent="0.2">
      <c r="A638" s="98" t="str">
        <f>IF('Beladung des Speichers'!A638="","",'Beladung des Speichers'!A638)</f>
        <v/>
      </c>
      <c r="B638" s="98" t="str">
        <f>IF('Beladung des Speichers'!B638="","",'Beladung des Speichers'!B638)</f>
        <v/>
      </c>
      <c r="C638" s="149" t="str">
        <f>IF(ISBLANK('Beladung des Speichers'!A638),"",SUMIFS('Beladung des Speichers'!$C$17:$C$300,'Beladung des Speichers'!$A$17:$A$300,A638)-SUMIFS('Entladung des Speichers'!$C$17:$C$300,'Entladung des Speichers'!$A$17:$A$300,A638)+SUMIFS(Füllstände!$B$17:$B$299,Füllstände!$A$17:$A$299,A638)-SUMIFS(Füllstände!$C$17:$C$299,Füllstände!$A$17:$A$299,A638))</f>
        <v/>
      </c>
      <c r="D638" s="150" t="str">
        <f>IF(ISBLANK('Beladung des Speichers'!A638),"",C638*'Beladung des Speichers'!C638/SUMIFS('Beladung des Speichers'!$C$17:$C$300,'Beladung des Speichers'!$A$17:$A$300,A638))</f>
        <v/>
      </c>
      <c r="E638" s="151" t="str">
        <f>IF(ISBLANK('Beladung des Speichers'!A638),"",1/SUMIFS('Beladung des Speichers'!$C$17:$C$300,'Beladung des Speichers'!$A$17:$A$300,A638)*C638*SUMIF($A$17:$A$300,A638,'Beladung des Speichers'!$E$17:$E$300))</f>
        <v/>
      </c>
      <c r="F638" s="152" t="str">
        <f>IF(ISBLANK('Beladung des Speichers'!A638),"",IF(C638=0,"0,00",D638/C638*E638))</f>
        <v/>
      </c>
      <c r="G638" s="153" t="str">
        <f>IF(ISBLANK('Beladung des Speichers'!A638),"",SUMIFS('Beladung des Speichers'!$C$17:$C$300,'Beladung des Speichers'!$A$17:$A$300,A638))</f>
        <v/>
      </c>
      <c r="H638" s="112" t="str">
        <f>IF(ISBLANK('Beladung des Speichers'!A638),"",'Beladung des Speichers'!C638)</f>
        <v/>
      </c>
      <c r="I638" s="154" t="str">
        <f>IF(ISBLANK('Beladung des Speichers'!A638),"",SUMIFS('Beladung des Speichers'!$E$17:$E$1001,'Beladung des Speichers'!$A$17:$A$1001,'Ergebnis (detailliert)'!A638))</f>
        <v/>
      </c>
      <c r="J638" s="113" t="str">
        <f>IF(ISBLANK('Beladung des Speichers'!A638),"",'Beladung des Speichers'!E638)</f>
        <v/>
      </c>
      <c r="K638" s="154" t="str">
        <f>IF(ISBLANK('Beladung des Speichers'!A638),"",SUMIFS('Entladung des Speichers'!$C$17:$C$1001,'Entladung des Speichers'!$A$17:$A$1001,'Ergebnis (detailliert)'!A638))</f>
        <v/>
      </c>
      <c r="L638" s="155" t="str">
        <f t="shared" si="38"/>
        <v/>
      </c>
      <c r="M638" s="155" t="str">
        <f>IF(ISBLANK('Entladung des Speichers'!A638),"",'Entladung des Speichers'!C638)</f>
        <v/>
      </c>
      <c r="N638" s="154" t="str">
        <f>IF(ISBLANK('Beladung des Speichers'!A638),"",SUMIFS('Entladung des Speichers'!$E$17:$E$1001,'Entladung des Speichers'!$A$17:$A$1001,'Ergebnis (detailliert)'!$A$17:$A$300))</f>
        <v/>
      </c>
      <c r="O638" s="113" t="str">
        <f t="shared" si="39"/>
        <v/>
      </c>
      <c r="P638" s="17" t="str">
        <f>IFERROR(IF(A638="","",N638*'Ergebnis (detailliert)'!J638/'Ergebnis (detailliert)'!I638),0)</f>
        <v/>
      </c>
      <c r="Q638" s="95" t="str">
        <f t="shared" si="40"/>
        <v/>
      </c>
      <c r="R638" s="96" t="str">
        <f t="shared" si="41"/>
        <v/>
      </c>
      <c r="S638" s="97" t="str">
        <f>IF(A638="","",IF(LOOKUP(A638,Stammdaten!$A$17:$A$1001,Stammdaten!$G$17:$G$1001)="Nein",0,IF(ISBLANK('Beladung des Speichers'!A638),"",ROUND(MIN(J638,Q638)*-1,2))))</f>
        <v/>
      </c>
    </row>
    <row r="639" spans="1:19" x14ac:dyDescent="0.2">
      <c r="A639" s="98" t="str">
        <f>IF('Beladung des Speichers'!A639="","",'Beladung des Speichers'!A639)</f>
        <v/>
      </c>
      <c r="B639" s="98" t="str">
        <f>IF('Beladung des Speichers'!B639="","",'Beladung des Speichers'!B639)</f>
        <v/>
      </c>
      <c r="C639" s="149" t="str">
        <f>IF(ISBLANK('Beladung des Speichers'!A639),"",SUMIFS('Beladung des Speichers'!$C$17:$C$300,'Beladung des Speichers'!$A$17:$A$300,A639)-SUMIFS('Entladung des Speichers'!$C$17:$C$300,'Entladung des Speichers'!$A$17:$A$300,A639)+SUMIFS(Füllstände!$B$17:$B$299,Füllstände!$A$17:$A$299,A639)-SUMIFS(Füllstände!$C$17:$C$299,Füllstände!$A$17:$A$299,A639))</f>
        <v/>
      </c>
      <c r="D639" s="150" t="str">
        <f>IF(ISBLANK('Beladung des Speichers'!A639),"",C639*'Beladung des Speichers'!C639/SUMIFS('Beladung des Speichers'!$C$17:$C$300,'Beladung des Speichers'!$A$17:$A$300,A639))</f>
        <v/>
      </c>
      <c r="E639" s="151" t="str">
        <f>IF(ISBLANK('Beladung des Speichers'!A639),"",1/SUMIFS('Beladung des Speichers'!$C$17:$C$300,'Beladung des Speichers'!$A$17:$A$300,A639)*C639*SUMIF($A$17:$A$300,A639,'Beladung des Speichers'!$E$17:$E$300))</f>
        <v/>
      </c>
      <c r="F639" s="152" t="str">
        <f>IF(ISBLANK('Beladung des Speichers'!A639),"",IF(C639=0,"0,00",D639/C639*E639))</f>
        <v/>
      </c>
      <c r="G639" s="153" t="str">
        <f>IF(ISBLANK('Beladung des Speichers'!A639),"",SUMIFS('Beladung des Speichers'!$C$17:$C$300,'Beladung des Speichers'!$A$17:$A$300,A639))</f>
        <v/>
      </c>
      <c r="H639" s="112" t="str">
        <f>IF(ISBLANK('Beladung des Speichers'!A639),"",'Beladung des Speichers'!C639)</f>
        <v/>
      </c>
      <c r="I639" s="154" t="str">
        <f>IF(ISBLANK('Beladung des Speichers'!A639),"",SUMIFS('Beladung des Speichers'!$E$17:$E$1001,'Beladung des Speichers'!$A$17:$A$1001,'Ergebnis (detailliert)'!A639))</f>
        <v/>
      </c>
      <c r="J639" s="113" t="str">
        <f>IF(ISBLANK('Beladung des Speichers'!A639),"",'Beladung des Speichers'!E639)</f>
        <v/>
      </c>
      <c r="K639" s="154" t="str">
        <f>IF(ISBLANK('Beladung des Speichers'!A639),"",SUMIFS('Entladung des Speichers'!$C$17:$C$1001,'Entladung des Speichers'!$A$17:$A$1001,'Ergebnis (detailliert)'!A639))</f>
        <v/>
      </c>
      <c r="L639" s="155" t="str">
        <f t="shared" si="38"/>
        <v/>
      </c>
      <c r="M639" s="155" t="str">
        <f>IF(ISBLANK('Entladung des Speichers'!A639),"",'Entladung des Speichers'!C639)</f>
        <v/>
      </c>
      <c r="N639" s="154" t="str">
        <f>IF(ISBLANK('Beladung des Speichers'!A639),"",SUMIFS('Entladung des Speichers'!$E$17:$E$1001,'Entladung des Speichers'!$A$17:$A$1001,'Ergebnis (detailliert)'!$A$17:$A$300))</f>
        <v/>
      </c>
      <c r="O639" s="113" t="str">
        <f t="shared" si="39"/>
        <v/>
      </c>
      <c r="P639" s="17" t="str">
        <f>IFERROR(IF(A639="","",N639*'Ergebnis (detailliert)'!J639/'Ergebnis (detailliert)'!I639),0)</f>
        <v/>
      </c>
      <c r="Q639" s="95" t="str">
        <f t="shared" si="40"/>
        <v/>
      </c>
      <c r="R639" s="96" t="str">
        <f t="shared" si="41"/>
        <v/>
      </c>
      <c r="S639" s="97" t="str">
        <f>IF(A639="","",IF(LOOKUP(A639,Stammdaten!$A$17:$A$1001,Stammdaten!$G$17:$G$1001)="Nein",0,IF(ISBLANK('Beladung des Speichers'!A639),"",ROUND(MIN(J639,Q639)*-1,2))))</f>
        <v/>
      </c>
    </row>
    <row r="640" spans="1:19" x14ac:dyDescent="0.2">
      <c r="A640" s="98" t="str">
        <f>IF('Beladung des Speichers'!A640="","",'Beladung des Speichers'!A640)</f>
        <v/>
      </c>
      <c r="B640" s="98" t="str">
        <f>IF('Beladung des Speichers'!B640="","",'Beladung des Speichers'!B640)</f>
        <v/>
      </c>
      <c r="C640" s="149" t="str">
        <f>IF(ISBLANK('Beladung des Speichers'!A640),"",SUMIFS('Beladung des Speichers'!$C$17:$C$300,'Beladung des Speichers'!$A$17:$A$300,A640)-SUMIFS('Entladung des Speichers'!$C$17:$C$300,'Entladung des Speichers'!$A$17:$A$300,A640)+SUMIFS(Füllstände!$B$17:$B$299,Füllstände!$A$17:$A$299,A640)-SUMIFS(Füllstände!$C$17:$C$299,Füllstände!$A$17:$A$299,A640))</f>
        <v/>
      </c>
      <c r="D640" s="150" t="str">
        <f>IF(ISBLANK('Beladung des Speichers'!A640),"",C640*'Beladung des Speichers'!C640/SUMIFS('Beladung des Speichers'!$C$17:$C$300,'Beladung des Speichers'!$A$17:$A$300,A640))</f>
        <v/>
      </c>
      <c r="E640" s="151" t="str">
        <f>IF(ISBLANK('Beladung des Speichers'!A640),"",1/SUMIFS('Beladung des Speichers'!$C$17:$C$300,'Beladung des Speichers'!$A$17:$A$300,A640)*C640*SUMIF($A$17:$A$300,A640,'Beladung des Speichers'!$E$17:$E$300))</f>
        <v/>
      </c>
      <c r="F640" s="152" t="str">
        <f>IF(ISBLANK('Beladung des Speichers'!A640),"",IF(C640=0,"0,00",D640/C640*E640))</f>
        <v/>
      </c>
      <c r="G640" s="153" t="str">
        <f>IF(ISBLANK('Beladung des Speichers'!A640),"",SUMIFS('Beladung des Speichers'!$C$17:$C$300,'Beladung des Speichers'!$A$17:$A$300,A640))</f>
        <v/>
      </c>
      <c r="H640" s="112" t="str">
        <f>IF(ISBLANK('Beladung des Speichers'!A640),"",'Beladung des Speichers'!C640)</f>
        <v/>
      </c>
      <c r="I640" s="154" t="str">
        <f>IF(ISBLANK('Beladung des Speichers'!A640),"",SUMIFS('Beladung des Speichers'!$E$17:$E$1001,'Beladung des Speichers'!$A$17:$A$1001,'Ergebnis (detailliert)'!A640))</f>
        <v/>
      </c>
      <c r="J640" s="113" t="str">
        <f>IF(ISBLANK('Beladung des Speichers'!A640),"",'Beladung des Speichers'!E640)</f>
        <v/>
      </c>
      <c r="K640" s="154" t="str">
        <f>IF(ISBLANK('Beladung des Speichers'!A640),"",SUMIFS('Entladung des Speichers'!$C$17:$C$1001,'Entladung des Speichers'!$A$17:$A$1001,'Ergebnis (detailliert)'!A640))</f>
        <v/>
      </c>
      <c r="L640" s="155" t="str">
        <f t="shared" si="38"/>
        <v/>
      </c>
      <c r="M640" s="155" t="str">
        <f>IF(ISBLANK('Entladung des Speichers'!A640),"",'Entladung des Speichers'!C640)</f>
        <v/>
      </c>
      <c r="N640" s="154" t="str">
        <f>IF(ISBLANK('Beladung des Speichers'!A640),"",SUMIFS('Entladung des Speichers'!$E$17:$E$1001,'Entladung des Speichers'!$A$17:$A$1001,'Ergebnis (detailliert)'!$A$17:$A$300))</f>
        <v/>
      </c>
      <c r="O640" s="113" t="str">
        <f t="shared" si="39"/>
        <v/>
      </c>
      <c r="P640" s="17" t="str">
        <f>IFERROR(IF(A640="","",N640*'Ergebnis (detailliert)'!J640/'Ergebnis (detailliert)'!I640),0)</f>
        <v/>
      </c>
      <c r="Q640" s="95" t="str">
        <f t="shared" si="40"/>
        <v/>
      </c>
      <c r="R640" s="96" t="str">
        <f t="shared" si="41"/>
        <v/>
      </c>
      <c r="S640" s="97" t="str">
        <f>IF(A640="","",IF(LOOKUP(A640,Stammdaten!$A$17:$A$1001,Stammdaten!$G$17:$G$1001)="Nein",0,IF(ISBLANK('Beladung des Speichers'!A640),"",ROUND(MIN(J640,Q640)*-1,2))))</f>
        <v/>
      </c>
    </row>
    <row r="641" spans="1:19" x14ac:dyDescent="0.2">
      <c r="A641" s="98" t="str">
        <f>IF('Beladung des Speichers'!A641="","",'Beladung des Speichers'!A641)</f>
        <v/>
      </c>
      <c r="B641" s="98" t="str">
        <f>IF('Beladung des Speichers'!B641="","",'Beladung des Speichers'!B641)</f>
        <v/>
      </c>
      <c r="C641" s="149" t="str">
        <f>IF(ISBLANK('Beladung des Speichers'!A641),"",SUMIFS('Beladung des Speichers'!$C$17:$C$300,'Beladung des Speichers'!$A$17:$A$300,A641)-SUMIFS('Entladung des Speichers'!$C$17:$C$300,'Entladung des Speichers'!$A$17:$A$300,A641)+SUMIFS(Füllstände!$B$17:$B$299,Füllstände!$A$17:$A$299,A641)-SUMIFS(Füllstände!$C$17:$C$299,Füllstände!$A$17:$A$299,A641))</f>
        <v/>
      </c>
      <c r="D641" s="150" t="str">
        <f>IF(ISBLANK('Beladung des Speichers'!A641),"",C641*'Beladung des Speichers'!C641/SUMIFS('Beladung des Speichers'!$C$17:$C$300,'Beladung des Speichers'!$A$17:$A$300,A641))</f>
        <v/>
      </c>
      <c r="E641" s="151" t="str">
        <f>IF(ISBLANK('Beladung des Speichers'!A641),"",1/SUMIFS('Beladung des Speichers'!$C$17:$C$300,'Beladung des Speichers'!$A$17:$A$300,A641)*C641*SUMIF($A$17:$A$300,A641,'Beladung des Speichers'!$E$17:$E$300))</f>
        <v/>
      </c>
      <c r="F641" s="152" t="str">
        <f>IF(ISBLANK('Beladung des Speichers'!A641),"",IF(C641=0,"0,00",D641/C641*E641))</f>
        <v/>
      </c>
      <c r="G641" s="153" t="str">
        <f>IF(ISBLANK('Beladung des Speichers'!A641),"",SUMIFS('Beladung des Speichers'!$C$17:$C$300,'Beladung des Speichers'!$A$17:$A$300,A641))</f>
        <v/>
      </c>
      <c r="H641" s="112" t="str">
        <f>IF(ISBLANK('Beladung des Speichers'!A641),"",'Beladung des Speichers'!C641)</f>
        <v/>
      </c>
      <c r="I641" s="154" t="str">
        <f>IF(ISBLANK('Beladung des Speichers'!A641),"",SUMIFS('Beladung des Speichers'!$E$17:$E$1001,'Beladung des Speichers'!$A$17:$A$1001,'Ergebnis (detailliert)'!A641))</f>
        <v/>
      </c>
      <c r="J641" s="113" t="str">
        <f>IF(ISBLANK('Beladung des Speichers'!A641),"",'Beladung des Speichers'!E641)</f>
        <v/>
      </c>
      <c r="K641" s="154" t="str">
        <f>IF(ISBLANK('Beladung des Speichers'!A641),"",SUMIFS('Entladung des Speichers'!$C$17:$C$1001,'Entladung des Speichers'!$A$17:$A$1001,'Ergebnis (detailliert)'!A641))</f>
        <v/>
      </c>
      <c r="L641" s="155" t="str">
        <f t="shared" si="38"/>
        <v/>
      </c>
      <c r="M641" s="155" t="str">
        <f>IF(ISBLANK('Entladung des Speichers'!A641),"",'Entladung des Speichers'!C641)</f>
        <v/>
      </c>
      <c r="N641" s="154" t="str">
        <f>IF(ISBLANK('Beladung des Speichers'!A641),"",SUMIFS('Entladung des Speichers'!$E$17:$E$1001,'Entladung des Speichers'!$A$17:$A$1001,'Ergebnis (detailliert)'!$A$17:$A$300))</f>
        <v/>
      </c>
      <c r="O641" s="113" t="str">
        <f t="shared" si="39"/>
        <v/>
      </c>
      <c r="P641" s="17" t="str">
        <f>IFERROR(IF(A641="","",N641*'Ergebnis (detailliert)'!J641/'Ergebnis (detailliert)'!I641),0)</f>
        <v/>
      </c>
      <c r="Q641" s="95" t="str">
        <f t="shared" si="40"/>
        <v/>
      </c>
      <c r="R641" s="96" t="str">
        <f t="shared" si="41"/>
        <v/>
      </c>
      <c r="S641" s="97" t="str">
        <f>IF(A641="","",IF(LOOKUP(A641,Stammdaten!$A$17:$A$1001,Stammdaten!$G$17:$G$1001)="Nein",0,IF(ISBLANK('Beladung des Speichers'!A641),"",ROUND(MIN(J641,Q641)*-1,2))))</f>
        <v/>
      </c>
    </row>
    <row r="642" spans="1:19" x14ac:dyDescent="0.2">
      <c r="A642" s="98" t="str">
        <f>IF('Beladung des Speichers'!A642="","",'Beladung des Speichers'!A642)</f>
        <v/>
      </c>
      <c r="B642" s="98" t="str">
        <f>IF('Beladung des Speichers'!B642="","",'Beladung des Speichers'!B642)</f>
        <v/>
      </c>
      <c r="C642" s="149" t="str">
        <f>IF(ISBLANK('Beladung des Speichers'!A642),"",SUMIFS('Beladung des Speichers'!$C$17:$C$300,'Beladung des Speichers'!$A$17:$A$300,A642)-SUMIFS('Entladung des Speichers'!$C$17:$C$300,'Entladung des Speichers'!$A$17:$A$300,A642)+SUMIFS(Füllstände!$B$17:$B$299,Füllstände!$A$17:$A$299,A642)-SUMIFS(Füllstände!$C$17:$C$299,Füllstände!$A$17:$A$299,A642))</f>
        <v/>
      </c>
      <c r="D642" s="150" t="str">
        <f>IF(ISBLANK('Beladung des Speichers'!A642),"",C642*'Beladung des Speichers'!C642/SUMIFS('Beladung des Speichers'!$C$17:$C$300,'Beladung des Speichers'!$A$17:$A$300,A642))</f>
        <v/>
      </c>
      <c r="E642" s="151" t="str">
        <f>IF(ISBLANK('Beladung des Speichers'!A642),"",1/SUMIFS('Beladung des Speichers'!$C$17:$C$300,'Beladung des Speichers'!$A$17:$A$300,A642)*C642*SUMIF($A$17:$A$300,A642,'Beladung des Speichers'!$E$17:$E$300))</f>
        <v/>
      </c>
      <c r="F642" s="152" t="str">
        <f>IF(ISBLANK('Beladung des Speichers'!A642),"",IF(C642=0,"0,00",D642/C642*E642))</f>
        <v/>
      </c>
      <c r="G642" s="153" t="str">
        <f>IF(ISBLANK('Beladung des Speichers'!A642),"",SUMIFS('Beladung des Speichers'!$C$17:$C$300,'Beladung des Speichers'!$A$17:$A$300,A642))</f>
        <v/>
      </c>
      <c r="H642" s="112" t="str">
        <f>IF(ISBLANK('Beladung des Speichers'!A642),"",'Beladung des Speichers'!C642)</f>
        <v/>
      </c>
      <c r="I642" s="154" t="str">
        <f>IF(ISBLANK('Beladung des Speichers'!A642),"",SUMIFS('Beladung des Speichers'!$E$17:$E$1001,'Beladung des Speichers'!$A$17:$A$1001,'Ergebnis (detailliert)'!A642))</f>
        <v/>
      </c>
      <c r="J642" s="113" t="str">
        <f>IF(ISBLANK('Beladung des Speichers'!A642),"",'Beladung des Speichers'!E642)</f>
        <v/>
      </c>
      <c r="K642" s="154" t="str">
        <f>IF(ISBLANK('Beladung des Speichers'!A642),"",SUMIFS('Entladung des Speichers'!$C$17:$C$1001,'Entladung des Speichers'!$A$17:$A$1001,'Ergebnis (detailliert)'!A642))</f>
        <v/>
      </c>
      <c r="L642" s="155" t="str">
        <f t="shared" si="38"/>
        <v/>
      </c>
      <c r="M642" s="155" t="str">
        <f>IF(ISBLANK('Entladung des Speichers'!A642),"",'Entladung des Speichers'!C642)</f>
        <v/>
      </c>
      <c r="N642" s="154" t="str">
        <f>IF(ISBLANK('Beladung des Speichers'!A642),"",SUMIFS('Entladung des Speichers'!$E$17:$E$1001,'Entladung des Speichers'!$A$17:$A$1001,'Ergebnis (detailliert)'!$A$17:$A$300))</f>
        <v/>
      </c>
      <c r="O642" s="113" t="str">
        <f t="shared" si="39"/>
        <v/>
      </c>
      <c r="P642" s="17" t="str">
        <f>IFERROR(IF(A642="","",N642*'Ergebnis (detailliert)'!J642/'Ergebnis (detailliert)'!I642),0)</f>
        <v/>
      </c>
      <c r="Q642" s="95" t="str">
        <f t="shared" si="40"/>
        <v/>
      </c>
      <c r="R642" s="96" t="str">
        <f t="shared" si="41"/>
        <v/>
      </c>
      <c r="S642" s="97" t="str">
        <f>IF(A642="","",IF(LOOKUP(A642,Stammdaten!$A$17:$A$1001,Stammdaten!$G$17:$G$1001)="Nein",0,IF(ISBLANK('Beladung des Speichers'!A642),"",ROUND(MIN(J642,Q642)*-1,2))))</f>
        <v/>
      </c>
    </row>
    <row r="643" spans="1:19" x14ac:dyDescent="0.2">
      <c r="A643" s="98" t="str">
        <f>IF('Beladung des Speichers'!A643="","",'Beladung des Speichers'!A643)</f>
        <v/>
      </c>
      <c r="B643" s="98" t="str">
        <f>IF('Beladung des Speichers'!B643="","",'Beladung des Speichers'!B643)</f>
        <v/>
      </c>
      <c r="C643" s="149" t="str">
        <f>IF(ISBLANK('Beladung des Speichers'!A643),"",SUMIFS('Beladung des Speichers'!$C$17:$C$300,'Beladung des Speichers'!$A$17:$A$300,A643)-SUMIFS('Entladung des Speichers'!$C$17:$C$300,'Entladung des Speichers'!$A$17:$A$300,A643)+SUMIFS(Füllstände!$B$17:$B$299,Füllstände!$A$17:$A$299,A643)-SUMIFS(Füllstände!$C$17:$C$299,Füllstände!$A$17:$A$299,A643))</f>
        <v/>
      </c>
      <c r="D643" s="150" t="str">
        <f>IF(ISBLANK('Beladung des Speichers'!A643),"",C643*'Beladung des Speichers'!C643/SUMIFS('Beladung des Speichers'!$C$17:$C$300,'Beladung des Speichers'!$A$17:$A$300,A643))</f>
        <v/>
      </c>
      <c r="E643" s="151" t="str">
        <f>IF(ISBLANK('Beladung des Speichers'!A643),"",1/SUMIFS('Beladung des Speichers'!$C$17:$C$300,'Beladung des Speichers'!$A$17:$A$300,A643)*C643*SUMIF($A$17:$A$300,A643,'Beladung des Speichers'!$E$17:$E$300))</f>
        <v/>
      </c>
      <c r="F643" s="152" t="str">
        <f>IF(ISBLANK('Beladung des Speichers'!A643),"",IF(C643=0,"0,00",D643/C643*E643))</f>
        <v/>
      </c>
      <c r="G643" s="153" t="str">
        <f>IF(ISBLANK('Beladung des Speichers'!A643),"",SUMIFS('Beladung des Speichers'!$C$17:$C$300,'Beladung des Speichers'!$A$17:$A$300,A643))</f>
        <v/>
      </c>
      <c r="H643" s="112" t="str">
        <f>IF(ISBLANK('Beladung des Speichers'!A643),"",'Beladung des Speichers'!C643)</f>
        <v/>
      </c>
      <c r="I643" s="154" t="str">
        <f>IF(ISBLANK('Beladung des Speichers'!A643),"",SUMIFS('Beladung des Speichers'!$E$17:$E$1001,'Beladung des Speichers'!$A$17:$A$1001,'Ergebnis (detailliert)'!A643))</f>
        <v/>
      </c>
      <c r="J643" s="113" t="str">
        <f>IF(ISBLANK('Beladung des Speichers'!A643),"",'Beladung des Speichers'!E643)</f>
        <v/>
      </c>
      <c r="K643" s="154" t="str">
        <f>IF(ISBLANK('Beladung des Speichers'!A643),"",SUMIFS('Entladung des Speichers'!$C$17:$C$1001,'Entladung des Speichers'!$A$17:$A$1001,'Ergebnis (detailliert)'!A643))</f>
        <v/>
      </c>
      <c r="L643" s="155" t="str">
        <f t="shared" si="38"/>
        <v/>
      </c>
      <c r="M643" s="155" t="str">
        <f>IF(ISBLANK('Entladung des Speichers'!A643),"",'Entladung des Speichers'!C643)</f>
        <v/>
      </c>
      <c r="N643" s="154" t="str">
        <f>IF(ISBLANK('Beladung des Speichers'!A643),"",SUMIFS('Entladung des Speichers'!$E$17:$E$1001,'Entladung des Speichers'!$A$17:$A$1001,'Ergebnis (detailliert)'!$A$17:$A$300))</f>
        <v/>
      </c>
      <c r="O643" s="113" t="str">
        <f t="shared" si="39"/>
        <v/>
      </c>
      <c r="P643" s="17" t="str">
        <f>IFERROR(IF(A643="","",N643*'Ergebnis (detailliert)'!J643/'Ergebnis (detailliert)'!I643),0)</f>
        <v/>
      </c>
      <c r="Q643" s="95" t="str">
        <f t="shared" si="40"/>
        <v/>
      </c>
      <c r="R643" s="96" t="str">
        <f t="shared" si="41"/>
        <v/>
      </c>
      <c r="S643" s="97" t="str">
        <f>IF(A643="","",IF(LOOKUP(A643,Stammdaten!$A$17:$A$1001,Stammdaten!$G$17:$G$1001)="Nein",0,IF(ISBLANK('Beladung des Speichers'!A643),"",ROUND(MIN(J643,Q643)*-1,2))))</f>
        <v/>
      </c>
    </row>
    <row r="644" spans="1:19" x14ac:dyDescent="0.2">
      <c r="A644" s="98" t="str">
        <f>IF('Beladung des Speichers'!A644="","",'Beladung des Speichers'!A644)</f>
        <v/>
      </c>
      <c r="B644" s="98" t="str">
        <f>IF('Beladung des Speichers'!B644="","",'Beladung des Speichers'!B644)</f>
        <v/>
      </c>
      <c r="C644" s="149" t="str">
        <f>IF(ISBLANK('Beladung des Speichers'!A644),"",SUMIFS('Beladung des Speichers'!$C$17:$C$300,'Beladung des Speichers'!$A$17:$A$300,A644)-SUMIFS('Entladung des Speichers'!$C$17:$C$300,'Entladung des Speichers'!$A$17:$A$300,A644)+SUMIFS(Füllstände!$B$17:$B$299,Füllstände!$A$17:$A$299,A644)-SUMIFS(Füllstände!$C$17:$C$299,Füllstände!$A$17:$A$299,A644))</f>
        <v/>
      </c>
      <c r="D644" s="150" t="str">
        <f>IF(ISBLANK('Beladung des Speichers'!A644),"",C644*'Beladung des Speichers'!C644/SUMIFS('Beladung des Speichers'!$C$17:$C$300,'Beladung des Speichers'!$A$17:$A$300,A644))</f>
        <v/>
      </c>
      <c r="E644" s="151" t="str">
        <f>IF(ISBLANK('Beladung des Speichers'!A644),"",1/SUMIFS('Beladung des Speichers'!$C$17:$C$300,'Beladung des Speichers'!$A$17:$A$300,A644)*C644*SUMIF($A$17:$A$300,A644,'Beladung des Speichers'!$E$17:$E$300))</f>
        <v/>
      </c>
      <c r="F644" s="152" t="str">
        <f>IF(ISBLANK('Beladung des Speichers'!A644),"",IF(C644=0,"0,00",D644/C644*E644))</f>
        <v/>
      </c>
      <c r="G644" s="153" t="str">
        <f>IF(ISBLANK('Beladung des Speichers'!A644),"",SUMIFS('Beladung des Speichers'!$C$17:$C$300,'Beladung des Speichers'!$A$17:$A$300,A644))</f>
        <v/>
      </c>
      <c r="H644" s="112" t="str">
        <f>IF(ISBLANK('Beladung des Speichers'!A644),"",'Beladung des Speichers'!C644)</f>
        <v/>
      </c>
      <c r="I644" s="154" t="str">
        <f>IF(ISBLANK('Beladung des Speichers'!A644),"",SUMIFS('Beladung des Speichers'!$E$17:$E$1001,'Beladung des Speichers'!$A$17:$A$1001,'Ergebnis (detailliert)'!A644))</f>
        <v/>
      </c>
      <c r="J644" s="113" t="str">
        <f>IF(ISBLANK('Beladung des Speichers'!A644),"",'Beladung des Speichers'!E644)</f>
        <v/>
      </c>
      <c r="K644" s="154" t="str">
        <f>IF(ISBLANK('Beladung des Speichers'!A644),"",SUMIFS('Entladung des Speichers'!$C$17:$C$1001,'Entladung des Speichers'!$A$17:$A$1001,'Ergebnis (detailliert)'!A644))</f>
        <v/>
      </c>
      <c r="L644" s="155" t="str">
        <f t="shared" si="38"/>
        <v/>
      </c>
      <c r="M644" s="155" t="str">
        <f>IF(ISBLANK('Entladung des Speichers'!A644),"",'Entladung des Speichers'!C644)</f>
        <v/>
      </c>
      <c r="N644" s="154" t="str">
        <f>IF(ISBLANK('Beladung des Speichers'!A644),"",SUMIFS('Entladung des Speichers'!$E$17:$E$1001,'Entladung des Speichers'!$A$17:$A$1001,'Ergebnis (detailliert)'!$A$17:$A$300))</f>
        <v/>
      </c>
      <c r="O644" s="113" t="str">
        <f t="shared" si="39"/>
        <v/>
      </c>
      <c r="P644" s="17" t="str">
        <f>IFERROR(IF(A644="","",N644*'Ergebnis (detailliert)'!J644/'Ergebnis (detailliert)'!I644),0)</f>
        <v/>
      </c>
      <c r="Q644" s="95" t="str">
        <f t="shared" si="40"/>
        <v/>
      </c>
      <c r="R644" s="96" t="str">
        <f t="shared" si="41"/>
        <v/>
      </c>
      <c r="S644" s="97" t="str">
        <f>IF(A644="","",IF(LOOKUP(A644,Stammdaten!$A$17:$A$1001,Stammdaten!$G$17:$G$1001)="Nein",0,IF(ISBLANK('Beladung des Speichers'!A644),"",ROUND(MIN(J644,Q644)*-1,2))))</f>
        <v/>
      </c>
    </row>
    <row r="645" spans="1:19" x14ac:dyDescent="0.2">
      <c r="A645" s="98" t="str">
        <f>IF('Beladung des Speichers'!A645="","",'Beladung des Speichers'!A645)</f>
        <v/>
      </c>
      <c r="B645" s="98" t="str">
        <f>IF('Beladung des Speichers'!B645="","",'Beladung des Speichers'!B645)</f>
        <v/>
      </c>
      <c r="C645" s="149" t="str">
        <f>IF(ISBLANK('Beladung des Speichers'!A645),"",SUMIFS('Beladung des Speichers'!$C$17:$C$300,'Beladung des Speichers'!$A$17:$A$300,A645)-SUMIFS('Entladung des Speichers'!$C$17:$C$300,'Entladung des Speichers'!$A$17:$A$300,A645)+SUMIFS(Füllstände!$B$17:$B$299,Füllstände!$A$17:$A$299,A645)-SUMIFS(Füllstände!$C$17:$C$299,Füllstände!$A$17:$A$299,A645))</f>
        <v/>
      </c>
      <c r="D645" s="150" t="str">
        <f>IF(ISBLANK('Beladung des Speichers'!A645),"",C645*'Beladung des Speichers'!C645/SUMIFS('Beladung des Speichers'!$C$17:$C$300,'Beladung des Speichers'!$A$17:$A$300,A645))</f>
        <v/>
      </c>
      <c r="E645" s="151" t="str">
        <f>IF(ISBLANK('Beladung des Speichers'!A645),"",1/SUMIFS('Beladung des Speichers'!$C$17:$C$300,'Beladung des Speichers'!$A$17:$A$300,A645)*C645*SUMIF($A$17:$A$300,A645,'Beladung des Speichers'!$E$17:$E$300))</f>
        <v/>
      </c>
      <c r="F645" s="152" t="str">
        <f>IF(ISBLANK('Beladung des Speichers'!A645),"",IF(C645=0,"0,00",D645/C645*E645))</f>
        <v/>
      </c>
      <c r="G645" s="153" t="str">
        <f>IF(ISBLANK('Beladung des Speichers'!A645),"",SUMIFS('Beladung des Speichers'!$C$17:$C$300,'Beladung des Speichers'!$A$17:$A$300,A645))</f>
        <v/>
      </c>
      <c r="H645" s="112" t="str">
        <f>IF(ISBLANK('Beladung des Speichers'!A645),"",'Beladung des Speichers'!C645)</f>
        <v/>
      </c>
      <c r="I645" s="154" t="str">
        <f>IF(ISBLANK('Beladung des Speichers'!A645),"",SUMIFS('Beladung des Speichers'!$E$17:$E$1001,'Beladung des Speichers'!$A$17:$A$1001,'Ergebnis (detailliert)'!A645))</f>
        <v/>
      </c>
      <c r="J645" s="113" t="str">
        <f>IF(ISBLANK('Beladung des Speichers'!A645),"",'Beladung des Speichers'!E645)</f>
        <v/>
      </c>
      <c r="K645" s="154" t="str">
        <f>IF(ISBLANK('Beladung des Speichers'!A645),"",SUMIFS('Entladung des Speichers'!$C$17:$C$1001,'Entladung des Speichers'!$A$17:$A$1001,'Ergebnis (detailliert)'!A645))</f>
        <v/>
      </c>
      <c r="L645" s="155" t="str">
        <f t="shared" si="38"/>
        <v/>
      </c>
      <c r="M645" s="155" t="str">
        <f>IF(ISBLANK('Entladung des Speichers'!A645),"",'Entladung des Speichers'!C645)</f>
        <v/>
      </c>
      <c r="N645" s="154" t="str">
        <f>IF(ISBLANK('Beladung des Speichers'!A645),"",SUMIFS('Entladung des Speichers'!$E$17:$E$1001,'Entladung des Speichers'!$A$17:$A$1001,'Ergebnis (detailliert)'!$A$17:$A$300))</f>
        <v/>
      </c>
      <c r="O645" s="113" t="str">
        <f t="shared" si="39"/>
        <v/>
      </c>
      <c r="P645" s="17" t="str">
        <f>IFERROR(IF(A645="","",N645*'Ergebnis (detailliert)'!J645/'Ergebnis (detailliert)'!I645),0)</f>
        <v/>
      </c>
      <c r="Q645" s="95" t="str">
        <f t="shared" si="40"/>
        <v/>
      </c>
      <c r="R645" s="96" t="str">
        <f t="shared" si="41"/>
        <v/>
      </c>
      <c r="S645" s="97" t="str">
        <f>IF(A645="","",IF(LOOKUP(A645,Stammdaten!$A$17:$A$1001,Stammdaten!$G$17:$G$1001)="Nein",0,IF(ISBLANK('Beladung des Speichers'!A645),"",ROUND(MIN(J645,Q645)*-1,2))))</f>
        <v/>
      </c>
    </row>
    <row r="646" spans="1:19" x14ac:dyDescent="0.2">
      <c r="A646" s="98" t="str">
        <f>IF('Beladung des Speichers'!A646="","",'Beladung des Speichers'!A646)</f>
        <v/>
      </c>
      <c r="B646" s="98" t="str">
        <f>IF('Beladung des Speichers'!B646="","",'Beladung des Speichers'!B646)</f>
        <v/>
      </c>
      <c r="C646" s="149" t="str">
        <f>IF(ISBLANK('Beladung des Speichers'!A646),"",SUMIFS('Beladung des Speichers'!$C$17:$C$300,'Beladung des Speichers'!$A$17:$A$300,A646)-SUMIFS('Entladung des Speichers'!$C$17:$C$300,'Entladung des Speichers'!$A$17:$A$300,A646)+SUMIFS(Füllstände!$B$17:$B$299,Füllstände!$A$17:$A$299,A646)-SUMIFS(Füllstände!$C$17:$C$299,Füllstände!$A$17:$A$299,A646))</f>
        <v/>
      </c>
      <c r="D646" s="150" t="str">
        <f>IF(ISBLANK('Beladung des Speichers'!A646),"",C646*'Beladung des Speichers'!C646/SUMIFS('Beladung des Speichers'!$C$17:$C$300,'Beladung des Speichers'!$A$17:$A$300,A646))</f>
        <v/>
      </c>
      <c r="E646" s="151" t="str">
        <f>IF(ISBLANK('Beladung des Speichers'!A646),"",1/SUMIFS('Beladung des Speichers'!$C$17:$C$300,'Beladung des Speichers'!$A$17:$A$300,A646)*C646*SUMIF($A$17:$A$300,A646,'Beladung des Speichers'!$E$17:$E$300))</f>
        <v/>
      </c>
      <c r="F646" s="152" t="str">
        <f>IF(ISBLANK('Beladung des Speichers'!A646),"",IF(C646=0,"0,00",D646/C646*E646))</f>
        <v/>
      </c>
      <c r="G646" s="153" t="str">
        <f>IF(ISBLANK('Beladung des Speichers'!A646),"",SUMIFS('Beladung des Speichers'!$C$17:$C$300,'Beladung des Speichers'!$A$17:$A$300,A646))</f>
        <v/>
      </c>
      <c r="H646" s="112" t="str">
        <f>IF(ISBLANK('Beladung des Speichers'!A646),"",'Beladung des Speichers'!C646)</f>
        <v/>
      </c>
      <c r="I646" s="154" t="str">
        <f>IF(ISBLANK('Beladung des Speichers'!A646),"",SUMIFS('Beladung des Speichers'!$E$17:$E$1001,'Beladung des Speichers'!$A$17:$A$1001,'Ergebnis (detailliert)'!A646))</f>
        <v/>
      </c>
      <c r="J646" s="113" t="str">
        <f>IF(ISBLANK('Beladung des Speichers'!A646),"",'Beladung des Speichers'!E646)</f>
        <v/>
      </c>
      <c r="K646" s="154" t="str">
        <f>IF(ISBLANK('Beladung des Speichers'!A646),"",SUMIFS('Entladung des Speichers'!$C$17:$C$1001,'Entladung des Speichers'!$A$17:$A$1001,'Ergebnis (detailliert)'!A646))</f>
        <v/>
      </c>
      <c r="L646" s="155" t="str">
        <f t="shared" si="38"/>
        <v/>
      </c>
      <c r="M646" s="155" t="str">
        <f>IF(ISBLANK('Entladung des Speichers'!A646),"",'Entladung des Speichers'!C646)</f>
        <v/>
      </c>
      <c r="N646" s="154" t="str">
        <f>IF(ISBLANK('Beladung des Speichers'!A646),"",SUMIFS('Entladung des Speichers'!$E$17:$E$1001,'Entladung des Speichers'!$A$17:$A$1001,'Ergebnis (detailliert)'!$A$17:$A$300))</f>
        <v/>
      </c>
      <c r="O646" s="113" t="str">
        <f t="shared" si="39"/>
        <v/>
      </c>
      <c r="P646" s="17" t="str">
        <f>IFERROR(IF(A646="","",N646*'Ergebnis (detailliert)'!J646/'Ergebnis (detailliert)'!I646),0)</f>
        <v/>
      </c>
      <c r="Q646" s="95" t="str">
        <f t="shared" si="40"/>
        <v/>
      </c>
      <c r="R646" s="96" t="str">
        <f t="shared" si="41"/>
        <v/>
      </c>
      <c r="S646" s="97" t="str">
        <f>IF(A646="","",IF(LOOKUP(A646,Stammdaten!$A$17:$A$1001,Stammdaten!$G$17:$G$1001)="Nein",0,IF(ISBLANK('Beladung des Speichers'!A646),"",ROUND(MIN(J646,Q646)*-1,2))))</f>
        <v/>
      </c>
    </row>
    <row r="647" spans="1:19" x14ac:dyDescent="0.2">
      <c r="A647" s="98" t="str">
        <f>IF('Beladung des Speichers'!A647="","",'Beladung des Speichers'!A647)</f>
        <v/>
      </c>
      <c r="B647" s="98" t="str">
        <f>IF('Beladung des Speichers'!B647="","",'Beladung des Speichers'!B647)</f>
        <v/>
      </c>
      <c r="C647" s="149" t="str">
        <f>IF(ISBLANK('Beladung des Speichers'!A647),"",SUMIFS('Beladung des Speichers'!$C$17:$C$300,'Beladung des Speichers'!$A$17:$A$300,A647)-SUMIFS('Entladung des Speichers'!$C$17:$C$300,'Entladung des Speichers'!$A$17:$A$300,A647)+SUMIFS(Füllstände!$B$17:$B$299,Füllstände!$A$17:$A$299,A647)-SUMIFS(Füllstände!$C$17:$C$299,Füllstände!$A$17:$A$299,A647))</f>
        <v/>
      </c>
      <c r="D647" s="150" t="str">
        <f>IF(ISBLANK('Beladung des Speichers'!A647),"",C647*'Beladung des Speichers'!C647/SUMIFS('Beladung des Speichers'!$C$17:$C$300,'Beladung des Speichers'!$A$17:$A$300,A647))</f>
        <v/>
      </c>
      <c r="E647" s="151" t="str">
        <f>IF(ISBLANK('Beladung des Speichers'!A647),"",1/SUMIFS('Beladung des Speichers'!$C$17:$C$300,'Beladung des Speichers'!$A$17:$A$300,A647)*C647*SUMIF($A$17:$A$300,A647,'Beladung des Speichers'!$E$17:$E$300))</f>
        <v/>
      </c>
      <c r="F647" s="152" t="str">
        <f>IF(ISBLANK('Beladung des Speichers'!A647),"",IF(C647=0,"0,00",D647/C647*E647))</f>
        <v/>
      </c>
      <c r="G647" s="153" t="str">
        <f>IF(ISBLANK('Beladung des Speichers'!A647),"",SUMIFS('Beladung des Speichers'!$C$17:$C$300,'Beladung des Speichers'!$A$17:$A$300,A647))</f>
        <v/>
      </c>
      <c r="H647" s="112" t="str">
        <f>IF(ISBLANK('Beladung des Speichers'!A647),"",'Beladung des Speichers'!C647)</f>
        <v/>
      </c>
      <c r="I647" s="154" t="str">
        <f>IF(ISBLANK('Beladung des Speichers'!A647),"",SUMIFS('Beladung des Speichers'!$E$17:$E$1001,'Beladung des Speichers'!$A$17:$A$1001,'Ergebnis (detailliert)'!A647))</f>
        <v/>
      </c>
      <c r="J647" s="113" t="str">
        <f>IF(ISBLANK('Beladung des Speichers'!A647),"",'Beladung des Speichers'!E647)</f>
        <v/>
      </c>
      <c r="K647" s="154" t="str">
        <f>IF(ISBLANK('Beladung des Speichers'!A647),"",SUMIFS('Entladung des Speichers'!$C$17:$C$1001,'Entladung des Speichers'!$A$17:$A$1001,'Ergebnis (detailliert)'!A647))</f>
        <v/>
      </c>
      <c r="L647" s="155" t="str">
        <f t="shared" si="38"/>
        <v/>
      </c>
      <c r="M647" s="155" t="str">
        <f>IF(ISBLANK('Entladung des Speichers'!A647),"",'Entladung des Speichers'!C647)</f>
        <v/>
      </c>
      <c r="N647" s="154" t="str">
        <f>IF(ISBLANK('Beladung des Speichers'!A647),"",SUMIFS('Entladung des Speichers'!$E$17:$E$1001,'Entladung des Speichers'!$A$17:$A$1001,'Ergebnis (detailliert)'!$A$17:$A$300))</f>
        <v/>
      </c>
      <c r="O647" s="113" t="str">
        <f t="shared" si="39"/>
        <v/>
      </c>
      <c r="P647" s="17" t="str">
        <f>IFERROR(IF(A647="","",N647*'Ergebnis (detailliert)'!J647/'Ergebnis (detailliert)'!I647),0)</f>
        <v/>
      </c>
      <c r="Q647" s="95" t="str">
        <f t="shared" si="40"/>
        <v/>
      </c>
      <c r="R647" s="96" t="str">
        <f t="shared" si="41"/>
        <v/>
      </c>
      <c r="S647" s="97" t="str">
        <f>IF(A647="","",IF(LOOKUP(A647,Stammdaten!$A$17:$A$1001,Stammdaten!$G$17:$G$1001)="Nein",0,IF(ISBLANK('Beladung des Speichers'!A647),"",ROUND(MIN(J647,Q647)*-1,2))))</f>
        <v/>
      </c>
    </row>
    <row r="648" spans="1:19" x14ac:dyDescent="0.2">
      <c r="A648" s="98" t="str">
        <f>IF('Beladung des Speichers'!A648="","",'Beladung des Speichers'!A648)</f>
        <v/>
      </c>
      <c r="B648" s="98" t="str">
        <f>IF('Beladung des Speichers'!B648="","",'Beladung des Speichers'!B648)</f>
        <v/>
      </c>
      <c r="C648" s="149" t="str">
        <f>IF(ISBLANK('Beladung des Speichers'!A648),"",SUMIFS('Beladung des Speichers'!$C$17:$C$300,'Beladung des Speichers'!$A$17:$A$300,A648)-SUMIFS('Entladung des Speichers'!$C$17:$C$300,'Entladung des Speichers'!$A$17:$A$300,A648)+SUMIFS(Füllstände!$B$17:$B$299,Füllstände!$A$17:$A$299,A648)-SUMIFS(Füllstände!$C$17:$C$299,Füllstände!$A$17:$A$299,A648))</f>
        <v/>
      </c>
      <c r="D648" s="150" t="str">
        <f>IF(ISBLANK('Beladung des Speichers'!A648),"",C648*'Beladung des Speichers'!C648/SUMIFS('Beladung des Speichers'!$C$17:$C$300,'Beladung des Speichers'!$A$17:$A$300,A648))</f>
        <v/>
      </c>
      <c r="E648" s="151" t="str">
        <f>IF(ISBLANK('Beladung des Speichers'!A648),"",1/SUMIFS('Beladung des Speichers'!$C$17:$C$300,'Beladung des Speichers'!$A$17:$A$300,A648)*C648*SUMIF($A$17:$A$300,A648,'Beladung des Speichers'!$E$17:$E$300))</f>
        <v/>
      </c>
      <c r="F648" s="152" t="str">
        <f>IF(ISBLANK('Beladung des Speichers'!A648),"",IF(C648=0,"0,00",D648/C648*E648))</f>
        <v/>
      </c>
      <c r="G648" s="153" t="str">
        <f>IF(ISBLANK('Beladung des Speichers'!A648),"",SUMIFS('Beladung des Speichers'!$C$17:$C$300,'Beladung des Speichers'!$A$17:$A$300,A648))</f>
        <v/>
      </c>
      <c r="H648" s="112" t="str">
        <f>IF(ISBLANK('Beladung des Speichers'!A648),"",'Beladung des Speichers'!C648)</f>
        <v/>
      </c>
      <c r="I648" s="154" t="str">
        <f>IF(ISBLANK('Beladung des Speichers'!A648),"",SUMIFS('Beladung des Speichers'!$E$17:$E$1001,'Beladung des Speichers'!$A$17:$A$1001,'Ergebnis (detailliert)'!A648))</f>
        <v/>
      </c>
      <c r="J648" s="113" t="str">
        <f>IF(ISBLANK('Beladung des Speichers'!A648),"",'Beladung des Speichers'!E648)</f>
        <v/>
      </c>
      <c r="K648" s="154" t="str">
        <f>IF(ISBLANK('Beladung des Speichers'!A648),"",SUMIFS('Entladung des Speichers'!$C$17:$C$1001,'Entladung des Speichers'!$A$17:$A$1001,'Ergebnis (detailliert)'!A648))</f>
        <v/>
      </c>
      <c r="L648" s="155" t="str">
        <f t="shared" si="38"/>
        <v/>
      </c>
      <c r="M648" s="155" t="str">
        <f>IF(ISBLANK('Entladung des Speichers'!A648),"",'Entladung des Speichers'!C648)</f>
        <v/>
      </c>
      <c r="N648" s="154" t="str">
        <f>IF(ISBLANK('Beladung des Speichers'!A648),"",SUMIFS('Entladung des Speichers'!$E$17:$E$1001,'Entladung des Speichers'!$A$17:$A$1001,'Ergebnis (detailliert)'!$A$17:$A$300))</f>
        <v/>
      </c>
      <c r="O648" s="113" t="str">
        <f t="shared" si="39"/>
        <v/>
      </c>
      <c r="P648" s="17" t="str">
        <f>IFERROR(IF(A648="","",N648*'Ergebnis (detailliert)'!J648/'Ergebnis (detailliert)'!I648),0)</f>
        <v/>
      </c>
      <c r="Q648" s="95" t="str">
        <f t="shared" si="40"/>
        <v/>
      </c>
      <c r="R648" s="96" t="str">
        <f t="shared" si="41"/>
        <v/>
      </c>
      <c r="S648" s="97" t="str">
        <f>IF(A648="","",IF(LOOKUP(A648,Stammdaten!$A$17:$A$1001,Stammdaten!$G$17:$G$1001)="Nein",0,IF(ISBLANK('Beladung des Speichers'!A648),"",ROUND(MIN(J648,Q648)*-1,2))))</f>
        <v/>
      </c>
    </row>
    <row r="649" spans="1:19" x14ac:dyDescent="0.2">
      <c r="A649" s="98" t="str">
        <f>IF('Beladung des Speichers'!A649="","",'Beladung des Speichers'!A649)</f>
        <v/>
      </c>
      <c r="B649" s="98" t="str">
        <f>IF('Beladung des Speichers'!B649="","",'Beladung des Speichers'!B649)</f>
        <v/>
      </c>
      <c r="C649" s="149" t="str">
        <f>IF(ISBLANK('Beladung des Speichers'!A649),"",SUMIFS('Beladung des Speichers'!$C$17:$C$300,'Beladung des Speichers'!$A$17:$A$300,A649)-SUMIFS('Entladung des Speichers'!$C$17:$C$300,'Entladung des Speichers'!$A$17:$A$300,A649)+SUMIFS(Füllstände!$B$17:$B$299,Füllstände!$A$17:$A$299,A649)-SUMIFS(Füllstände!$C$17:$C$299,Füllstände!$A$17:$A$299,A649))</f>
        <v/>
      </c>
      <c r="D649" s="150" t="str">
        <f>IF(ISBLANK('Beladung des Speichers'!A649),"",C649*'Beladung des Speichers'!C649/SUMIFS('Beladung des Speichers'!$C$17:$C$300,'Beladung des Speichers'!$A$17:$A$300,A649))</f>
        <v/>
      </c>
      <c r="E649" s="151" t="str">
        <f>IF(ISBLANK('Beladung des Speichers'!A649),"",1/SUMIFS('Beladung des Speichers'!$C$17:$C$300,'Beladung des Speichers'!$A$17:$A$300,A649)*C649*SUMIF($A$17:$A$300,A649,'Beladung des Speichers'!$E$17:$E$300))</f>
        <v/>
      </c>
      <c r="F649" s="152" t="str">
        <f>IF(ISBLANK('Beladung des Speichers'!A649),"",IF(C649=0,"0,00",D649/C649*E649))</f>
        <v/>
      </c>
      <c r="G649" s="153" t="str">
        <f>IF(ISBLANK('Beladung des Speichers'!A649),"",SUMIFS('Beladung des Speichers'!$C$17:$C$300,'Beladung des Speichers'!$A$17:$A$300,A649))</f>
        <v/>
      </c>
      <c r="H649" s="112" t="str">
        <f>IF(ISBLANK('Beladung des Speichers'!A649),"",'Beladung des Speichers'!C649)</f>
        <v/>
      </c>
      <c r="I649" s="154" t="str">
        <f>IF(ISBLANK('Beladung des Speichers'!A649),"",SUMIFS('Beladung des Speichers'!$E$17:$E$1001,'Beladung des Speichers'!$A$17:$A$1001,'Ergebnis (detailliert)'!A649))</f>
        <v/>
      </c>
      <c r="J649" s="113" t="str">
        <f>IF(ISBLANK('Beladung des Speichers'!A649),"",'Beladung des Speichers'!E649)</f>
        <v/>
      </c>
      <c r="K649" s="154" t="str">
        <f>IF(ISBLANK('Beladung des Speichers'!A649),"",SUMIFS('Entladung des Speichers'!$C$17:$C$1001,'Entladung des Speichers'!$A$17:$A$1001,'Ergebnis (detailliert)'!A649))</f>
        <v/>
      </c>
      <c r="L649" s="155" t="str">
        <f t="shared" si="38"/>
        <v/>
      </c>
      <c r="M649" s="155" t="str">
        <f>IF(ISBLANK('Entladung des Speichers'!A649),"",'Entladung des Speichers'!C649)</f>
        <v/>
      </c>
      <c r="N649" s="154" t="str">
        <f>IF(ISBLANK('Beladung des Speichers'!A649),"",SUMIFS('Entladung des Speichers'!$E$17:$E$1001,'Entladung des Speichers'!$A$17:$A$1001,'Ergebnis (detailliert)'!$A$17:$A$300))</f>
        <v/>
      </c>
      <c r="O649" s="113" t="str">
        <f t="shared" si="39"/>
        <v/>
      </c>
      <c r="P649" s="17" t="str">
        <f>IFERROR(IF(A649="","",N649*'Ergebnis (detailliert)'!J649/'Ergebnis (detailliert)'!I649),0)</f>
        <v/>
      </c>
      <c r="Q649" s="95" t="str">
        <f t="shared" si="40"/>
        <v/>
      </c>
      <c r="R649" s="96" t="str">
        <f t="shared" si="41"/>
        <v/>
      </c>
      <c r="S649" s="97" t="str">
        <f>IF(A649="","",IF(LOOKUP(A649,Stammdaten!$A$17:$A$1001,Stammdaten!$G$17:$G$1001)="Nein",0,IF(ISBLANK('Beladung des Speichers'!A649),"",ROUND(MIN(J649,Q649)*-1,2))))</f>
        <v/>
      </c>
    </row>
    <row r="650" spans="1:19" x14ac:dyDescent="0.2">
      <c r="A650" s="98" t="str">
        <f>IF('Beladung des Speichers'!A650="","",'Beladung des Speichers'!A650)</f>
        <v/>
      </c>
      <c r="B650" s="98" t="str">
        <f>IF('Beladung des Speichers'!B650="","",'Beladung des Speichers'!B650)</f>
        <v/>
      </c>
      <c r="C650" s="149" t="str">
        <f>IF(ISBLANK('Beladung des Speichers'!A650),"",SUMIFS('Beladung des Speichers'!$C$17:$C$300,'Beladung des Speichers'!$A$17:$A$300,A650)-SUMIFS('Entladung des Speichers'!$C$17:$C$300,'Entladung des Speichers'!$A$17:$A$300,A650)+SUMIFS(Füllstände!$B$17:$B$299,Füllstände!$A$17:$A$299,A650)-SUMIFS(Füllstände!$C$17:$C$299,Füllstände!$A$17:$A$299,A650))</f>
        <v/>
      </c>
      <c r="D650" s="150" t="str">
        <f>IF(ISBLANK('Beladung des Speichers'!A650),"",C650*'Beladung des Speichers'!C650/SUMIFS('Beladung des Speichers'!$C$17:$C$300,'Beladung des Speichers'!$A$17:$A$300,A650))</f>
        <v/>
      </c>
      <c r="E650" s="151" t="str">
        <f>IF(ISBLANK('Beladung des Speichers'!A650),"",1/SUMIFS('Beladung des Speichers'!$C$17:$C$300,'Beladung des Speichers'!$A$17:$A$300,A650)*C650*SUMIF($A$17:$A$300,A650,'Beladung des Speichers'!$E$17:$E$300))</f>
        <v/>
      </c>
      <c r="F650" s="152" t="str">
        <f>IF(ISBLANK('Beladung des Speichers'!A650),"",IF(C650=0,"0,00",D650/C650*E650))</f>
        <v/>
      </c>
      <c r="G650" s="153" t="str">
        <f>IF(ISBLANK('Beladung des Speichers'!A650),"",SUMIFS('Beladung des Speichers'!$C$17:$C$300,'Beladung des Speichers'!$A$17:$A$300,A650))</f>
        <v/>
      </c>
      <c r="H650" s="112" t="str">
        <f>IF(ISBLANK('Beladung des Speichers'!A650),"",'Beladung des Speichers'!C650)</f>
        <v/>
      </c>
      <c r="I650" s="154" t="str">
        <f>IF(ISBLANK('Beladung des Speichers'!A650),"",SUMIFS('Beladung des Speichers'!$E$17:$E$1001,'Beladung des Speichers'!$A$17:$A$1001,'Ergebnis (detailliert)'!A650))</f>
        <v/>
      </c>
      <c r="J650" s="113" t="str">
        <f>IF(ISBLANK('Beladung des Speichers'!A650),"",'Beladung des Speichers'!E650)</f>
        <v/>
      </c>
      <c r="K650" s="154" t="str">
        <f>IF(ISBLANK('Beladung des Speichers'!A650),"",SUMIFS('Entladung des Speichers'!$C$17:$C$1001,'Entladung des Speichers'!$A$17:$A$1001,'Ergebnis (detailliert)'!A650))</f>
        <v/>
      </c>
      <c r="L650" s="155" t="str">
        <f t="shared" si="38"/>
        <v/>
      </c>
      <c r="M650" s="155" t="str">
        <f>IF(ISBLANK('Entladung des Speichers'!A650),"",'Entladung des Speichers'!C650)</f>
        <v/>
      </c>
      <c r="N650" s="154" t="str">
        <f>IF(ISBLANK('Beladung des Speichers'!A650),"",SUMIFS('Entladung des Speichers'!$E$17:$E$1001,'Entladung des Speichers'!$A$17:$A$1001,'Ergebnis (detailliert)'!$A$17:$A$300))</f>
        <v/>
      </c>
      <c r="O650" s="113" t="str">
        <f t="shared" si="39"/>
        <v/>
      </c>
      <c r="P650" s="17" t="str">
        <f>IFERROR(IF(A650="","",N650*'Ergebnis (detailliert)'!J650/'Ergebnis (detailliert)'!I650),0)</f>
        <v/>
      </c>
      <c r="Q650" s="95" t="str">
        <f t="shared" si="40"/>
        <v/>
      </c>
      <c r="R650" s="96" t="str">
        <f t="shared" si="41"/>
        <v/>
      </c>
      <c r="S650" s="97" t="str">
        <f>IF(A650="","",IF(LOOKUP(A650,Stammdaten!$A$17:$A$1001,Stammdaten!$G$17:$G$1001)="Nein",0,IF(ISBLANK('Beladung des Speichers'!A650),"",ROUND(MIN(J650,Q650)*-1,2))))</f>
        <v/>
      </c>
    </row>
    <row r="651" spans="1:19" x14ac:dyDescent="0.2">
      <c r="A651" s="98" t="str">
        <f>IF('Beladung des Speichers'!A651="","",'Beladung des Speichers'!A651)</f>
        <v/>
      </c>
      <c r="B651" s="98" t="str">
        <f>IF('Beladung des Speichers'!B651="","",'Beladung des Speichers'!B651)</f>
        <v/>
      </c>
      <c r="C651" s="149" t="str">
        <f>IF(ISBLANK('Beladung des Speichers'!A651),"",SUMIFS('Beladung des Speichers'!$C$17:$C$300,'Beladung des Speichers'!$A$17:$A$300,A651)-SUMIFS('Entladung des Speichers'!$C$17:$C$300,'Entladung des Speichers'!$A$17:$A$300,A651)+SUMIFS(Füllstände!$B$17:$B$299,Füllstände!$A$17:$A$299,A651)-SUMIFS(Füllstände!$C$17:$C$299,Füllstände!$A$17:$A$299,A651))</f>
        <v/>
      </c>
      <c r="D651" s="150" t="str">
        <f>IF(ISBLANK('Beladung des Speichers'!A651),"",C651*'Beladung des Speichers'!C651/SUMIFS('Beladung des Speichers'!$C$17:$C$300,'Beladung des Speichers'!$A$17:$A$300,A651))</f>
        <v/>
      </c>
      <c r="E651" s="151" t="str">
        <f>IF(ISBLANK('Beladung des Speichers'!A651),"",1/SUMIFS('Beladung des Speichers'!$C$17:$C$300,'Beladung des Speichers'!$A$17:$A$300,A651)*C651*SUMIF($A$17:$A$300,A651,'Beladung des Speichers'!$E$17:$E$300))</f>
        <v/>
      </c>
      <c r="F651" s="152" t="str">
        <f>IF(ISBLANK('Beladung des Speichers'!A651),"",IF(C651=0,"0,00",D651/C651*E651))</f>
        <v/>
      </c>
      <c r="G651" s="153" t="str">
        <f>IF(ISBLANK('Beladung des Speichers'!A651),"",SUMIFS('Beladung des Speichers'!$C$17:$C$300,'Beladung des Speichers'!$A$17:$A$300,A651))</f>
        <v/>
      </c>
      <c r="H651" s="112" t="str">
        <f>IF(ISBLANK('Beladung des Speichers'!A651),"",'Beladung des Speichers'!C651)</f>
        <v/>
      </c>
      <c r="I651" s="154" t="str">
        <f>IF(ISBLANK('Beladung des Speichers'!A651),"",SUMIFS('Beladung des Speichers'!$E$17:$E$1001,'Beladung des Speichers'!$A$17:$A$1001,'Ergebnis (detailliert)'!A651))</f>
        <v/>
      </c>
      <c r="J651" s="113" t="str">
        <f>IF(ISBLANK('Beladung des Speichers'!A651),"",'Beladung des Speichers'!E651)</f>
        <v/>
      </c>
      <c r="K651" s="154" t="str">
        <f>IF(ISBLANK('Beladung des Speichers'!A651),"",SUMIFS('Entladung des Speichers'!$C$17:$C$1001,'Entladung des Speichers'!$A$17:$A$1001,'Ergebnis (detailliert)'!A651))</f>
        <v/>
      </c>
      <c r="L651" s="155" t="str">
        <f t="shared" si="38"/>
        <v/>
      </c>
      <c r="M651" s="155" t="str">
        <f>IF(ISBLANK('Entladung des Speichers'!A651),"",'Entladung des Speichers'!C651)</f>
        <v/>
      </c>
      <c r="N651" s="154" t="str">
        <f>IF(ISBLANK('Beladung des Speichers'!A651),"",SUMIFS('Entladung des Speichers'!$E$17:$E$1001,'Entladung des Speichers'!$A$17:$A$1001,'Ergebnis (detailliert)'!$A$17:$A$300))</f>
        <v/>
      </c>
      <c r="O651" s="113" t="str">
        <f t="shared" si="39"/>
        <v/>
      </c>
      <c r="P651" s="17" t="str">
        <f>IFERROR(IF(A651="","",N651*'Ergebnis (detailliert)'!J651/'Ergebnis (detailliert)'!I651),0)</f>
        <v/>
      </c>
      <c r="Q651" s="95" t="str">
        <f t="shared" si="40"/>
        <v/>
      </c>
      <c r="R651" s="96" t="str">
        <f t="shared" si="41"/>
        <v/>
      </c>
      <c r="S651" s="97" t="str">
        <f>IF(A651="","",IF(LOOKUP(A651,Stammdaten!$A$17:$A$1001,Stammdaten!$G$17:$G$1001)="Nein",0,IF(ISBLANK('Beladung des Speichers'!A651),"",ROUND(MIN(J651,Q651)*-1,2))))</f>
        <v/>
      </c>
    </row>
    <row r="652" spans="1:19" x14ac:dyDescent="0.2">
      <c r="A652" s="98" t="str">
        <f>IF('Beladung des Speichers'!A652="","",'Beladung des Speichers'!A652)</f>
        <v/>
      </c>
      <c r="B652" s="98" t="str">
        <f>IF('Beladung des Speichers'!B652="","",'Beladung des Speichers'!B652)</f>
        <v/>
      </c>
      <c r="C652" s="149" t="str">
        <f>IF(ISBLANK('Beladung des Speichers'!A652),"",SUMIFS('Beladung des Speichers'!$C$17:$C$300,'Beladung des Speichers'!$A$17:$A$300,A652)-SUMIFS('Entladung des Speichers'!$C$17:$C$300,'Entladung des Speichers'!$A$17:$A$300,A652)+SUMIFS(Füllstände!$B$17:$B$299,Füllstände!$A$17:$A$299,A652)-SUMIFS(Füllstände!$C$17:$C$299,Füllstände!$A$17:$A$299,A652))</f>
        <v/>
      </c>
      <c r="D652" s="150" t="str">
        <f>IF(ISBLANK('Beladung des Speichers'!A652),"",C652*'Beladung des Speichers'!C652/SUMIFS('Beladung des Speichers'!$C$17:$C$300,'Beladung des Speichers'!$A$17:$A$300,A652))</f>
        <v/>
      </c>
      <c r="E652" s="151" t="str">
        <f>IF(ISBLANK('Beladung des Speichers'!A652),"",1/SUMIFS('Beladung des Speichers'!$C$17:$C$300,'Beladung des Speichers'!$A$17:$A$300,A652)*C652*SUMIF($A$17:$A$300,A652,'Beladung des Speichers'!$E$17:$E$300))</f>
        <v/>
      </c>
      <c r="F652" s="152" t="str">
        <f>IF(ISBLANK('Beladung des Speichers'!A652),"",IF(C652=0,"0,00",D652/C652*E652))</f>
        <v/>
      </c>
      <c r="G652" s="153" t="str">
        <f>IF(ISBLANK('Beladung des Speichers'!A652),"",SUMIFS('Beladung des Speichers'!$C$17:$C$300,'Beladung des Speichers'!$A$17:$A$300,A652))</f>
        <v/>
      </c>
      <c r="H652" s="112" t="str">
        <f>IF(ISBLANK('Beladung des Speichers'!A652),"",'Beladung des Speichers'!C652)</f>
        <v/>
      </c>
      <c r="I652" s="154" t="str">
        <f>IF(ISBLANK('Beladung des Speichers'!A652),"",SUMIFS('Beladung des Speichers'!$E$17:$E$1001,'Beladung des Speichers'!$A$17:$A$1001,'Ergebnis (detailliert)'!A652))</f>
        <v/>
      </c>
      <c r="J652" s="113" t="str">
        <f>IF(ISBLANK('Beladung des Speichers'!A652),"",'Beladung des Speichers'!E652)</f>
        <v/>
      </c>
      <c r="K652" s="154" t="str">
        <f>IF(ISBLANK('Beladung des Speichers'!A652),"",SUMIFS('Entladung des Speichers'!$C$17:$C$1001,'Entladung des Speichers'!$A$17:$A$1001,'Ergebnis (detailliert)'!A652))</f>
        <v/>
      </c>
      <c r="L652" s="155" t="str">
        <f t="shared" si="38"/>
        <v/>
      </c>
      <c r="M652" s="155" t="str">
        <f>IF(ISBLANK('Entladung des Speichers'!A652),"",'Entladung des Speichers'!C652)</f>
        <v/>
      </c>
      <c r="N652" s="154" t="str">
        <f>IF(ISBLANK('Beladung des Speichers'!A652),"",SUMIFS('Entladung des Speichers'!$E$17:$E$1001,'Entladung des Speichers'!$A$17:$A$1001,'Ergebnis (detailliert)'!$A$17:$A$300))</f>
        <v/>
      </c>
      <c r="O652" s="113" t="str">
        <f t="shared" si="39"/>
        <v/>
      </c>
      <c r="P652" s="17" t="str">
        <f>IFERROR(IF(A652="","",N652*'Ergebnis (detailliert)'!J652/'Ergebnis (detailliert)'!I652),0)</f>
        <v/>
      </c>
      <c r="Q652" s="95" t="str">
        <f t="shared" si="40"/>
        <v/>
      </c>
      <c r="R652" s="96" t="str">
        <f t="shared" si="41"/>
        <v/>
      </c>
      <c r="S652" s="97" t="str">
        <f>IF(A652="","",IF(LOOKUP(A652,Stammdaten!$A$17:$A$1001,Stammdaten!$G$17:$G$1001)="Nein",0,IF(ISBLANK('Beladung des Speichers'!A652),"",ROUND(MIN(J652,Q652)*-1,2))))</f>
        <v/>
      </c>
    </row>
    <row r="653" spans="1:19" x14ac:dyDescent="0.2">
      <c r="A653" s="98" t="str">
        <f>IF('Beladung des Speichers'!A653="","",'Beladung des Speichers'!A653)</f>
        <v/>
      </c>
      <c r="B653" s="98" t="str">
        <f>IF('Beladung des Speichers'!B653="","",'Beladung des Speichers'!B653)</f>
        <v/>
      </c>
      <c r="C653" s="149" t="str">
        <f>IF(ISBLANK('Beladung des Speichers'!A653),"",SUMIFS('Beladung des Speichers'!$C$17:$C$300,'Beladung des Speichers'!$A$17:$A$300,A653)-SUMIFS('Entladung des Speichers'!$C$17:$C$300,'Entladung des Speichers'!$A$17:$A$300,A653)+SUMIFS(Füllstände!$B$17:$B$299,Füllstände!$A$17:$A$299,A653)-SUMIFS(Füllstände!$C$17:$C$299,Füllstände!$A$17:$A$299,A653))</f>
        <v/>
      </c>
      <c r="D653" s="150" t="str">
        <f>IF(ISBLANK('Beladung des Speichers'!A653),"",C653*'Beladung des Speichers'!C653/SUMIFS('Beladung des Speichers'!$C$17:$C$300,'Beladung des Speichers'!$A$17:$A$300,A653))</f>
        <v/>
      </c>
      <c r="E653" s="151" t="str">
        <f>IF(ISBLANK('Beladung des Speichers'!A653),"",1/SUMIFS('Beladung des Speichers'!$C$17:$C$300,'Beladung des Speichers'!$A$17:$A$300,A653)*C653*SUMIF($A$17:$A$300,A653,'Beladung des Speichers'!$E$17:$E$300))</f>
        <v/>
      </c>
      <c r="F653" s="152" t="str">
        <f>IF(ISBLANK('Beladung des Speichers'!A653),"",IF(C653=0,"0,00",D653/C653*E653))</f>
        <v/>
      </c>
      <c r="G653" s="153" t="str">
        <f>IF(ISBLANK('Beladung des Speichers'!A653),"",SUMIFS('Beladung des Speichers'!$C$17:$C$300,'Beladung des Speichers'!$A$17:$A$300,A653))</f>
        <v/>
      </c>
      <c r="H653" s="112" t="str">
        <f>IF(ISBLANK('Beladung des Speichers'!A653),"",'Beladung des Speichers'!C653)</f>
        <v/>
      </c>
      <c r="I653" s="154" t="str">
        <f>IF(ISBLANK('Beladung des Speichers'!A653),"",SUMIFS('Beladung des Speichers'!$E$17:$E$1001,'Beladung des Speichers'!$A$17:$A$1001,'Ergebnis (detailliert)'!A653))</f>
        <v/>
      </c>
      <c r="J653" s="113" t="str">
        <f>IF(ISBLANK('Beladung des Speichers'!A653),"",'Beladung des Speichers'!E653)</f>
        <v/>
      </c>
      <c r="K653" s="154" t="str">
        <f>IF(ISBLANK('Beladung des Speichers'!A653),"",SUMIFS('Entladung des Speichers'!$C$17:$C$1001,'Entladung des Speichers'!$A$17:$A$1001,'Ergebnis (detailliert)'!A653))</f>
        <v/>
      </c>
      <c r="L653" s="155" t="str">
        <f t="shared" si="38"/>
        <v/>
      </c>
      <c r="M653" s="155" t="str">
        <f>IF(ISBLANK('Entladung des Speichers'!A653),"",'Entladung des Speichers'!C653)</f>
        <v/>
      </c>
      <c r="N653" s="154" t="str">
        <f>IF(ISBLANK('Beladung des Speichers'!A653),"",SUMIFS('Entladung des Speichers'!$E$17:$E$1001,'Entladung des Speichers'!$A$17:$A$1001,'Ergebnis (detailliert)'!$A$17:$A$300))</f>
        <v/>
      </c>
      <c r="O653" s="113" t="str">
        <f t="shared" si="39"/>
        <v/>
      </c>
      <c r="P653" s="17" t="str">
        <f>IFERROR(IF(A653="","",N653*'Ergebnis (detailliert)'!J653/'Ergebnis (detailliert)'!I653),0)</f>
        <v/>
      </c>
      <c r="Q653" s="95" t="str">
        <f t="shared" si="40"/>
        <v/>
      </c>
      <c r="R653" s="96" t="str">
        <f t="shared" si="41"/>
        <v/>
      </c>
      <c r="S653" s="97" t="str">
        <f>IF(A653="","",IF(LOOKUP(A653,Stammdaten!$A$17:$A$1001,Stammdaten!$G$17:$G$1001)="Nein",0,IF(ISBLANK('Beladung des Speichers'!A653),"",ROUND(MIN(J653,Q653)*-1,2))))</f>
        <v/>
      </c>
    </row>
    <row r="654" spans="1:19" x14ac:dyDescent="0.2">
      <c r="A654" s="98" t="str">
        <f>IF('Beladung des Speichers'!A654="","",'Beladung des Speichers'!A654)</f>
        <v/>
      </c>
      <c r="B654" s="98" t="str">
        <f>IF('Beladung des Speichers'!B654="","",'Beladung des Speichers'!B654)</f>
        <v/>
      </c>
      <c r="C654" s="149" t="str">
        <f>IF(ISBLANK('Beladung des Speichers'!A654),"",SUMIFS('Beladung des Speichers'!$C$17:$C$300,'Beladung des Speichers'!$A$17:$A$300,A654)-SUMIFS('Entladung des Speichers'!$C$17:$C$300,'Entladung des Speichers'!$A$17:$A$300,A654)+SUMIFS(Füllstände!$B$17:$B$299,Füllstände!$A$17:$A$299,A654)-SUMIFS(Füllstände!$C$17:$C$299,Füllstände!$A$17:$A$299,A654))</f>
        <v/>
      </c>
      <c r="D654" s="150" t="str">
        <f>IF(ISBLANK('Beladung des Speichers'!A654),"",C654*'Beladung des Speichers'!C654/SUMIFS('Beladung des Speichers'!$C$17:$C$300,'Beladung des Speichers'!$A$17:$A$300,A654))</f>
        <v/>
      </c>
      <c r="E654" s="151" t="str">
        <f>IF(ISBLANK('Beladung des Speichers'!A654),"",1/SUMIFS('Beladung des Speichers'!$C$17:$C$300,'Beladung des Speichers'!$A$17:$A$300,A654)*C654*SUMIF($A$17:$A$300,A654,'Beladung des Speichers'!$E$17:$E$300))</f>
        <v/>
      </c>
      <c r="F654" s="152" t="str">
        <f>IF(ISBLANK('Beladung des Speichers'!A654),"",IF(C654=0,"0,00",D654/C654*E654))</f>
        <v/>
      </c>
      <c r="G654" s="153" t="str">
        <f>IF(ISBLANK('Beladung des Speichers'!A654),"",SUMIFS('Beladung des Speichers'!$C$17:$C$300,'Beladung des Speichers'!$A$17:$A$300,A654))</f>
        <v/>
      </c>
      <c r="H654" s="112" t="str">
        <f>IF(ISBLANK('Beladung des Speichers'!A654),"",'Beladung des Speichers'!C654)</f>
        <v/>
      </c>
      <c r="I654" s="154" t="str">
        <f>IF(ISBLANK('Beladung des Speichers'!A654),"",SUMIFS('Beladung des Speichers'!$E$17:$E$1001,'Beladung des Speichers'!$A$17:$A$1001,'Ergebnis (detailliert)'!A654))</f>
        <v/>
      </c>
      <c r="J654" s="113" t="str">
        <f>IF(ISBLANK('Beladung des Speichers'!A654),"",'Beladung des Speichers'!E654)</f>
        <v/>
      </c>
      <c r="K654" s="154" t="str">
        <f>IF(ISBLANK('Beladung des Speichers'!A654),"",SUMIFS('Entladung des Speichers'!$C$17:$C$1001,'Entladung des Speichers'!$A$17:$A$1001,'Ergebnis (detailliert)'!A654))</f>
        <v/>
      </c>
      <c r="L654" s="155" t="str">
        <f t="shared" si="38"/>
        <v/>
      </c>
      <c r="M654" s="155" t="str">
        <f>IF(ISBLANK('Entladung des Speichers'!A654),"",'Entladung des Speichers'!C654)</f>
        <v/>
      </c>
      <c r="N654" s="154" t="str">
        <f>IF(ISBLANK('Beladung des Speichers'!A654),"",SUMIFS('Entladung des Speichers'!$E$17:$E$1001,'Entladung des Speichers'!$A$17:$A$1001,'Ergebnis (detailliert)'!$A$17:$A$300))</f>
        <v/>
      </c>
      <c r="O654" s="113" t="str">
        <f t="shared" si="39"/>
        <v/>
      </c>
      <c r="P654" s="17" t="str">
        <f>IFERROR(IF(A654="","",N654*'Ergebnis (detailliert)'!J654/'Ergebnis (detailliert)'!I654),0)</f>
        <v/>
      </c>
      <c r="Q654" s="95" t="str">
        <f t="shared" si="40"/>
        <v/>
      </c>
      <c r="R654" s="96" t="str">
        <f t="shared" si="41"/>
        <v/>
      </c>
      <c r="S654" s="97" t="str">
        <f>IF(A654="","",IF(LOOKUP(A654,Stammdaten!$A$17:$A$1001,Stammdaten!$G$17:$G$1001)="Nein",0,IF(ISBLANK('Beladung des Speichers'!A654),"",ROUND(MIN(J654,Q654)*-1,2))))</f>
        <v/>
      </c>
    </row>
    <row r="655" spans="1:19" x14ac:dyDescent="0.2">
      <c r="A655" s="98" t="str">
        <f>IF('Beladung des Speichers'!A655="","",'Beladung des Speichers'!A655)</f>
        <v/>
      </c>
      <c r="B655" s="98" t="str">
        <f>IF('Beladung des Speichers'!B655="","",'Beladung des Speichers'!B655)</f>
        <v/>
      </c>
      <c r="C655" s="149" t="str">
        <f>IF(ISBLANK('Beladung des Speichers'!A655),"",SUMIFS('Beladung des Speichers'!$C$17:$C$300,'Beladung des Speichers'!$A$17:$A$300,A655)-SUMIFS('Entladung des Speichers'!$C$17:$C$300,'Entladung des Speichers'!$A$17:$A$300,A655)+SUMIFS(Füllstände!$B$17:$B$299,Füllstände!$A$17:$A$299,A655)-SUMIFS(Füllstände!$C$17:$C$299,Füllstände!$A$17:$A$299,A655))</f>
        <v/>
      </c>
      <c r="D655" s="150" t="str">
        <f>IF(ISBLANK('Beladung des Speichers'!A655),"",C655*'Beladung des Speichers'!C655/SUMIFS('Beladung des Speichers'!$C$17:$C$300,'Beladung des Speichers'!$A$17:$A$300,A655))</f>
        <v/>
      </c>
      <c r="E655" s="151" t="str">
        <f>IF(ISBLANK('Beladung des Speichers'!A655),"",1/SUMIFS('Beladung des Speichers'!$C$17:$C$300,'Beladung des Speichers'!$A$17:$A$300,A655)*C655*SUMIF($A$17:$A$300,A655,'Beladung des Speichers'!$E$17:$E$300))</f>
        <v/>
      </c>
      <c r="F655" s="152" t="str">
        <f>IF(ISBLANK('Beladung des Speichers'!A655),"",IF(C655=0,"0,00",D655/C655*E655))</f>
        <v/>
      </c>
      <c r="G655" s="153" t="str">
        <f>IF(ISBLANK('Beladung des Speichers'!A655),"",SUMIFS('Beladung des Speichers'!$C$17:$C$300,'Beladung des Speichers'!$A$17:$A$300,A655))</f>
        <v/>
      </c>
      <c r="H655" s="112" t="str">
        <f>IF(ISBLANK('Beladung des Speichers'!A655),"",'Beladung des Speichers'!C655)</f>
        <v/>
      </c>
      <c r="I655" s="154" t="str">
        <f>IF(ISBLANK('Beladung des Speichers'!A655),"",SUMIFS('Beladung des Speichers'!$E$17:$E$1001,'Beladung des Speichers'!$A$17:$A$1001,'Ergebnis (detailliert)'!A655))</f>
        <v/>
      </c>
      <c r="J655" s="113" t="str">
        <f>IF(ISBLANK('Beladung des Speichers'!A655),"",'Beladung des Speichers'!E655)</f>
        <v/>
      </c>
      <c r="K655" s="154" t="str">
        <f>IF(ISBLANK('Beladung des Speichers'!A655),"",SUMIFS('Entladung des Speichers'!$C$17:$C$1001,'Entladung des Speichers'!$A$17:$A$1001,'Ergebnis (detailliert)'!A655))</f>
        <v/>
      </c>
      <c r="L655" s="155" t="str">
        <f t="shared" si="38"/>
        <v/>
      </c>
      <c r="M655" s="155" t="str">
        <f>IF(ISBLANK('Entladung des Speichers'!A655),"",'Entladung des Speichers'!C655)</f>
        <v/>
      </c>
      <c r="N655" s="154" t="str">
        <f>IF(ISBLANK('Beladung des Speichers'!A655),"",SUMIFS('Entladung des Speichers'!$E$17:$E$1001,'Entladung des Speichers'!$A$17:$A$1001,'Ergebnis (detailliert)'!$A$17:$A$300))</f>
        <v/>
      </c>
      <c r="O655" s="113" t="str">
        <f t="shared" si="39"/>
        <v/>
      </c>
      <c r="P655" s="17" t="str">
        <f>IFERROR(IF(A655="","",N655*'Ergebnis (detailliert)'!J655/'Ergebnis (detailliert)'!I655),0)</f>
        <v/>
      </c>
      <c r="Q655" s="95" t="str">
        <f t="shared" si="40"/>
        <v/>
      </c>
      <c r="R655" s="96" t="str">
        <f t="shared" si="41"/>
        <v/>
      </c>
      <c r="S655" s="97" t="str">
        <f>IF(A655="","",IF(LOOKUP(A655,Stammdaten!$A$17:$A$1001,Stammdaten!$G$17:$G$1001)="Nein",0,IF(ISBLANK('Beladung des Speichers'!A655),"",ROUND(MIN(J655,Q655)*-1,2))))</f>
        <v/>
      </c>
    </row>
    <row r="656" spans="1:19" x14ac:dyDescent="0.2">
      <c r="A656" s="98" t="str">
        <f>IF('Beladung des Speichers'!A656="","",'Beladung des Speichers'!A656)</f>
        <v/>
      </c>
      <c r="B656" s="98" t="str">
        <f>IF('Beladung des Speichers'!B656="","",'Beladung des Speichers'!B656)</f>
        <v/>
      </c>
      <c r="C656" s="149" t="str">
        <f>IF(ISBLANK('Beladung des Speichers'!A656),"",SUMIFS('Beladung des Speichers'!$C$17:$C$300,'Beladung des Speichers'!$A$17:$A$300,A656)-SUMIFS('Entladung des Speichers'!$C$17:$C$300,'Entladung des Speichers'!$A$17:$A$300,A656)+SUMIFS(Füllstände!$B$17:$B$299,Füllstände!$A$17:$A$299,A656)-SUMIFS(Füllstände!$C$17:$C$299,Füllstände!$A$17:$A$299,A656))</f>
        <v/>
      </c>
      <c r="D656" s="150" t="str">
        <f>IF(ISBLANK('Beladung des Speichers'!A656),"",C656*'Beladung des Speichers'!C656/SUMIFS('Beladung des Speichers'!$C$17:$C$300,'Beladung des Speichers'!$A$17:$A$300,A656))</f>
        <v/>
      </c>
      <c r="E656" s="151" t="str">
        <f>IF(ISBLANK('Beladung des Speichers'!A656),"",1/SUMIFS('Beladung des Speichers'!$C$17:$C$300,'Beladung des Speichers'!$A$17:$A$300,A656)*C656*SUMIF($A$17:$A$300,A656,'Beladung des Speichers'!$E$17:$E$300))</f>
        <v/>
      </c>
      <c r="F656" s="152" t="str">
        <f>IF(ISBLANK('Beladung des Speichers'!A656),"",IF(C656=0,"0,00",D656/C656*E656))</f>
        <v/>
      </c>
      <c r="G656" s="153" t="str">
        <f>IF(ISBLANK('Beladung des Speichers'!A656),"",SUMIFS('Beladung des Speichers'!$C$17:$C$300,'Beladung des Speichers'!$A$17:$A$300,A656))</f>
        <v/>
      </c>
      <c r="H656" s="112" t="str">
        <f>IF(ISBLANK('Beladung des Speichers'!A656),"",'Beladung des Speichers'!C656)</f>
        <v/>
      </c>
      <c r="I656" s="154" t="str">
        <f>IF(ISBLANK('Beladung des Speichers'!A656),"",SUMIFS('Beladung des Speichers'!$E$17:$E$1001,'Beladung des Speichers'!$A$17:$A$1001,'Ergebnis (detailliert)'!A656))</f>
        <v/>
      </c>
      <c r="J656" s="113" t="str">
        <f>IF(ISBLANK('Beladung des Speichers'!A656),"",'Beladung des Speichers'!E656)</f>
        <v/>
      </c>
      <c r="K656" s="154" t="str">
        <f>IF(ISBLANK('Beladung des Speichers'!A656),"",SUMIFS('Entladung des Speichers'!$C$17:$C$1001,'Entladung des Speichers'!$A$17:$A$1001,'Ergebnis (detailliert)'!A656))</f>
        <v/>
      </c>
      <c r="L656" s="155" t="str">
        <f t="shared" si="38"/>
        <v/>
      </c>
      <c r="M656" s="155" t="str">
        <f>IF(ISBLANK('Entladung des Speichers'!A656),"",'Entladung des Speichers'!C656)</f>
        <v/>
      </c>
      <c r="N656" s="154" t="str">
        <f>IF(ISBLANK('Beladung des Speichers'!A656),"",SUMIFS('Entladung des Speichers'!$E$17:$E$1001,'Entladung des Speichers'!$A$17:$A$1001,'Ergebnis (detailliert)'!$A$17:$A$300))</f>
        <v/>
      </c>
      <c r="O656" s="113" t="str">
        <f t="shared" si="39"/>
        <v/>
      </c>
      <c r="P656" s="17" t="str">
        <f>IFERROR(IF(A656="","",N656*'Ergebnis (detailliert)'!J656/'Ergebnis (detailliert)'!I656),0)</f>
        <v/>
      </c>
      <c r="Q656" s="95" t="str">
        <f t="shared" si="40"/>
        <v/>
      </c>
      <c r="R656" s="96" t="str">
        <f t="shared" si="41"/>
        <v/>
      </c>
      <c r="S656" s="97" t="str">
        <f>IF(A656="","",IF(LOOKUP(A656,Stammdaten!$A$17:$A$1001,Stammdaten!$G$17:$G$1001)="Nein",0,IF(ISBLANK('Beladung des Speichers'!A656),"",ROUND(MIN(J656,Q656)*-1,2))))</f>
        <v/>
      </c>
    </row>
    <row r="657" spans="1:19" x14ac:dyDescent="0.2">
      <c r="A657" s="98" t="str">
        <f>IF('Beladung des Speichers'!A657="","",'Beladung des Speichers'!A657)</f>
        <v/>
      </c>
      <c r="B657" s="98" t="str">
        <f>IF('Beladung des Speichers'!B657="","",'Beladung des Speichers'!B657)</f>
        <v/>
      </c>
      <c r="C657" s="149" t="str">
        <f>IF(ISBLANK('Beladung des Speichers'!A657),"",SUMIFS('Beladung des Speichers'!$C$17:$C$300,'Beladung des Speichers'!$A$17:$A$300,A657)-SUMIFS('Entladung des Speichers'!$C$17:$C$300,'Entladung des Speichers'!$A$17:$A$300,A657)+SUMIFS(Füllstände!$B$17:$B$299,Füllstände!$A$17:$A$299,A657)-SUMIFS(Füllstände!$C$17:$C$299,Füllstände!$A$17:$A$299,A657))</f>
        <v/>
      </c>
      <c r="D657" s="150" t="str">
        <f>IF(ISBLANK('Beladung des Speichers'!A657),"",C657*'Beladung des Speichers'!C657/SUMIFS('Beladung des Speichers'!$C$17:$C$300,'Beladung des Speichers'!$A$17:$A$300,A657))</f>
        <v/>
      </c>
      <c r="E657" s="151" t="str">
        <f>IF(ISBLANK('Beladung des Speichers'!A657),"",1/SUMIFS('Beladung des Speichers'!$C$17:$C$300,'Beladung des Speichers'!$A$17:$A$300,A657)*C657*SUMIF($A$17:$A$300,A657,'Beladung des Speichers'!$E$17:$E$300))</f>
        <v/>
      </c>
      <c r="F657" s="152" t="str">
        <f>IF(ISBLANK('Beladung des Speichers'!A657),"",IF(C657=0,"0,00",D657/C657*E657))</f>
        <v/>
      </c>
      <c r="G657" s="153" t="str">
        <f>IF(ISBLANK('Beladung des Speichers'!A657),"",SUMIFS('Beladung des Speichers'!$C$17:$C$300,'Beladung des Speichers'!$A$17:$A$300,A657))</f>
        <v/>
      </c>
      <c r="H657" s="112" t="str">
        <f>IF(ISBLANK('Beladung des Speichers'!A657),"",'Beladung des Speichers'!C657)</f>
        <v/>
      </c>
      <c r="I657" s="154" t="str">
        <f>IF(ISBLANK('Beladung des Speichers'!A657),"",SUMIFS('Beladung des Speichers'!$E$17:$E$1001,'Beladung des Speichers'!$A$17:$A$1001,'Ergebnis (detailliert)'!A657))</f>
        <v/>
      </c>
      <c r="J657" s="113" t="str">
        <f>IF(ISBLANK('Beladung des Speichers'!A657),"",'Beladung des Speichers'!E657)</f>
        <v/>
      </c>
      <c r="K657" s="154" t="str">
        <f>IF(ISBLANK('Beladung des Speichers'!A657),"",SUMIFS('Entladung des Speichers'!$C$17:$C$1001,'Entladung des Speichers'!$A$17:$A$1001,'Ergebnis (detailliert)'!A657))</f>
        <v/>
      </c>
      <c r="L657" s="155" t="str">
        <f t="shared" si="38"/>
        <v/>
      </c>
      <c r="M657" s="155" t="str">
        <f>IF(ISBLANK('Entladung des Speichers'!A657),"",'Entladung des Speichers'!C657)</f>
        <v/>
      </c>
      <c r="N657" s="154" t="str">
        <f>IF(ISBLANK('Beladung des Speichers'!A657),"",SUMIFS('Entladung des Speichers'!$E$17:$E$1001,'Entladung des Speichers'!$A$17:$A$1001,'Ergebnis (detailliert)'!$A$17:$A$300))</f>
        <v/>
      </c>
      <c r="O657" s="113" t="str">
        <f t="shared" si="39"/>
        <v/>
      </c>
      <c r="P657" s="17" t="str">
        <f>IFERROR(IF(A657="","",N657*'Ergebnis (detailliert)'!J657/'Ergebnis (detailliert)'!I657),0)</f>
        <v/>
      </c>
      <c r="Q657" s="95" t="str">
        <f t="shared" si="40"/>
        <v/>
      </c>
      <c r="R657" s="96" t="str">
        <f t="shared" si="41"/>
        <v/>
      </c>
      <c r="S657" s="97" t="str">
        <f>IF(A657="","",IF(LOOKUP(A657,Stammdaten!$A$17:$A$1001,Stammdaten!$G$17:$G$1001)="Nein",0,IF(ISBLANK('Beladung des Speichers'!A657),"",ROUND(MIN(J657,Q657)*-1,2))))</f>
        <v/>
      </c>
    </row>
    <row r="658" spans="1:19" x14ac:dyDescent="0.2">
      <c r="A658" s="98" t="str">
        <f>IF('Beladung des Speichers'!A658="","",'Beladung des Speichers'!A658)</f>
        <v/>
      </c>
      <c r="B658" s="98" t="str">
        <f>IF('Beladung des Speichers'!B658="","",'Beladung des Speichers'!B658)</f>
        <v/>
      </c>
      <c r="C658" s="149" t="str">
        <f>IF(ISBLANK('Beladung des Speichers'!A658),"",SUMIFS('Beladung des Speichers'!$C$17:$C$300,'Beladung des Speichers'!$A$17:$A$300,A658)-SUMIFS('Entladung des Speichers'!$C$17:$C$300,'Entladung des Speichers'!$A$17:$A$300,A658)+SUMIFS(Füllstände!$B$17:$B$299,Füllstände!$A$17:$A$299,A658)-SUMIFS(Füllstände!$C$17:$C$299,Füllstände!$A$17:$A$299,A658))</f>
        <v/>
      </c>
      <c r="D658" s="150" t="str">
        <f>IF(ISBLANK('Beladung des Speichers'!A658),"",C658*'Beladung des Speichers'!C658/SUMIFS('Beladung des Speichers'!$C$17:$C$300,'Beladung des Speichers'!$A$17:$A$300,A658))</f>
        <v/>
      </c>
      <c r="E658" s="151" t="str">
        <f>IF(ISBLANK('Beladung des Speichers'!A658),"",1/SUMIFS('Beladung des Speichers'!$C$17:$C$300,'Beladung des Speichers'!$A$17:$A$300,A658)*C658*SUMIF($A$17:$A$300,A658,'Beladung des Speichers'!$E$17:$E$300))</f>
        <v/>
      </c>
      <c r="F658" s="152" t="str">
        <f>IF(ISBLANK('Beladung des Speichers'!A658),"",IF(C658=0,"0,00",D658/C658*E658))</f>
        <v/>
      </c>
      <c r="G658" s="153" t="str">
        <f>IF(ISBLANK('Beladung des Speichers'!A658),"",SUMIFS('Beladung des Speichers'!$C$17:$C$300,'Beladung des Speichers'!$A$17:$A$300,A658))</f>
        <v/>
      </c>
      <c r="H658" s="112" t="str">
        <f>IF(ISBLANK('Beladung des Speichers'!A658),"",'Beladung des Speichers'!C658)</f>
        <v/>
      </c>
      <c r="I658" s="154" t="str">
        <f>IF(ISBLANK('Beladung des Speichers'!A658),"",SUMIFS('Beladung des Speichers'!$E$17:$E$1001,'Beladung des Speichers'!$A$17:$A$1001,'Ergebnis (detailliert)'!A658))</f>
        <v/>
      </c>
      <c r="J658" s="113" t="str">
        <f>IF(ISBLANK('Beladung des Speichers'!A658),"",'Beladung des Speichers'!E658)</f>
        <v/>
      </c>
      <c r="K658" s="154" t="str">
        <f>IF(ISBLANK('Beladung des Speichers'!A658),"",SUMIFS('Entladung des Speichers'!$C$17:$C$1001,'Entladung des Speichers'!$A$17:$A$1001,'Ergebnis (detailliert)'!A658))</f>
        <v/>
      </c>
      <c r="L658" s="155" t="str">
        <f t="shared" ref="L658:L721" si="42">IF(A658="","",K658+C658)</f>
        <v/>
      </c>
      <c r="M658" s="155" t="str">
        <f>IF(ISBLANK('Entladung des Speichers'!A658),"",'Entladung des Speichers'!C658)</f>
        <v/>
      </c>
      <c r="N658" s="154" t="str">
        <f>IF(ISBLANK('Beladung des Speichers'!A658),"",SUMIFS('Entladung des Speichers'!$E$17:$E$1001,'Entladung des Speichers'!$A$17:$A$1001,'Ergebnis (detailliert)'!$A$17:$A$300))</f>
        <v/>
      </c>
      <c r="O658" s="113" t="str">
        <f t="shared" ref="O658:O721" si="43">IF(A658="","",N658+E658)</f>
        <v/>
      </c>
      <c r="P658" s="17" t="str">
        <f>IFERROR(IF(A658="","",N658*'Ergebnis (detailliert)'!J658/'Ergebnis (detailliert)'!I658),0)</f>
        <v/>
      </c>
      <c r="Q658" s="95" t="str">
        <f t="shared" ref="Q658:Q721" si="44">IFERROR(IF(A658="","",P658+E658*H658/G658),0)</f>
        <v/>
      </c>
      <c r="R658" s="96" t="str">
        <f t="shared" ref="R658:R721" si="45">H658</f>
        <v/>
      </c>
      <c r="S658" s="97" t="str">
        <f>IF(A658="","",IF(LOOKUP(A658,Stammdaten!$A$17:$A$1001,Stammdaten!$G$17:$G$1001)="Nein",0,IF(ISBLANK('Beladung des Speichers'!A658),"",ROUND(MIN(J658,Q658)*-1,2))))</f>
        <v/>
      </c>
    </row>
    <row r="659" spans="1:19" x14ac:dyDescent="0.2">
      <c r="A659" s="98" t="str">
        <f>IF('Beladung des Speichers'!A659="","",'Beladung des Speichers'!A659)</f>
        <v/>
      </c>
      <c r="B659" s="98" t="str">
        <f>IF('Beladung des Speichers'!B659="","",'Beladung des Speichers'!B659)</f>
        <v/>
      </c>
      <c r="C659" s="149" t="str">
        <f>IF(ISBLANK('Beladung des Speichers'!A659),"",SUMIFS('Beladung des Speichers'!$C$17:$C$300,'Beladung des Speichers'!$A$17:$A$300,A659)-SUMIFS('Entladung des Speichers'!$C$17:$C$300,'Entladung des Speichers'!$A$17:$A$300,A659)+SUMIFS(Füllstände!$B$17:$B$299,Füllstände!$A$17:$A$299,A659)-SUMIFS(Füllstände!$C$17:$C$299,Füllstände!$A$17:$A$299,A659))</f>
        <v/>
      </c>
      <c r="D659" s="150" t="str">
        <f>IF(ISBLANK('Beladung des Speichers'!A659),"",C659*'Beladung des Speichers'!C659/SUMIFS('Beladung des Speichers'!$C$17:$C$300,'Beladung des Speichers'!$A$17:$A$300,A659))</f>
        <v/>
      </c>
      <c r="E659" s="151" t="str">
        <f>IF(ISBLANK('Beladung des Speichers'!A659),"",1/SUMIFS('Beladung des Speichers'!$C$17:$C$300,'Beladung des Speichers'!$A$17:$A$300,A659)*C659*SUMIF($A$17:$A$300,A659,'Beladung des Speichers'!$E$17:$E$300))</f>
        <v/>
      </c>
      <c r="F659" s="152" t="str">
        <f>IF(ISBLANK('Beladung des Speichers'!A659),"",IF(C659=0,"0,00",D659/C659*E659))</f>
        <v/>
      </c>
      <c r="G659" s="153" t="str">
        <f>IF(ISBLANK('Beladung des Speichers'!A659),"",SUMIFS('Beladung des Speichers'!$C$17:$C$300,'Beladung des Speichers'!$A$17:$A$300,A659))</f>
        <v/>
      </c>
      <c r="H659" s="112" t="str">
        <f>IF(ISBLANK('Beladung des Speichers'!A659),"",'Beladung des Speichers'!C659)</f>
        <v/>
      </c>
      <c r="I659" s="154" t="str">
        <f>IF(ISBLANK('Beladung des Speichers'!A659),"",SUMIFS('Beladung des Speichers'!$E$17:$E$1001,'Beladung des Speichers'!$A$17:$A$1001,'Ergebnis (detailliert)'!A659))</f>
        <v/>
      </c>
      <c r="J659" s="113" t="str">
        <f>IF(ISBLANK('Beladung des Speichers'!A659),"",'Beladung des Speichers'!E659)</f>
        <v/>
      </c>
      <c r="K659" s="154" t="str">
        <f>IF(ISBLANK('Beladung des Speichers'!A659),"",SUMIFS('Entladung des Speichers'!$C$17:$C$1001,'Entladung des Speichers'!$A$17:$A$1001,'Ergebnis (detailliert)'!A659))</f>
        <v/>
      </c>
      <c r="L659" s="155" t="str">
        <f t="shared" si="42"/>
        <v/>
      </c>
      <c r="M659" s="155" t="str">
        <f>IF(ISBLANK('Entladung des Speichers'!A659),"",'Entladung des Speichers'!C659)</f>
        <v/>
      </c>
      <c r="N659" s="154" t="str">
        <f>IF(ISBLANK('Beladung des Speichers'!A659),"",SUMIFS('Entladung des Speichers'!$E$17:$E$1001,'Entladung des Speichers'!$A$17:$A$1001,'Ergebnis (detailliert)'!$A$17:$A$300))</f>
        <v/>
      </c>
      <c r="O659" s="113" t="str">
        <f t="shared" si="43"/>
        <v/>
      </c>
      <c r="P659" s="17" t="str">
        <f>IFERROR(IF(A659="","",N659*'Ergebnis (detailliert)'!J659/'Ergebnis (detailliert)'!I659),0)</f>
        <v/>
      </c>
      <c r="Q659" s="95" t="str">
        <f t="shared" si="44"/>
        <v/>
      </c>
      <c r="R659" s="96" t="str">
        <f t="shared" si="45"/>
        <v/>
      </c>
      <c r="S659" s="97" t="str">
        <f>IF(A659="","",IF(LOOKUP(A659,Stammdaten!$A$17:$A$1001,Stammdaten!$G$17:$G$1001)="Nein",0,IF(ISBLANK('Beladung des Speichers'!A659),"",ROUND(MIN(J659,Q659)*-1,2))))</f>
        <v/>
      </c>
    </row>
    <row r="660" spans="1:19" x14ac:dyDescent="0.2">
      <c r="A660" s="98" t="str">
        <f>IF('Beladung des Speichers'!A660="","",'Beladung des Speichers'!A660)</f>
        <v/>
      </c>
      <c r="B660" s="98" t="str">
        <f>IF('Beladung des Speichers'!B660="","",'Beladung des Speichers'!B660)</f>
        <v/>
      </c>
      <c r="C660" s="149" t="str">
        <f>IF(ISBLANK('Beladung des Speichers'!A660),"",SUMIFS('Beladung des Speichers'!$C$17:$C$300,'Beladung des Speichers'!$A$17:$A$300,A660)-SUMIFS('Entladung des Speichers'!$C$17:$C$300,'Entladung des Speichers'!$A$17:$A$300,A660)+SUMIFS(Füllstände!$B$17:$B$299,Füllstände!$A$17:$A$299,A660)-SUMIFS(Füllstände!$C$17:$C$299,Füllstände!$A$17:$A$299,A660))</f>
        <v/>
      </c>
      <c r="D660" s="150" t="str">
        <f>IF(ISBLANK('Beladung des Speichers'!A660),"",C660*'Beladung des Speichers'!C660/SUMIFS('Beladung des Speichers'!$C$17:$C$300,'Beladung des Speichers'!$A$17:$A$300,A660))</f>
        <v/>
      </c>
      <c r="E660" s="151" t="str">
        <f>IF(ISBLANK('Beladung des Speichers'!A660),"",1/SUMIFS('Beladung des Speichers'!$C$17:$C$300,'Beladung des Speichers'!$A$17:$A$300,A660)*C660*SUMIF($A$17:$A$300,A660,'Beladung des Speichers'!$E$17:$E$300))</f>
        <v/>
      </c>
      <c r="F660" s="152" t="str">
        <f>IF(ISBLANK('Beladung des Speichers'!A660),"",IF(C660=0,"0,00",D660/C660*E660))</f>
        <v/>
      </c>
      <c r="G660" s="153" t="str">
        <f>IF(ISBLANK('Beladung des Speichers'!A660),"",SUMIFS('Beladung des Speichers'!$C$17:$C$300,'Beladung des Speichers'!$A$17:$A$300,A660))</f>
        <v/>
      </c>
      <c r="H660" s="112" t="str">
        <f>IF(ISBLANK('Beladung des Speichers'!A660),"",'Beladung des Speichers'!C660)</f>
        <v/>
      </c>
      <c r="I660" s="154" t="str">
        <f>IF(ISBLANK('Beladung des Speichers'!A660),"",SUMIFS('Beladung des Speichers'!$E$17:$E$1001,'Beladung des Speichers'!$A$17:$A$1001,'Ergebnis (detailliert)'!A660))</f>
        <v/>
      </c>
      <c r="J660" s="113" t="str">
        <f>IF(ISBLANK('Beladung des Speichers'!A660),"",'Beladung des Speichers'!E660)</f>
        <v/>
      </c>
      <c r="K660" s="154" t="str">
        <f>IF(ISBLANK('Beladung des Speichers'!A660),"",SUMIFS('Entladung des Speichers'!$C$17:$C$1001,'Entladung des Speichers'!$A$17:$A$1001,'Ergebnis (detailliert)'!A660))</f>
        <v/>
      </c>
      <c r="L660" s="155" t="str">
        <f t="shared" si="42"/>
        <v/>
      </c>
      <c r="M660" s="155" t="str">
        <f>IF(ISBLANK('Entladung des Speichers'!A660),"",'Entladung des Speichers'!C660)</f>
        <v/>
      </c>
      <c r="N660" s="154" t="str">
        <f>IF(ISBLANK('Beladung des Speichers'!A660),"",SUMIFS('Entladung des Speichers'!$E$17:$E$1001,'Entladung des Speichers'!$A$17:$A$1001,'Ergebnis (detailliert)'!$A$17:$A$300))</f>
        <v/>
      </c>
      <c r="O660" s="113" t="str">
        <f t="shared" si="43"/>
        <v/>
      </c>
      <c r="P660" s="17" t="str">
        <f>IFERROR(IF(A660="","",N660*'Ergebnis (detailliert)'!J660/'Ergebnis (detailliert)'!I660),0)</f>
        <v/>
      </c>
      <c r="Q660" s="95" t="str">
        <f t="shared" si="44"/>
        <v/>
      </c>
      <c r="R660" s="96" t="str">
        <f t="shared" si="45"/>
        <v/>
      </c>
      <c r="S660" s="97" t="str">
        <f>IF(A660="","",IF(LOOKUP(A660,Stammdaten!$A$17:$A$1001,Stammdaten!$G$17:$G$1001)="Nein",0,IF(ISBLANK('Beladung des Speichers'!A660),"",ROUND(MIN(J660,Q660)*-1,2))))</f>
        <v/>
      </c>
    </row>
    <row r="661" spans="1:19" x14ac:dyDescent="0.2">
      <c r="A661" s="98" t="str">
        <f>IF('Beladung des Speichers'!A661="","",'Beladung des Speichers'!A661)</f>
        <v/>
      </c>
      <c r="B661" s="98" t="str">
        <f>IF('Beladung des Speichers'!B661="","",'Beladung des Speichers'!B661)</f>
        <v/>
      </c>
      <c r="C661" s="149" t="str">
        <f>IF(ISBLANK('Beladung des Speichers'!A661),"",SUMIFS('Beladung des Speichers'!$C$17:$C$300,'Beladung des Speichers'!$A$17:$A$300,A661)-SUMIFS('Entladung des Speichers'!$C$17:$C$300,'Entladung des Speichers'!$A$17:$A$300,A661)+SUMIFS(Füllstände!$B$17:$B$299,Füllstände!$A$17:$A$299,A661)-SUMIFS(Füllstände!$C$17:$C$299,Füllstände!$A$17:$A$299,A661))</f>
        <v/>
      </c>
      <c r="D661" s="150" t="str">
        <f>IF(ISBLANK('Beladung des Speichers'!A661),"",C661*'Beladung des Speichers'!C661/SUMIFS('Beladung des Speichers'!$C$17:$C$300,'Beladung des Speichers'!$A$17:$A$300,A661))</f>
        <v/>
      </c>
      <c r="E661" s="151" t="str">
        <f>IF(ISBLANK('Beladung des Speichers'!A661),"",1/SUMIFS('Beladung des Speichers'!$C$17:$C$300,'Beladung des Speichers'!$A$17:$A$300,A661)*C661*SUMIF($A$17:$A$300,A661,'Beladung des Speichers'!$E$17:$E$300))</f>
        <v/>
      </c>
      <c r="F661" s="152" t="str">
        <f>IF(ISBLANK('Beladung des Speichers'!A661),"",IF(C661=0,"0,00",D661/C661*E661))</f>
        <v/>
      </c>
      <c r="G661" s="153" t="str">
        <f>IF(ISBLANK('Beladung des Speichers'!A661),"",SUMIFS('Beladung des Speichers'!$C$17:$C$300,'Beladung des Speichers'!$A$17:$A$300,A661))</f>
        <v/>
      </c>
      <c r="H661" s="112" t="str">
        <f>IF(ISBLANK('Beladung des Speichers'!A661),"",'Beladung des Speichers'!C661)</f>
        <v/>
      </c>
      <c r="I661" s="154" t="str">
        <f>IF(ISBLANK('Beladung des Speichers'!A661),"",SUMIFS('Beladung des Speichers'!$E$17:$E$1001,'Beladung des Speichers'!$A$17:$A$1001,'Ergebnis (detailliert)'!A661))</f>
        <v/>
      </c>
      <c r="J661" s="113" t="str">
        <f>IF(ISBLANK('Beladung des Speichers'!A661),"",'Beladung des Speichers'!E661)</f>
        <v/>
      </c>
      <c r="K661" s="154" t="str">
        <f>IF(ISBLANK('Beladung des Speichers'!A661),"",SUMIFS('Entladung des Speichers'!$C$17:$C$1001,'Entladung des Speichers'!$A$17:$A$1001,'Ergebnis (detailliert)'!A661))</f>
        <v/>
      </c>
      <c r="L661" s="155" t="str">
        <f t="shared" si="42"/>
        <v/>
      </c>
      <c r="M661" s="155" t="str">
        <f>IF(ISBLANK('Entladung des Speichers'!A661),"",'Entladung des Speichers'!C661)</f>
        <v/>
      </c>
      <c r="N661" s="154" t="str">
        <f>IF(ISBLANK('Beladung des Speichers'!A661),"",SUMIFS('Entladung des Speichers'!$E$17:$E$1001,'Entladung des Speichers'!$A$17:$A$1001,'Ergebnis (detailliert)'!$A$17:$A$300))</f>
        <v/>
      </c>
      <c r="O661" s="113" t="str">
        <f t="shared" si="43"/>
        <v/>
      </c>
      <c r="P661" s="17" t="str">
        <f>IFERROR(IF(A661="","",N661*'Ergebnis (detailliert)'!J661/'Ergebnis (detailliert)'!I661),0)</f>
        <v/>
      </c>
      <c r="Q661" s="95" t="str">
        <f t="shared" si="44"/>
        <v/>
      </c>
      <c r="R661" s="96" t="str">
        <f t="shared" si="45"/>
        <v/>
      </c>
      <c r="S661" s="97" t="str">
        <f>IF(A661="","",IF(LOOKUP(A661,Stammdaten!$A$17:$A$1001,Stammdaten!$G$17:$G$1001)="Nein",0,IF(ISBLANK('Beladung des Speichers'!A661),"",ROUND(MIN(J661,Q661)*-1,2))))</f>
        <v/>
      </c>
    </row>
    <row r="662" spans="1:19" x14ac:dyDescent="0.2">
      <c r="A662" s="98" t="str">
        <f>IF('Beladung des Speichers'!A662="","",'Beladung des Speichers'!A662)</f>
        <v/>
      </c>
      <c r="B662" s="98" t="str">
        <f>IF('Beladung des Speichers'!B662="","",'Beladung des Speichers'!B662)</f>
        <v/>
      </c>
      <c r="C662" s="149" t="str">
        <f>IF(ISBLANK('Beladung des Speichers'!A662),"",SUMIFS('Beladung des Speichers'!$C$17:$C$300,'Beladung des Speichers'!$A$17:$A$300,A662)-SUMIFS('Entladung des Speichers'!$C$17:$C$300,'Entladung des Speichers'!$A$17:$A$300,A662)+SUMIFS(Füllstände!$B$17:$B$299,Füllstände!$A$17:$A$299,A662)-SUMIFS(Füllstände!$C$17:$C$299,Füllstände!$A$17:$A$299,A662))</f>
        <v/>
      </c>
      <c r="D662" s="150" t="str">
        <f>IF(ISBLANK('Beladung des Speichers'!A662),"",C662*'Beladung des Speichers'!C662/SUMIFS('Beladung des Speichers'!$C$17:$C$300,'Beladung des Speichers'!$A$17:$A$300,A662))</f>
        <v/>
      </c>
      <c r="E662" s="151" t="str">
        <f>IF(ISBLANK('Beladung des Speichers'!A662),"",1/SUMIFS('Beladung des Speichers'!$C$17:$C$300,'Beladung des Speichers'!$A$17:$A$300,A662)*C662*SUMIF($A$17:$A$300,A662,'Beladung des Speichers'!$E$17:$E$300))</f>
        <v/>
      </c>
      <c r="F662" s="152" t="str">
        <f>IF(ISBLANK('Beladung des Speichers'!A662),"",IF(C662=0,"0,00",D662/C662*E662))</f>
        <v/>
      </c>
      <c r="G662" s="153" t="str">
        <f>IF(ISBLANK('Beladung des Speichers'!A662),"",SUMIFS('Beladung des Speichers'!$C$17:$C$300,'Beladung des Speichers'!$A$17:$A$300,A662))</f>
        <v/>
      </c>
      <c r="H662" s="112" t="str">
        <f>IF(ISBLANK('Beladung des Speichers'!A662),"",'Beladung des Speichers'!C662)</f>
        <v/>
      </c>
      <c r="I662" s="154" t="str">
        <f>IF(ISBLANK('Beladung des Speichers'!A662),"",SUMIFS('Beladung des Speichers'!$E$17:$E$1001,'Beladung des Speichers'!$A$17:$A$1001,'Ergebnis (detailliert)'!A662))</f>
        <v/>
      </c>
      <c r="J662" s="113" t="str">
        <f>IF(ISBLANK('Beladung des Speichers'!A662),"",'Beladung des Speichers'!E662)</f>
        <v/>
      </c>
      <c r="K662" s="154" t="str">
        <f>IF(ISBLANK('Beladung des Speichers'!A662),"",SUMIFS('Entladung des Speichers'!$C$17:$C$1001,'Entladung des Speichers'!$A$17:$A$1001,'Ergebnis (detailliert)'!A662))</f>
        <v/>
      </c>
      <c r="L662" s="155" t="str">
        <f t="shared" si="42"/>
        <v/>
      </c>
      <c r="M662" s="155" t="str">
        <f>IF(ISBLANK('Entladung des Speichers'!A662),"",'Entladung des Speichers'!C662)</f>
        <v/>
      </c>
      <c r="N662" s="154" t="str">
        <f>IF(ISBLANK('Beladung des Speichers'!A662),"",SUMIFS('Entladung des Speichers'!$E$17:$E$1001,'Entladung des Speichers'!$A$17:$A$1001,'Ergebnis (detailliert)'!$A$17:$A$300))</f>
        <v/>
      </c>
      <c r="O662" s="113" t="str">
        <f t="shared" si="43"/>
        <v/>
      </c>
      <c r="P662" s="17" t="str">
        <f>IFERROR(IF(A662="","",N662*'Ergebnis (detailliert)'!J662/'Ergebnis (detailliert)'!I662),0)</f>
        <v/>
      </c>
      <c r="Q662" s="95" t="str">
        <f t="shared" si="44"/>
        <v/>
      </c>
      <c r="R662" s="96" t="str">
        <f t="shared" si="45"/>
        <v/>
      </c>
      <c r="S662" s="97" t="str">
        <f>IF(A662="","",IF(LOOKUP(A662,Stammdaten!$A$17:$A$1001,Stammdaten!$G$17:$G$1001)="Nein",0,IF(ISBLANK('Beladung des Speichers'!A662),"",ROUND(MIN(J662,Q662)*-1,2))))</f>
        <v/>
      </c>
    </row>
    <row r="663" spans="1:19" x14ac:dyDescent="0.2">
      <c r="A663" s="98" t="str">
        <f>IF('Beladung des Speichers'!A663="","",'Beladung des Speichers'!A663)</f>
        <v/>
      </c>
      <c r="B663" s="98" t="str">
        <f>IF('Beladung des Speichers'!B663="","",'Beladung des Speichers'!B663)</f>
        <v/>
      </c>
      <c r="C663" s="149" t="str">
        <f>IF(ISBLANK('Beladung des Speichers'!A663),"",SUMIFS('Beladung des Speichers'!$C$17:$C$300,'Beladung des Speichers'!$A$17:$A$300,A663)-SUMIFS('Entladung des Speichers'!$C$17:$C$300,'Entladung des Speichers'!$A$17:$A$300,A663)+SUMIFS(Füllstände!$B$17:$B$299,Füllstände!$A$17:$A$299,A663)-SUMIFS(Füllstände!$C$17:$C$299,Füllstände!$A$17:$A$299,A663))</f>
        <v/>
      </c>
      <c r="D663" s="150" t="str">
        <f>IF(ISBLANK('Beladung des Speichers'!A663),"",C663*'Beladung des Speichers'!C663/SUMIFS('Beladung des Speichers'!$C$17:$C$300,'Beladung des Speichers'!$A$17:$A$300,A663))</f>
        <v/>
      </c>
      <c r="E663" s="151" t="str">
        <f>IF(ISBLANK('Beladung des Speichers'!A663),"",1/SUMIFS('Beladung des Speichers'!$C$17:$C$300,'Beladung des Speichers'!$A$17:$A$300,A663)*C663*SUMIF($A$17:$A$300,A663,'Beladung des Speichers'!$E$17:$E$300))</f>
        <v/>
      </c>
      <c r="F663" s="152" t="str">
        <f>IF(ISBLANK('Beladung des Speichers'!A663),"",IF(C663=0,"0,00",D663/C663*E663))</f>
        <v/>
      </c>
      <c r="G663" s="153" t="str">
        <f>IF(ISBLANK('Beladung des Speichers'!A663),"",SUMIFS('Beladung des Speichers'!$C$17:$C$300,'Beladung des Speichers'!$A$17:$A$300,A663))</f>
        <v/>
      </c>
      <c r="H663" s="112" t="str">
        <f>IF(ISBLANK('Beladung des Speichers'!A663),"",'Beladung des Speichers'!C663)</f>
        <v/>
      </c>
      <c r="I663" s="154" t="str">
        <f>IF(ISBLANK('Beladung des Speichers'!A663),"",SUMIFS('Beladung des Speichers'!$E$17:$E$1001,'Beladung des Speichers'!$A$17:$A$1001,'Ergebnis (detailliert)'!A663))</f>
        <v/>
      </c>
      <c r="J663" s="113" t="str">
        <f>IF(ISBLANK('Beladung des Speichers'!A663),"",'Beladung des Speichers'!E663)</f>
        <v/>
      </c>
      <c r="K663" s="154" t="str">
        <f>IF(ISBLANK('Beladung des Speichers'!A663),"",SUMIFS('Entladung des Speichers'!$C$17:$C$1001,'Entladung des Speichers'!$A$17:$A$1001,'Ergebnis (detailliert)'!A663))</f>
        <v/>
      </c>
      <c r="L663" s="155" t="str">
        <f t="shared" si="42"/>
        <v/>
      </c>
      <c r="M663" s="155" t="str">
        <f>IF(ISBLANK('Entladung des Speichers'!A663),"",'Entladung des Speichers'!C663)</f>
        <v/>
      </c>
      <c r="N663" s="154" t="str">
        <f>IF(ISBLANK('Beladung des Speichers'!A663),"",SUMIFS('Entladung des Speichers'!$E$17:$E$1001,'Entladung des Speichers'!$A$17:$A$1001,'Ergebnis (detailliert)'!$A$17:$A$300))</f>
        <v/>
      </c>
      <c r="O663" s="113" t="str">
        <f t="shared" si="43"/>
        <v/>
      </c>
      <c r="P663" s="17" t="str">
        <f>IFERROR(IF(A663="","",N663*'Ergebnis (detailliert)'!J663/'Ergebnis (detailliert)'!I663),0)</f>
        <v/>
      </c>
      <c r="Q663" s="95" t="str">
        <f t="shared" si="44"/>
        <v/>
      </c>
      <c r="R663" s="96" t="str">
        <f t="shared" si="45"/>
        <v/>
      </c>
      <c r="S663" s="97" t="str">
        <f>IF(A663="","",IF(LOOKUP(A663,Stammdaten!$A$17:$A$1001,Stammdaten!$G$17:$G$1001)="Nein",0,IF(ISBLANK('Beladung des Speichers'!A663),"",ROUND(MIN(J663,Q663)*-1,2))))</f>
        <v/>
      </c>
    </row>
    <row r="664" spans="1:19" x14ac:dyDescent="0.2">
      <c r="A664" s="98" t="str">
        <f>IF('Beladung des Speichers'!A664="","",'Beladung des Speichers'!A664)</f>
        <v/>
      </c>
      <c r="B664" s="98" t="str">
        <f>IF('Beladung des Speichers'!B664="","",'Beladung des Speichers'!B664)</f>
        <v/>
      </c>
      <c r="C664" s="149" t="str">
        <f>IF(ISBLANK('Beladung des Speichers'!A664),"",SUMIFS('Beladung des Speichers'!$C$17:$C$300,'Beladung des Speichers'!$A$17:$A$300,A664)-SUMIFS('Entladung des Speichers'!$C$17:$C$300,'Entladung des Speichers'!$A$17:$A$300,A664)+SUMIFS(Füllstände!$B$17:$B$299,Füllstände!$A$17:$A$299,A664)-SUMIFS(Füllstände!$C$17:$C$299,Füllstände!$A$17:$A$299,A664))</f>
        <v/>
      </c>
      <c r="D664" s="150" t="str">
        <f>IF(ISBLANK('Beladung des Speichers'!A664),"",C664*'Beladung des Speichers'!C664/SUMIFS('Beladung des Speichers'!$C$17:$C$300,'Beladung des Speichers'!$A$17:$A$300,A664))</f>
        <v/>
      </c>
      <c r="E664" s="151" t="str">
        <f>IF(ISBLANK('Beladung des Speichers'!A664),"",1/SUMIFS('Beladung des Speichers'!$C$17:$C$300,'Beladung des Speichers'!$A$17:$A$300,A664)*C664*SUMIF($A$17:$A$300,A664,'Beladung des Speichers'!$E$17:$E$300))</f>
        <v/>
      </c>
      <c r="F664" s="152" t="str">
        <f>IF(ISBLANK('Beladung des Speichers'!A664),"",IF(C664=0,"0,00",D664/C664*E664))</f>
        <v/>
      </c>
      <c r="G664" s="153" t="str">
        <f>IF(ISBLANK('Beladung des Speichers'!A664),"",SUMIFS('Beladung des Speichers'!$C$17:$C$300,'Beladung des Speichers'!$A$17:$A$300,A664))</f>
        <v/>
      </c>
      <c r="H664" s="112" t="str">
        <f>IF(ISBLANK('Beladung des Speichers'!A664),"",'Beladung des Speichers'!C664)</f>
        <v/>
      </c>
      <c r="I664" s="154" t="str">
        <f>IF(ISBLANK('Beladung des Speichers'!A664),"",SUMIFS('Beladung des Speichers'!$E$17:$E$1001,'Beladung des Speichers'!$A$17:$A$1001,'Ergebnis (detailliert)'!A664))</f>
        <v/>
      </c>
      <c r="J664" s="113" t="str">
        <f>IF(ISBLANK('Beladung des Speichers'!A664),"",'Beladung des Speichers'!E664)</f>
        <v/>
      </c>
      <c r="K664" s="154" t="str">
        <f>IF(ISBLANK('Beladung des Speichers'!A664),"",SUMIFS('Entladung des Speichers'!$C$17:$C$1001,'Entladung des Speichers'!$A$17:$A$1001,'Ergebnis (detailliert)'!A664))</f>
        <v/>
      </c>
      <c r="L664" s="155" t="str">
        <f t="shared" si="42"/>
        <v/>
      </c>
      <c r="M664" s="155" t="str">
        <f>IF(ISBLANK('Entladung des Speichers'!A664),"",'Entladung des Speichers'!C664)</f>
        <v/>
      </c>
      <c r="N664" s="154" t="str">
        <f>IF(ISBLANK('Beladung des Speichers'!A664),"",SUMIFS('Entladung des Speichers'!$E$17:$E$1001,'Entladung des Speichers'!$A$17:$A$1001,'Ergebnis (detailliert)'!$A$17:$A$300))</f>
        <v/>
      </c>
      <c r="O664" s="113" t="str">
        <f t="shared" si="43"/>
        <v/>
      </c>
      <c r="P664" s="17" t="str">
        <f>IFERROR(IF(A664="","",N664*'Ergebnis (detailliert)'!J664/'Ergebnis (detailliert)'!I664),0)</f>
        <v/>
      </c>
      <c r="Q664" s="95" t="str">
        <f t="shared" si="44"/>
        <v/>
      </c>
      <c r="R664" s="96" t="str">
        <f t="shared" si="45"/>
        <v/>
      </c>
      <c r="S664" s="97" t="str">
        <f>IF(A664="","",IF(LOOKUP(A664,Stammdaten!$A$17:$A$1001,Stammdaten!$G$17:$G$1001)="Nein",0,IF(ISBLANK('Beladung des Speichers'!A664),"",ROUND(MIN(J664,Q664)*-1,2))))</f>
        <v/>
      </c>
    </row>
    <row r="665" spans="1:19" x14ac:dyDescent="0.2">
      <c r="A665" s="98" t="str">
        <f>IF('Beladung des Speichers'!A665="","",'Beladung des Speichers'!A665)</f>
        <v/>
      </c>
      <c r="B665" s="98" t="str">
        <f>IF('Beladung des Speichers'!B665="","",'Beladung des Speichers'!B665)</f>
        <v/>
      </c>
      <c r="C665" s="149" t="str">
        <f>IF(ISBLANK('Beladung des Speichers'!A665),"",SUMIFS('Beladung des Speichers'!$C$17:$C$300,'Beladung des Speichers'!$A$17:$A$300,A665)-SUMIFS('Entladung des Speichers'!$C$17:$C$300,'Entladung des Speichers'!$A$17:$A$300,A665)+SUMIFS(Füllstände!$B$17:$B$299,Füllstände!$A$17:$A$299,A665)-SUMIFS(Füllstände!$C$17:$C$299,Füllstände!$A$17:$A$299,A665))</f>
        <v/>
      </c>
      <c r="D665" s="150" t="str">
        <f>IF(ISBLANK('Beladung des Speichers'!A665),"",C665*'Beladung des Speichers'!C665/SUMIFS('Beladung des Speichers'!$C$17:$C$300,'Beladung des Speichers'!$A$17:$A$300,A665))</f>
        <v/>
      </c>
      <c r="E665" s="151" t="str">
        <f>IF(ISBLANK('Beladung des Speichers'!A665),"",1/SUMIFS('Beladung des Speichers'!$C$17:$C$300,'Beladung des Speichers'!$A$17:$A$300,A665)*C665*SUMIF($A$17:$A$300,A665,'Beladung des Speichers'!$E$17:$E$300))</f>
        <v/>
      </c>
      <c r="F665" s="152" t="str">
        <f>IF(ISBLANK('Beladung des Speichers'!A665),"",IF(C665=0,"0,00",D665/C665*E665))</f>
        <v/>
      </c>
      <c r="G665" s="153" t="str">
        <f>IF(ISBLANK('Beladung des Speichers'!A665),"",SUMIFS('Beladung des Speichers'!$C$17:$C$300,'Beladung des Speichers'!$A$17:$A$300,A665))</f>
        <v/>
      </c>
      <c r="H665" s="112" t="str">
        <f>IF(ISBLANK('Beladung des Speichers'!A665),"",'Beladung des Speichers'!C665)</f>
        <v/>
      </c>
      <c r="I665" s="154" t="str">
        <f>IF(ISBLANK('Beladung des Speichers'!A665),"",SUMIFS('Beladung des Speichers'!$E$17:$E$1001,'Beladung des Speichers'!$A$17:$A$1001,'Ergebnis (detailliert)'!A665))</f>
        <v/>
      </c>
      <c r="J665" s="113" t="str">
        <f>IF(ISBLANK('Beladung des Speichers'!A665),"",'Beladung des Speichers'!E665)</f>
        <v/>
      </c>
      <c r="K665" s="154" t="str">
        <f>IF(ISBLANK('Beladung des Speichers'!A665),"",SUMIFS('Entladung des Speichers'!$C$17:$C$1001,'Entladung des Speichers'!$A$17:$A$1001,'Ergebnis (detailliert)'!A665))</f>
        <v/>
      </c>
      <c r="L665" s="155" t="str">
        <f t="shared" si="42"/>
        <v/>
      </c>
      <c r="M665" s="155" t="str">
        <f>IF(ISBLANK('Entladung des Speichers'!A665),"",'Entladung des Speichers'!C665)</f>
        <v/>
      </c>
      <c r="N665" s="154" t="str">
        <f>IF(ISBLANK('Beladung des Speichers'!A665),"",SUMIFS('Entladung des Speichers'!$E$17:$E$1001,'Entladung des Speichers'!$A$17:$A$1001,'Ergebnis (detailliert)'!$A$17:$A$300))</f>
        <v/>
      </c>
      <c r="O665" s="113" t="str">
        <f t="shared" si="43"/>
        <v/>
      </c>
      <c r="P665" s="17" t="str">
        <f>IFERROR(IF(A665="","",N665*'Ergebnis (detailliert)'!J665/'Ergebnis (detailliert)'!I665),0)</f>
        <v/>
      </c>
      <c r="Q665" s="95" t="str">
        <f t="shared" si="44"/>
        <v/>
      </c>
      <c r="R665" s="96" t="str">
        <f t="shared" si="45"/>
        <v/>
      </c>
      <c r="S665" s="97" t="str">
        <f>IF(A665="","",IF(LOOKUP(A665,Stammdaten!$A$17:$A$1001,Stammdaten!$G$17:$G$1001)="Nein",0,IF(ISBLANK('Beladung des Speichers'!A665),"",ROUND(MIN(J665,Q665)*-1,2))))</f>
        <v/>
      </c>
    </row>
    <row r="666" spans="1:19" x14ac:dyDescent="0.2">
      <c r="A666" s="98" t="str">
        <f>IF('Beladung des Speichers'!A666="","",'Beladung des Speichers'!A666)</f>
        <v/>
      </c>
      <c r="B666" s="98" t="str">
        <f>IF('Beladung des Speichers'!B666="","",'Beladung des Speichers'!B666)</f>
        <v/>
      </c>
      <c r="C666" s="149" t="str">
        <f>IF(ISBLANK('Beladung des Speichers'!A666),"",SUMIFS('Beladung des Speichers'!$C$17:$C$300,'Beladung des Speichers'!$A$17:$A$300,A666)-SUMIFS('Entladung des Speichers'!$C$17:$C$300,'Entladung des Speichers'!$A$17:$A$300,A666)+SUMIFS(Füllstände!$B$17:$B$299,Füllstände!$A$17:$A$299,A666)-SUMIFS(Füllstände!$C$17:$C$299,Füllstände!$A$17:$A$299,A666))</f>
        <v/>
      </c>
      <c r="D666" s="150" t="str">
        <f>IF(ISBLANK('Beladung des Speichers'!A666),"",C666*'Beladung des Speichers'!C666/SUMIFS('Beladung des Speichers'!$C$17:$C$300,'Beladung des Speichers'!$A$17:$A$300,A666))</f>
        <v/>
      </c>
      <c r="E666" s="151" t="str">
        <f>IF(ISBLANK('Beladung des Speichers'!A666),"",1/SUMIFS('Beladung des Speichers'!$C$17:$C$300,'Beladung des Speichers'!$A$17:$A$300,A666)*C666*SUMIF($A$17:$A$300,A666,'Beladung des Speichers'!$E$17:$E$300))</f>
        <v/>
      </c>
      <c r="F666" s="152" t="str">
        <f>IF(ISBLANK('Beladung des Speichers'!A666),"",IF(C666=0,"0,00",D666/C666*E666))</f>
        <v/>
      </c>
      <c r="G666" s="153" t="str">
        <f>IF(ISBLANK('Beladung des Speichers'!A666),"",SUMIFS('Beladung des Speichers'!$C$17:$C$300,'Beladung des Speichers'!$A$17:$A$300,A666))</f>
        <v/>
      </c>
      <c r="H666" s="112" t="str">
        <f>IF(ISBLANK('Beladung des Speichers'!A666),"",'Beladung des Speichers'!C666)</f>
        <v/>
      </c>
      <c r="I666" s="154" t="str">
        <f>IF(ISBLANK('Beladung des Speichers'!A666),"",SUMIFS('Beladung des Speichers'!$E$17:$E$1001,'Beladung des Speichers'!$A$17:$A$1001,'Ergebnis (detailliert)'!A666))</f>
        <v/>
      </c>
      <c r="J666" s="113" t="str">
        <f>IF(ISBLANK('Beladung des Speichers'!A666),"",'Beladung des Speichers'!E666)</f>
        <v/>
      </c>
      <c r="K666" s="154" t="str">
        <f>IF(ISBLANK('Beladung des Speichers'!A666),"",SUMIFS('Entladung des Speichers'!$C$17:$C$1001,'Entladung des Speichers'!$A$17:$A$1001,'Ergebnis (detailliert)'!A666))</f>
        <v/>
      </c>
      <c r="L666" s="155" t="str">
        <f t="shared" si="42"/>
        <v/>
      </c>
      <c r="M666" s="155" t="str">
        <f>IF(ISBLANK('Entladung des Speichers'!A666),"",'Entladung des Speichers'!C666)</f>
        <v/>
      </c>
      <c r="N666" s="154" t="str">
        <f>IF(ISBLANK('Beladung des Speichers'!A666),"",SUMIFS('Entladung des Speichers'!$E$17:$E$1001,'Entladung des Speichers'!$A$17:$A$1001,'Ergebnis (detailliert)'!$A$17:$A$300))</f>
        <v/>
      </c>
      <c r="O666" s="113" t="str">
        <f t="shared" si="43"/>
        <v/>
      </c>
      <c r="P666" s="17" t="str">
        <f>IFERROR(IF(A666="","",N666*'Ergebnis (detailliert)'!J666/'Ergebnis (detailliert)'!I666),0)</f>
        <v/>
      </c>
      <c r="Q666" s="95" t="str">
        <f t="shared" si="44"/>
        <v/>
      </c>
      <c r="R666" s="96" t="str">
        <f t="shared" si="45"/>
        <v/>
      </c>
      <c r="S666" s="97" t="str">
        <f>IF(A666="","",IF(LOOKUP(A666,Stammdaten!$A$17:$A$1001,Stammdaten!$G$17:$G$1001)="Nein",0,IF(ISBLANK('Beladung des Speichers'!A666),"",ROUND(MIN(J666,Q666)*-1,2))))</f>
        <v/>
      </c>
    </row>
    <row r="667" spans="1:19" x14ac:dyDescent="0.2">
      <c r="A667" s="98" t="str">
        <f>IF('Beladung des Speichers'!A667="","",'Beladung des Speichers'!A667)</f>
        <v/>
      </c>
      <c r="B667" s="98" t="str">
        <f>IF('Beladung des Speichers'!B667="","",'Beladung des Speichers'!B667)</f>
        <v/>
      </c>
      <c r="C667" s="149" t="str">
        <f>IF(ISBLANK('Beladung des Speichers'!A667),"",SUMIFS('Beladung des Speichers'!$C$17:$C$300,'Beladung des Speichers'!$A$17:$A$300,A667)-SUMIFS('Entladung des Speichers'!$C$17:$C$300,'Entladung des Speichers'!$A$17:$A$300,A667)+SUMIFS(Füllstände!$B$17:$B$299,Füllstände!$A$17:$A$299,A667)-SUMIFS(Füllstände!$C$17:$C$299,Füllstände!$A$17:$A$299,A667))</f>
        <v/>
      </c>
      <c r="D667" s="150" t="str">
        <f>IF(ISBLANK('Beladung des Speichers'!A667),"",C667*'Beladung des Speichers'!C667/SUMIFS('Beladung des Speichers'!$C$17:$C$300,'Beladung des Speichers'!$A$17:$A$300,A667))</f>
        <v/>
      </c>
      <c r="E667" s="151" t="str">
        <f>IF(ISBLANK('Beladung des Speichers'!A667),"",1/SUMIFS('Beladung des Speichers'!$C$17:$C$300,'Beladung des Speichers'!$A$17:$A$300,A667)*C667*SUMIF($A$17:$A$300,A667,'Beladung des Speichers'!$E$17:$E$300))</f>
        <v/>
      </c>
      <c r="F667" s="152" t="str">
        <f>IF(ISBLANK('Beladung des Speichers'!A667),"",IF(C667=0,"0,00",D667/C667*E667))</f>
        <v/>
      </c>
      <c r="G667" s="153" t="str">
        <f>IF(ISBLANK('Beladung des Speichers'!A667),"",SUMIFS('Beladung des Speichers'!$C$17:$C$300,'Beladung des Speichers'!$A$17:$A$300,A667))</f>
        <v/>
      </c>
      <c r="H667" s="112" t="str">
        <f>IF(ISBLANK('Beladung des Speichers'!A667),"",'Beladung des Speichers'!C667)</f>
        <v/>
      </c>
      <c r="I667" s="154" t="str">
        <f>IF(ISBLANK('Beladung des Speichers'!A667),"",SUMIFS('Beladung des Speichers'!$E$17:$E$1001,'Beladung des Speichers'!$A$17:$A$1001,'Ergebnis (detailliert)'!A667))</f>
        <v/>
      </c>
      <c r="J667" s="113" t="str">
        <f>IF(ISBLANK('Beladung des Speichers'!A667),"",'Beladung des Speichers'!E667)</f>
        <v/>
      </c>
      <c r="K667" s="154" t="str">
        <f>IF(ISBLANK('Beladung des Speichers'!A667),"",SUMIFS('Entladung des Speichers'!$C$17:$C$1001,'Entladung des Speichers'!$A$17:$A$1001,'Ergebnis (detailliert)'!A667))</f>
        <v/>
      </c>
      <c r="L667" s="155" t="str">
        <f t="shared" si="42"/>
        <v/>
      </c>
      <c r="M667" s="155" t="str">
        <f>IF(ISBLANK('Entladung des Speichers'!A667),"",'Entladung des Speichers'!C667)</f>
        <v/>
      </c>
      <c r="N667" s="154" t="str">
        <f>IF(ISBLANK('Beladung des Speichers'!A667),"",SUMIFS('Entladung des Speichers'!$E$17:$E$1001,'Entladung des Speichers'!$A$17:$A$1001,'Ergebnis (detailliert)'!$A$17:$A$300))</f>
        <v/>
      </c>
      <c r="O667" s="113" t="str">
        <f t="shared" si="43"/>
        <v/>
      </c>
      <c r="P667" s="17" t="str">
        <f>IFERROR(IF(A667="","",N667*'Ergebnis (detailliert)'!J667/'Ergebnis (detailliert)'!I667),0)</f>
        <v/>
      </c>
      <c r="Q667" s="95" t="str">
        <f t="shared" si="44"/>
        <v/>
      </c>
      <c r="R667" s="96" t="str">
        <f t="shared" si="45"/>
        <v/>
      </c>
      <c r="S667" s="97" t="str">
        <f>IF(A667="","",IF(LOOKUP(A667,Stammdaten!$A$17:$A$1001,Stammdaten!$G$17:$G$1001)="Nein",0,IF(ISBLANK('Beladung des Speichers'!A667),"",ROUND(MIN(J667,Q667)*-1,2))))</f>
        <v/>
      </c>
    </row>
    <row r="668" spans="1:19" x14ac:dyDescent="0.2">
      <c r="A668" s="98" t="str">
        <f>IF('Beladung des Speichers'!A668="","",'Beladung des Speichers'!A668)</f>
        <v/>
      </c>
      <c r="B668" s="98" t="str">
        <f>IF('Beladung des Speichers'!B668="","",'Beladung des Speichers'!B668)</f>
        <v/>
      </c>
      <c r="C668" s="149" t="str">
        <f>IF(ISBLANK('Beladung des Speichers'!A668),"",SUMIFS('Beladung des Speichers'!$C$17:$C$300,'Beladung des Speichers'!$A$17:$A$300,A668)-SUMIFS('Entladung des Speichers'!$C$17:$C$300,'Entladung des Speichers'!$A$17:$A$300,A668)+SUMIFS(Füllstände!$B$17:$B$299,Füllstände!$A$17:$A$299,A668)-SUMIFS(Füllstände!$C$17:$C$299,Füllstände!$A$17:$A$299,A668))</f>
        <v/>
      </c>
      <c r="D668" s="150" t="str">
        <f>IF(ISBLANK('Beladung des Speichers'!A668),"",C668*'Beladung des Speichers'!C668/SUMIFS('Beladung des Speichers'!$C$17:$C$300,'Beladung des Speichers'!$A$17:$A$300,A668))</f>
        <v/>
      </c>
      <c r="E668" s="151" t="str">
        <f>IF(ISBLANK('Beladung des Speichers'!A668),"",1/SUMIFS('Beladung des Speichers'!$C$17:$C$300,'Beladung des Speichers'!$A$17:$A$300,A668)*C668*SUMIF($A$17:$A$300,A668,'Beladung des Speichers'!$E$17:$E$300))</f>
        <v/>
      </c>
      <c r="F668" s="152" t="str">
        <f>IF(ISBLANK('Beladung des Speichers'!A668),"",IF(C668=0,"0,00",D668/C668*E668))</f>
        <v/>
      </c>
      <c r="G668" s="153" t="str">
        <f>IF(ISBLANK('Beladung des Speichers'!A668),"",SUMIFS('Beladung des Speichers'!$C$17:$C$300,'Beladung des Speichers'!$A$17:$A$300,A668))</f>
        <v/>
      </c>
      <c r="H668" s="112" t="str">
        <f>IF(ISBLANK('Beladung des Speichers'!A668),"",'Beladung des Speichers'!C668)</f>
        <v/>
      </c>
      <c r="I668" s="154" t="str">
        <f>IF(ISBLANK('Beladung des Speichers'!A668),"",SUMIFS('Beladung des Speichers'!$E$17:$E$1001,'Beladung des Speichers'!$A$17:$A$1001,'Ergebnis (detailliert)'!A668))</f>
        <v/>
      </c>
      <c r="J668" s="113" t="str">
        <f>IF(ISBLANK('Beladung des Speichers'!A668),"",'Beladung des Speichers'!E668)</f>
        <v/>
      </c>
      <c r="K668" s="154" t="str">
        <f>IF(ISBLANK('Beladung des Speichers'!A668),"",SUMIFS('Entladung des Speichers'!$C$17:$C$1001,'Entladung des Speichers'!$A$17:$A$1001,'Ergebnis (detailliert)'!A668))</f>
        <v/>
      </c>
      <c r="L668" s="155" t="str">
        <f t="shared" si="42"/>
        <v/>
      </c>
      <c r="M668" s="155" t="str">
        <f>IF(ISBLANK('Entladung des Speichers'!A668),"",'Entladung des Speichers'!C668)</f>
        <v/>
      </c>
      <c r="N668" s="154" t="str">
        <f>IF(ISBLANK('Beladung des Speichers'!A668),"",SUMIFS('Entladung des Speichers'!$E$17:$E$1001,'Entladung des Speichers'!$A$17:$A$1001,'Ergebnis (detailliert)'!$A$17:$A$300))</f>
        <v/>
      </c>
      <c r="O668" s="113" t="str">
        <f t="shared" si="43"/>
        <v/>
      </c>
      <c r="P668" s="17" t="str">
        <f>IFERROR(IF(A668="","",N668*'Ergebnis (detailliert)'!J668/'Ergebnis (detailliert)'!I668),0)</f>
        <v/>
      </c>
      <c r="Q668" s="95" t="str">
        <f t="shared" si="44"/>
        <v/>
      </c>
      <c r="R668" s="96" t="str">
        <f t="shared" si="45"/>
        <v/>
      </c>
      <c r="S668" s="97" t="str">
        <f>IF(A668="","",IF(LOOKUP(A668,Stammdaten!$A$17:$A$1001,Stammdaten!$G$17:$G$1001)="Nein",0,IF(ISBLANK('Beladung des Speichers'!A668),"",ROUND(MIN(J668,Q668)*-1,2))))</f>
        <v/>
      </c>
    </row>
    <row r="669" spans="1:19" x14ac:dyDescent="0.2">
      <c r="A669" s="98" t="str">
        <f>IF('Beladung des Speichers'!A669="","",'Beladung des Speichers'!A669)</f>
        <v/>
      </c>
      <c r="B669" s="98" t="str">
        <f>IF('Beladung des Speichers'!B669="","",'Beladung des Speichers'!B669)</f>
        <v/>
      </c>
      <c r="C669" s="149" t="str">
        <f>IF(ISBLANK('Beladung des Speichers'!A669),"",SUMIFS('Beladung des Speichers'!$C$17:$C$300,'Beladung des Speichers'!$A$17:$A$300,A669)-SUMIFS('Entladung des Speichers'!$C$17:$C$300,'Entladung des Speichers'!$A$17:$A$300,A669)+SUMIFS(Füllstände!$B$17:$B$299,Füllstände!$A$17:$A$299,A669)-SUMIFS(Füllstände!$C$17:$C$299,Füllstände!$A$17:$A$299,A669))</f>
        <v/>
      </c>
      <c r="D669" s="150" t="str">
        <f>IF(ISBLANK('Beladung des Speichers'!A669),"",C669*'Beladung des Speichers'!C669/SUMIFS('Beladung des Speichers'!$C$17:$C$300,'Beladung des Speichers'!$A$17:$A$300,A669))</f>
        <v/>
      </c>
      <c r="E669" s="151" t="str">
        <f>IF(ISBLANK('Beladung des Speichers'!A669),"",1/SUMIFS('Beladung des Speichers'!$C$17:$C$300,'Beladung des Speichers'!$A$17:$A$300,A669)*C669*SUMIF($A$17:$A$300,A669,'Beladung des Speichers'!$E$17:$E$300))</f>
        <v/>
      </c>
      <c r="F669" s="152" t="str">
        <f>IF(ISBLANK('Beladung des Speichers'!A669),"",IF(C669=0,"0,00",D669/C669*E669))</f>
        <v/>
      </c>
      <c r="G669" s="153" t="str">
        <f>IF(ISBLANK('Beladung des Speichers'!A669),"",SUMIFS('Beladung des Speichers'!$C$17:$C$300,'Beladung des Speichers'!$A$17:$A$300,A669))</f>
        <v/>
      </c>
      <c r="H669" s="112" t="str">
        <f>IF(ISBLANK('Beladung des Speichers'!A669),"",'Beladung des Speichers'!C669)</f>
        <v/>
      </c>
      <c r="I669" s="154" t="str">
        <f>IF(ISBLANK('Beladung des Speichers'!A669),"",SUMIFS('Beladung des Speichers'!$E$17:$E$1001,'Beladung des Speichers'!$A$17:$A$1001,'Ergebnis (detailliert)'!A669))</f>
        <v/>
      </c>
      <c r="J669" s="113" t="str">
        <f>IF(ISBLANK('Beladung des Speichers'!A669),"",'Beladung des Speichers'!E669)</f>
        <v/>
      </c>
      <c r="K669" s="154" t="str">
        <f>IF(ISBLANK('Beladung des Speichers'!A669),"",SUMIFS('Entladung des Speichers'!$C$17:$C$1001,'Entladung des Speichers'!$A$17:$A$1001,'Ergebnis (detailliert)'!A669))</f>
        <v/>
      </c>
      <c r="L669" s="155" t="str">
        <f t="shared" si="42"/>
        <v/>
      </c>
      <c r="M669" s="155" t="str">
        <f>IF(ISBLANK('Entladung des Speichers'!A669),"",'Entladung des Speichers'!C669)</f>
        <v/>
      </c>
      <c r="N669" s="154" t="str">
        <f>IF(ISBLANK('Beladung des Speichers'!A669),"",SUMIFS('Entladung des Speichers'!$E$17:$E$1001,'Entladung des Speichers'!$A$17:$A$1001,'Ergebnis (detailliert)'!$A$17:$A$300))</f>
        <v/>
      </c>
      <c r="O669" s="113" t="str">
        <f t="shared" si="43"/>
        <v/>
      </c>
      <c r="P669" s="17" t="str">
        <f>IFERROR(IF(A669="","",N669*'Ergebnis (detailliert)'!J669/'Ergebnis (detailliert)'!I669),0)</f>
        <v/>
      </c>
      <c r="Q669" s="95" t="str">
        <f t="shared" si="44"/>
        <v/>
      </c>
      <c r="R669" s="96" t="str">
        <f t="shared" si="45"/>
        <v/>
      </c>
      <c r="S669" s="97" t="str">
        <f>IF(A669="","",IF(LOOKUP(A669,Stammdaten!$A$17:$A$1001,Stammdaten!$G$17:$G$1001)="Nein",0,IF(ISBLANK('Beladung des Speichers'!A669),"",ROUND(MIN(J669,Q669)*-1,2))))</f>
        <v/>
      </c>
    </row>
    <row r="670" spans="1:19" x14ac:dyDescent="0.2">
      <c r="A670" s="98" t="str">
        <f>IF('Beladung des Speichers'!A670="","",'Beladung des Speichers'!A670)</f>
        <v/>
      </c>
      <c r="B670" s="98" t="str">
        <f>IF('Beladung des Speichers'!B670="","",'Beladung des Speichers'!B670)</f>
        <v/>
      </c>
      <c r="C670" s="149" t="str">
        <f>IF(ISBLANK('Beladung des Speichers'!A670),"",SUMIFS('Beladung des Speichers'!$C$17:$C$300,'Beladung des Speichers'!$A$17:$A$300,A670)-SUMIFS('Entladung des Speichers'!$C$17:$C$300,'Entladung des Speichers'!$A$17:$A$300,A670)+SUMIFS(Füllstände!$B$17:$B$299,Füllstände!$A$17:$A$299,A670)-SUMIFS(Füllstände!$C$17:$C$299,Füllstände!$A$17:$A$299,A670))</f>
        <v/>
      </c>
      <c r="D670" s="150" t="str">
        <f>IF(ISBLANK('Beladung des Speichers'!A670),"",C670*'Beladung des Speichers'!C670/SUMIFS('Beladung des Speichers'!$C$17:$C$300,'Beladung des Speichers'!$A$17:$A$300,A670))</f>
        <v/>
      </c>
      <c r="E670" s="151" t="str">
        <f>IF(ISBLANK('Beladung des Speichers'!A670),"",1/SUMIFS('Beladung des Speichers'!$C$17:$C$300,'Beladung des Speichers'!$A$17:$A$300,A670)*C670*SUMIF($A$17:$A$300,A670,'Beladung des Speichers'!$E$17:$E$300))</f>
        <v/>
      </c>
      <c r="F670" s="152" t="str">
        <f>IF(ISBLANK('Beladung des Speichers'!A670),"",IF(C670=0,"0,00",D670/C670*E670))</f>
        <v/>
      </c>
      <c r="G670" s="153" t="str">
        <f>IF(ISBLANK('Beladung des Speichers'!A670),"",SUMIFS('Beladung des Speichers'!$C$17:$C$300,'Beladung des Speichers'!$A$17:$A$300,A670))</f>
        <v/>
      </c>
      <c r="H670" s="112" t="str">
        <f>IF(ISBLANK('Beladung des Speichers'!A670),"",'Beladung des Speichers'!C670)</f>
        <v/>
      </c>
      <c r="I670" s="154" t="str">
        <f>IF(ISBLANK('Beladung des Speichers'!A670),"",SUMIFS('Beladung des Speichers'!$E$17:$E$1001,'Beladung des Speichers'!$A$17:$A$1001,'Ergebnis (detailliert)'!A670))</f>
        <v/>
      </c>
      <c r="J670" s="113" t="str">
        <f>IF(ISBLANK('Beladung des Speichers'!A670),"",'Beladung des Speichers'!E670)</f>
        <v/>
      </c>
      <c r="K670" s="154" t="str">
        <f>IF(ISBLANK('Beladung des Speichers'!A670),"",SUMIFS('Entladung des Speichers'!$C$17:$C$1001,'Entladung des Speichers'!$A$17:$A$1001,'Ergebnis (detailliert)'!A670))</f>
        <v/>
      </c>
      <c r="L670" s="155" t="str">
        <f t="shared" si="42"/>
        <v/>
      </c>
      <c r="M670" s="155" t="str">
        <f>IF(ISBLANK('Entladung des Speichers'!A670),"",'Entladung des Speichers'!C670)</f>
        <v/>
      </c>
      <c r="N670" s="154" t="str">
        <f>IF(ISBLANK('Beladung des Speichers'!A670),"",SUMIFS('Entladung des Speichers'!$E$17:$E$1001,'Entladung des Speichers'!$A$17:$A$1001,'Ergebnis (detailliert)'!$A$17:$A$300))</f>
        <v/>
      </c>
      <c r="O670" s="113" t="str">
        <f t="shared" si="43"/>
        <v/>
      </c>
      <c r="P670" s="17" t="str">
        <f>IFERROR(IF(A670="","",N670*'Ergebnis (detailliert)'!J670/'Ergebnis (detailliert)'!I670),0)</f>
        <v/>
      </c>
      <c r="Q670" s="95" t="str">
        <f t="shared" si="44"/>
        <v/>
      </c>
      <c r="R670" s="96" t="str">
        <f t="shared" si="45"/>
        <v/>
      </c>
      <c r="S670" s="97" t="str">
        <f>IF(A670="","",IF(LOOKUP(A670,Stammdaten!$A$17:$A$1001,Stammdaten!$G$17:$G$1001)="Nein",0,IF(ISBLANK('Beladung des Speichers'!A670),"",ROUND(MIN(J670,Q670)*-1,2))))</f>
        <v/>
      </c>
    </row>
    <row r="671" spans="1:19" x14ac:dyDescent="0.2">
      <c r="A671" s="98" t="str">
        <f>IF('Beladung des Speichers'!A671="","",'Beladung des Speichers'!A671)</f>
        <v/>
      </c>
      <c r="B671" s="98" t="str">
        <f>IF('Beladung des Speichers'!B671="","",'Beladung des Speichers'!B671)</f>
        <v/>
      </c>
      <c r="C671" s="149" t="str">
        <f>IF(ISBLANK('Beladung des Speichers'!A671),"",SUMIFS('Beladung des Speichers'!$C$17:$C$300,'Beladung des Speichers'!$A$17:$A$300,A671)-SUMIFS('Entladung des Speichers'!$C$17:$C$300,'Entladung des Speichers'!$A$17:$A$300,A671)+SUMIFS(Füllstände!$B$17:$B$299,Füllstände!$A$17:$A$299,A671)-SUMIFS(Füllstände!$C$17:$C$299,Füllstände!$A$17:$A$299,A671))</f>
        <v/>
      </c>
      <c r="D671" s="150" t="str">
        <f>IF(ISBLANK('Beladung des Speichers'!A671),"",C671*'Beladung des Speichers'!C671/SUMIFS('Beladung des Speichers'!$C$17:$C$300,'Beladung des Speichers'!$A$17:$A$300,A671))</f>
        <v/>
      </c>
      <c r="E671" s="151" t="str">
        <f>IF(ISBLANK('Beladung des Speichers'!A671),"",1/SUMIFS('Beladung des Speichers'!$C$17:$C$300,'Beladung des Speichers'!$A$17:$A$300,A671)*C671*SUMIF($A$17:$A$300,A671,'Beladung des Speichers'!$E$17:$E$300))</f>
        <v/>
      </c>
      <c r="F671" s="152" t="str">
        <f>IF(ISBLANK('Beladung des Speichers'!A671),"",IF(C671=0,"0,00",D671/C671*E671))</f>
        <v/>
      </c>
      <c r="G671" s="153" t="str">
        <f>IF(ISBLANK('Beladung des Speichers'!A671),"",SUMIFS('Beladung des Speichers'!$C$17:$C$300,'Beladung des Speichers'!$A$17:$A$300,A671))</f>
        <v/>
      </c>
      <c r="H671" s="112" t="str">
        <f>IF(ISBLANK('Beladung des Speichers'!A671),"",'Beladung des Speichers'!C671)</f>
        <v/>
      </c>
      <c r="I671" s="154" t="str">
        <f>IF(ISBLANK('Beladung des Speichers'!A671),"",SUMIFS('Beladung des Speichers'!$E$17:$E$1001,'Beladung des Speichers'!$A$17:$A$1001,'Ergebnis (detailliert)'!A671))</f>
        <v/>
      </c>
      <c r="J671" s="113" t="str">
        <f>IF(ISBLANK('Beladung des Speichers'!A671),"",'Beladung des Speichers'!E671)</f>
        <v/>
      </c>
      <c r="K671" s="154" t="str">
        <f>IF(ISBLANK('Beladung des Speichers'!A671),"",SUMIFS('Entladung des Speichers'!$C$17:$C$1001,'Entladung des Speichers'!$A$17:$A$1001,'Ergebnis (detailliert)'!A671))</f>
        <v/>
      </c>
      <c r="L671" s="155" t="str">
        <f t="shared" si="42"/>
        <v/>
      </c>
      <c r="M671" s="155" t="str">
        <f>IF(ISBLANK('Entladung des Speichers'!A671),"",'Entladung des Speichers'!C671)</f>
        <v/>
      </c>
      <c r="N671" s="154" t="str">
        <f>IF(ISBLANK('Beladung des Speichers'!A671),"",SUMIFS('Entladung des Speichers'!$E$17:$E$1001,'Entladung des Speichers'!$A$17:$A$1001,'Ergebnis (detailliert)'!$A$17:$A$300))</f>
        <v/>
      </c>
      <c r="O671" s="113" t="str">
        <f t="shared" si="43"/>
        <v/>
      </c>
      <c r="P671" s="17" t="str">
        <f>IFERROR(IF(A671="","",N671*'Ergebnis (detailliert)'!J671/'Ergebnis (detailliert)'!I671),0)</f>
        <v/>
      </c>
      <c r="Q671" s="95" t="str">
        <f t="shared" si="44"/>
        <v/>
      </c>
      <c r="R671" s="96" t="str">
        <f t="shared" si="45"/>
        <v/>
      </c>
      <c r="S671" s="97" t="str">
        <f>IF(A671="","",IF(LOOKUP(A671,Stammdaten!$A$17:$A$1001,Stammdaten!$G$17:$G$1001)="Nein",0,IF(ISBLANK('Beladung des Speichers'!A671),"",ROUND(MIN(J671,Q671)*-1,2))))</f>
        <v/>
      </c>
    </row>
    <row r="672" spans="1:19" x14ac:dyDescent="0.2">
      <c r="A672" s="98" t="str">
        <f>IF('Beladung des Speichers'!A672="","",'Beladung des Speichers'!A672)</f>
        <v/>
      </c>
      <c r="B672" s="98" t="str">
        <f>IF('Beladung des Speichers'!B672="","",'Beladung des Speichers'!B672)</f>
        <v/>
      </c>
      <c r="C672" s="149" t="str">
        <f>IF(ISBLANK('Beladung des Speichers'!A672),"",SUMIFS('Beladung des Speichers'!$C$17:$C$300,'Beladung des Speichers'!$A$17:$A$300,A672)-SUMIFS('Entladung des Speichers'!$C$17:$C$300,'Entladung des Speichers'!$A$17:$A$300,A672)+SUMIFS(Füllstände!$B$17:$B$299,Füllstände!$A$17:$A$299,A672)-SUMIFS(Füllstände!$C$17:$C$299,Füllstände!$A$17:$A$299,A672))</f>
        <v/>
      </c>
      <c r="D672" s="150" t="str">
        <f>IF(ISBLANK('Beladung des Speichers'!A672),"",C672*'Beladung des Speichers'!C672/SUMIFS('Beladung des Speichers'!$C$17:$C$300,'Beladung des Speichers'!$A$17:$A$300,A672))</f>
        <v/>
      </c>
      <c r="E672" s="151" t="str">
        <f>IF(ISBLANK('Beladung des Speichers'!A672),"",1/SUMIFS('Beladung des Speichers'!$C$17:$C$300,'Beladung des Speichers'!$A$17:$A$300,A672)*C672*SUMIF($A$17:$A$300,A672,'Beladung des Speichers'!$E$17:$E$300))</f>
        <v/>
      </c>
      <c r="F672" s="152" t="str">
        <f>IF(ISBLANK('Beladung des Speichers'!A672),"",IF(C672=0,"0,00",D672/C672*E672))</f>
        <v/>
      </c>
      <c r="G672" s="153" t="str">
        <f>IF(ISBLANK('Beladung des Speichers'!A672),"",SUMIFS('Beladung des Speichers'!$C$17:$C$300,'Beladung des Speichers'!$A$17:$A$300,A672))</f>
        <v/>
      </c>
      <c r="H672" s="112" t="str">
        <f>IF(ISBLANK('Beladung des Speichers'!A672),"",'Beladung des Speichers'!C672)</f>
        <v/>
      </c>
      <c r="I672" s="154" t="str">
        <f>IF(ISBLANK('Beladung des Speichers'!A672),"",SUMIFS('Beladung des Speichers'!$E$17:$E$1001,'Beladung des Speichers'!$A$17:$A$1001,'Ergebnis (detailliert)'!A672))</f>
        <v/>
      </c>
      <c r="J672" s="113" t="str">
        <f>IF(ISBLANK('Beladung des Speichers'!A672),"",'Beladung des Speichers'!E672)</f>
        <v/>
      </c>
      <c r="K672" s="154" t="str">
        <f>IF(ISBLANK('Beladung des Speichers'!A672),"",SUMIFS('Entladung des Speichers'!$C$17:$C$1001,'Entladung des Speichers'!$A$17:$A$1001,'Ergebnis (detailliert)'!A672))</f>
        <v/>
      </c>
      <c r="L672" s="155" t="str">
        <f t="shared" si="42"/>
        <v/>
      </c>
      <c r="M672" s="155" t="str">
        <f>IF(ISBLANK('Entladung des Speichers'!A672),"",'Entladung des Speichers'!C672)</f>
        <v/>
      </c>
      <c r="N672" s="154" t="str">
        <f>IF(ISBLANK('Beladung des Speichers'!A672),"",SUMIFS('Entladung des Speichers'!$E$17:$E$1001,'Entladung des Speichers'!$A$17:$A$1001,'Ergebnis (detailliert)'!$A$17:$A$300))</f>
        <v/>
      </c>
      <c r="O672" s="113" t="str">
        <f t="shared" si="43"/>
        <v/>
      </c>
      <c r="P672" s="17" t="str">
        <f>IFERROR(IF(A672="","",N672*'Ergebnis (detailliert)'!J672/'Ergebnis (detailliert)'!I672),0)</f>
        <v/>
      </c>
      <c r="Q672" s="95" t="str">
        <f t="shared" si="44"/>
        <v/>
      </c>
      <c r="R672" s="96" t="str">
        <f t="shared" si="45"/>
        <v/>
      </c>
      <c r="S672" s="97" t="str">
        <f>IF(A672="","",IF(LOOKUP(A672,Stammdaten!$A$17:$A$1001,Stammdaten!$G$17:$G$1001)="Nein",0,IF(ISBLANK('Beladung des Speichers'!A672),"",ROUND(MIN(J672,Q672)*-1,2))))</f>
        <v/>
      </c>
    </row>
    <row r="673" spans="1:19" x14ac:dyDescent="0.2">
      <c r="A673" s="98" t="str">
        <f>IF('Beladung des Speichers'!A673="","",'Beladung des Speichers'!A673)</f>
        <v/>
      </c>
      <c r="B673" s="98" t="str">
        <f>IF('Beladung des Speichers'!B673="","",'Beladung des Speichers'!B673)</f>
        <v/>
      </c>
      <c r="C673" s="149" t="str">
        <f>IF(ISBLANK('Beladung des Speichers'!A673),"",SUMIFS('Beladung des Speichers'!$C$17:$C$300,'Beladung des Speichers'!$A$17:$A$300,A673)-SUMIFS('Entladung des Speichers'!$C$17:$C$300,'Entladung des Speichers'!$A$17:$A$300,A673)+SUMIFS(Füllstände!$B$17:$B$299,Füllstände!$A$17:$A$299,A673)-SUMIFS(Füllstände!$C$17:$C$299,Füllstände!$A$17:$A$299,A673))</f>
        <v/>
      </c>
      <c r="D673" s="150" t="str">
        <f>IF(ISBLANK('Beladung des Speichers'!A673),"",C673*'Beladung des Speichers'!C673/SUMIFS('Beladung des Speichers'!$C$17:$C$300,'Beladung des Speichers'!$A$17:$A$300,A673))</f>
        <v/>
      </c>
      <c r="E673" s="151" t="str">
        <f>IF(ISBLANK('Beladung des Speichers'!A673),"",1/SUMIFS('Beladung des Speichers'!$C$17:$C$300,'Beladung des Speichers'!$A$17:$A$300,A673)*C673*SUMIF($A$17:$A$300,A673,'Beladung des Speichers'!$E$17:$E$300))</f>
        <v/>
      </c>
      <c r="F673" s="152" t="str">
        <f>IF(ISBLANK('Beladung des Speichers'!A673),"",IF(C673=0,"0,00",D673/C673*E673))</f>
        <v/>
      </c>
      <c r="G673" s="153" t="str">
        <f>IF(ISBLANK('Beladung des Speichers'!A673),"",SUMIFS('Beladung des Speichers'!$C$17:$C$300,'Beladung des Speichers'!$A$17:$A$300,A673))</f>
        <v/>
      </c>
      <c r="H673" s="112" t="str">
        <f>IF(ISBLANK('Beladung des Speichers'!A673),"",'Beladung des Speichers'!C673)</f>
        <v/>
      </c>
      <c r="I673" s="154" t="str">
        <f>IF(ISBLANK('Beladung des Speichers'!A673),"",SUMIFS('Beladung des Speichers'!$E$17:$E$1001,'Beladung des Speichers'!$A$17:$A$1001,'Ergebnis (detailliert)'!A673))</f>
        <v/>
      </c>
      <c r="J673" s="113" t="str">
        <f>IF(ISBLANK('Beladung des Speichers'!A673),"",'Beladung des Speichers'!E673)</f>
        <v/>
      </c>
      <c r="K673" s="154" t="str">
        <f>IF(ISBLANK('Beladung des Speichers'!A673),"",SUMIFS('Entladung des Speichers'!$C$17:$C$1001,'Entladung des Speichers'!$A$17:$A$1001,'Ergebnis (detailliert)'!A673))</f>
        <v/>
      </c>
      <c r="L673" s="155" t="str">
        <f t="shared" si="42"/>
        <v/>
      </c>
      <c r="M673" s="155" t="str">
        <f>IF(ISBLANK('Entladung des Speichers'!A673),"",'Entladung des Speichers'!C673)</f>
        <v/>
      </c>
      <c r="N673" s="154" t="str">
        <f>IF(ISBLANK('Beladung des Speichers'!A673),"",SUMIFS('Entladung des Speichers'!$E$17:$E$1001,'Entladung des Speichers'!$A$17:$A$1001,'Ergebnis (detailliert)'!$A$17:$A$300))</f>
        <v/>
      </c>
      <c r="O673" s="113" t="str">
        <f t="shared" si="43"/>
        <v/>
      </c>
      <c r="P673" s="17" t="str">
        <f>IFERROR(IF(A673="","",N673*'Ergebnis (detailliert)'!J673/'Ergebnis (detailliert)'!I673),0)</f>
        <v/>
      </c>
      <c r="Q673" s="95" t="str">
        <f t="shared" si="44"/>
        <v/>
      </c>
      <c r="R673" s="96" t="str">
        <f t="shared" si="45"/>
        <v/>
      </c>
      <c r="S673" s="97" t="str">
        <f>IF(A673="","",IF(LOOKUP(A673,Stammdaten!$A$17:$A$1001,Stammdaten!$G$17:$G$1001)="Nein",0,IF(ISBLANK('Beladung des Speichers'!A673),"",ROUND(MIN(J673,Q673)*-1,2))))</f>
        <v/>
      </c>
    </row>
    <row r="674" spans="1:19" x14ac:dyDescent="0.2">
      <c r="A674" s="98" t="str">
        <f>IF('Beladung des Speichers'!A674="","",'Beladung des Speichers'!A674)</f>
        <v/>
      </c>
      <c r="B674" s="98" t="str">
        <f>IF('Beladung des Speichers'!B674="","",'Beladung des Speichers'!B674)</f>
        <v/>
      </c>
      <c r="C674" s="149" t="str">
        <f>IF(ISBLANK('Beladung des Speichers'!A674),"",SUMIFS('Beladung des Speichers'!$C$17:$C$300,'Beladung des Speichers'!$A$17:$A$300,A674)-SUMIFS('Entladung des Speichers'!$C$17:$C$300,'Entladung des Speichers'!$A$17:$A$300,A674)+SUMIFS(Füllstände!$B$17:$B$299,Füllstände!$A$17:$A$299,A674)-SUMIFS(Füllstände!$C$17:$C$299,Füllstände!$A$17:$A$299,A674))</f>
        <v/>
      </c>
      <c r="D674" s="150" t="str">
        <f>IF(ISBLANK('Beladung des Speichers'!A674),"",C674*'Beladung des Speichers'!C674/SUMIFS('Beladung des Speichers'!$C$17:$C$300,'Beladung des Speichers'!$A$17:$A$300,A674))</f>
        <v/>
      </c>
      <c r="E674" s="151" t="str">
        <f>IF(ISBLANK('Beladung des Speichers'!A674),"",1/SUMIFS('Beladung des Speichers'!$C$17:$C$300,'Beladung des Speichers'!$A$17:$A$300,A674)*C674*SUMIF($A$17:$A$300,A674,'Beladung des Speichers'!$E$17:$E$300))</f>
        <v/>
      </c>
      <c r="F674" s="152" t="str">
        <f>IF(ISBLANK('Beladung des Speichers'!A674),"",IF(C674=0,"0,00",D674/C674*E674))</f>
        <v/>
      </c>
      <c r="G674" s="153" t="str">
        <f>IF(ISBLANK('Beladung des Speichers'!A674),"",SUMIFS('Beladung des Speichers'!$C$17:$C$300,'Beladung des Speichers'!$A$17:$A$300,A674))</f>
        <v/>
      </c>
      <c r="H674" s="112" t="str">
        <f>IF(ISBLANK('Beladung des Speichers'!A674),"",'Beladung des Speichers'!C674)</f>
        <v/>
      </c>
      <c r="I674" s="154" t="str">
        <f>IF(ISBLANK('Beladung des Speichers'!A674),"",SUMIFS('Beladung des Speichers'!$E$17:$E$1001,'Beladung des Speichers'!$A$17:$A$1001,'Ergebnis (detailliert)'!A674))</f>
        <v/>
      </c>
      <c r="J674" s="113" t="str">
        <f>IF(ISBLANK('Beladung des Speichers'!A674),"",'Beladung des Speichers'!E674)</f>
        <v/>
      </c>
      <c r="K674" s="154" t="str">
        <f>IF(ISBLANK('Beladung des Speichers'!A674),"",SUMIFS('Entladung des Speichers'!$C$17:$C$1001,'Entladung des Speichers'!$A$17:$A$1001,'Ergebnis (detailliert)'!A674))</f>
        <v/>
      </c>
      <c r="L674" s="155" t="str">
        <f t="shared" si="42"/>
        <v/>
      </c>
      <c r="M674" s="155" t="str">
        <f>IF(ISBLANK('Entladung des Speichers'!A674),"",'Entladung des Speichers'!C674)</f>
        <v/>
      </c>
      <c r="N674" s="154" t="str">
        <f>IF(ISBLANK('Beladung des Speichers'!A674),"",SUMIFS('Entladung des Speichers'!$E$17:$E$1001,'Entladung des Speichers'!$A$17:$A$1001,'Ergebnis (detailliert)'!$A$17:$A$300))</f>
        <v/>
      </c>
      <c r="O674" s="113" t="str">
        <f t="shared" si="43"/>
        <v/>
      </c>
      <c r="P674" s="17" t="str">
        <f>IFERROR(IF(A674="","",N674*'Ergebnis (detailliert)'!J674/'Ergebnis (detailliert)'!I674),0)</f>
        <v/>
      </c>
      <c r="Q674" s="95" t="str">
        <f t="shared" si="44"/>
        <v/>
      </c>
      <c r="R674" s="96" t="str">
        <f t="shared" si="45"/>
        <v/>
      </c>
      <c r="S674" s="97" t="str">
        <f>IF(A674="","",IF(LOOKUP(A674,Stammdaten!$A$17:$A$1001,Stammdaten!$G$17:$G$1001)="Nein",0,IF(ISBLANK('Beladung des Speichers'!A674),"",ROUND(MIN(J674,Q674)*-1,2))))</f>
        <v/>
      </c>
    </row>
    <row r="675" spans="1:19" x14ac:dyDescent="0.2">
      <c r="A675" s="98" t="str">
        <f>IF('Beladung des Speichers'!A675="","",'Beladung des Speichers'!A675)</f>
        <v/>
      </c>
      <c r="B675" s="98" t="str">
        <f>IF('Beladung des Speichers'!B675="","",'Beladung des Speichers'!B675)</f>
        <v/>
      </c>
      <c r="C675" s="149" t="str">
        <f>IF(ISBLANK('Beladung des Speichers'!A675),"",SUMIFS('Beladung des Speichers'!$C$17:$C$300,'Beladung des Speichers'!$A$17:$A$300,A675)-SUMIFS('Entladung des Speichers'!$C$17:$C$300,'Entladung des Speichers'!$A$17:$A$300,A675)+SUMIFS(Füllstände!$B$17:$B$299,Füllstände!$A$17:$A$299,A675)-SUMIFS(Füllstände!$C$17:$C$299,Füllstände!$A$17:$A$299,A675))</f>
        <v/>
      </c>
      <c r="D675" s="150" t="str">
        <f>IF(ISBLANK('Beladung des Speichers'!A675),"",C675*'Beladung des Speichers'!C675/SUMIFS('Beladung des Speichers'!$C$17:$C$300,'Beladung des Speichers'!$A$17:$A$300,A675))</f>
        <v/>
      </c>
      <c r="E675" s="151" t="str">
        <f>IF(ISBLANK('Beladung des Speichers'!A675),"",1/SUMIFS('Beladung des Speichers'!$C$17:$C$300,'Beladung des Speichers'!$A$17:$A$300,A675)*C675*SUMIF($A$17:$A$300,A675,'Beladung des Speichers'!$E$17:$E$300))</f>
        <v/>
      </c>
      <c r="F675" s="152" t="str">
        <f>IF(ISBLANK('Beladung des Speichers'!A675),"",IF(C675=0,"0,00",D675/C675*E675))</f>
        <v/>
      </c>
      <c r="G675" s="153" t="str">
        <f>IF(ISBLANK('Beladung des Speichers'!A675),"",SUMIFS('Beladung des Speichers'!$C$17:$C$300,'Beladung des Speichers'!$A$17:$A$300,A675))</f>
        <v/>
      </c>
      <c r="H675" s="112" t="str">
        <f>IF(ISBLANK('Beladung des Speichers'!A675),"",'Beladung des Speichers'!C675)</f>
        <v/>
      </c>
      <c r="I675" s="154" t="str">
        <f>IF(ISBLANK('Beladung des Speichers'!A675),"",SUMIFS('Beladung des Speichers'!$E$17:$E$1001,'Beladung des Speichers'!$A$17:$A$1001,'Ergebnis (detailliert)'!A675))</f>
        <v/>
      </c>
      <c r="J675" s="113" t="str">
        <f>IF(ISBLANK('Beladung des Speichers'!A675),"",'Beladung des Speichers'!E675)</f>
        <v/>
      </c>
      <c r="K675" s="154" t="str">
        <f>IF(ISBLANK('Beladung des Speichers'!A675),"",SUMIFS('Entladung des Speichers'!$C$17:$C$1001,'Entladung des Speichers'!$A$17:$A$1001,'Ergebnis (detailliert)'!A675))</f>
        <v/>
      </c>
      <c r="L675" s="155" t="str">
        <f t="shared" si="42"/>
        <v/>
      </c>
      <c r="M675" s="155" t="str">
        <f>IF(ISBLANK('Entladung des Speichers'!A675),"",'Entladung des Speichers'!C675)</f>
        <v/>
      </c>
      <c r="N675" s="154" t="str">
        <f>IF(ISBLANK('Beladung des Speichers'!A675),"",SUMIFS('Entladung des Speichers'!$E$17:$E$1001,'Entladung des Speichers'!$A$17:$A$1001,'Ergebnis (detailliert)'!$A$17:$A$300))</f>
        <v/>
      </c>
      <c r="O675" s="113" t="str">
        <f t="shared" si="43"/>
        <v/>
      </c>
      <c r="P675" s="17" t="str">
        <f>IFERROR(IF(A675="","",N675*'Ergebnis (detailliert)'!J675/'Ergebnis (detailliert)'!I675),0)</f>
        <v/>
      </c>
      <c r="Q675" s="95" t="str">
        <f t="shared" si="44"/>
        <v/>
      </c>
      <c r="R675" s="96" t="str">
        <f t="shared" si="45"/>
        <v/>
      </c>
      <c r="S675" s="97" t="str">
        <f>IF(A675="","",IF(LOOKUP(A675,Stammdaten!$A$17:$A$1001,Stammdaten!$G$17:$G$1001)="Nein",0,IF(ISBLANK('Beladung des Speichers'!A675),"",ROUND(MIN(J675,Q675)*-1,2))))</f>
        <v/>
      </c>
    </row>
    <row r="676" spans="1:19" x14ac:dyDescent="0.2">
      <c r="A676" s="98" t="str">
        <f>IF('Beladung des Speichers'!A676="","",'Beladung des Speichers'!A676)</f>
        <v/>
      </c>
      <c r="B676" s="98" t="str">
        <f>IF('Beladung des Speichers'!B676="","",'Beladung des Speichers'!B676)</f>
        <v/>
      </c>
      <c r="C676" s="149" t="str">
        <f>IF(ISBLANK('Beladung des Speichers'!A676),"",SUMIFS('Beladung des Speichers'!$C$17:$C$300,'Beladung des Speichers'!$A$17:$A$300,A676)-SUMIFS('Entladung des Speichers'!$C$17:$C$300,'Entladung des Speichers'!$A$17:$A$300,A676)+SUMIFS(Füllstände!$B$17:$B$299,Füllstände!$A$17:$A$299,A676)-SUMIFS(Füllstände!$C$17:$C$299,Füllstände!$A$17:$A$299,A676))</f>
        <v/>
      </c>
      <c r="D676" s="150" t="str">
        <f>IF(ISBLANK('Beladung des Speichers'!A676),"",C676*'Beladung des Speichers'!C676/SUMIFS('Beladung des Speichers'!$C$17:$C$300,'Beladung des Speichers'!$A$17:$A$300,A676))</f>
        <v/>
      </c>
      <c r="E676" s="151" t="str">
        <f>IF(ISBLANK('Beladung des Speichers'!A676),"",1/SUMIFS('Beladung des Speichers'!$C$17:$C$300,'Beladung des Speichers'!$A$17:$A$300,A676)*C676*SUMIF($A$17:$A$300,A676,'Beladung des Speichers'!$E$17:$E$300))</f>
        <v/>
      </c>
      <c r="F676" s="152" t="str">
        <f>IF(ISBLANK('Beladung des Speichers'!A676),"",IF(C676=0,"0,00",D676/C676*E676))</f>
        <v/>
      </c>
      <c r="G676" s="153" t="str">
        <f>IF(ISBLANK('Beladung des Speichers'!A676),"",SUMIFS('Beladung des Speichers'!$C$17:$C$300,'Beladung des Speichers'!$A$17:$A$300,A676))</f>
        <v/>
      </c>
      <c r="H676" s="112" t="str">
        <f>IF(ISBLANK('Beladung des Speichers'!A676),"",'Beladung des Speichers'!C676)</f>
        <v/>
      </c>
      <c r="I676" s="154" t="str">
        <f>IF(ISBLANK('Beladung des Speichers'!A676),"",SUMIFS('Beladung des Speichers'!$E$17:$E$1001,'Beladung des Speichers'!$A$17:$A$1001,'Ergebnis (detailliert)'!A676))</f>
        <v/>
      </c>
      <c r="J676" s="113" t="str">
        <f>IF(ISBLANK('Beladung des Speichers'!A676),"",'Beladung des Speichers'!E676)</f>
        <v/>
      </c>
      <c r="K676" s="154" t="str">
        <f>IF(ISBLANK('Beladung des Speichers'!A676),"",SUMIFS('Entladung des Speichers'!$C$17:$C$1001,'Entladung des Speichers'!$A$17:$A$1001,'Ergebnis (detailliert)'!A676))</f>
        <v/>
      </c>
      <c r="L676" s="155" t="str">
        <f t="shared" si="42"/>
        <v/>
      </c>
      <c r="M676" s="155" t="str">
        <f>IF(ISBLANK('Entladung des Speichers'!A676),"",'Entladung des Speichers'!C676)</f>
        <v/>
      </c>
      <c r="N676" s="154" t="str">
        <f>IF(ISBLANK('Beladung des Speichers'!A676),"",SUMIFS('Entladung des Speichers'!$E$17:$E$1001,'Entladung des Speichers'!$A$17:$A$1001,'Ergebnis (detailliert)'!$A$17:$A$300))</f>
        <v/>
      </c>
      <c r="O676" s="113" t="str">
        <f t="shared" si="43"/>
        <v/>
      </c>
      <c r="P676" s="17" t="str">
        <f>IFERROR(IF(A676="","",N676*'Ergebnis (detailliert)'!J676/'Ergebnis (detailliert)'!I676),0)</f>
        <v/>
      </c>
      <c r="Q676" s="95" t="str">
        <f t="shared" si="44"/>
        <v/>
      </c>
      <c r="R676" s="96" t="str">
        <f t="shared" si="45"/>
        <v/>
      </c>
      <c r="S676" s="97" t="str">
        <f>IF(A676="","",IF(LOOKUP(A676,Stammdaten!$A$17:$A$1001,Stammdaten!$G$17:$G$1001)="Nein",0,IF(ISBLANK('Beladung des Speichers'!A676),"",ROUND(MIN(J676,Q676)*-1,2))))</f>
        <v/>
      </c>
    </row>
    <row r="677" spans="1:19" x14ac:dyDescent="0.2">
      <c r="A677" s="98" t="str">
        <f>IF('Beladung des Speichers'!A677="","",'Beladung des Speichers'!A677)</f>
        <v/>
      </c>
      <c r="B677" s="98" t="str">
        <f>IF('Beladung des Speichers'!B677="","",'Beladung des Speichers'!B677)</f>
        <v/>
      </c>
      <c r="C677" s="149" t="str">
        <f>IF(ISBLANK('Beladung des Speichers'!A677),"",SUMIFS('Beladung des Speichers'!$C$17:$C$300,'Beladung des Speichers'!$A$17:$A$300,A677)-SUMIFS('Entladung des Speichers'!$C$17:$C$300,'Entladung des Speichers'!$A$17:$A$300,A677)+SUMIFS(Füllstände!$B$17:$B$299,Füllstände!$A$17:$A$299,A677)-SUMIFS(Füllstände!$C$17:$C$299,Füllstände!$A$17:$A$299,A677))</f>
        <v/>
      </c>
      <c r="D677" s="150" t="str">
        <f>IF(ISBLANK('Beladung des Speichers'!A677),"",C677*'Beladung des Speichers'!C677/SUMIFS('Beladung des Speichers'!$C$17:$C$300,'Beladung des Speichers'!$A$17:$A$300,A677))</f>
        <v/>
      </c>
      <c r="E677" s="151" t="str">
        <f>IF(ISBLANK('Beladung des Speichers'!A677),"",1/SUMIFS('Beladung des Speichers'!$C$17:$C$300,'Beladung des Speichers'!$A$17:$A$300,A677)*C677*SUMIF($A$17:$A$300,A677,'Beladung des Speichers'!$E$17:$E$300))</f>
        <v/>
      </c>
      <c r="F677" s="152" t="str">
        <f>IF(ISBLANK('Beladung des Speichers'!A677),"",IF(C677=0,"0,00",D677/C677*E677))</f>
        <v/>
      </c>
      <c r="G677" s="153" t="str">
        <f>IF(ISBLANK('Beladung des Speichers'!A677),"",SUMIFS('Beladung des Speichers'!$C$17:$C$300,'Beladung des Speichers'!$A$17:$A$300,A677))</f>
        <v/>
      </c>
      <c r="H677" s="112" t="str">
        <f>IF(ISBLANK('Beladung des Speichers'!A677),"",'Beladung des Speichers'!C677)</f>
        <v/>
      </c>
      <c r="I677" s="154" t="str">
        <f>IF(ISBLANK('Beladung des Speichers'!A677),"",SUMIFS('Beladung des Speichers'!$E$17:$E$1001,'Beladung des Speichers'!$A$17:$A$1001,'Ergebnis (detailliert)'!A677))</f>
        <v/>
      </c>
      <c r="J677" s="113" t="str">
        <f>IF(ISBLANK('Beladung des Speichers'!A677),"",'Beladung des Speichers'!E677)</f>
        <v/>
      </c>
      <c r="K677" s="154" t="str">
        <f>IF(ISBLANK('Beladung des Speichers'!A677),"",SUMIFS('Entladung des Speichers'!$C$17:$C$1001,'Entladung des Speichers'!$A$17:$A$1001,'Ergebnis (detailliert)'!A677))</f>
        <v/>
      </c>
      <c r="L677" s="155" t="str">
        <f t="shared" si="42"/>
        <v/>
      </c>
      <c r="M677" s="155" t="str">
        <f>IF(ISBLANK('Entladung des Speichers'!A677),"",'Entladung des Speichers'!C677)</f>
        <v/>
      </c>
      <c r="N677" s="154" t="str">
        <f>IF(ISBLANK('Beladung des Speichers'!A677),"",SUMIFS('Entladung des Speichers'!$E$17:$E$1001,'Entladung des Speichers'!$A$17:$A$1001,'Ergebnis (detailliert)'!$A$17:$A$300))</f>
        <v/>
      </c>
      <c r="O677" s="113" t="str">
        <f t="shared" si="43"/>
        <v/>
      </c>
      <c r="P677" s="17" t="str">
        <f>IFERROR(IF(A677="","",N677*'Ergebnis (detailliert)'!J677/'Ergebnis (detailliert)'!I677),0)</f>
        <v/>
      </c>
      <c r="Q677" s="95" t="str">
        <f t="shared" si="44"/>
        <v/>
      </c>
      <c r="R677" s="96" t="str">
        <f t="shared" si="45"/>
        <v/>
      </c>
      <c r="S677" s="97" t="str">
        <f>IF(A677="","",IF(LOOKUP(A677,Stammdaten!$A$17:$A$1001,Stammdaten!$G$17:$G$1001)="Nein",0,IF(ISBLANK('Beladung des Speichers'!A677),"",ROUND(MIN(J677,Q677)*-1,2))))</f>
        <v/>
      </c>
    </row>
    <row r="678" spans="1:19" x14ac:dyDescent="0.2">
      <c r="A678" s="98" t="str">
        <f>IF('Beladung des Speichers'!A678="","",'Beladung des Speichers'!A678)</f>
        <v/>
      </c>
      <c r="B678" s="98" t="str">
        <f>IF('Beladung des Speichers'!B678="","",'Beladung des Speichers'!B678)</f>
        <v/>
      </c>
      <c r="C678" s="149" t="str">
        <f>IF(ISBLANK('Beladung des Speichers'!A678),"",SUMIFS('Beladung des Speichers'!$C$17:$C$300,'Beladung des Speichers'!$A$17:$A$300,A678)-SUMIFS('Entladung des Speichers'!$C$17:$C$300,'Entladung des Speichers'!$A$17:$A$300,A678)+SUMIFS(Füllstände!$B$17:$B$299,Füllstände!$A$17:$A$299,A678)-SUMIFS(Füllstände!$C$17:$C$299,Füllstände!$A$17:$A$299,A678))</f>
        <v/>
      </c>
      <c r="D678" s="150" t="str">
        <f>IF(ISBLANK('Beladung des Speichers'!A678),"",C678*'Beladung des Speichers'!C678/SUMIFS('Beladung des Speichers'!$C$17:$C$300,'Beladung des Speichers'!$A$17:$A$300,A678))</f>
        <v/>
      </c>
      <c r="E678" s="151" t="str">
        <f>IF(ISBLANK('Beladung des Speichers'!A678),"",1/SUMIFS('Beladung des Speichers'!$C$17:$C$300,'Beladung des Speichers'!$A$17:$A$300,A678)*C678*SUMIF($A$17:$A$300,A678,'Beladung des Speichers'!$E$17:$E$300))</f>
        <v/>
      </c>
      <c r="F678" s="152" t="str">
        <f>IF(ISBLANK('Beladung des Speichers'!A678),"",IF(C678=0,"0,00",D678/C678*E678))</f>
        <v/>
      </c>
      <c r="G678" s="153" t="str">
        <f>IF(ISBLANK('Beladung des Speichers'!A678),"",SUMIFS('Beladung des Speichers'!$C$17:$C$300,'Beladung des Speichers'!$A$17:$A$300,A678))</f>
        <v/>
      </c>
      <c r="H678" s="112" t="str">
        <f>IF(ISBLANK('Beladung des Speichers'!A678),"",'Beladung des Speichers'!C678)</f>
        <v/>
      </c>
      <c r="I678" s="154" t="str">
        <f>IF(ISBLANK('Beladung des Speichers'!A678),"",SUMIFS('Beladung des Speichers'!$E$17:$E$1001,'Beladung des Speichers'!$A$17:$A$1001,'Ergebnis (detailliert)'!A678))</f>
        <v/>
      </c>
      <c r="J678" s="113" t="str">
        <f>IF(ISBLANK('Beladung des Speichers'!A678),"",'Beladung des Speichers'!E678)</f>
        <v/>
      </c>
      <c r="K678" s="154" t="str">
        <f>IF(ISBLANK('Beladung des Speichers'!A678),"",SUMIFS('Entladung des Speichers'!$C$17:$C$1001,'Entladung des Speichers'!$A$17:$A$1001,'Ergebnis (detailliert)'!A678))</f>
        <v/>
      </c>
      <c r="L678" s="155" t="str">
        <f t="shared" si="42"/>
        <v/>
      </c>
      <c r="M678" s="155" t="str">
        <f>IF(ISBLANK('Entladung des Speichers'!A678),"",'Entladung des Speichers'!C678)</f>
        <v/>
      </c>
      <c r="N678" s="154" t="str">
        <f>IF(ISBLANK('Beladung des Speichers'!A678),"",SUMIFS('Entladung des Speichers'!$E$17:$E$1001,'Entladung des Speichers'!$A$17:$A$1001,'Ergebnis (detailliert)'!$A$17:$A$300))</f>
        <v/>
      </c>
      <c r="O678" s="113" t="str">
        <f t="shared" si="43"/>
        <v/>
      </c>
      <c r="P678" s="17" t="str">
        <f>IFERROR(IF(A678="","",N678*'Ergebnis (detailliert)'!J678/'Ergebnis (detailliert)'!I678),0)</f>
        <v/>
      </c>
      <c r="Q678" s="95" t="str">
        <f t="shared" si="44"/>
        <v/>
      </c>
      <c r="R678" s="96" t="str">
        <f t="shared" si="45"/>
        <v/>
      </c>
      <c r="S678" s="97" t="str">
        <f>IF(A678="","",IF(LOOKUP(A678,Stammdaten!$A$17:$A$1001,Stammdaten!$G$17:$G$1001)="Nein",0,IF(ISBLANK('Beladung des Speichers'!A678),"",ROUND(MIN(J678,Q678)*-1,2))))</f>
        <v/>
      </c>
    </row>
    <row r="679" spans="1:19" x14ac:dyDescent="0.2">
      <c r="A679" s="98" t="str">
        <f>IF('Beladung des Speichers'!A679="","",'Beladung des Speichers'!A679)</f>
        <v/>
      </c>
      <c r="B679" s="98" t="str">
        <f>IF('Beladung des Speichers'!B679="","",'Beladung des Speichers'!B679)</f>
        <v/>
      </c>
      <c r="C679" s="149" t="str">
        <f>IF(ISBLANK('Beladung des Speichers'!A679),"",SUMIFS('Beladung des Speichers'!$C$17:$C$300,'Beladung des Speichers'!$A$17:$A$300,A679)-SUMIFS('Entladung des Speichers'!$C$17:$C$300,'Entladung des Speichers'!$A$17:$A$300,A679)+SUMIFS(Füllstände!$B$17:$B$299,Füllstände!$A$17:$A$299,A679)-SUMIFS(Füllstände!$C$17:$C$299,Füllstände!$A$17:$A$299,A679))</f>
        <v/>
      </c>
      <c r="D679" s="150" t="str">
        <f>IF(ISBLANK('Beladung des Speichers'!A679),"",C679*'Beladung des Speichers'!C679/SUMIFS('Beladung des Speichers'!$C$17:$C$300,'Beladung des Speichers'!$A$17:$A$300,A679))</f>
        <v/>
      </c>
      <c r="E679" s="151" t="str">
        <f>IF(ISBLANK('Beladung des Speichers'!A679),"",1/SUMIFS('Beladung des Speichers'!$C$17:$C$300,'Beladung des Speichers'!$A$17:$A$300,A679)*C679*SUMIF($A$17:$A$300,A679,'Beladung des Speichers'!$E$17:$E$300))</f>
        <v/>
      </c>
      <c r="F679" s="152" t="str">
        <f>IF(ISBLANK('Beladung des Speichers'!A679),"",IF(C679=0,"0,00",D679/C679*E679))</f>
        <v/>
      </c>
      <c r="G679" s="153" t="str">
        <f>IF(ISBLANK('Beladung des Speichers'!A679),"",SUMIFS('Beladung des Speichers'!$C$17:$C$300,'Beladung des Speichers'!$A$17:$A$300,A679))</f>
        <v/>
      </c>
      <c r="H679" s="112" t="str">
        <f>IF(ISBLANK('Beladung des Speichers'!A679),"",'Beladung des Speichers'!C679)</f>
        <v/>
      </c>
      <c r="I679" s="154" t="str">
        <f>IF(ISBLANK('Beladung des Speichers'!A679),"",SUMIFS('Beladung des Speichers'!$E$17:$E$1001,'Beladung des Speichers'!$A$17:$A$1001,'Ergebnis (detailliert)'!A679))</f>
        <v/>
      </c>
      <c r="J679" s="113" t="str">
        <f>IF(ISBLANK('Beladung des Speichers'!A679),"",'Beladung des Speichers'!E679)</f>
        <v/>
      </c>
      <c r="K679" s="154" t="str">
        <f>IF(ISBLANK('Beladung des Speichers'!A679),"",SUMIFS('Entladung des Speichers'!$C$17:$C$1001,'Entladung des Speichers'!$A$17:$A$1001,'Ergebnis (detailliert)'!A679))</f>
        <v/>
      </c>
      <c r="L679" s="155" t="str">
        <f t="shared" si="42"/>
        <v/>
      </c>
      <c r="M679" s="155" t="str">
        <f>IF(ISBLANK('Entladung des Speichers'!A679),"",'Entladung des Speichers'!C679)</f>
        <v/>
      </c>
      <c r="N679" s="154" t="str">
        <f>IF(ISBLANK('Beladung des Speichers'!A679),"",SUMIFS('Entladung des Speichers'!$E$17:$E$1001,'Entladung des Speichers'!$A$17:$A$1001,'Ergebnis (detailliert)'!$A$17:$A$300))</f>
        <v/>
      </c>
      <c r="O679" s="113" t="str">
        <f t="shared" si="43"/>
        <v/>
      </c>
      <c r="P679" s="17" t="str">
        <f>IFERROR(IF(A679="","",N679*'Ergebnis (detailliert)'!J679/'Ergebnis (detailliert)'!I679),0)</f>
        <v/>
      </c>
      <c r="Q679" s="95" t="str">
        <f t="shared" si="44"/>
        <v/>
      </c>
      <c r="R679" s="96" t="str">
        <f t="shared" si="45"/>
        <v/>
      </c>
      <c r="S679" s="97" t="str">
        <f>IF(A679="","",IF(LOOKUP(A679,Stammdaten!$A$17:$A$1001,Stammdaten!$G$17:$G$1001)="Nein",0,IF(ISBLANK('Beladung des Speichers'!A679),"",ROUND(MIN(J679,Q679)*-1,2))))</f>
        <v/>
      </c>
    </row>
    <row r="680" spans="1:19" x14ac:dyDescent="0.2">
      <c r="A680" s="98" t="str">
        <f>IF('Beladung des Speichers'!A680="","",'Beladung des Speichers'!A680)</f>
        <v/>
      </c>
      <c r="B680" s="98" t="str">
        <f>IF('Beladung des Speichers'!B680="","",'Beladung des Speichers'!B680)</f>
        <v/>
      </c>
      <c r="C680" s="149" t="str">
        <f>IF(ISBLANK('Beladung des Speichers'!A680),"",SUMIFS('Beladung des Speichers'!$C$17:$C$300,'Beladung des Speichers'!$A$17:$A$300,A680)-SUMIFS('Entladung des Speichers'!$C$17:$C$300,'Entladung des Speichers'!$A$17:$A$300,A680)+SUMIFS(Füllstände!$B$17:$B$299,Füllstände!$A$17:$A$299,A680)-SUMIFS(Füllstände!$C$17:$C$299,Füllstände!$A$17:$A$299,A680))</f>
        <v/>
      </c>
      <c r="D680" s="150" t="str">
        <f>IF(ISBLANK('Beladung des Speichers'!A680),"",C680*'Beladung des Speichers'!C680/SUMIFS('Beladung des Speichers'!$C$17:$C$300,'Beladung des Speichers'!$A$17:$A$300,A680))</f>
        <v/>
      </c>
      <c r="E680" s="151" t="str">
        <f>IF(ISBLANK('Beladung des Speichers'!A680),"",1/SUMIFS('Beladung des Speichers'!$C$17:$C$300,'Beladung des Speichers'!$A$17:$A$300,A680)*C680*SUMIF($A$17:$A$300,A680,'Beladung des Speichers'!$E$17:$E$300))</f>
        <v/>
      </c>
      <c r="F680" s="152" t="str">
        <f>IF(ISBLANK('Beladung des Speichers'!A680),"",IF(C680=0,"0,00",D680/C680*E680))</f>
        <v/>
      </c>
      <c r="G680" s="153" t="str">
        <f>IF(ISBLANK('Beladung des Speichers'!A680),"",SUMIFS('Beladung des Speichers'!$C$17:$C$300,'Beladung des Speichers'!$A$17:$A$300,A680))</f>
        <v/>
      </c>
      <c r="H680" s="112" t="str">
        <f>IF(ISBLANK('Beladung des Speichers'!A680),"",'Beladung des Speichers'!C680)</f>
        <v/>
      </c>
      <c r="I680" s="154" t="str">
        <f>IF(ISBLANK('Beladung des Speichers'!A680),"",SUMIFS('Beladung des Speichers'!$E$17:$E$1001,'Beladung des Speichers'!$A$17:$A$1001,'Ergebnis (detailliert)'!A680))</f>
        <v/>
      </c>
      <c r="J680" s="113" t="str">
        <f>IF(ISBLANK('Beladung des Speichers'!A680),"",'Beladung des Speichers'!E680)</f>
        <v/>
      </c>
      <c r="K680" s="154" t="str">
        <f>IF(ISBLANK('Beladung des Speichers'!A680),"",SUMIFS('Entladung des Speichers'!$C$17:$C$1001,'Entladung des Speichers'!$A$17:$A$1001,'Ergebnis (detailliert)'!A680))</f>
        <v/>
      </c>
      <c r="L680" s="155" t="str">
        <f t="shared" si="42"/>
        <v/>
      </c>
      <c r="M680" s="155" t="str">
        <f>IF(ISBLANK('Entladung des Speichers'!A680),"",'Entladung des Speichers'!C680)</f>
        <v/>
      </c>
      <c r="N680" s="154" t="str">
        <f>IF(ISBLANK('Beladung des Speichers'!A680),"",SUMIFS('Entladung des Speichers'!$E$17:$E$1001,'Entladung des Speichers'!$A$17:$A$1001,'Ergebnis (detailliert)'!$A$17:$A$300))</f>
        <v/>
      </c>
      <c r="O680" s="113" t="str">
        <f t="shared" si="43"/>
        <v/>
      </c>
      <c r="P680" s="17" t="str">
        <f>IFERROR(IF(A680="","",N680*'Ergebnis (detailliert)'!J680/'Ergebnis (detailliert)'!I680),0)</f>
        <v/>
      </c>
      <c r="Q680" s="95" t="str">
        <f t="shared" si="44"/>
        <v/>
      </c>
      <c r="R680" s="96" t="str">
        <f t="shared" si="45"/>
        <v/>
      </c>
      <c r="S680" s="97" t="str">
        <f>IF(A680="","",IF(LOOKUP(A680,Stammdaten!$A$17:$A$1001,Stammdaten!$G$17:$G$1001)="Nein",0,IF(ISBLANK('Beladung des Speichers'!A680),"",ROUND(MIN(J680,Q680)*-1,2))))</f>
        <v/>
      </c>
    </row>
    <row r="681" spans="1:19" x14ac:dyDescent="0.2">
      <c r="A681" s="98" t="str">
        <f>IF('Beladung des Speichers'!A681="","",'Beladung des Speichers'!A681)</f>
        <v/>
      </c>
      <c r="B681" s="98" t="str">
        <f>IF('Beladung des Speichers'!B681="","",'Beladung des Speichers'!B681)</f>
        <v/>
      </c>
      <c r="C681" s="149" t="str">
        <f>IF(ISBLANK('Beladung des Speichers'!A681),"",SUMIFS('Beladung des Speichers'!$C$17:$C$300,'Beladung des Speichers'!$A$17:$A$300,A681)-SUMIFS('Entladung des Speichers'!$C$17:$C$300,'Entladung des Speichers'!$A$17:$A$300,A681)+SUMIFS(Füllstände!$B$17:$B$299,Füllstände!$A$17:$A$299,A681)-SUMIFS(Füllstände!$C$17:$C$299,Füllstände!$A$17:$A$299,A681))</f>
        <v/>
      </c>
      <c r="D681" s="150" t="str">
        <f>IF(ISBLANK('Beladung des Speichers'!A681),"",C681*'Beladung des Speichers'!C681/SUMIFS('Beladung des Speichers'!$C$17:$C$300,'Beladung des Speichers'!$A$17:$A$300,A681))</f>
        <v/>
      </c>
      <c r="E681" s="151" t="str">
        <f>IF(ISBLANK('Beladung des Speichers'!A681),"",1/SUMIFS('Beladung des Speichers'!$C$17:$C$300,'Beladung des Speichers'!$A$17:$A$300,A681)*C681*SUMIF($A$17:$A$300,A681,'Beladung des Speichers'!$E$17:$E$300))</f>
        <v/>
      </c>
      <c r="F681" s="152" t="str">
        <f>IF(ISBLANK('Beladung des Speichers'!A681),"",IF(C681=0,"0,00",D681/C681*E681))</f>
        <v/>
      </c>
      <c r="G681" s="153" t="str">
        <f>IF(ISBLANK('Beladung des Speichers'!A681),"",SUMIFS('Beladung des Speichers'!$C$17:$C$300,'Beladung des Speichers'!$A$17:$A$300,A681))</f>
        <v/>
      </c>
      <c r="H681" s="112" t="str">
        <f>IF(ISBLANK('Beladung des Speichers'!A681),"",'Beladung des Speichers'!C681)</f>
        <v/>
      </c>
      <c r="I681" s="154" t="str">
        <f>IF(ISBLANK('Beladung des Speichers'!A681),"",SUMIFS('Beladung des Speichers'!$E$17:$E$1001,'Beladung des Speichers'!$A$17:$A$1001,'Ergebnis (detailliert)'!A681))</f>
        <v/>
      </c>
      <c r="J681" s="113" t="str">
        <f>IF(ISBLANK('Beladung des Speichers'!A681),"",'Beladung des Speichers'!E681)</f>
        <v/>
      </c>
      <c r="K681" s="154" t="str">
        <f>IF(ISBLANK('Beladung des Speichers'!A681),"",SUMIFS('Entladung des Speichers'!$C$17:$C$1001,'Entladung des Speichers'!$A$17:$A$1001,'Ergebnis (detailliert)'!A681))</f>
        <v/>
      </c>
      <c r="L681" s="155" t="str">
        <f t="shared" si="42"/>
        <v/>
      </c>
      <c r="M681" s="155" t="str">
        <f>IF(ISBLANK('Entladung des Speichers'!A681),"",'Entladung des Speichers'!C681)</f>
        <v/>
      </c>
      <c r="N681" s="154" t="str">
        <f>IF(ISBLANK('Beladung des Speichers'!A681),"",SUMIFS('Entladung des Speichers'!$E$17:$E$1001,'Entladung des Speichers'!$A$17:$A$1001,'Ergebnis (detailliert)'!$A$17:$A$300))</f>
        <v/>
      </c>
      <c r="O681" s="113" t="str">
        <f t="shared" si="43"/>
        <v/>
      </c>
      <c r="P681" s="17" t="str">
        <f>IFERROR(IF(A681="","",N681*'Ergebnis (detailliert)'!J681/'Ergebnis (detailliert)'!I681),0)</f>
        <v/>
      </c>
      <c r="Q681" s="95" t="str">
        <f t="shared" si="44"/>
        <v/>
      </c>
      <c r="R681" s="96" t="str">
        <f t="shared" si="45"/>
        <v/>
      </c>
      <c r="S681" s="97" t="str">
        <f>IF(A681="","",IF(LOOKUP(A681,Stammdaten!$A$17:$A$1001,Stammdaten!$G$17:$G$1001)="Nein",0,IF(ISBLANK('Beladung des Speichers'!A681),"",ROUND(MIN(J681,Q681)*-1,2))))</f>
        <v/>
      </c>
    </row>
    <row r="682" spans="1:19" x14ac:dyDescent="0.2">
      <c r="A682" s="98" t="str">
        <f>IF('Beladung des Speichers'!A682="","",'Beladung des Speichers'!A682)</f>
        <v/>
      </c>
      <c r="B682" s="98" t="str">
        <f>IF('Beladung des Speichers'!B682="","",'Beladung des Speichers'!B682)</f>
        <v/>
      </c>
      <c r="C682" s="149" t="str">
        <f>IF(ISBLANK('Beladung des Speichers'!A682),"",SUMIFS('Beladung des Speichers'!$C$17:$C$300,'Beladung des Speichers'!$A$17:$A$300,A682)-SUMIFS('Entladung des Speichers'!$C$17:$C$300,'Entladung des Speichers'!$A$17:$A$300,A682)+SUMIFS(Füllstände!$B$17:$B$299,Füllstände!$A$17:$A$299,A682)-SUMIFS(Füllstände!$C$17:$C$299,Füllstände!$A$17:$A$299,A682))</f>
        <v/>
      </c>
      <c r="D682" s="150" t="str">
        <f>IF(ISBLANK('Beladung des Speichers'!A682),"",C682*'Beladung des Speichers'!C682/SUMIFS('Beladung des Speichers'!$C$17:$C$300,'Beladung des Speichers'!$A$17:$A$300,A682))</f>
        <v/>
      </c>
      <c r="E682" s="151" t="str">
        <f>IF(ISBLANK('Beladung des Speichers'!A682),"",1/SUMIFS('Beladung des Speichers'!$C$17:$C$300,'Beladung des Speichers'!$A$17:$A$300,A682)*C682*SUMIF($A$17:$A$300,A682,'Beladung des Speichers'!$E$17:$E$300))</f>
        <v/>
      </c>
      <c r="F682" s="152" t="str">
        <f>IF(ISBLANK('Beladung des Speichers'!A682),"",IF(C682=0,"0,00",D682/C682*E682))</f>
        <v/>
      </c>
      <c r="G682" s="153" t="str">
        <f>IF(ISBLANK('Beladung des Speichers'!A682),"",SUMIFS('Beladung des Speichers'!$C$17:$C$300,'Beladung des Speichers'!$A$17:$A$300,A682))</f>
        <v/>
      </c>
      <c r="H682" s="112" t="str">
        <f>IF(ISBLANK('Beladung des Speichers'!A682),"",'Beladung des Speichers'!C682)</f>
        <v/>
      </c>
      <c r="I682" s="154" t="str">
        <f>IF(ISBLANK('Beladung des Speichers'!A682),"",SUMIFS('Beladung des Speichers'!$E$17:$E$1001,'Beladung des Speichers'!$A$17:$A$1001,'Ergebnis (detailliert)'!A682))</f>
        <v/>
      </c>
      <c r="J682" s="113" t="str">
        <f>IF(ISBLANK('Beladung des Speichers'!A682),"",'Beladung des Speichers'!E682)</f>
        <v/>
      </c>
      <c r="K682" s="154" t="str">
        <f>IF(ISBLANK('Beladung des Speichers'!A682),"",SUMIFS('Entladung des Speichers'!$C$17:$C$1001,'Entladung des Speichers'!$A$17:$A$1001,'Ergebnis (detailliert)'!A682))</f>
        <v/>
      </c>
      <c r="L682" s="155" t="str">
        <f t="shared" si="42"/>
        <v/>
      </c>
      <c r="M682" s="155" t="str">
        <f>IF(ISBLANK('Entladung des Speichers'!A682),"",'Entladung des Speichers'!C682)</f>
        <v/>
      </c>
      <c r="N682" s="154" t="str">
        <f>IF(ISBLANK('Beladung des Speichers'!A682),"",SUMIFS('Entladung des Speichers'!$E$17:$E$1001,'Entladung des Speichers'!$A$17:$A$1001,'Ergebnis (detailliert)'!$A$17:$A$300))</f>
        <v/>
      </c>
      <c r="O682" s="113" t="str">
        <f t="shared" si="43"/>
        <v/>
      </c>
      <c r="P682" s="17" t="str">
        <f>IFERROR(IF(A682="","",N682*'Ergebnis (detailliert)'!J682/'Ergebnis (detailliert)'!I682),0)</f>
        <v/>
      </c>
      <c r="Q682" s="95" t="str">
        <f t="shared" si="44"/>
        <v/>
      </c>
      <c r="R682" s="96" t="str">
        <f t="shared" si="45"/>
        <v/>
      </c>
      <c r="S682" s="97" t="str">
        <f>IF(A682="","",IF(LOOKUP(A682,Stammdaten!$A$17:$A$1001,Stammdaten!$G$17:$G$1001)="Nein",0,IF(ISBLANK('Beladung des Speichers'!A682),"",ROUND(MIN(J682,Q682)*-1,2))))</f>
        <v/>
      </c>
    </row>
    <row r="683" spans="1:19" x14ac:dyDescent="0.2">
      <c r="A683" s="98" t="str">
        <f>IF('Beladung des Speichers'!A683="","",'Beladung des Speichers'!A683)</f>
        <v/>
      </c>
      <c r="B683" s="98" t="str">
        <f>IF('Beladung des Speichers'!B683="","",'Beladung des Speichers'!B683)</f>
        <v/>
      </c>
      <c r="C683" s="149" t="str">
        <f>IF(ISBLANK('Beladung des Speichers'!A683),"",SUMIFS('Beladung des Speichers'!$C$17:$C$300,'Beladung des Speichers'!$A$17:$A$300,A683)-SUMIFS('Entladung des Speichers'!$C$17:$C$300,'Entladung des Speichers'!$A$17:$A$300,A683)+SUMIFS(Füllstände!$B$17:$B$299,Füllstände!$A$17:$A$299,A683)-SUMIFS(Füllstände!$C$17:$C$299,Füllstände!$A$17:$A$299,A683))</f>
        <v/>
      </c>
      <c r="D683" s="150" t="str">
        <f>IF(ISBLANK('Beladung des Speichers'!A683),"",C683*'Beladung des Speichers'!C683/SUMIFS('Beladung des Speichers'!$C$17:$C$300,'Beladung des Speichers'!$A$17:$A$300,A683))</f>
        <v/>
      </c>
      <c r="E683" s="151" t="str">
        <f>IF(ISBLANK('Beladung des Speichers'!A683),"",1/SUMIFS('Beladung des Speichers'!$C$17:$C$300,'Beladung des Speichers'!$A$17:$A$300,A683)*C683*SUMIF($A$17:$A$300,A683,'Beladung des Speichers'!$E$17:$E$300))</f>
        <v/>
      </c>
      <c r="F683" s="152" t="str">
        <f>IF(ISBLANK('Beladung des Speichers'!A683),"",IF(C683=0,"0,00",D683/C683*E683))</f>
        <v/>
      </c>
      <c r="G683" s="153" t="str">
        <f>IF(ISBLANK('Beladung des Speichers'!A683),"",SUMIFS('Beladung des Speichers'!$C$17:$C$300,'Beladung des Speichers'!$A$17:$A$300,A683))</f>
        <v/>
      </c>
      <c r="H683" s="112" t="str">
        <f>IF(ISBLANK('Beladung des Speichers'!A683),"",'Beladung des Speichers'!C683)</f>
        <v/>
      </c>
      <c r="I683" s="154" t="str">
        <f>IF(ISBLANK('Beladung des Speichers'!A683),"",SUMIFS('Beladung des Speichers'!$E$17:$E$1001,'Beladung des Speichers'!$A$17:$A$1001,'Ergebnis (detailliert)'!A683))</f>
        <v/>
      </c>
      <c r="J683" s="113" t="str">
        <f>IF(ISBLANK('Beladung des Speichers'!A683),"",'Beladung des Speichers'!E683)</f>
        <v/>
      </c>
      <c r="K683" s="154" t="str">
        <f>IF(ISBLANK('Beladung des Speichers'!A683),"",SUMIFS('Entladung des Speichers'!$C$17:$C$1001,'Entladung des Speichers'!$A$17:$A$1001,'Ergebnis (detailliert)'!A683))</f>
        <v/>
      </c>
      <c r="L683" s="155" t="str">
        <f t="shared" si="42"/>
        <v/>
      </c>
      <c r="M683" s="155" t="str">
        <f>IF(ISBLANK('Entladung des Speichers'!A683),"",'Entladung des Speichers'!C683)</f>
        <v/>
      </c>
      <c r="N683" s="154" t="str">
        <f>IF(ISBLANK('Beladung des Speichers'!A683),"",SUMIFS('Entladung des Speichers'!$E$17:$E$1001,'Entladung des Speichers'!$A$17:$A$1001,'Ergebnis (detailliert)'!$A$17:$A$300))</f>
        <v/>
      </c>
      <c r="O683" s="113" t="str">
        <f t="shared" si="43"/>
        <v/>
      </c>
      <c r="P683" s="17" t="str">
        <f>IFERROR(IF(A683="","",N683*'Ergebnis (detailliert)'!J683/'Ergebnis (detailliert)'!I683),0)</f>
        <v/>
      </c>
      <c r="Q683" s="95" t="str">
        <f t="shared" si="44"/>
        <v/>
      </c>
      <c r="R683" s="96" t="str">
        <f t="shared" si="45"/>
        <v/>
      </c>
      <c r="S683" s="97" t="str">
        <f>IF(A683="","",IF(LOOKUP(A683,Stammdaten!$A$17:$A$1001,Stammdaten!$G$17:$G$1001)="Nein",0,IF(ISBLANK('Beladung des Speichers'!A683),"",ROUND(MIN(J683,Q683)*-1,2))))</f>
        <v/>
      </c>
    </row>
    <row r="684" spans="1:19" x14ac:dyDescent="0.2">
      <c r="A684" s="98" t="str">
        <f>IF('Beladung des Speichers'!A684="","",'Beladung des Speichers'!A684)</f>
        <v/>
      </c>
      <c r="B684" s="98" t="str">
        <f>IF('Beladung des Speichers'!B684="","",'Beladung des Speichers'!B684)</f>
        <v/>
      </c>
      <c r="C684" s="149" t="str">
        <f>IF(ISBLANK('Beladung des Speichers'!A684),"",SUMIFS('Beladung des Speichers'!$C$17:$C$300,'Beladung des Speichers'!$A$17:$A$300,A684)-SUMIFS('Entladung des Speichers'!$C$17:$C$300,'Entladung des Speichers'!$A$17:$A$300,A684)+SUMIFS(Füllstände!$B$17:$B$299,Füllstände!$A$17:$A$299,A684)-SUMIFS(Füllstände!$C$17:$C$299,Füllstände!$A$17:$A$299,A684))</f>
        <v/>
      </c>
      <c r="D684" s="150" t="str">
        <f>IF(ISBLANK('Beladung des Speichers'!A684),"",C684*'Beladung des Speichers'!C684/SUMIFS('Beladung des Speichers'!$C$17:$C$300,'Beladung des Speichers'!$A$17:$A$300,A684))</f>
        <v/>
      </c>
      <c r="E684" s="151" t="str">
        <f>IF(ISBLANK('Beladung des Speichers'!A684),"",1/SUMIFS('Beladung des Speichers'!$C$17:$C$300,'Beladung des Speichers'!$A$17:$A$300,A684)*C684*SUMIF($A$17:$A$300,A684,'Beladung des Speichers'!$E$17:$E$300))</f>
        <v/>
      </c>
      <c r="F684" s="152" t="str">
        <f>IF(ISBLANK('Beladung des Speichers'!A684),"",IF(C684=0,"0,00",D684/C684*E684))</f>
        <v/>
      </c>
      <c r="G684" s="153" t="str">
        <f>IF(ISBLANK('Beladung des Speichers'!A684),"",SUMIFS('Beladung des Speichers'!$C$17:$C$300,'Beladung des Speichers'!$A$17:$A$300,A684))</f>
        <v/>
      </c>
      <c r="H684" s="112" t="str">
        <f>IF(ISBLANK('Beladung des Speichers'!A684),"",'Beladung des Speichers'!C684)</f>
        <v/>
      </c>
      <c r="I684" s="154" t="str">
        <f>IF(ISBLANK('Beladung des Speichers'!A684),"",SUMIFS('Beladung des Speichers'!$E$17:$E$1001,'Beladung des Speichers'!$A$17:$A$1001,'Ergebnis (detailliert)'!A684))</f>
        <v/>
      </c>
      <c r="J684" s="113" t="str">
        <f>IF(ISBLANK('Beladung des Speichers'!A684),"",'Beladung des Speichers'!E684)</f>
        <v/>
      </c>
      <c r="K684" s="154" t="str">
        <f>IF(ISBLANK('Beladung des Speichers'!A684),"",SUMIFS('Entladung des Speichers'!$C$17:$C$1001,'Entladung des Speichers'!$A$17:$A$1001,'Ergebnis (detailliert)'!A684))</f>
        <v/>
      </c>
      <c r="L684" s="155" t="str">
        <f t="shared" si="42"/>
        <v/>
      </c>
      <c r="M684" s="155" t="str">
        <f>IF(ISBLANK('Entladung des Speichers'!A684),"",'Entladung des Speichers'!C684)</f>
        <v/>
      </c>
      <c r="N684" s="154" t="str">
        <f>IF(ISBLANK('Beladung des Speichers'!A684),"",SUMIFS('Entladung des Speichers'!$E$17:$E$1001,'Entladung des Speichers'!$A$17:$A$1001,'Ergebnis (detailliert)'!$A$17:$A$300))</f>
        <v/>
      </c>
      <c r="O684" s="113" t="str">
        <f t="shared" si="43"/>
        <v/>
      </c>
      <c r="P684" s="17" t="str">
        <f>IFERROR(IF(A684="","",N684*'Ergebnis (detailliert)'!J684/'Ergebnis (detailliert)'!I684),0)</f>
        <v/>
      </c>
      <c r="Q684" s="95" t="str">
        <f t="shared" si="44"/>
        <v/>
      </c>
      <c r="R684" s="96" t="str">
        <f t="shared" si="45"/>
        <v/>
      </c>
      <c r="S684" s="97" t="str">
        <f>IF(A684="","",IF(LOOKUP(A684,Stammdaten!$A$17:$A$1001,Stammdaten!$G$17:$G$1001)="Nein",0,IF(ISBLANK('Beladung des Speichers'!A684),"",ROUND(MIN(J684,Q684)*-1,2))))</f>
        <v/>
      </c>
    </row>
    <row r="685" spans="1:19" x14ac:dyDescent="0.2">
      <c r="A685" s="98" t="str">
        <f>IF('Beladung des Speichers'!A685="","",'Beladung des Speichers'!A685)</f>
        <v/>
      </c>
      <c r="B685" s="98" t="str">
        <f>IF('Beladung des Speichers'!B685="","",'Beladung des Speichers'!B685)</f>
        <v/>
      </c>
      <c r="C685" s="149" t="str">
        <f>IF(ISBLANK('Beladung des Speichers'!A685),"",SUMIFS('Beladung des Speichers'!$C$17:$C$300,'Beladung des Speichers'!$A$17:$A$300,A685)-SUMIFS('Entladung des Speichers'!$C$17:$C$300,'Entladung des Speichers'!$A$17:$A$300,A685)+SUMIFS(Füllstände!$B$17:$B$299,Füllstände!$A$17:$A$299,A685)-SUMIFS(Füllstände!$C$17:$C$299,Füllstände!$A$17:$A$299,A685))</f>
        <v/>
      </c>
      <c r="D685" s="150" t="str">
        <f>IF(ISBLANK('Beladung des Speichers'!A685),"",C685*'Beladung des Speichers'!C685/SUMIFS('Beladung des Speichers'!$C$17:$C$300,'Beladung des Speichers'!$A$17:$A$300,A685))</f>
        <v/>
      </c>
      <c r="E685" s="151" t="str">
        <f>IF(ISBLANK('Beladung des Speichers'!A685),"",1/SUMIFS('Beladung des Speichers'!$C$17:$C$300,'Beladung des Speichers'!$A$17:$A$300,A685)*C685*SUMIF($A$17:$A$300,A685,'Beladung des Speichers'!$E$17:$E$300))</f>
        <v/>
      </c>
      <c r="F685" s="152" t="str">
        <f>IF(ISBLANK('Beladung des Speichers'!A685),"",IF(C685=0,"0,00",D685/C685*E685))</f>
        <v/>
      </c>
      <c r="G685" s="153" t="str">
        <f>IF(ISBLANK('Beladung des Speichers'!A685),"",SUMIFS('Beladung des Speichers'!$C$17:$C$300,'Beladung des Speichers'!$A$17:$A$300,A685))</f>
        <v/>
      </c>
      <c r="H685" s="112" t="str">
        <f>IF(ISBLANK('Beladung des Speichers'!A685),"",'Beladung des Speichers'!C685)</f>
        <v/>
      </c>
      <c r="I685" s="154" t="str">
        <f>IF(ISBLANK('Beladung des Speichers'!A685),"",SUMIFS('Beladung des Speichers'!$E$17:$E$1001,'Beladung des Speichers'!$A$17:$A$1001,'Ergebnis (detailliert)'!A685))</f>
        <v/>
      </c>
      <c r="J685" s="113" t="str">
        <f>IF(ISBLANK('Beladung des Speichers'!A685),"",'Beladung des Speichers'!E685)</f>
        <v/>
      </c>
      <c r="K685" s="154" t="str">
        <f>IF(ISBLANK('Beladung des Speichers'!A685),"",SUMIFS('Entladung des Speichers'!$C$17:$C$1001,'Entladung des Speichers'!$A$17:$A$1001,'Ergebnis (detailliert)'!A685))</f>
        <v/>
      </c>
      <c r="L685" s="155" t="str">
        <f t="shared" si="42"/>
        <v/>
      </c>
      <c r="M685" s="155" t="str">
        <f>IF(ISBLANK('Entladung des Speichers'!A685),"",'Entladung des Speichers'!C685)</f>
        <v/>
      </c>
      <c r="N685" s="154" t="str">
        <f>IF(ISBLANK('Beladung des Speichers'!A685),"",SUMIFS('Entladung des Speichers'!$E$17:$E$1001,'Entladung des Speichers'!$A$17:$A$1001,'Ergebnis (detailliert)'!$A$17:$A$300))</f>
        <v/>
      </c>
      <c r="O685" s="113" t="str">
        <f t="shared" si="43"/>
        <v/>
      </c>
      <c r="P685" s="17" t="str">
        <f>IFERROR(IF(A685="","",N685*'Ergebnis (detailliert)'!J685/'Ergebnis (detailliert)'!I685),0)</f>
        <v/>
      </c>
      <c r="Q685" s="95" t="str">
        <f t="shared" si="44"/>
        <v/>
      </c>
      <c r="R685" s="96" t="str">
        <f t="shared" si="45"/>
        <v/>
      </c>
      <c r="S685" s="97" t="str">
        <f>IF(A685="","",IF(LOOKUP(A685,Stammdaten!$A$17:$A$1001,Stammdaten!$G$17:$G$1001)="Nein",0,IF(ISBLANK('Beladung des Speichers'!A685),"",ROUND(MIN(J685,Q685)*-1,2))))</f>
        <v/>
      </c>
    </row>
    <row r="686" spans="1:19" x14ac:dyDescent="0.2">
      <c r="A686" s="98" t="str">
        <f>IF('Beladung des Speichers'!A686="","",'Beladung des Speichers'!A686)</f>
        <v/>
      </c>
      <c r="B686" s="98" t="str">
        <f>IF('Beladung des Speichers'!B686="","",'Beladung des Speichers'!B686)</f>
        <v/>
      </c>
      <c r="C686" s="149" t="str">
        <f>IF(ISBLANK('Beladung des Speichers'!A686),"",SUMIFS('Beladung des Speichers'!$C$17:$C$300,'Beladung des Speichers'!$A$17:$A$300,A686)-SUMIFS('Entladung des Speichers'!$C$17:$C$300,'Entladung des Speichers'!$A$17:$A$300,A686)+SUMIFS(Füllstände!$B$17:$B$299,Füllstände!$A$17:$A$299,A686)-SUMIFS(Füllstände!$C$17:$C$299,Füllstände!$A$17:$A$299,A686))</f>
        <v/>
      </c>
      <c r="D686" s="150" t="str">
        <f>IF(ISBLANK('Beladung des Speichers'!A686),"",C686*'Beladung des Speichers'!C686/SUMIFS('Beladung des Speichers'!$C$17:$C$300,'Beladung des Speichers'!$A$17:$A$300,A686))</f>
        <v/>
      </c>
      <c r="E686" s="151" t="str">
        <f>IF(ISBLANK('Beladung des Speichers'!A686),"",1/SUMIFS('Beladung des Speichers'!$C$17:$C$300,'Beladung des Speichers'!$A$17:$A$300,A686)*C686*SUMIF($A$17:$A$300,A686,'Beladung des Speichers'!$E$17:$E$300))</f>
        <v/>
      </c>
      <c r="F686" s="152" t="str">
        <f>IF(ISBLANK('Beladung des Speichers'!A686),"",IF(C686=0,"0,00",D686/C686*E686))</f>
        <v/>
      </c>
      <c r="G686" s="153" t="str">
        <f>IF(ISBLANK('Beladung des Speichers'!A686),"",SUMIFS('Beladung des Speichers'!$C$17:$C$300,'Beladung des Speichers'!$A$17:$A$300,A686))</f>
        <v/>
      </c>
      <c r="H686" s="112" t="str">
        <f>IF(ISBLANK('Beladung des Speichers'!A686),"",'Beladung des Speichers'!C686)</f>
        <v/>
      </c>
      <c r="I686" s="154" t="str">
        <f>IF(ISBLANK('Beladung des Speichers'!A686),"",SUMIFS('Beladung des Speichers'!$E$17:$E$1001,'Beladung des Speichers'!$A$17:$A$1001,'Ergebnis (detailliert)'!A686))</f>
        <v/>
      </c>
      <c r="J686" s="113" t="str">
        <f>IF(ISBLANK('Beladung des Speichers'!A686),"",'Beladung des Speichers'!E686)</f>
        <v/>
      </c>
      <c r="K686" s="154" t="str">
        <f>IF(ISBLANK('Beladung des Speichers'!A686),"",SUMIFS('Entladung des Speichers'!$C$17:$C$1001,'Entladung des Speichers'!$A$17:$A$1001,'Ergebnis (detailliert)'!A686))</f>
        <v/>
      </c>
      <c r="L686" s="155" t="str">
        <f t="shared" si="42"/>
        <v/>
      </c>
      <c r="M686" s="155" t="str">
        <f>IF(ISBLANK('Entladung des Speichers'!A686),"",'Entladung des Speichers'!C686)</f>
        <v/>
      </c>
      <c r="N686" s="154" t="str">
        <f>IF(ISBLANK('Beladung des Speichers'!A686),"",SUMIFS('Entladung des Speichers'!$E$17:$E$1001,'Entladung des Speichers'!$A$17:$A$1001,'Ergebnis (detailliert)'!$A$17:$A$300))</f>
        <v/>
      </c>
      <c r="O686" s="113" t="str">
        <f t="shared" si="43"/>
        <v/>
      </c>
      <c r="P686" s="17" t="str">
        <f>IFERROR(IF(A686="","",N686*'Ergebnis (detailliert)'!J686/'Ergebnis (detailliert)'!I686),0)</f>
        <v/>
      </c>
      <c r="Q686" s="95" t="str">
        <f t="shared" si="44"/>
        <v/>
      </c>
      <c r="R686" s="96" t="str">
        <f t="shared" si="45"/>
        <v/>
      </c>
      <c r="S686" s="97" t="str">
        <f>IF(A686="","",IF(LOOKUP(A686,Stammdaten!$A$17:$A$1001,Stammdaten!$G$17:$G$1001)="Nein",0,IF(ISBLANK('Beladung des Speichers'!A686),"",ROUND(MIN(J686,Q686)*-1,2))))</f>
        <v/>
      </c>
    </row>
    <row r="687" spans="1:19" x14ac:dyDescent="0.2">
      <c r="A687" s="98" t="str">
        <f>IF('Beladung des Speichers'!A687="","",'Beladung des Speichers'!A687)</f>
        <v/>
      </c>
      <c r="B687" s="98" t="str">
        <f>IF('Beladung des Speichers'!B687="","",'Beladung des Speichers'!B687)</f>
        <v/>
      </c>
      <c r="C687" s="149" t="str">
        <f>IF(ISBLANK('Beladung des Speichers'!A687),"",SUMIFS('Beladung des Speichers'!$C$17:$C$300,'Beladung des Speichers'!$A$17:$A$300,A687)-SUMIFS('Entladung des Speichers'!$C$17:$C$300,'Entladung des Speichers'!$A$17:$A$300,A687)+SUMIFS(Füllstände!$B$17:$B$299,Füllstände!$A$17:$A$299,A687)-SUMIFS(Füllstände!$C$17:$C$299,Füllstände!$A$17:$A$299,A687))</f>
        <v/>
      </c>
      <c r="D687" s="150" t="str">
        <f>IF(ISBLANK('Beladung des Speichers'!A687),"",C687*'Beladung des Speichers'!C687/SUMIFS('Beladung des Speichers'!$C$17:$C$300,'Beladung des Speichers'!$A$17:$A$300,A687))</f>
        <v/>
      </c>
      <c r="E687" s="151" t="str">
        <f>IF(ISBLANK('Beladung des Speichers'!A687),"",1/SUMIFS('Beladung des Speichers'!$C$17:$C$300,'Beladung des Speichers'!$A$17:$A$300,A687)*C687*SUMIF($A$17:$A$300,A687,'Beladung des Speichers'!$E$17:$E$300))</f>
        <v/>
      </c>
      <c r="F687" s="152" t="str">
        <f>IF(ISBLANK('Beladung des Speichers'!A687),"",IF(C687=0,"0,00",D687/C687*E687))</f>
        <v/>
      </c>
      <c r="G687" s="153" t="str">
        <f>IF(ISBLANK('Beladung des Speichers'!A687),"",SUMIFS('Beladung des Speichers'!$C$17:$C$300,'Beladung des Speichers'!$A$17:$A$300,A687))</f>
        <v/>
      </c>
      <c r="H687" s="112" t="str">
        <f>IF(ISBLANK('Beladung des Speichers'!A687),"",'Beladung des Speichers'!C687)</f>
        <v/>
      </c>
      <c r="I687" s="154" t="str">
        <f>IF(ISBLANK('Beladung des Speichers'!A687),"",SUMIFS('Beladung des Speichers'!$E$17:$E$1001,'Beladung des Speichers'!$A$17:$A$1001,'Ergebnis (detailliert)'!A687))</f>
        <v/>
      </c>
      <c r="J687" s="113" t="str">
        <f>IF(ISBLANK('Beladung des Speichers'!A687),"",'Beladung des Speichers'!E687)</f>
        <v/>
      </c>
      <c r="K687" s="154" t="str">
        <f>IF(ISBLANK('Beladung des Speichers'!A687),"",SUMIFS('Entladung des Speichers'!$C$17:$C$1001,'Entladung des Speichers'!$A$17:$A$1001,'Ergebnis (detailliert)'!A687))</f>
        <v/>
      </c>
      <c r="L687" s="155" t="str">
        <f t="shared" si="42"/>
        <v/>
      </c>
      <c r="M687" s="155" t="str">
        <f>IF(ISBLANK('Entladung des Speichers'!A687),"",'Entladung des Speichers'!C687)</f>
        <v/>
      </c>
      <c r="N687" s="154" t="str">
        <f>IF(ISBLANK('Beladung des Speichers'!A687),"",SUMIFS('Entladung des Speichers'!$E$17:$E$1001,'Entladung des Speichers'!$A$17:$A$1001,'Ergebnis (detailliert)'!$A$17:$A$300))</f>
        <v/>
      </c>
      <c r="O687" s="113" t="str">
        <f t="shared" si="43"/>
        <v/>
      </c>
      <c r="P687" s="17" t="str">
        <f>IFERROR(IF(A687="","",N687*'Ergebnis (detailliert)'!J687/'Ergebnis (detailliert)'!I687),0)</f>
        <v/>
      </c>
      <c r="Q687" s="95" t="str">
        <f t="shared" si="44"/>
        <v/>
      </c>
      <c r="R687" s="96" t="str">
        <f t="shared" si="45"/>
        <v/>
      </c>
      <c r="S687" s="97" t="str">
        <f>IF(A687="","",IF(LOOKUP(A687,Stammdaten!$A$17:$A$1001,Stammdaten!$G$17:$G$1001)="Nein",0,IF(ISBLANK('Beladung des Speichers'!A687),"",ROUND(MIN(J687,Q687)*-1,2))))</f>
        <v/>
      </c>
    </row>
    <row r="688" spans="1:19" x14ac:dyDescent="0.2">
      <c r="A688" s="98" t="str">
        <f>IF('Beladung des Speichers'!A688="","",'Beladung des Speichers'!A688)</f>
        <v/>
      </c>
      <c r="B688" s="98" t="str">
        <f>IF('Beladung des Speichers'!B688="","",'Beladung des Speichers'!B688)</f>
        <v/>
      </c>
      <c r="C688" s="149" t="str">
        <f>IF(ISBLANK('Beladung des Speichers'!A688),"",SUMIFS('Beladung des Speichers'!$C$17:$C$300,'Beladung des Speichers'!$A$17:$A$300,A688)-SUMIFS('Entladung des Speichers'!$C$17:$C$300,'Entladung des Speichers'!$A$17:$A$300,A688)+SUMIFS(Füllstände!$B$17:$B$299,Füllstände!$A$17:$A$299,A688)-SUMIFS(Füllstände!$C$17:$C$299,Füllstände!$A$17:$A$299,A688))</f>
        <v/>
      </c>
      <c r="D688" s="150" t="str">
        <f>IF(ISBLANK('Beladung des Speichers'!A688),"",C688*'Beladung des Speichers'!C688/SUMIFS('Beladung des Speichers'!$C$17:$C$300,'Beladung des Speichers'!$A$17:$A$300,A688))</f>
        <v/>
      </c>
      <c r="E688" s="151" t="str">
        <f>IF(ISBLANK('Beladung des Speichers'!A688),"",1/SUMIFS('Beladung des Speichers'!$C$17:$C$300,'Beladung des Speichers'!$A$17:$A$300,A688)*C688*SUMIF($A$17:$A$300,A688,'Beladung des Speichers'!$E$17:$E$300))</f>
        <v/>
      </c>
      <c r="F688" s="152" t="str">
        <f>IF(ISBLANK('Beladung des Speichers'!A688),"",IF(C688=0,"0,00",D688/C688*E688))</f>
        <v/>
      </c>
      <c r="G688" s="153" t="str">
        <f>IF(ISBLANK('Beladung des Speichers'!A688),"",SUMIFS('Beladung des Speichers'!$C$17:$C$300,'Beladung des Speichers'!$A$17:$A$300,A688))</f>
        <v/>
      </c>
      <c r="H688" s="112" t="str">
        <f>IF(ISBLANK('Beladung des Speichers'!A688),"",'Beladung des Speichers'!C688)</f>
        <v/>
      </c>
      <c r="I688" s="154" t="str">
        <f>IF(ISBLANK('Beladung des Speichers'!A688),"",SUMIFS('Beladung des Speichers'!$E$17:$E$1001,'Beladung des Speichers'!$A$17:$A$1001,'Ergebnis (detailliert)'!A688))</f>
        <v/>
      </c>
      <c r="J688" s="113" t="str">
        <f>IF(ISBLANK('Beladung des Speichers'!A688),"",'Beladung des Speichers'!E688)</f>
        <v/>
      </c>
      <c r="K688" s="154" t="str">
        <f>IF(ISBLANK('Beladung des Speichers'!A688),"",SUMIFS('Entladung des Speichers'!$C$17:$C$1001,'Entladung des Speichers'!$A$17:$A$1001,'Ergebnis (detailliert)'!A688))</f>
        <v/>
      </c>
      <c r="L688" s="155" t="str">
        <f t="shared" si="42"/>
        <v/>
      </c>
      <c r="M688" s="155" t="str">
        <f>IF(ISBLANK('Entladung des Speichers'!A688),"",'Entladung des Speichers'!C688)</f>
        <v/>
      </c>
      <c r="N688" s="154" t="str">
        <f>IF(ISBLANK('Beladung des Speichers'!A688),"",SUMIFS('Entladung des Speichers'!$E$17:$E$1001,'Entladung des Speichers'!$A$17:$A$1001,'Ergebnis (detailliert)'!$A$17:$A$300))</f>
        <v/>
      </c>
      <c r="O688" s="113" t="str">
        <f t="shared" si="43"/>
        <v/>
      </c>
      <c r="P688" s="17" t="str">
        <f>IFERROR(IF(A688="","",N688*'Ergebnis (detailliert)'!J688/'Ergebnis (detailliert)'!I688),0)</f>
        <v/>
      </c>
      <c r="Q688" s="95" t="str">
        <f t="shared" si="44"/>
        <v/>
      </c>
      <c r="R688" s="96" t="str">
        <f t="shared" si="45"/>
        <v/>
      </c>
      <c r="S688" s="97" t="str">
        <f>IF(A688="","",IF(LOOKUP(A688,Stammdaten!$A$17:$A$1001,Stammdaten!$G$17:$G$1001)="Nein",0,IF(ISBLANK('Beladung des Speichers'!A688),"",ROUND(MIN(J688,Q688)*-1,2))))</f>
        <v/>
      </c>
    </row>
    <row r="689" spans="1:19" x14ac:dyDescent="0.2">
      <c r="A689" s="98" t="str">
        <f>IF('Beladung des Speichers'!A689="","",'Beladung des Speichers'!A689)</f>
        <v/>
      </c>
      <c r="B689" s="98" t="str">
        <f>IF('Beladung des Speichers'!B689="","",'Beladung des Speichers'!B689)</f>
        <v/>
      </c>
      <c r="C689" s="149" t="str">
        <f>IF(ISBLANK('Beladung des Speichers'!A689),"",SUMIFS('Beladung des Speichers'!$C$17:$C$300,'Beladung des Speichers'!$A$17:$A$300,A689)-SUMIFS('Entladung des Speichers'!$C$17:$C$300,'Entladung des Speichers'!$A$17:$A$300,A689)+SUMIFS(Füllstände!$B$17:$B$299,Füllstände!$A$17:$A$299,A689)-SUMIFS(Füllstände!$C$17:$C$299,Füllstände!$A$17:$A$299,A689))</f>
        <v/>
      </c>
      <c r="D689" s="150" t="str">
        <f>IF(ISBLANK('Beladung des Speichers'!A689),"",C689*'Beladung des Speichers'!C689/SUMIFS('Beladung des Speichers'!$C$17:$C$300,'Beladung des Speichers'!$A$17:$A$300,A689))</f>
        <v/>
      </c>
      <c r="E689" s="151" t="str">
        <f>IF(ISBLANK('Beladung des Speichers'!A689),"",1/SUMIFS('Beladung des Speichers'!$C$17:$C$300,'Beladung des Speichers'!$A$17:$A$300,A689)*C689*SUMIF($A$17:$A$300,A689,'Beladung des Speichers'!$E$17:$E$300))</f>
        <v/>
      </c>
      <c r="F689" s="152" t="str">
        <f>IF(ISBLANK('Beladung des Speichers'!A689),"",IF(C689=0,"0,00",D689/C689*E689))</f>
        <v/>
      </c>
      <c r="G689" s="153" t="str">
        <f>IF(ISBLANK('Beladung des Speichers'!A689),"",SUMIFS('Beladung des Speichers'!$C$17:$C$300,'Beladung des Speichers'!$A$17:$A$300,A689))</f>
        <v/>
      </c>
      <c r="H689" s="112" t="str">
        <f>IF(ISBLANK('Beladung des Speichers'!A689),"",'Beladung des Speichers'!C689)</f>
        <v/>
      </c>
      <c r="I689" s="154" t="str">
        <f>IF(ISBLANK('Beladung des Speichers'!A689),"",SUMIFS('Beladung des Speichers'!$E$17:$E$1001,'Beladung des Speichers'!$A$17:$A$1001,'Ergebnis (detailliert)'!A689))</f>
        <v/>
      </c>
      <c r="J689" s="113" t="str">
        <f>IF(ISBLANK('Beladung des Speichers'!A689),"",'Beladung des Speichers'!E689)</f>
        <v/>
      </c>
      <c r="K689" s="154" t="str">
        <f>IF(ISBLANK('Beladung des Speichers'!A689),"",SUMIFS('Entladung des Speichers'!$C$17:$C$1001,'Entladung des Speichers'!$A$17:$A$1001,'Ergebnis (detailliert)'!A689))</f>
        <v/>
      </c>
      <c r="L689" s="155" t="str">
        <f t="shared" si="42"/>
        <v/>
      </c>
      <c r="M689" s="155" t="str">
        <f>IF(ISBLANK('Entladung des Speichers'!A689),"",'Entladung des Speichers'!C689)</f>
        <v/>
      </c>
      <c r="N689" s="154" t="str">
        <f>IF(ISBLANK('Beladung des Speichers'!A689),"",SUMIFS('Entladung des Speichers'!$E$17:$E$1001,'Entladung des Speichers'!$A$17:$A$1001,'Ergebnis (detailliert)'!$A$17:$A$300))</f>
        <v/>
      </c>
      <c r="O689" s="113" t="str">
        <f t="shared" si="43"/>
        <v/>
      </c>
      <c r="P689" s="17" t="str">
        <f>IFERROR(IF(A689="","",N689*'Ergebnis (detailliert)'!J689/'Ergebnis (detailliert)'!I689),0)</f>
        <v/>
      </c>
      <c r="Q689" s="95" t="str">
        <f t="shared" si="44"/>
        <v/>
      </c>
      <c r="R689" s="96" t="str">
        <f t="shared" si="45"/>
        <v/>
      </c>
      <c r="S689" s="97" t="str">
        <f>IF(A689="","",IF(LOOKUP(A689,Stammdaten!$A$17:$A$1001,Stammdaten!$G$17:$G$1001)="Nein",0,IF(ISBLANK('Beladung des Speichers'!A689),"",ROUND(MIN(J689,Q689)*-1,2))))</f>
        <v/>
      </c>
    </row>
    <row r="690" spans="1:19" x14ac:dyDescent="0.2">
      <c r="A690" s="98" t="str">
        <f>IF('Beladung des Speichers'!A690="","",'Beladung des Speichers'!A690)</f>
        <v/>
      </c>
      <c r="B690" s="98" t="str">
        <f>IF('Beladung des Speichers'!B690="","",'Beladung des Speichers'!B690)</f>
        <v/>
      </c>
      <c r="C690" s="149" t="str">
        <f>IF(ISBLANK('Beladung des Speichers'!A690),"",SUMIFS('Beladung des Speichers'!$C$17:$C$300,'Beladung des Speichers'!$A$17:$A$300,A690)-SUMIFS('Entladung des Speichers'!$C$17:$C$300,'Entladung des Speichers'!$A$17:$A$300,A690)+SUMIFS(Füllstände!$B$17:$B$299,Füllstände!$A$17:$A$299,A690)-SUMIFS(Füllstände!$C$17:$C$299,Füllstände!$A$17:$A$299,A690))</f>
        <v/>
      </c>
      <c r="D690" s="150" t="str">
        <f>IF(ISBLANK('Beladung des Speichers'!A690),"",C690*'Beladung des Speichers'!C690/SUMIFS('Beladung des Speichers'!$C$17:$C$300,'Beladung des Speichers'!$A$17:$A$300,A690))</f>
        <v/>
      </c>
      <c r="E690" s="151" t="str">
        <f>IF(ISBLANK('Beladung des Speichers'!A690),"",1/SUMIFS('Beladung des Speichers'!$C$17:$C$300,'Beladung des Speichers'!$A$17:$A$300,A690)*C690*SUMIF($A$17:$A$300,A690,'Beladung des Speichers'!$E$17:$E$300))</f>
        <v/>
      </c>
      <c r="F690" s="152" t="str">
        <f>IF(ISBLANK('Beladung des Speichers'!A690),"",IF(C690=0,"0,00",D690/C690*E690))</f>
        <v/>
      </c>
      <c r="G690" s="153" t="str">
        <f>IF(ISBLANK('Beladung des Speichers'!A690),"",SUMIFS('Beladung des Speichers'!$C$17:$C$300,'Beladung des Speichers'!$A$17:$A$300,A690))</f>
        <v/>
      </c>
      <c r="H690" s="112" t="str">
        <f>IF(ISBLANK('Beladung des Speichers'!A690),"",'Beladung des Speichers'!C690)</f>
        <v/>
      </c>
      <c r="I690" s="154" t="str">
        <f>IF(ISBLANK('Beladung des Speichers'!A690),"",SUMIFS('Beladung des Speichers'!$E$17:$E$1001,'Beladung des Speichers'!$A$17:$A$1001,'Ergebnis (detailliert)'!A690))</f>
        <v/>
      </c>
      <c r="J690" s="113" t="str">
        <f>IF(ISBLANK('Beladung des Speichers'!A690),"",'Beladung des Speichers'!E690)</f>
        <v/>
      </c>
      <c r="K690" s="154" t="str">
        <f>IF(ISBLANK('Beladung des Speichers'!A690),"",SUMIFS('Entladung des Speichers'!$C$17:$C$1001,'Entladung des Speichers'!$A$17:$A$1001,'Ergebnis (detailliert)'!A690))</f>
        <v/>
      </c>
      <c r="L690" s="155" t="str">
        <f t="shared" si="42"/>
        <v/>
      </c>
      <c r="M690" s="155" t="str">
        <f>IF(ISBLANK('Entladung des Speichers'!A690),"",'Entladung des Speichers'!C690)</f>
        <v/>
      </c>
      <c r="N690" s="154" t="str">
        <f>IF(ISBLANK('Beladung des Speichers'!A690),"",SUMIFS('Entladung des Speichers'!$E$17:$E$1001,'Entladung des Speichers'!$A$17:$A$1001,'Ergebnis (detailliert)'!$A$17:$A$300))</f>
        <v/>
      </c>
      <c r="O690" s="113" t="str">
        <f t="shared" si="43"/>
        <v/>
      </c>
      <c r="P690" s="17" t="str">
        <f>IFERROR(IF(A690="","",N690*'Ergebnis (detailliert)'!J690/'Ergebnis (detailliert)'!I690),0)</f>
        <v/>
      </c>
      <c r="Q690" s="95" t="str">
        <f t="shared" si="44"/>
        <v/>
      </c>
      <c r="R690" s="96" t="str">
        <f t="shared" si="45"/>
        <v/>
      </c>
      <c r="S690" s="97" t="str">
        <f>IF(A690="","",IF(LOOKUP(A690,Stammdaten!$A$17:$A$1001,Stammdaten!$G$17:$G$1001)="Nein",0,IF(ISBLANK('Beladung des Speichers'!A690),"",ROUND(MIN(J690,Q690)*-1,2))))</f>
        <v/>
      </c>
    </row>
    <row r="691" spans="1:19" x14ac:dyDescent="0.2">
      <c r="A691" s="98" t="str">
        <f>IF('Beladung des Speichers'!A691="","",'Beladung des Speichers'!A691)</f>
        <v/>
      </c>
      <c r="B691" s="98" t="str">
        <f>IF('Beladung des Speichers'!B691="","",'Beladung des Speichers'!B691)</f>
        <v/>
      </c>
      <c r="C691" s="149" t="str">
        <f>IF(ISBLANK('Beladung des Speichers'!A691),"",SUMIFS('Beladung des Speichers'!$C$17:$C$300,'Beladung des Speichers'!$A$17:$A$300,A691)-SUMIFS('Entladung des Speichers'!$C$17:$C$300,'Entladung des Speichers'!$A$17:$A$300,A691)+SUMIFS(Füllstände!$B$17:$B$299,Füllstände!$A$17:$A$299,A691)-SUMIFS(Füllstände!$C$17:$C$299,Füllstände!$A$17:$A$299,A691))</f>
        <v/>
      </c>
      <c r="D691" s="150" t="str">
        <f>IF(ISBLANK('Beladung des Speichers'!A691),"",C691*'Beladung des Speichers'!C691/SUMIFS('Beladung des Speichers'!$C$17:$C$300,'Beladung des Speichers'!$A$17:$A$300,A691))</f>
        <v/>
      </c>
      <c r="E691" s="151" t="str">
        <f>IF(ISBLANK('Beladung des Speichers'!A691),"",1/SUMIFS('Beladung des Speichers'!$C$17:$C$300,'Beladung des Speichers'!$A$17:$A$300,A691)*C691*SUMIF($A$17:$A$300,A691,'Beladung des Speichers'!$E$17:$E$300))</f>
        <v/>
      </c>
      <c r="F691" s="152" t="str">
        <f>IF(ISBLANK('Beladung des Speichers'!A691),"",IF(C691=0,"0,00",D691/C691*E691))</f>
        <v/>
      </c>
      <c r="G691" s="153" t="str">
        <f>IF(ISBLANK('Beladung des Speichers'!A691),"",SUMIFS('Beladung des Speichers'!$C$17:$C$300,'Beladung des Speichers'!$A$17:$A$300,A691))</f>
        <v/>
      </c>
      <c r="H691" s="112" t="str">
        <f>IF(ISBLANK('Beladung des Speichers'!A691),"",'Beladung des Speichers'!C691)</f>
        <v/>
      </c>
      <c r="I691" s="154" t="str">
        <f>IF(ISBLANK('Beladung des Speichers'!A691),"",SUMIFS('Beladung des Speichers'!$E$17:$E$1001,'Beladung des Speichers'!$A$17:$A$1001,'Ergebnis (detailliert)'!A691))</f>
        <v/>
      </c>
      <c r="J691" s="113" t="str">
        <f>IF(ISBLANK('Beladung des Speichers'!A691),"",'Beladung des Speichers'!E691)</f>
        <v/>
      </c>
      <c r="K691" s="154" t="str">
        <f>IF(ISBLANK('Beladung des Speichers'!A691),"",SUMIFS('Entladung des Speichers'!$C$17:$C$1001,'Entladung des Speichers'!$A$17:$A$1001,'Ergebnis (detailliert)'!A691))</f>
        <v/>
      </c>
      <c r="L691" s="155" t="str">
        <f t="shared" si="42"/>
        <v/>
      </c>
      <c r="M691" s="155" t="str">
        <f>IF(ISBLANK('Entladung des Speichers'!A691),"",'Entladung des Speichers'!C691)</f>
        <v/>
      </c>
      <c r="N691" s="154" t="str">
        <f>IF(ISBLANK('Beladung des Speichers'!A691),"",SUMIFS('Entladung des Speichers'!$E$17:$E$1001,'Entladung des Speichers'!$A$17:$A$1001,'Ergebnis (detailliert)'!$A$17:$A$300))</f>
        <v/>
      </c>
      <c r="O691" s="113" t="str">
        <f t="shared" si="43"/>
        <v/>
      </c>
      <c r="P691" s="17" t="str">
        <f>IFERROR(IF(A691="","",N691*'Ergebnis (detailliert)'!J691/'Ergebnis (detailliert)'!I691),0)</f>
        <v/>
      </c>
      <c r="Q691" s="95" t="str">
        <f t="shared" si="44"/>
        <v/>
      </c>
      <c r="R691" s="96" t="str">
        <f t="shared" si="45"/>
        <v/>
      </c>
      <c r="S691" s="97" t="str">
        <f>IF(A691="","",IF(LOOKUP(A691,Stammdaten!$A$17:$A$1001,Stammdaten!$G$17:$G$1001)="Nein",0,IF(ISBLANK('Beladung des Speichers'!A691),"",ROUND(MIN(J691,Q691)*-1,2))))</f>
        <v/>
      </c>
    </row>
    <row r="692" spans="1:19" x14ac:dyDescent="0.2">
      <c r="A692" s="98" t="str">
        <f>IF('Beladung des Speichers'!A692="","",'Beladung des Speichers'!A692)</f>
        <v/>
      </c>
      <c r="B692" s="98" t="str">
        <f>IF('Beladung des Speichers'!B692="","",'Beladung des Speichers'!B692)</f>
        <v/>
      </c>
      <c r="C692" s="149" t="str">
        <f>IF(ISBLANK('Beladung des Speichers'!A692),"",SUMIFS('Beladung des Speichers'!$C$17:$C$300,'Beladung des Speichers'!$A$17:$A$300,A692)-SUMIFS('Entladung des Speichers'!$C$17:$C$300,'Entladung des Speichers'!$A$17:$A$300,A692)+SUMIFS(Füllstände!$B$17:$B$299,Füllstände!$A$17:$A$299,A692)-SUMIFS(Füllstände!$C$17:$C$299,Füllstände!$A$17:$A$299,A692))</f>
        <v/>
      </c>
      <c r="D692" s="150" t="str">
        <f>IF(ISBLANK('Beladung des Speichers'!A692),"",C692*'Beladung des Speichers'!C692/SUMIFS('Beladung des Speichers'!$C$17:$C$300,'Beladung des Speichers'!$A$17:$A$300,A692))</f>
        <v/>
      </c>
      <c r="E692" s="151" t="str">
        <f>IF(ISBLANK('Beladung des Speichers'!A692),"",1/SUMIFS('Beladung des Speichers'!$C$17:$C$300,'Beladung des Speichers'!$A$17:$A$300,A692)*C692*SUMIF($A$17:$A$300,A692,'Beladung des Speichers'!$E$17:$E$300))</f>
        <v/>
      </c>
      <c r="F692" s="152" t="str">
        <f>IF(ISBLANK('Beladung des Speichers'!A692),"",IF(C692=0,"0,00",D692/C692*E692))</f>
        <v/>
      </c>
      <c r="G692" s="153" t="str">
        <f>IF(ISBLANK('Beladung des Speichers'!A692),"",SUMIFS('Beladung des Speichers'!$C$17:$C$300,'Beladung des Speichers'!$A$17:$A$300,A692))</f>
        <v/>
      </c>
      <c r="H692" s="112" t="str">
        <f>IF(ISBLANK('Beladung des Speichers'!A692),"",'Beladung des Speichers'!C692)</f>
        <v/>
      </c>
      <c r="I692" s="154" t="str">
        <f>IF(ISBLANK('Beladung des Speichers'!A692),"",SUMIFS('Beladung des Speichers'!$E$17:$E$1001,'Beladung des Speichers'!$A$17:$A$1001,'Ergebnis (detailliert)'!A692))</f>
        <v/>
      </c>
      <c r="J692" s="113" t="str">
        <f>IF(ISBLANK('Beladung des Speichers'!A692),"",'Beladung des Speichers'!E692)</f>
        <v/>
      </c>
      <c r="K692" s="154" t="str">
        <f>IF(ISBLANK('Beladung des Speichers'!A692),"",SUMIFS('Entladung des Speichers'!$C$17:$C$1001,'Entladung des Speichers'!$A$17:$A$1001,'Ergebnis (detailliert)'!A692))</f>
        <v/>
      </c>
      <c r="L692" s="155" t="str">
        <f t="shared" si="42"/>
        <v/>
      </c>
      <c r="M692" s="155" t="str">
        <f>IF(ISBLANK('Entladung des Speichers'!A692),"",'Entladung des Speichers'!C692)</f>
        <v/>
      </c>
      <c r="N692" s="154" t="str">
        <f>IF(ISBLANK('Beladung des Speichers'!A692),"",SUMIFS('Entladung des Speichers'!$E$17:$E$1001,'Entladung des Speichers'!$A$17:$A$1001,'Ergebnis (detailliert)'!$A$17:$A$300))</f>
        <v/>
      </c>
      <c r="O692" s="113" t="str">
        <f t="shared" si="43"/>
        <v/>
      </c>
      <c r="P692" s="17" t="str">
        <f>IFERROR(IF(A692="","",N692*'Ergebnis (detailliert)'!J692/'Ergebnis (detailliert)'!I692),0)</f>
        <v/>
      </c>
      <c r="Q692" s="95" t="str">
        <f t="shared" si="44"/>
        <v/>
      </c>
      <c r="R692" s="96" t="str">
        <f t="shared" si="45"/>
        <v/>
      </c>
      <c r="S692" s="97" t="str">
        <f>IF(A692="","",IF(LOOKUP(A692,Stammdaten!$A$17:$A$1001,Stammdaten!$G$17:$G$1001)="Nein",0,IF(ISBLANK('Beladung des Speichers'!A692),"",ROUND(MIN(J692,Q692)*-1,2))))</f>
        <v/>
      </c>
    </row>
    <row r="693" spans="1:19" x14ac:dyDescent="0.2">
      <c r="A693" s="98" t="str">
        <f>IF('Beladung des Speichers'!A693="","",'Beladung des Speichers'!A693)</f>
        <v/>
      </c>
      <c r="B693" s="98" t="str">
        <f>IF('Beladung des Speichers'!B693="","",'Beladung des Speichers'!B693)</f>
        <v/>
      </c>
      <c r="C693" s="149" t="str">
        <f>IF(ISBLANK('Beladung des Speichers'!A693),"",SUMIFS('Beladung des Speichers'!$C$17:$C$300,'Beladung des Speichers'!$A$17:$A$300,A693)-SUMIFS('Entladung des Speichers'!$C$17:$C$300,'Entladung des Speichers'!$A$17:$A$300,A693)+SUMIFS(Füllstände!$B$17:$B$299,Füllstände!$A$17:$A$299,A693)-SUMIFS(Füllstände!$C$17:$C$299,Füllstände!$A$17:$A$299,A693))</f>
        <v/>
      </c>
      <c r="D693" s="150" t="str">
        <f>IF(ISBLANK('Beladung des Speichers'!A693),"",C693*'Beladung des Speichers'!C693/SUMIFS('Beladung des Speichers'!$C$17:$C$300,'Beladung des Speichers'!$A$17:$A$300,A693))</f>
        <v/>
      </c>
      <c r="E693" s="151" t="str">
        <f>IF(ISBLANK('Beladung des Speichers'!A693),"",1/SUMIFS('Beladung des Speichers'!$C$17:$C$300,'Beladung des Speichers'!$A$17:$A$300,A693)*C693*SUMIF($A$17:$A$300,A693,'Beladung des Speichers'!$E$17:$E$300))</f>
        <v/>
      </c>
      <c r="F693" s="152" t="str">
        <f>IF(ISBLANK('Beladung des Speichers'!A693),"",IF(C693=0,"0,00",D693/C693*E693))</f>
        <v/>
      </c>
      <c r="G693" s="153" t="str">
        <f>IF(ISBLANK('Beladung des Speichers'!A693),"",SUMIFS('Beladung des Speichers'!$C$17:$C$300,'Beladung des Speichers'!$A$17:$A$300,A693))</f>
        <v/>
      </c>
      <c r="H693" s="112" t="str">
        <f>IF(ISBLANK('Beladung des Speichers'!A693),"",'Beladung des Speichers'!C693)</f>
        <v/>
      </c>
      <c r="I693" s="154" t="str">
        <f>IF(ISBLANK('Beladung des Speichers'!A693),"",SUMIFS('Beladung des Speichers'!$E$17:$E$1001,'Beladung des Speichers'!$A$17:$A$1001,'Ergebnis (detailliert)'!A693))</f>
        <v/>
      </c>
      <c r="J693" s="113" t="str">
        <f>IF(ISBLANK('Beladung des Speichers'!A693),"",'Beladung des Speichers'!E693)</f>
        <v/>
      </c>
      <c r="K693" s="154" t="str">
        <f>IF(ISBLANK('Beladung des Speichers'!A693),"",SUMIFS('Entladung des Speichers'!$C$17:$C$1001,'Entladung des Speichers'!$A$17:$A$1001,'Ergebnis (detailliert)'!A693))</f>
        <v/>
      </c>
      <c r="L693" s="155" t="str">
        <f t="shared" si="42"/>
        <v/>
      </c>
      <c r="M693" s="155" t="str">
        <f>IF(ISBLANK('Entladung des Speichers'!A693),"",'Entladung des Speichers'!C693)</f>
        <v/>
      </c>
      <c r="N693" s="154" t="str">
        <f>IF(ISBLANK('Beladung des Speichers'!A693),"",SUMIFS('Entladung des Speichers'!$E$17:$E$1001,'Entladung des Speichers'!$A$17:$A$1001,'Ergebnis (detailliert)'!$A$17:$A$300))</f>
        <v/>
      </c>
      <c r="O693" s="113" t="str">
        <f t="shared" si="43"/>
        <v/>
      </c>
      <c r="P693" s="17" t="str">
        <f>IFERROR(IF(A693="","",N693*'Ergebnis (detailliert)'!J693/'Ergebnis (detailliert)'!I693),0)</f>
        <v/>
      </c>
      <c r="Q693" s="95" t="str">
        <f t="shared" si="44"/>
        <v/>
      </c>
      <c r="R693" s="96" t="str">
        <f t="shared" si="45"/>
        <v/>
      </c>
      <c r="S693" s="97" t="str">
        <f>IF(A693="","",IF(LOOKUP(A693,Stammdaten!$A$17:$A$1001,Stammdaten!$G$17:$G$1001)="Nein",0,IF(ISBLANK('Beladung des Speichers'!A693),"",ROUND(MIN(J693,Q693)*-1,2))))</f>
        <v/>
      </c>
    </row>
    <row r="694" spans="1:19" x14ac:dyDescent="0.2">
      <c r="A694" s="98" t="str">
        <f>IF('Beladung des Speichers'!A694="","",'Beladung des Speichers'!A694)</f>
        <v/>
      </c>
      <c r="B694" s="98" t="str">
        <f>IF('Beladung des Speichers'!B694="","",'Beladung des Speichers'!B694)</f>
        <v/>
      </c>
      <c r="C694" s="149" t="str">
        <f>IF(ISBLANK('Beladung des Speichers'!A694),"",SUMIFS('Beladung des Speichers'!$C$17:$C$300,'Beladung des Speichers'!$A$17:$A$300,A694)-SUMIFS('Entladung des Speichers'!$C$17:$C$300,'Entladung des Speichers'!$A$17:$A$300,A694)+SUMIFS(Füllstände!$B$17:$B$299,Füllstände!$A$17:$A$299,A694)-SUMIFS(Füllstände!$C$17:$C$299,Füllstände!$A$17:$A$299,A694))</f>
        <v/>
      </c>
      <c r="D694" s="150" t="str">
        <f>IF(ISBLANK('Beladung des Speichers'!A694),"",C694*'Beladung des Speichers'!C694/SUMIFS('Beladung des Speichers'!$C$17:$C$300,'Beladung des Speichers'!$A$17:$A$300,A694))</f>
        <v/>
      </c>
      <c r="E694" s="151" t="str">
        <f>IF(ISBLANK('Beladung des Speichers'!A694),"",1/SUMIFS('Beladung des Speichers'!$C$17:$C$300,'Beladung des Speichers'!$A$17:$A$300,A694)*C694*SUMIF($A$17:$A$300,A694,'Beladung des Speichers'!$E$17:$E$300))</f>
        <v/>
      </c>
      <c r="F694" s="152" t="str">
        <f>IF(ISBLANK('Beladung des Speichers'!A694),"",IF(C694=0,"0,00",D694/C694*E694))</f>
        <v/>
      </c>
      <c r="G694" s="153" t="str">
        <f>IF(ISBLANK('Beladung des Speichers'!A694),"",SUMIFS('Beladung des Speichers'!$C$17:$C$300,'Beladung des Speichers'!$A$17:$A$300,A694))</f>
        <v/>
      </c>
      <c r="H694" s="112" t="str">
        <f>IF(ISBLANK('Beladung des Speichers'!A694),"",'Beladung des Speichers'!C694)</f>
        <v/>
      </c>
      <c r="I694" s="154" t="str">
        <f>IF(ISBLANK('Beladung des Speichers'!A694),"",SUMIFS('Beladung des Speichers'!$E$17:$E$1001,'Beladung des Speichers'!$A$17:$A$1001,'Ergebnis (detailliert)'!A694))</f>
        <v/>
      </c>
      <c r="J694" s="113" t="str">
        <f>IF(ISBLANK('Beladung des Speichers'!A694),"",'Beladung des Speichers'!E694)</f>
        <v/>
      </c>
      <c r="K694" s="154" t="str">
        <f>IF(ISBLANK('Beladung des Speichers'!A694),"",SUMIFS('Entladung des Speichers'!$C$17:$C$1001,'Entladung des Speichers'!$A$17:$A$1001,'Ergebnis (detailliert)'!A694))</f>
        <v/>
      </c>
      <c r="L694" s="155" t="str">
        <f t="shared" si="42"/>
        <v/>
      </c>
      <c r="M694" s="155" t="str">
        <f>IF(ISBLANK('Entladung des Speichers'!A694),"",'Entladung des Speichers'!C694)</f>
        <v/>
      </c>
      <c r="N694" s="154" t="str">
        <f>IF(ISBLANK('Beladung des Speichers'!A694),"",SUMIFS('Entladung des Speichers'!$E$17:$E$1001,'Entladung des Speichers'!$A$17:$A$1001,'Ergebnis (detailliert)'!$A$17:$A$300))</f>
        <v/>
      </c>
      <c r="O694" s="113" t="str">
        <f t="shared" si="43"/>
        <v/>
      </c>
      <c r="P694" s="17" t="str">
        <f>IFERROR(IF(A694="","",N694*'Ergebnis (detailliert)'!J694/'Ergebnis (detailliert)'!I694),0)</f>
        <v/>
      </c>
      <c r="Q694" s="95" t="str">
        <f t="shared" si="44"/>
        <v/>
      </c>
      <c r="R694" s="96" t="str">
        <f t="shared" si="45"/>
        <v/>
      </c>
      <c r="S694" s="97" t="str">
        <f>IF(A694="","",IF(LOOKUP(A694,Stammdaten!$A$17:$A$1001,Stammdaten!$G$17:$G$1001)="Nein",0,IF(ISBLANK('Beladung des Speichers'!A694),"",ROUND(MIN(J694,Q694)*-1,2))))</f>
        <v/>
      </c>
    </row>
    <row r="695" spans="1:19" x14ac:dyDescent="0.2">
      <c r="A695" s="98" t="str">
        <f>IF('Beladung des Speichers'!A695="","",'Beladung des Speichers'!A695)</f>
        <v/>
      </c>
      <c r="B695" s="98" t="str">
        <f>IF('Beladung des Speichers'!B695="","",'Beladung des Speichers'!B695)</f>
        <v/>
      </c>
      <c r="C695" s="149" t="str">
        <f>IF(ISBLANK('Beladung des Speichers'!A695),"",SUMIFS('Beladung des Speichers'!$C$17:$C$300,'Beladung des Speichers'!$A$17:$A$300,A695)-SUMIFS('Entladung des Speichers'!$C$17:$C$300,'Entladung des Speichers'!$A$17:$A$300,A695)+SUMIFS(Füllstände!$B$17:$B$299,Füllstände!$A$17:$A$299,A695)-SUMIFS(Füllstände!$C$17:$C$299,Füllstände!$A$17:$A$299,A695))</f>
        <v/>
      </c>
      <c r="D695" s="150" t="str">
        <f>IF(ISBLANK('Beladung des Speichers'!A695),"",C695*'Beladung des Speichers'!C695/SUMIFS('Beladung des Speichers'!$C$17:$C$300,'Beladung des Speichers'!$A$17:$A$300,A695))</f>
        <v/>
      </c>
      <c r="E695" s="151" t="str">
        <f>IF(ISBLANK('Beladung des Speichers'!A695),"",1/SUMIFS('Beladung des Speichers'!$C$17:$C$300,'Beladung des Speichers'!$A$17:$A$300,A695)*C695*SUMIF($A$17:$A$300,A695,'Beladung des Speichers'!$E$17:$E$300))</f>
        <v/>
      </c>
      <c r="F695" s="152" t="str">
        <f>IF(ISBLANK('Beladung des Speichers'!A695),"",IF(C695=0,"0,00",D695/C695*E695))</f>
        <v/>
      </c>
      <c r="G695" s="153" t="str">
        <f>IF(ISBLANK('Beladung des Speichers'!A695),"",SUMIFS('Beladung des Speichers'!$C$17:$C$300,'Beladung des Speichers'!$A$17:$A$300,A695))</f>
        <v/>
      </c>
      <c r="H695" s="112" t="str">
        <f>IF(ISBLANK('Beladung des Speichers'!A695),"",'Beladung des Speichers'!C695)</f>
        <v/>
      </c>
      <c r="I695" s="154" t="str">
        <f>IF(ISBLANK('Beladung des Speichers'!A695),"",SUMIFS('Beladung des Speichers'!$E$17:$E$1001,'Beladung des Speichers'!$A$17:$A$1001,'Ergebnis (detailliert)'!A695))</f>
        <v/>
      </c>
      <c r="J695" s="113" t="str">
        <f>IF(ISBLANK('Beladung des Speichers'!A695),"",'Beladung des Speichers'!E695)</f>
        <v/>
      </c>
      <c r="K695" s="154" t="str">
        <f>IF(ISBLANK('Beladung des Speichers'!A695),"",SUMIFS('Entladung des Speichers'!$C$17:$C$1001,'Entladung des Speichers'!$A$17:$A$1001,'Ergebnis (detailliert)'!A695))</f>
        <v/>
      </c>
      <c r="L695" s="155" t="str">
        <f t="shared" si="42"/>
        <v/>
      </c>
      <c r="M695" s="155" t="str">
        <f>IF(ISBLANK('Entladung des Speichers'!A695),"",'Entladung des Speichers'!C695)</f>
        <v/>
      </c>
      <c r="N695" s="154" t="str">
        <f>IF(ISBLANK('Beladung des Speichers'!A695),"",SUMIFS('Entladung des Speichers'!$E$17:$E$1001,'Entladung des Speichers'!$A$17:$A$1001,'Ergebnis (detailliert)'!$A$17:$A$300))</f>
        <v/>
      </c>
      <c r="O695" s="113" t="str">
        <f t="shared" si="43"/>
        <v/>
      </c>
      <c r="P695" s="17" t="str">
        <f>IFERROR(IF(A695="","",N695*'Ergebnis (detailliert)'!J695/'Ergebnis (detailliert)'!I695),0)</f>
        <v/>
      </c>
      <c r="Q695" s="95" t="str">
        <f t="shared" si="44"/>
        <v/>
      </c>
      <c r="R695" s="96" t="str">
        <f t="shared" si="45"/>
        <v/>
      </c>
      <c r="S695" s="97" t="str">
        <f>IF(A695="","",IF(LOOKUP(A695,Stammdaten!$A$17:$A$1001,Stammdaten!$G$17:$G$1001)="Nein",0,IF(ISBLANK('Beladung des Speichers'!A695),"",ROUND(MIN(J695,Q695)*-1,2))))</f>
        <v/>
      </c>
    </row>
    <row r="696" spans="1:19" x14ac:dyDescent="0.2">
      <c r="A696" s="98" t="str">
        <f>IF('Beladung des Speichers'!A696="","",'Beladung des Speichers'!A696)</f>
        <v/>
      </c>
      <c r="B696" s="98" t="str">
        <f>IF('Beladung des Speichers'!B696="","",'Beladung des Speichers'!B696)</f>
        <v/>
      </c>
      <c r="C696" s="149" t="str">
        <f>IF(ISBLANK('Beladung des Speichers'!A696),"",SUMIFS('Beladung des Speichers'!$C$17:$C$300,'Beladung des Speichers'!$A$17:$A$300,A696)-SUMIFS('Entladung des Speichers'!$C$17:$C$300,'Entladung des Speichers'!$A$17:$A$300,A696)+SUMIFS(Füllstände!$B$17:$B$299,Füllstände!$A$17:$A$299,A696)-SUMIFS(Füllstände!$C$17:$C$299,Füllstände!$A$17:$A$299,A696))</f>
        <v/>
      </c>
      <c r="D696" s="150" t="str">
        <f>IF(ISBLANK('Beladung des Speichers'!A696),"",C696*'Beladung des Speichers'!C696/SUMIFS('Beladung des Speichers'!$C$17:$C$300,'Beladung des Speichers'!$A$17:$A$300,A696))</f>
        <v/>
      </c>
      <c r="E696" s="151" t="str">
        <f>IF(ISBLANK('Beladung des Speichers'!A696),"",1/SUMIFS('Beladung des Speichers'!$C$17:$C$300,'Beladung des Speichers'!$A$17:$A$300,A696)*C696*SUMIF($A$17:$A$300,A696,'Beladung des Speichers'!$E$17:$E$300))</f>
        <v/>
      </c>
      <c r="F696" s="152" t="str">
        <f>IF(ISBLANK('Beladung des Speichers'!A696),"",IF(C696=0,"0,00",D696/C696*E696))</f>
        <v/>
      </c>
      <c r="G696" s="153" t="str">
        <f>IF(ISBLANK('Beladung des Speichers'!A696),"",SUMIFS('Beladung des Speichers'!$C$17:$C$300,'Beladung des Speichers'!$A$17:$A$300,A696))</f>
        <v/>
      </c>
      <c r="H696" s="112" t="str">
        <f>IF(ISBLANK('Beladung des Speichers'!A696),"",'Beladung des Speichers'!C696)</f>
        <v/>
      </c>
      <c r="I696" s="154" t="str">
        <f>IF(ISBLANK('Beladung des Speichers'!A696),"",SUMIFS('Beladung des Speichers'!$E$17:$E$1001,'Beladung des Speichers'!$A$17:$A$1001,'Ergebnis (detailliert)'!A696))</f>
        <v/>
      </c>
      <c r="J696" s="113" t="str">
        <f>IF(ISBLANK('Beladung des Speichers'!A696),"",'Beladung des Speichers'!E696)</f>
        <v/>
      </c>
      <c r="K696" s="154" t="str">
        <f>IF(ISBLANK('Beladung des Speichers'!A696),"",SUMIFS('Entladung des Speichers'!$C$17:$C$1001,'Entladung des Speichers'!$A$17:$A$1001,'Ergebnis (detailliert)'!A696))</f>
        <v/>
      </c>
      <c r="L696" s="155" t="str">
        <f t="shared" si="42"/>
        <v/>
      </c>
      <c r="M696" s="155" t="str">
        <f>IF(ISBLANK('Entladung des Speichers'!A696),"",'Entladung des Speichers'!C696)</f>
        <v/>
      </c>
      <c r="N696" s="154" t="str">
        <f>IF(ISBLANK('Beladung des Speichers'!A696),"",SUMIFS('Entladung des Speichers'!$E$17:$E$1001,'Entladung des Speichers'!$A$17:$A$1001,'Ergebnis (detailliert)'!$A$17:$A$300))</f>
        <v/>
      </c>
      <c r="O696" s="113" t="str">
        <f t="shared" si="43"/>
        <v/>
      </c>
      <c r="P696" s="17" t="str">
        <f>IFERROR(IF(A696="","",N696*'Ergebnis (detailliert)'!J696/'Ergebnis (detailliert)'!I696),0)</f>
        <v/>
      </c>
      <c r="Q696" s="95" t="str">
        <f t="shared" si="44"/>
        <v/>
      </c>
      <c r="R696" s="96" t="str">
        <f t="shared" si="45"/>
        <v/>
      </c>
      <c r="S696" s="97" t="str">
        <f>IF(A696="","",IF(LOOKUP(A696,Stammdaten!$A$17:$A$1001,Stammdaten!$G$17:$G$1001)="Nein",0,IF(ISBLANK('Beladung des Speichers'!A696),"",ROUND(MIN(J696,Q696)*-1,2))))</f>
        <v/>
      </c>
    </row>
    <row r="697" spans="1:19" x14ac:dyDescent="0.2">
      <c r="A697" s="98" t="str">
        <f>IF('Beladung des Speichers'!A697="","",'Beladung des Speichers'!A697)</f>
        <v/>
      </c>
      <c r="B697" s="98" t="str">
        <f>IF('Beladung des Speichers'!B697="","",'Beladung des Speichers'!B697)</f>
        <v/>
      </c>
      <c r="C697" s="149" t="str">
        <f>IF(ISBLANK('Beladung des Speichers'!A697),"",SUMIFS('Beladung des Speichers'!$C$17:$C$300,'Beladung des Speichers'!$A$17:$A$300,A697)-SUMIFS('Entladung des Speichers'!$C$17:$C$300,'Entladung des Speichers'!$A$17:$A$300,A697)+SUMIFS(Füllstände!$B$17:$B$299,Füllstände!$A$17:$A$299,A697)-SUMIFS(Füllstände!$C$17:$C$299,Füllstände!$A$17:$A$299,A697))</f>
        <v/>
      </c>
      <c r="D697" s="150" t="str">
        <f>IF(ISBLANK('Beladung des Speichers'!A697),"",C697*'Beladung des Speichers'!C697/SUMIFS('Beladung des Speichers'!$C$17:$C$300,'Beladung des Speichers'!$A$17:$A$300,A697))</f>
        <v/>
      </c>
      <c r="E697" s="151" t="str">
        <f>IF(ISBLANK('Beladung des Speichers'!A697),"",1/SUMIFS('Beladung des Speichers'!$C$17:$C$300,'Beladung des Speichers'!$A$17:$A$300,A697)*C697*SUMIF($A$17:$A$300,A697,'Beladung des Speichers'!$E$17:$E$300))</f>
        <v/>
      </c>
      <c r="F697" s="152" t="str">
        <f>IF(ISBLANK('Beladung des Speichers'!A697),"",IF(C697=0,"0,00",D697/C697*E697))</f>
        <v/>
      </c>
      <c r="G697" s="153" t="str">
        <f>IF(ISBLANK('Beladung des Speichers'!A697),"",SUMIFS('Beladung des Speichers'!$C$17:$C$300,'Beladung des Speichers'!$A$17:$A$300,A697))</f>
        <v/>
      </c>
      <c r="H697" s="112" t="str">
        <f>IF(ISBLANK('Beladung des Speichers'!A697),"",'Beladung des Speichers'!C697)</f>
        <v/>
      </c>
      <c r="I697" s="154" t="str">
        <f>IF(ISBLANK('Beladung des Speichers'!A697),"",SUMIFS('Beladung des Speichers'!$E$17:$E$1001,'Beladung des Speichers'!$A$17:$A$1001,'Ergebnis (detailliert)'!A697))</f>
        <v/>
      </c>
      <c r="J697" s="113" t="str">
        <f>IF(ISBLANK('Beladung des Speichers'!A697),"",'Beladung des Speichers'!E697)</f>
        <v/>
      </c>
      <c r="K697" s="154" t="str">
        <f>IF(ISBLANK('Beladung des Speichers'!A697),"",SUMIFS('Entladung des Speichers'!$C$17:$C$1001,'Entladung des Speichers'!$A$17:$A$1001,'Ergebnis (detailliert)'!A697))</f>
        <v/>
      </c>
      <c r="L697" s="155" t="str">
        <f t="shared" si="42"/>
        <v/>
      </c>
      <c r="M697" s="155" t="str">
        <f>IF(ISBLANK('Entladung des Speichers'!A697),"",'Entladung des Speichers'!C697)</f>
        <v/>
      </c>
      <c r="N697" s="154" t="str">
        <f>IF(ISBLANK('Beladung des Speichers'!A697),"",SUMIFS('Entladung des Speichers'!$E$17:$E$1001,'Entladung des Speichers'!$A$17:$A$1001,'Ergebnis (detailliert)'!$A$17:$A$300))</f>
        <v/>
      </c>
      <c r="O697" s="113" t="str">
        <f t="shared" si="43"/>
        <v/>
      </c>
      <c r="P697" s="17" t="str">
        <f>IFERROR(IF(A697="","",N697*'Ergebnis (detailliert)'!J697/'Ergebnis (detailliert)'!I697),0)</f>
        <v/>
      </c>
      <c r="Q697" s="95" t="str">
        <f t="shared" si="44"/>
        <v/>
      </c>
      <c r="R697" s="96" t="str">
        <f t="shared" si="45"/>
        <v/>
      </c>
      <c r="S697" s="97" t="str">
        <f>IF(A697="","",IF(LOOKUP(A697,Stammdaten!$A$17:$A$1001,Stammdaten!$G$17:$G$1001)="Nein",0,IF(ISBLANK('Beladung des Speichers'!A697),"",ROUND(MIN(J697,Q697)*-1,2))))</f>
        <v/>
      </c>
    </row>
    <row r="698" spans="1:19" x14ac:dyDescent="0.2">
      <c r="A698" s="98" t="str">
        <f>IF('Beladung des Speichers'!A698="","",'Beladung des Speichers'!A698)</f>
        <v/>
      </c>
      <c r="B698" s="98" t="str">
        <f>IF('Beladung des Speichers'!B698="","",'Beladung des Speichers'!B698)</f>
        <v/>
      </c>
      <c r="C698" s="149" t="str">
        <f>IF(ISBLANK('Beladung des Speichers'!A698),"",SUMIFS('Beladung des Speichers'!$C$17:$C$300,'Beladung des Speichers'!$A$17:$A$300,A698)-SUMIFS('Entladung des Speichers'!$C$17:$C$300,'Entladung des Speichers'!$A$17:$A$300,A698)+SUMIFS(Füllstände!$B$17:$B$299,Füllstände!$A$17:$A$299,A698)-SUMIFS(Füllstände!$C$17:$C$299,Füllstände!$A$17:$A$299,A698))</f>
        <v/>
      </c>
      <c r="D698" s="150" t="str">
        <f>IF(ISBLANK('Beladung des Speichers'!A698),"",C698*'Beladung des Speichers'!C698/SUMIFS('Beladung des Speichers'!$C$17:$C$300,'Beladung des Speichers'!$A$17:$A$300,A698))</f>
        <v/>
      </c>
      <c r="E698" s="151" t="str">
        <f>IF(ISBLANK('Beladung des Speichers'!A698),"",1/SUMIFS('Beladung des Speichers'!$C$17:$C$300,'Beladung des Speichers'!$A$17:$A$300,A698)*C698*SUMIF($A$17:$A$300,A698,'Beladung des Speichers'!$E$17:$E$300))</f>
        <v/>
      </c>
      <c r="F698" s="152" t="str">
        <f>IF(ISBLANK('Beladung des Speichers'!A698),"",IF(C698=0,"0,00",D698/C698*E698))</f>
        <v/>
      </c>
      <c r="G698" s="153" t="str">
        <f>IF(ISBLANK('Beladung des Speichers'!A698),"",SUMIFS('Beladung des Speichers'!$C$17:$C$300,'Beladung des Speichers'!$A$17:$A$300,A698))</f>
        <v/>
      </c>
      <c r="H698" s="112" t="str">
        <f>IF(ISBLANK('Beladung des Speichers'!A698),"",'Beladung des Speichers'!C698)</f>
        <v/>
      </c>
      <c r="I698" s="154" t="str">
        <f>IF(ISBLANK('Beladung des Speichers'!A698),"",SUMIFS('Beladung des Speichers'!$E$17:$E$1001,'Beladung des Speichers'!$A$17:$A$1001,'Ergebnis (detailliert)'!A698))</f>
        <v/>
      </c>
      <c r="J698" s="113" t="str">
        <f>IF(ISBLANK('Beladung des Speichers'!A698),"",'Beladung des Speichers'!E698)</f>
        <v/>
      </c>
      <c r="K698" s="154" t="str">
        <f>IF(ISBLANK('Beladung des Speichers'!A698),"",SUMIFS('Entladung des Speichers'!$C$17:$C$1001,'Entladung des Speichers'!$A$17:$A$1001,'Ergebnis (detailliert)'!A698))</f>
        <v/>
      </c>
      <c r="L698" s="155" t="str">
        <f t="shared" si="42"/>
        <v/>
      </c>
      <c r="M698" s="155" t="str">
        <f>IF(ISBLANK('Entladung des Speichers'!A698),"",'Entladung des Speichers'!C698)</f>
        <v/>
      </c>
      <c r="N698" s="154" t="str">
        <f>IF(ISBLANK('Beladung des Speichers'!A698),"",SUMIFS('Entladung des Speichers'!$E$17:$E$1001,'Entladung des Speichers'!$A$17:$A$1001,'Ergebnis (detailliert)'!$A$17:$A$300))</f>
        <v/>
      </c>
      <c r="O698" s="113" t="str">
        <f t="shared" si="43"/>
        <v/>
      </c>
      <c r="P698" s="17" t="str">
        <f>IFERROR(IF(A698="","",N698*'Ergebnis (detailliert)'!J698/'Ergebnis (detailliert)'!I698),0)</f>
        <v/>
      </c>
      <c r="Q698" s="95" t="str">
        <f t="shared" si="44"/>
        <v/>
      </c>
      <c r="R698" s="96" t="str">
        <f t="shared" si="45"/>
        <v/>
      </c>
      <c r="S698" s="97" t="str">
        <f>IF(A698="","",IF(LOOKUP(A698,Stammdaten!$A$17:$A$1001,Stammdaten!$G$17:$G$1001)="Nein",0,IF(ISBLANK('Beladung des Speichers'!A698),"",ROUND(MIN(J698,Q698)*-1,2))))</f>
        <v/>
      </c>
    </row>
    <row r="699" spans="1:19" x14ac:dyDescent="0.2">
      <c r="A699" s="98" t="str">
        <f>IF('Beladung des Speichers'!A699="","",'Beladung des Speichers'!A699)</f>
        <v/>
      </c>
      <c r="B699" s="98" t="str">
        <f>IF('Beladung des Speichers'!B699="","",'Beladung des Speichers'!B699)</f>
        <v/>
      </c>
      <c r="C699" s="149" t="str">
        <f>IF(ISBLANK('Beladung des Speichers'!A699),"",SUMIFS('Beladung des Speichers'!$C$17:$C$300,'Beladung des Speichers'!$A$17:$A$300,A699)-SUMIFS('Entladung des Speichers'!$C$17:$C$300,'Entladung des Speichers'!$A$17:$A$300,A699)+SUMIFS(Füllstände!$B$17:$B$299,Füllstände!$A$17:$A$299,A699)-SUMIFS(Füllstände!$C$17:$C$299,Füllstände!$A$17:$A$299,A699))</f>
        <v/>
      </c>
      <c r="D699" s="150" t="str">
        <f>IF(ISBLANK('Beladung des Speichers'!A699),"",C699*'Beladung des Speichers'!C699/SUMIFS('Beladung des Speichers'!$C$17:$C$300,'Beladung des Speichers'!$A$17:$A$300,A699))</f>
        <v/>
      </c>
      <c r="E699" s="151" t="str">
        <f>IF(ISBLANK('Beladung des Speichers'!A699),"",1/SUMIFS('Beladung des Speichers'!$C$17:$C$300,'Beladung des Speichers'!$A$17:$A$300,A699)*C699*SUMIF($A$17:$A$300,A699,'Beladung des Speichers'!$E$17:$E$300))</f>
        <v/>
      </c>
      <c r="F699" s="152" t="str">
        <f>IF(ISBLANK('Beladung des Speichers'!A699),"",IF(C699=0,"0,00",D699/C699*E699))</f>
        <v/>
      </c>
      <c r="G699" s="153" t="str">
        <f>IF(ISBLANK('Beladung des Speichers'!A699),"",SUMIFS('Beladung des Speichers'!$C$17:$C$300,'Beladung des Speichers'!$A$17:$A$300,A699))</f>
        <v/>
      </c>
      <c r="H699" s="112" t="str">
        <f>IF(ISBLANK('Beladung des Speichers'!A699),"",'Beladung des Speichers'!C699)</f>
        <v/>
      </c>
      <c r="I699" s="154" t="str">
        <f>IF(ISBLANK('Beladung des Speichers'!A699),"",SUMIFS('Beladung des Speichers'!$E$17:$E$1001,'Beladung des Speichers'!$A$17:$A$1001,'Ergebnis (detailliert)'!A699))</f>
        <v/>
      </c>
      <c r="J699" s="113" t="str">
        <f>IF(ISBLANK('Beladung des Speichers'!A699),"",'Beladung des Speichers'!E699)</f>
        <v/>
      </c>
      <c r="K699" s="154" t="str">
        <f>IF(ISBLANK('Beladung des Speichers'!A699),"",SUMIFS('Entladung des Speichers'!$C$17:$C$1001,'Entladung des Speichers'!$A$17:$A$1001,'Ergebnis (detailliert)'!A699))</f>
        <v/>
      </c>
      <c r="L699" s="155" t="str">
        <f t="shared" si="42"/>
        <v/>
      </c>
      <c r="M699" s="155" t="str">
        <f>IF(ISBLANK('Entladung des Speichers'!A699),"",'Entladung des Speichers'!C699)</f>
        <v/>
      </c>
      <c r="N699" s="154" t="str">
        <f>IF(ISBLANK('Beladung des Speichers'!A699),"",SUMIFS('Entladung des Speichers'!$E$17:$E$1001,'Entladung des Speichers'!$A$17:$A$1001,'Ergebnis (detailliert)'!$A$17:$A$300))</f>
        <v/>
      </c>
      <c r="O699" s="113" t="str">
        <f t="shared" si="43"/>
        <v/>
      </c>
      <c r="P699" s="17" t="str">
        <f>IFERROR(IF(A699="","",N699*'Ergebnis (detailliert)'!J699/'Ergebnis (detailliert)'!I699),0)</f>
        <v/>
      </c>
      <c r="Q699" s="95" t="str">
        <f t="shared" si="44"/>
        <v/>
      </c>
      <c r="R699" s="96" t="str">
        <f t="shared" si="45"/>
        <v/>
      </c>
      <c r="S699" s="97" t="str">
        <f>IF(A699="","",IF(LOOKUP(A699,Stammdaten!$A$17:$A$1001,Stammdaten!$G$17:$G$1001)="Nein",0,IF(ISBLANK('Beladung des Speichers'!A699),"",ROUND(MIN(J699,Q699)*-1,2))))</f>
        <v/>
      </c>
    </row>
    <row r="700" spans="1:19" x14ac:dyDescent="0.2">
      <c r="A700" s="98" t="str">
        <f>IF('Beladung des Speichers'!A700="","",'Beladung des Speichers'!A700)</f>
        <v/>
      </c>
      <c r="B700" s="98" t="str">
        <f>IF('Beladung des Speichers'!B700="","",'Beladung des Speichers'!B700)</f>
        <v/>
      </c>
      <c r="C700" s="149" t="str">
        <f>IF(ISBLANK('Beladung des Speichers'!A700),"",SUMIFS('Beladung des Speichers'!$C$17:$C$300,'Beladung des Speichers'!$A$17:$A$300,A700)-SUMIFS('Entladung des Speichers'!$C$17:$C$300,'Entladung des Speichers'!$A$17:$A$300,A700)+SUMIFS(Füllstände!$B$17:$B$299,Füllstände!$A$17:$A$299,A700)-SUMIFS(Füllstände!$C$17:$C$299,Füllstände!$A$17:$A$299,A700))</f>
        <v/>
      </c>
      <c r="D700" s="150" t="str">
        <f>IF(ISBLANK('Beladung des Speichers'!A700),"",C700*'Beladung des Speichers'!C700/SUMIFS('Beladung des Speichers'!$C$17:$C$300,'Beladung des Speichers'!$A$17:$A$300,A700))</f>
        <v/>
      </c>
      <c r="E700" s="151" t="str">
        <f>IF(ISBLANK('Beladung des Speichers'!A700),"",1/SUMIFS('Beladung des Speichers'!$C$17:$C$300,'Beladung des Speichers'!$A$17:$A$300,A700)*C700*SUMIF($A$17:$A$300,A700,'Beladung des Speichers'!$E$17:$E$300))</f>
        <v/>
      </c>
      <c r="F700" s="152" t="str">
        <f>IF(ISBLANK('Beladung des Speichers'!A700),"",IF(C700=0,"0,00",D700/C700*E700))</f>
        <v/>
      </c>
      <c r="G700" s="153" t="str">
        <f>IF(ISBLANK('Beladung des Speichers'!A700),"",SUMIFS('Beladung des Speichers'!$C$17:$C$300,'Beladung des Speichers'!$A$17:$A$300,A700))</f>
        <v/>
      </c>
      <c r="H700" s="112" t="str">
        <f>IF(ISBLANK('Beladung des Speichers'!A700),"",'Beladung des Speichers'!C700)</f>
        <v/>
      </c>
      <c r="I700" s="154" t="str">
        <f>IF(ISBLANK('Beladung des Speichers'!A700),"",SUMIFS('Beladung des Speichers'!$E$17:$E$1001,'Beladung des Speichers'!$A$17:$A$1001,'Ergebnis (detailliert)'!A700))</f>
        <v/>
      </c>
      <c r="J700" s="113" t="str">
        <f>IF(ISBLANK('Beladung des Speichers'!A700),"",'Beladung des Speichers'!E700)</f>
        <v/>
      </c>
      <c r="K700" s="154" t="str">
        <f>IF(ISBLANK('Beladung des Speichers'!A700),"",SUMIFS('Entladung des Speichers'!$C$17:$C$1001,'Entladung des Speichers'!$A$17:$A$1001,'Ergebnis (detailliert)'!A700))</f>
        <v/>
      </c>
      <c r="L700" s="155" t="str">
        <f t="shared" si="42"/>
        <v/>
      </c>
      <c r="M700" s="155" t="str">
        <f>IF(ISBLANK('Entladung des Speichers'!A700),"",'Entladung des Speichers'!C700)</f>
        <v/>
      </c>
      <c r="N700" s="154" t="str">
        <f>IF(ISBLANK('Beladung des Speichers'!A700),"",SUMIFS('Entladung des Speichers'!$E$17:$E$1001,'Entladung des Speichers'!$A$17:$A$1001,'Ergebnis (detailliert)'!$A$17:$A$300))</f>
        <v/>
      </c>
      <c r="O700" s="113" t="str">
        <f t="shared" si="43"/>
        <v/>
      </c>
      <c r="P700" s="17" t="str">
        <f>IFERROR(IF(A700="","",N700*'Ergebnis (detailliert)'!J700/'Ergebnis (detailliert)'!I700),0)</f>
        <v/>
      </c>
      <c r="Q700" s="95" t="str">
        <f t="shared" si="44"/>
        <v/>
      </c>
      <c r="R700" s="96" t="str">
        <f t="shared" si="45"/>
        <v/>
      </c>
      <c r="S700" s="97" t="str">
        <f>IF(A700="","",IF(LOOKUP(A700,Stammdaten!$A$17:$A$1001,Stammdaten!$G$17:$G$1001)="Nein",0,IF(ISBLANK('Beladung des Speichers'!A700),"",ROUND(MIN(J700,Q700)*-1,2))))</f>
        <v/>
      </c>
    </row>
    <row r="701" spans="1:19" x14ac:dyDescent="0.2">
      <c r="A701" s="98" t="str">
        <f>IF('Beladung des Speichers'!A701="","",'Beladung des Speichers'!A701)</f>
        <v/>
      </c>
      <c r="B701" s="98" t="str">
        <f>IF('Beladung des Speichers'!B701="","",'Beladung des Speichers'!B701)</f>
        <v/>
      </c>
      <c r="C701" s="149" t="str">
        <f>IF(ISBLANK('Beladung des Speichers'!A701),"",SUMIFS('Beladung des Speichers'!$C$17:$C$300,'Beladung des Speichers'!$A$17:$A$300,A701)-SUMIFS('Entladung des Speichers'!$C$17:$C$300,'Entladung des Speichers'!$A$17:$A$300,A701)+SUMIFS(Füllstände!$B$17:$B$299,Füllstände!$A$17:$A$299,A701)-SUMIFS(Füllstände!$C$17:$C$299,Füllstände!$A$17:$A$299,A701))</f>
        <v/>
      </c>
      <c r="D701" s="150" t="str">
        <f>IF(ISBLANK('Beladung des Speichers'!A701),"",C701*'Beladung des Speichers'!C701/SUMIFS('Beladung des Speichers'!$C$17:$C$300,'Beladung des Speichers'!$A$17:$A$300,A701))</f>
        <v/>
      </c>
      <c r="E701" s="151" t="str">
        <f>IF(ISBLANK('Beladung des Speichers'!A701),"",1/SUMIFS('Beladung des Speichers'!$C$17:$C$300,'Beladung des Speichers'!$A$17:$A$300,A701)*C701*SUMIF($A$17:$A$300,A701,'Beladung des Speichers'!$E$17:$E$300))</f>
        <v/>
      </c>
      <c r="F701" s="152" t="str">
        <f>IF(ISBLANK('Beladung des Speichers'!A701),"",IF(C701=0,"0,00",D701/C701*E701))</f>
        <v/>
      </c>
      <c r="G701" s="153" t="str">
        <f>IF(ISBLANK('Beladung des Speichers'!A701),"",SUMIFS('Beladung des Speichers'!$C$17:$C$300,'Beladung des Speichers'!$A$17:$A$300,A701))</f>
        <v/>
      </c>
      <c r="H701" s="112" t="str">
        <f>IF(ISBLANK('Beladung des Speichers'!A701),"",'Beladung des Speichers'!C701)</f>
        <v/>
      </c>
      <c r="I701" s="154" t="str">
        <f>IF(ISBLANK('Beladung des Speichers'!A701),"",SUMIFS('Beladung des Speichers'!$E$17:$E$1001,'Beladung des Speichers'!$A$17:$A$1001,'Ergebnis (detailliert)'!A701))</f>
        <v/>
      </c>
      <c r="J701" s="113" t="str">
        <f>IF(ISBLANK('Beladung des Speichers'!A701),"",'Beladung des Speichers'!E701)</f>
        <v/>
      </c>
      <c r="K701" s="154" t="str">
        <f>IF(ISBLANK('Beladung des Speichers'!A701),"",SUMIFS('Entladung des Speichers'!$C$17:$C$1001,'Entladung des Speichers'!$A$17:$A$1001,'Ergebnis (detailliert)'!A701))</f>
        <v/>
      </c>
      <c r="L701" s="155" t="str">
        <f t="shared" si="42"/>
        <v/>
      </c>
      <c r="M701" s="155" t="str">
        <f>IF(ISBLANK('Entladung des Speichers'!A701),"",'Entladung des Speichers'!C701)</f>
        <v/>
      </c>
      <c r="N701" s="154" t="str">
        <f>IF(ISBLANK('Beladung des Speichers'!A701),"",SUMIFS('Entladung des Speichers'!$E$17:$E$1001,'Entladung des Speichers'!$A$17:$A$1001,'Ergebnis (detailliert)'!$A$17:$A$300))</f>
        <v/>
      </c>
      <c r="O701" s="113" t="str">
        <f t="shared" si="43"/>
        <v/>
      </c>
      <c r="P701" s="17" t="str">
        <f>IFERROR(IF(A701="","",N701*'Ergebnis (detailliert)'!J701/'Ergebnis (detailliert)'!I701),0)</f>
        <v/>
      </c>
      <c r="Q701" s="95" t="str">
        <f t="shared" si="44"/>
        <v/>
      </c>
      <c r="R701" s="96" t="str">
        <f t="shared" si="45"/>
        <v/>
      </c>
      <c r="S701" s="97" t="str">
        <f>IF(A701="","",IF(LOOKUP(A701,Stammdaten!$A$17:$A$1001,Stammdaten!$G$17:$G$1001)="Nein",0,IF(ISBLANK('Beladung des Speichers'!A701),"",ROUND(MIN(J701,Q701)*-1,2))))</f>
        <v/>
      </c>
    </row>
    <row r="702" spans="1:19" x14ac:dyDescent="0.2">
      <c r="A702" s="98" t="str">
        <f>IF('Beladung des Speichers'!A702="","",'Beladung des Speichers'!A702)</f>
        <v/>
      </c>
      <c r="B702" s="98" t="str">
        <f>IF('Beladung des Speichers'!B702="","",'Beladung des Speichers'!B702)</f>
        <v/>
      </c>
      <c r="C702" s="149" t="str">
        <f>IF(ISBLANK('Beladung des Speichers'!A702),"",SUMIFS('Beladung des Speichers'!$C$17:$C$300,'Beladung des Speichers'!$A$17:$A$300,A702)-SUMIFS('Entladung des Speichers'!$C$17:$C$300,'Entladung des Speichers'!$A$17:$A$300,A702)+SUMIFS(Füllstände!$B$17:$B$299,Füllstände!$A$17:$A$299,A702)-SUMIFS(Füllstände!$C$17:$C$299,Füllstände!$A$17:$A$299,A702))</f>
        <v/>
      </c>
      <c r="D702" s="150" t="str">
        <f>IF(ISBLANK('Beladung des Speichers'!A702),"",C702*'Beladung des Speichers'!C702/SUMIFS('Beladung des Speichers'!$C$17:$C$300,'Beladung des Speichers'!$A$17:$A$300,A702))</f>
        <v/>
      </c>
      <c r="E702" s="151" t="str">
        <f>IF(ISBLANK('Beladung des Speichers'!A702),"",1/SUMIFS('Beladung des Speichers'!$C$17:$C$300,'Beladung des Speichers'!$A$17:$A$300,A702)*C702*SUMIF($A$17:$A$300,A702,'Beladung des Speichers'!$E$17:$E$300))</f>
        <v/>
      </c>
      <c r="F702" s="152" t="str">
        <f>IF(ISBLANK('Beladung des Speichers'!A702),"",IF(C702=0,"0,00",D702/C702*E702))</f>
        <v/>
      </c>
      <c r="G702" s="153" t="str">
        <f>IF(ISBLANK('Beladung des Speichers'!A702),"",SUMIFS('Beladung des Speichers'!$C$17:$C$300,'Beladung des Speichers'!$A$17:$A$300,A702))</f>
        <v/>
      </c>
      <c r="H702" s="112" t="str">
        <f>IF(ISBLANK('Beladung des Speichers'!A702),"",'Beladung des Speichers'!C702)</f>
        <v/>
      </c>
      <c r="I702" s="154" t="str">
        <f>IF(ISBLANK('Beladung des Speichers'!A702),"",SUMIFS('Beladung des Speichers'!$E$17:$E$1001,'Beladung des Speichers'!$A$17:$A$1001,'Ergebnis (detailliert)'!A702))</f>
        <v/>
      </c>
      <c r="J702" s="113" t="str">
        <f>IF(ISBLANK('Beladung des Speichers'!A702),"",'Beladung des Speichers'!E702)</f>
        <v/>
      </c>
      <c r="K702" s="154" t="str">
        <f>IF(ISBLANK('Beladung des Speichers'!A702),"",SUMIFS('Entladung des Speichers'!$C$17:$C$1001,'Entladung des Speichers'!$A$17:$A$1001,'Ergebnis (detailliert)'!A702))</f>
        <v/>
      </c>
      <c r="L702" s="155" t="str">
        <f t="shared" si="42"/>
        <v/>
      </c>
      <c r="M702" s="155" t="str">
        <f>IF(ISBLANK('Entladung des Speichers'!A702),"",'Entladung des Speichers'!C702)</f>
        <v/>
      </c>
      <c r="N702" s="154" t="str">
        <f>IF(ISBLANK('Beladung des Speichers'!A702),"",SUMIFS('Entladung des Speichers'!$E$17:$E$1001,'Entladung des Speichers'!$A$17:$A$1001,'Ergebnis (detailliert)'!$A$17:$A$300))</f>
        <v/>
      </c>
      <c r="O702" s="113" t="str">
        <f t="shared" si="43"/>
        <v/>
      </c>
      <c r="P702" s="17" t="str">
        <f>IFERROR(IF(A702="","",N702*'Ergebnis (detailliert)'!J702/'Ergebnis (detailliert)'!I702),0)</f>
        <v/>
      </c>
      <c r="Q702" s="95" t="str">
        <f t="shared" si="44"/>
        <v/>
      </c>
      <c r="R702" s="96" t="str">
        <f t="shared" si="45"/>
        <v/>
      </c>
      <c r="S702" s="97" t="str">
        <f>IF(A702="","",IF(LOOKUP(A702,Stammdaten!$A$17:$A$1001,Stammdaten!$G$17:$G$1001)="Nein",0,IF(ISBLANK('Beladung des Speichers'!A702),"",ROUND(MIN(J702,Q702)*-1,2))))</f>
        <v/>
      </c>
    </row>
    <row r="703" spans="1:19" x14ac:dyDescent="0.2">
      <c r="A703" s="98" t="str">
        <f>IF('Beladung des Speichers'!A703="","",'Beladung des Speichers'!A703)</f>
        <v/>
      </c>
      <c r="B703" s="98" t="str">
        <f>IF('Beladung des Speichers'!B703="","",'Beladung des Speichers'!B703)</f>
        <v/>
      </c>
      <c r="C703" s="149" t="str">
        <f>IF(ISBLANK('Beladung des Speichers'!A703),"",SUMIFS('Beladung des Speichers'!$C$17:$C$300,'Beladung des Speichers'!$A$17:$A$300,A703)-SUMIFS('Entladung des Speichers'!$C$17:$C$300,'Entladung des Speichers'!$A$17:$A$300,A703)+SUMIFS(Füllstände!$B$17:$B$299,Füllstände!$A$17:$A$299,A703)-SUMIFS(Füllstände!$C$17:$C$299,Füllstände!$A$17:$A$299,A703))</f>
        <v/>
      </c>
      <c r="D703" s="150" t="str">
        <f>IF(ISBLANK('Beladung des Speichers'!A703),"",C703*'Beladung des Speichers'!C703/SUMIFS('Beladung des Speichers'!$C$17:$C$300,'Beladung des Speichers'!$A$17:$A$300,A703))</f>
        <v/>
      </c>
      <c r="E703" s="151" t="str">
        <f>IF(ISBLANK('Beladung des Speichers'!A703),"",1/SUMIFS('Beladung des Speichers'!$C$17:$C$300,'Beladung des Speichers'!$A$17:$A$300,A703)*C703*SUMIF($A$17:$A$300,A703,'Beladung des Speichers'!$E$17:$E$300))</f>
        <v/>
      </c>
      <c r="F703" s="152" t="str">
        <f>IF(ISBLANK('Beladung des Speichers'!A703),"",IF(C703=0,"0,00",D703/C703*E703))</f>
        <v/>
      </c>
      <c r="G703" s="153" t="str">
        <f>IF(ISBLANK('Beladung des Speichers'!A703),"",SUMIFS('Beladung des Speichers'!$C$17:$C$300,'Beladung des Speichers'!$A$17:$A$300,A703))</f>
        <v/>
      </c>
      <c r="H703" s="112" t="str">
        <f>IF(ISBLANK('Beladung des Speichers'!A703),"",'Beladung des Speichers'!C703)</f>
        <v/>
      </c>
      <c r="I703" s="154" t="str">
        <f>IF(ISBLANK('Beladung des Speichers'!A703),"",SUMIFS('Beladung des Speichers'!$E$17:$E$1001,'Beladung des Speichers'!$A$17:$A$1001,'Ergebnis (detailliert)'!A703))</f>
        <v/>
      </c>
      <c r="J703" s="113" t="str">
        <f>IF(ISBLANK('Beladung des Speichers'!A703),"",'Beladung des Speichers'!E703)</f>
        <v/>
      </c>
      <c r="K703" s="154" t="str">
        <f>IF(ISBLANK('Beladung des Speichers'!A703),"",SUMIFS('Entladung des Speichers'!$C$17:$C$1001,'Entladung des Speichers'!$A$17:$A$1001,'Ergebnis (detailliert)'!A703))</f>
        <v/>
      </c>
      <c r="L703" s="155" t="str">
        <f t="shared" si="42"/>
        <v/>
      </c>
      <c r="M703" s="155" t="str">
        <f>IF(ISBLANK('Entladung des Speichers'!A703),"",'Entladung des Speichers'!C703)</f>
        <v/>
      </c>
      <c r="N703" s="154" t="str">
        <f>IF(ISBLANK('Beladung des Speichers'!A703),"",SUMIFS('Entladung des Speichers'!$E$17:$E$1001,'Entladung des Speichers'!$A$17:$A$1001,'Ergebnis (detailliert)'!$A$17:$A$300))</f>
        <v/>
      </c>
      <c r="O703" s="113" t="str">
        <f t="shared" si="43"/>
        <v/>
      </c>
      <c r="P703" s="17" t="str">
        <f>IFERROR(IF(A703="","",N703*'Ergebnis (detailliert)'!J703/'Ergebnis (detailliert)'!I703),0)</f>
        <v/>
      </c>
      <c r="Q703" s="95" t="str">
        <f t="shared" si="44"/>
        <v/>
      </c>
      <c r="R703" s="96" t="str">
        <f t="shared" si="45"/>
        <v/>
      </c>
      <c r="S703" s="97" t="str">
        <f>IF(A703="","",IF(LOOKUP(A703,Stammdaten!$A$17:$A$1001,Stammdaten!$G$17:$G$1001)="Nein",0,IF(ISBLANK('Beladung des Speichers'!A703),"",ROUND(MIN(J703,Q703)*-1,2))))</f>
        <v/>
      </c>
    </row>
    <row r="704" spans="1:19" x14ac:dyDescent="0.2">
      <c r="A704" s="98" t="str">
        <f>IF('Beladung des Speichers'!A704="","",'Beladung des Speichers'!A704)</f>
        <v/>
      </c>
      <c r="B704" s="98" t="str">
        <f>IF('Beladung des Speichers'!B704="","",'Beladung des Speichers'!B704)</f>
        <v/>
      </c>
      <c r="C704" s="149" t="str">
        <f>IF(ISBLANK('Beladung des Speichers'!A704),"",SUMIFS('Beladung des Speichers'!$C$17:$C$300,'Beladung des Speichers'!$A$17:$A$300,A704)-SUMIFS('Entladung des Speichers'!$C$17:$C$300,'Entladung des Speichers'!$A$17:$A$300,A704)+SUMIFS(Füllstände!$B$17:$B$299,Füllstände!$A$17:$A$299,A704)-SUMIFS(Füllstände!$C$17:$C$299,Füllstände!$A$17:$A$299,A704))</f>
        <v/>
      </c>
      <c r="D704" s="150" t="str">
        <f>IF(ISBLANK('Beladung des Speichers'!A704),"",C704*'Beladung des Speichers'!C704/SUMIFS('Beladung des Speichers'!$C$17:$C$300,'Beladung des Speichers'!$A$17:$A$300,A704))</f>
        <v/>
      </c>
      <c r="E704" s="151" t="str">
        <f>IF(ISBLANK('Beladung des Speichers'!A704),"",1/SUMIFS('Beladung des Speichers'!$C$17:$C$300,'Beladung des Speichers'!$A$17:$A$300,A704)*C704*SUMIF($A$17:$A$300,A704,'Beladung des Speichers'!$E$17:$E$300))</f>
        <v/>
      </c>
      <c r="F704" s="152" t="str">
        <f>IF(ISBLANK('Beladung des Speichers'!A704),"",IF(C704=0,"0,00",D704/C704*E704))</f>
        <v/>
      </c>
      <c r="G704" s="153" t="str">
        <f>IF(ISBLANK('Beladung des Speichers'!A704),"",SUMIFS('Beladung des Speichers'!$C$17:$C$300,'Beladung des Speichers'!$A$17:$A$300,A704))</f>
        <v/>
      </c>
      <c r="H704" s="112" t="str">
        <f>IF(ISBLANK('Beladung des Speichers'!A704),"",'Beladung des Speichers'!C704)</f>
        <v/>
      </c>
      <c r="I704" s="154" t="str">
        <f>IF(ISBLANK('Beladung des Speichers'!A704),"",SUMIFS('Beladung des Speichers'!$E$17:$E$1001,'Beladung des Speichers'!$A$17:$A$1001,'Ergebnis (detailliert)'!A704))</f>
        <v/>
      </c>
      <c r="J704" s="113" t="str">
        <f>IF(ISBLANK('Beladung des Speichers'!A704),"",'Beladung des Speichers'!E704)</f>
        <v/>
      </c>
      <c r="K704" s="154" t="str">
        <f>IF(ISBLANK('Beladung des Speichers'!A704),"",SUMIFS('Entladung des Speichers'!$C$17:$C$1001,'Entladung des Speichers'!$A$17:$A$1001,'Ergebnis (detailliert)'!A704))</f>
        <v/>
      </c>
      <c r="L704" s="155" t="str">
        <f t="shared" si="42"/>
        <v/>
      </c>
      <c r="M704" s="155" t="str">
        <f>IF(ISBLANK('Entladung des Speichers'!A704),"",'Entladung des Speichers'!C704)</f>
        <v/>
      </c>
      <c r="N704" s="154" t="str">
        <f>IF(ISBLANK('Beladung des Speichers'!A704),"",SUMIFS('Entladung des Speichers'!$E$17:$E$1001,'Entladung des Speichers'!$A$17:$A$1001,'Ergebnis (detailliert)'!$A$17:$A$300))</f>
        <v/>
      </c>
      <c r="O704" s="113" t="str">
        <f t="shared" si="43"/>
        <v/>
      </c>
      <c r="P704" s="17" t="str">
        <f>IFERROR(IF(A704="","",N704*'Ergebnis (detailliert)'!J704/'Ergebnis (detailliert)'!I704),0)</f>
        <v/>
      </c>
      <c r="Q704" s="95" t="str">
        <f t="shared" si="44"/>
        <v/>
      </c>
      <c r="R704" s="96" t="str">
        <f t="shared" si="45"/>
        <v/>
      </c>
      <c r="S704" s="97" t="str">
        <f>IF(A704="","",IF(LOOKUP(A704,Stammdaten!$A$17:$A$1001,Stammdaten!$G$17:$G$1001)="Nein",0,IF(ISBLANK('Beladung des Speichers'!A704),"",ROUND(MIN(J704,Q704)*-1,2))))</f>
        <v/>
      </c>
    </row>
    <row r="705" spans="1:19" x14ac:dyDescent="0.2">
      <c r="A705" s="98" t="str">
        <f>IF('Beladung des Speichers'!A705="","",'Beladung des Speichers'!A705)</f>
        <v/>
      </c>
      <c r="B705" s="98" t="str">
        <f>IF('Beladung des Speichers'!B705="","",'Beladung des Speichers'!B705)</f>
        <v/>
      </c>
      <c r="C705" s="149" t="str">
        <f>IF(ISBLANK('Beladung des Speichers'!A705),"",SUMIFS('Beladung des Speichers'!$C$17:$C$300,'Beladung des Speichers'!$A$17:$A$300,A705)-SUMIFS('Entladung des Speichers'!$C$17:$C$300,'Entladung des Speichers'!$A$17:$A$300,A705)+SUMIFS(Füllstände!$B$17:$B$299,Füllstände!$A$17:$A$299,A705)-SUMIFS(Füllstände!$C$17:$C$299,Füllstände!$A$17:$A$299,A705))</f>
        <v/>
      </c>
      <c r="D705" s="150" t="str">
        <f>IF(ISBLANK('Beladung des Speichers'!A705),"",C705*'Beladung des Speichers'!C705/SUMIFS('Beladung des Speichers'!$C$17:$C$300,'Beladung des Speichers'!$A$17:$A$300,A705))</f>
        <v/>
      </c>
      <c r="E705" s="151" t="str">
        <f>IF(ISBLANK('Beladung des Speichers'!A705),"",1/SUMIFS('Beladung des Speichers'!$C$17:$C$300,'Beladung des Speichers'!$A$17:$A$300,A705)*C705*SUMIF($A$17:$A$300,A705,'Beladung des Speichers'!$E$17:$E$300))</f>
        <v/>
      </c>
      <c r="F705" s="152" t="str">
        <f>IF(ISBLANK('Beladung des Speichers'!A705),"",IF(C705=0,"0,00",D705/C705*E705))</f>
        <v/>
      </c>
      <c r="G705" s="153" t="str">
        <f>IF(ISBLANK('Beladung des Speichers'!A705),"",SUMIFS('Beladung des Speichers'!$C$17:$C$300,'Beladung des Speichers'!$A$17:$A$300,A705))</f>
        <v/>
      </c>
      <c r="H705" s="112" t="str">
        <f>IF(ISBLANK('Beladung des Speichers'!A705),"",'Beladung des Speichers'!C705)</f>
        <v/>
      </c>
      <c r="I705" s="154" t="str">
        <f>IF(ISBLANK('Beladung des Speichers'!A705),"",SUMIFS('Beladung des Speichers'!$E$17:$E$1001,'Beladung des Speichers'!$A$17:$A$1001,'Ergebnis (detailliert)'!A705))</f>
        <v/>
      </c>
      <c r="J705" s="113" t="str">
        <f>IF(ISBLANK('Beladung des Speichers'!A705),"",'Beladung des Speichers'!E705)</f>
        <v/>
      </c>
      <c r="K705" s="154" t="str">
        <f>IF(ISBLANK('Beladung des Speichers'!A705),"",SUMIFS('Entladung des Speichers'!$C$17:$C$1001,'Entladung des Speichers'!$A$17:$A$1001,'Ergebnis (detailliert)'!A705))</f>
        <v/>
      </c>
      <c r="L705" s="155" t="str">
        <f t="shared" si="42"/>
        <v/>
      </c>
      <c r="M705" s="155" t="str">
        <f>IF(ISBLANK('Entladung des Speichers'!A705),"",'Entladung des Speichers'!C705)</f>
        <v/>
      </c>
      <c r="N705" s="154" t="str">
        <f>IF(ISBLANK('Beladung des Speichers'!A705),"",SUMIFS('Entladung des Speichers'!$E$17:$E$1001,'Entladung des Speichers'!$A$17:$A$1001,'Ergebnis (detailliert)'!$A$17:$A$300))</f>
        <v/>
      </c>
      <c r="O705" s="113" t="str">
        <f t="shared" si="43"/>
        <v/>
      </c>
      <c r="P705" s="17" t="str">
        <f>IFERROR(IF(A705="","",N705*'Ergebnis (detailliert)'!J705/'Ergebnis (detailliert)'!I705),0)</f>
        <v/>
      </c>
      <c r="Q705" s="95" t="str">
        <f t="shared" si="44"/>
        <v/>
      </c>
      <c r="R705" s="96" t="str">
        <f t="shared" si="45"/>
        <v/>
      </c>
      <c r="S705" s="97" t="str">
        <f>IF(A705="","",IF(LOOKUP(A705,Stammdaten!$A$17:$A$1001,Stammdaten!$G$17:$G$1001)="Nein",0,IF(ISBLANK('Beladung des Speichers'!A705),"",ROUND(MIN(J705,Q705)*-1,2))))</f>
        <v/>
      </c>
    </row>
    <row r="706" spans="1:19" x14ac:dyDescent="0.2">
      <c r="A706" s="98" t="str">
        <f>IF('Beladung des Speichers'!A706="","",'Beladung des Speichers'!A706)</f>
        <v/>
      </c>
      <c r="B706" s="98" t="str">
        <f>IF('Beladung des Speichers'!B706="","",'Beladung des Speichers'!B706)</f>
        <v/>
      </c>
      <c r="C706" s="149" t="str">
        <f>IF(ISBLANK('Beladung des Speichers'!A706),"",SUMIFS('Beladung des Speichers'!$C$17:$C$300,'Beladung des Speichers'!$A$17:$A$300,A706)-SUMIFS('Entladung des Speichers'!$C$17:$C$300,'Entladung des Speichers'!$A$17:$A$300,A706)+SUMIFS(Füllstände!$B$17:$B$299,Füllstände!$A$17:$A$299,A706)-SUMIFS(Füllstände!$C$17:$C$299,Füllstände!$A$17:$A$299,A706))</f>
        <v/>
      </c>
      <c r="D706" s="150" t="str">
        <f>IF(ISBLANK('Beladung des Speichers'!A706),"",C706*'Beladung des Speichers'!C706/SUMIFS('Beladung des Speichers'!$C$17:$C$300,'Beladung des Speichers'!$A$17:$A$300,A706))</f>
        <v/>
      </c>
      <c r="E706" s="151" t="str">
        <f>IF(ISBLANK('Beladung des Speichers'!A706),"",1/SUMIFS('Beladung des Speichers'!$C$17:$C$300,'Beladung des Speichers'!$A$17:$A$300,A706)*C706*SUMIF($A$17:$A$300,A706,'Beladung des Speichers'!$E$17:$E$300))</f>
        <v/>
      </c>
      <c r="F706" s="152" t="str">
        <f>IF(ISBLANK('Beladung des Speichers'!A706),"",IF(C706=0,"0,00",D706/C706*E706))</f>
        <v/>
      </c>
      <c r="G706" s="153" t="str">
        <f>IF(ISBLANK('Beladung des Speichers'!A706),"",SUMIFS('Beladung des Speichers'!$C$17:$C$300,'Beladung des Speichers'!$A$17:$A$300,A706))</f>
        <v/>
      </c>
      <c r="H706" s="112" t="str">
        <f>IF(ISBLANK('Beladung des Speichers'!A706),"",'Beladung des Speichers'!C706)</f>
        <v/>
      </c>
      <c r="I706" s="154" t="str">
        <f>IF(ISBLANK('Beladung des Speichers'!A706),"",SUMIFS('Beladung des Speichers'!$E$17:$E$1001,'Beladung des Speichers'!$A$17:$A$1001,'Ergebnis (detailliert)'!A706))</f>
        <v/>
      </c>
      <c r="J706" s="113" t="str">
        <f>IF(ISBLANK('Beladung des Speichers'!A706),"",'Beladung des Speichers'!E706)</f>
        <v/>
      </c>
      <c r="K706" s="154" t="str">
        <f>IF(ISBLANK('Beladung des Speichers'!A706),"",SUMIFS('Entladung des Speichers'!$C$17:$C$1001,'Entladung des Speichers'!$A$17:$A$1001,'Ergebnis (detailliert)'!A706))</f>
        <v/>
      </c>
      <c r="L706" s="155" t="str">
        <f t="shared" si="42"/>
        <v/>
      </c>
      <c r="M706" s="155" t="str">
        <f>IF(ISBLANK('Entladung des Speichers'!A706),"",'Entladung des Speichers'!C706)</f>
        <v/>
      </c>
      <c r="N706" s="154" t="str">
        <f>IF(ISBLANK('Beladung des Speichers'!A706),"",SUMIFS('Entladung des Speichers'!$E$17:$E$1001,'Entladung des Speichers'!$A$17:$A$1001,'Ergebnis (detailliert)'!$A$17:$A$300))</f>
        <v/>
      </c>
      <c r="O706" s="113" t="str">
        <f t="shared" si="43"/>
        <v/>
      </c>
      <c r="P706" s="17" t="str">
        <f>IFERROR(IF(A706="","",N706*'Ergebnis (detailliert)'!J706/'Ergebnis (detailliert)'!I706),0)</f>
        <v/>
      </c>
      <c r="Q706" s="95" t="str">
        <f t="shared" si="44"/>
        <v/>
      </c>
      <c r="R706" s="96" t="str">
        <f t="shared" si="45"/>
        <v/>
      </c>
      <c r="S706" s="97" t="str">
        <f>IF(A706="","",IF(LOOKUP(A706,Stammdaten!$A$17:$A$1001,Stammdaten!$G$17:$G$1001)="Nein",0,IF(ISBLANK('Beladung des Speichers'!A706),"",ROUND(MIN(J706,Q706)*-1,2))))</f>
        <v/>
      </c>
    </row>
    <row r="707" spans="1:19" x14ac:dyDescent="0.2">
      <c r="A707" s="98" t="str">
        <f>IF('Beladung des Speichers'!A707="","",'Beladung des Speichers'!A707)</f>
        <v/>
      </c>
      <c r="B707" s="98" t="str">
        <f>IF('Beladung des Speichers'!B707="","",'Beladung des Speichers'!B707)</f>
        <v/>
      </c>
      <c r="C707" s="149" t="str">
        <f>IF(ISBLANK('Beladung des Speichers'!A707),"",SUMIFS('Beladung des Speichers'!$C$17:$C$300,'Beladung des Speichers'!$A$17:$A$300,A707)-SUMIFS('Entladung des Speichers'!$C$17:$C$300,'Entladung des Speichers'!$A$17:$A$300,A707)+SUMIFS(Füllstände!$B$17:$B$299,Füllstände!$A$17:$A$299,A707)-SUMIFS(Füllstände!$C$17:$C$299,Füllstände!$A$17:$A$299,A707))</f>
        <v/>
      </c>
      <c r="D707" s="150" t="str">
        <f>IF(ISBLANK('Beladung des Speichers'!A707),"",C707*'Beladung des Speichers'!C707/SUMIFS('Beladung des Speichers'!$C$17:$C$300,'Beladung des Speichers'!$A$17:$A$300,A707))</f>
        <v/>
      </c>
      <c r="E707" s="151" t="str">
        <f>IF(ISBLANK('Beladung des Speichers'!A707),"",1/SUMIFS('Beladung des Speichers'!$C$17:$C$300,'Beladung des Speichers'!$A$17:$A$300,A707)*C707*SUMIF($A$17:$A$300,A707,'Beladung des Speichers'!$E$17:$E$300))</f>
        <v/>
      </c>
      <c r="F707" s="152" t="str">
        <f>IF(ISBLANK('Beladung des Speichers'!A707),"",IF(C707=0,"0,00",D707/C707*E707))</f>
        <v/>
      </c>
      <c r="G707" s="153" t="str">
        <f>IF(ISBLANK('Beladung des Speichers'!A707),"",SUMIFS('Beladung des Speichers'!$C$17:$C$300,'Beladung des Speichers'!$A$17:$A$300,A707))</f>
        <v/>
      </c>
      <c r="H707" s="112" t="str">
        <f>IF(ISBLANK('Beladung des Speichers'!A707),"",'Beladung des Speichers'!C707)</f>
        <v/>
      </c>
      <c r="I707" s="154" t="str">
        <f>IF(ISBLANK('Beladung des Speichers'!A707),"",SUMIFS('Beladung des Speichers'!$E$17:$E$1001,'Beladung des Speichers'!$A$17:$A$1001,'Ergebnis (detailliert)'!A707))</f>
        <v/>
      </c>
      <c r="J707" s="113" t="str">
        <f>IF(ISBLANK('Beladung des Speichers'!A707),"",'Beladung des Speichers'!E707)</f>
        <v/>
      </c>
      <c r="K707" s="154" t="str">
        <f>IF(ISBLANK('Beladung des Speichers'!A707),"",SUMIFS('Entladung des Speichers'!$C$17:$C$1001,'Entladung des Speichers'!$A$17:$A$1001,'Ergebnis (detailliert)'!A707))</f>
        <v/>
      </c>
      <c r="L707" s="155" t="str">
        <f t="shared" si="42"/>
        <v/>
      </c>
      <c r="M707" s="155" t="str">
        <f>IF(ISBLANK('Entladung des Speichers'!A707),"",'Entladung des Speichers'!C707)</f>
        <v/>
      </c>
      <c r="N707" s="154" t="str">
        <f>IF(ISBLANK('Beladung des Speichers'!A707),"",SUMIFS('Entladung des Speichers'!$E$17:$E$1001,'Entladung des Speichers'!$A$17:$A$1001,'Ergebnis (detailliert)'!$A$17:$A$300))</f>
        <v/>
      </c>
      <c r="O707" s="113" t="str">
        <f t="shared" si="43"/>
        <v/>
      </c>
      <c r="P707" s="17" t="str">
        <f>IFERROR(IF(A707="","",N707*'Ergebnis (detailliert)'!J707/'Ergebnis (detailliert)'!I707),0)</f>
        <v/>
      </c>
      <c r="Q707" s="95" t="str">
        <f t="shared" si="44"/>
        <v/>
      </c>
      <c r="R707" s="96" t="str">
        <f t="shared" si="45"/>
        <v/>
      </c>
      <c r="S707" s="97" t="str">
        <f>IF(A707="","",IF(LOOKUP(A707,Stammdaten!$A$17:$A$1001,Stammdaten!$G$17:$G$1001)="Nein",0,IF(ISBLANK('Beladung des Speichers'!A707),"",ROUND(MIN(J707,Q707)*-1,2))))</f>
        <v/>
      </c>
    </row>
    <row r="708" spans="1:19" x14ac:dyDescent="0.2">
      <c r="A708" s="98" t="str">
        <f>IF('Beladung des Speichers'!A708="","",'Beladung des Speichers'!A708)</f>
        <v/>
      </c>
      <c r="B708" s="98" t="str">
        <f>IF('Beladung des Speichers'!B708="","",'Beladung des Speichers'!B708)</f>
        <v/>
      </c>
      <c r="C708" s="149" t="str">
        <f>IF(ISBLANK('Beladung des Speichers'!A708),"",SUMIFS('Beladung des Speichers'!$C$17:$C$300,'Beladung des Speichers'!$A$17:$A$300,A708)-SUMIFS('Entladung des Speichers'!$C$17:$C$300,'Entladung des Speichers'!$A$17:$A$300,A708)+SUMIFS(Füllstände!$B$17:$B$299,Füllstände!$A$17:$A$299,A708)-SUMIFS(Füllstände!$C$17:$C$299,Füllstände!$A$17:$A$299,A708))</f>
        <v/>
      </c>
      <c r="D708" s="150" t="str">
        <f>IF(ISBLANK('Beladung des Speichers'!A708),"",C708*'Beladung des Speichers'!C708/SUMIFS('Beladung des Speichers'!$C$17:$C$300,'Beladung des Speichers'!$A$17:$A$300,A708))</f>
        <v/>
      </c>
      <c r="E708" s="151" t="str">
        <f>IF(ISBLANK('Beladung des Speichers'!A708),"",1/SUMIFS('Beladung des Speichers'!$C$17:$C$300,'Beladung des Speichers'!$A$17:$A$300,A708)*C708*SUMIF($A$17:$A$300,A708,'Beladung des Speichers'!$E$17:$E$300))</f>
        <v/>
      </c>
      <c r="F708" s="152" t="str">
        <f>IF(ISBLANK('Beladung des Speichers'!A708),"",IF(C708=0,"0,00",D708/C708*E708))</f>
        <v/>
      </c>
      <c r="G708" s="153" t="str">
        <f>IF(ISBLANK('Beladung des Speichers'!A708),"",SUMIFS('Beladung des Speichers'!$C$17:$C$300,'Beladung des Speichers'!$A$17:$A$300,A708))</f>
        <v/>
      </c>
      <c r="H708" s="112" t="str">
        <f>IF(ISBLANK('Beladung des Speichers'!A708),"",'Beladung des Speichers'!C708)</f>
        <v/>
      </c>
      <c r="I708" s="154" t="str">
        <f>IF(ISBLANK('Beladung des Speichers'!A708),"",SUMIFS('Beladung des Speichers'!$E$17:$E$1001,'Beladung des Speichers'!$A$17:$A$1001,'Ergebnis (detailliert)'!A708))</f>
        <v/>
      </c>
      <c r="J708" s="113" t="str">
        <f>IF(ISBLANK('Beladung des Speichers'!A708),"",'Beladung des Speichers'!E708)</f>
        <v/>
      </c>
      <c r="K708" s="154" t="str">
        <f>IF(ISBLANK('Beladung des Speichers'!A708),"",SUMIFS('Entladung des Speichers'!$C$17:$C$1001,'Entladung des Speichers'!$A$17:$A$1001,'Ergebnis (detailliert)'!A708))</f>
        <v/>
      </c>
      <c r="L708" s="155" t="str">
        <f t="shared" si="42"/>
        <v/>
      </c>
      <c r="M708" s="155" t="str">
        <f>IF(ISBLANK('Entladung des Speichers'!A708),"",'Entladung des Speichers'!C708)</f>
        <v/>
      </c>
      <c r="N708" s="154" t="str">
        <f>IF(ISBLANK('Beladung des Speichers'!A708),"",SUMIFS('Entladung des Speichers'!$E$17:$E$1001,'Entladung des Speichers'!$A$17:$A$1001,'Ergebnis (detailliert)'!$A$17:$A$300))</f>
        <v/>
      </c>
      <c r="O708" s="113" t="str">
        <f t="shared" si="43"/>
        <v/>
      </c>
      <c r="P708" s="17" t="str">
        <f>IFERROR(IF(A708="","",N708*'Ergebnis (detailliert)'!J708/'Ergebnis (detailliert)'!I708),0)</f>
        <v/>
      </c>
      <c r="Q708" s="95" t="str">
        <f t="shared" si="44"/>
        <v/>
      </c>
      <c r="R708" s="96" t="str">
        <f t="shared" si="45"/>
        <v/>
      </c>
      <c r="S708" s="97" t="str">
        <f>IF(A708="","",IF(LOOKUP(A708,Stammdaten!$A$17:$A$1001,Stammdaten!$G$17:$G$1001)="Nein",0,IF(ISBLANK('Beladung des Speichers'!A708),"",ROUND(MIN(J708,Q708)*-1,2))))</f>
        <v/>
      </c>
    </row>
    <row r="709" spans="1:19" x14ac:dyDescent="0.2">
      <c r="A709" s="98" t="str">
        <f>IF('Beladung des Speichers'!A709="","",'Beladung des Speichers'!A709)</f>
        <v/>
      </c>
      <c r="B709" s="98" t="str">
        <f>IF('Beladung des Speichers'!B709="","",'Beladung des Speichers'!B709)</f>
        <v/>
      </c>
      <c r="C709" s="149" t="str">
        <f>IF(ISBLANK('Beladung des Speichers'!A709),"",SUMIFS('Beladung des Speichers'!$C$17:$C$300,'Beladung des Speichers'!$A$17:$A$300,A709)-SUMIFS('Entladung des Speichers'!$C$17:$C$300,'Entladung des Speichers'!$A$17:$A$300,A709)+SUMIFS(Füllstände!$B$17:$B$299,Füllstände!$A$17:$A$299,A709)-SUMIFS(Füllstände!$C$17:$C$299,Füllstände!$A$17:$A$299,A709))</f>
        <v/>
      </c>
      <c r="D709" s="150" t="str">
        <f>IF(ISBLANK('Beladung des Speichers'!A709),"",C709*'Beladung des Speichers'!C709/SUMIFS('Beladung des Speichers'!$C$17:$C$300,'Beladung des Speichers'!$A$17:$A$300,A709))</f>
        <v/>
      </c>
      <c r="E709" s="151" t="str">
        <f>IF(ISBLANK('Beladung des Speichers'!A709),"",1/SUMIFS('Beladung des Speichers'!$C$17:$C$300,'Beladung des Speichers'!$A$17:$A$300,A709)*C709*SUMIF($A$17:$A$300,A709,'Beladung des Speichers'!$E$17:$E$300))</f>
        <v/>
      </c>
      <c r="F709" s="152" t="str">
        <f>IF(ISBLANK('Beladung des Speichers'!A709),"",IF(C709=0,"0,00",D709/C709*E709))</f>
        <v/>
      </c>
      <c r="G709" s="153" t="str">
        <f>IF(ISBLANK('Beladung des Speichers'!A709),"",SUMIFS('Beladung des Speichers'!$C$17:$C$300,'Beladung des Speichers'!$A$17:$A$300,A709))</f>
        <v/>
      </c>
      <c r="H709" s="112" t="str">
        <f>IF(ISBLANK('Beladung des Speichers'!A709),"",'Beladung des Speichers'!C709)</f>
        <v/>
      </c>
      <c r="I709" s="154" t="str">
        <f>IF(ISBLANK('Beladung des Speichers'!A709),"",SUMIFS('Beladung des Speichers'!$E$17:$E$1001,'Beladung des Speichers'!$A$17:$A$1001,'Ergebnis (detailliert)'!A709))</f>
        <v/>
      </c>
      <c r="J709" s="113" t="str">
        <f>IF(ISBLANK('Beladung des Speichers'!A709),"",'Beladung des Speichers'!E709)</f>
        <v/>
      </c>
      <c r="K709" s="154" t="str">
        <f>IF(ISBLANK('Beladung des Speichers'!A709),"",SUMIFS('Entladung des Speichers'!$C$17:$C$1001,'Entladung des Speichers'!$A$17:$A$1001,'Ergebnis (detailliert)'!A709))</f>
        <v/>
      </c>
      <c r="L709" s="155" t="str">
        <f t="shared" si="42"/>
        <v/>
      </c>
      <c r="M709" s="155" t="str">
        <f>IF(ISBLANK('Entladung des Speichers'!A709),"",'Entladung des Speichers'!C709)</f>
        <v/>
      </c>
      <c r="N709" s="154" t="str">
        <f>IF(ISBLANK('Beladung des Speichers'!A709),"",SUMIFS('Entladung des Speichers'!$E$17:$E$1001,'Entladung des Speichers'!$A$17:$A$1001,'Ergebnis (detailliert)'!$A$17:$A$300))</f>
        <v/>
      </c>
      <c r="O709" s="113" t="str">
        <f t="shared" si="43"/>
        <v/>
      </c>
      <c r="P709" s="17" t="str">
        <f>IFERROR(IF(A709="","",N709*'Ergebnis (detailliert)'!J709/'Ergebnis (detailliert)'!I709),0)</f>
        <v/>
      </c>
      <c r="Q709" s="95" t="str">
        <f t="shared" si="44"/>
        <v/>
      </c>
      <c r="R709" s="96" t="str">
        <f t="shared" si="45"/>
        <v/>
      </c>
      <c r="S709" s="97" t="str">
        <f>IF(A709="","",IF(LOOKUP(A709,Stammdaten!$A$17:$A$1001,Stammdaten!$G$17:$G$1001)="Nein",0,IF(ISBLANK('Beladung des Speichers'!A709),"",ROUND(MIN(J709,Q709)*-1,2))))</f>
        <v/>
      </c>
    </row>
    <row r="710" spans="1:19" x14ac:dyDescent="0.2">
      <c r="A710" s="98" t="str">
        <f>IF('Beladung des Speichers'!A710="","",'Beladung des Speichers'!A710)</f>
        <v/>
      </c>
      <c r="B710" s="98" t="str">
        <f>IF('Beladung des Speichers'!B710="","",'Beladung des Speichers'!B710)</f>
        <v/>
      </c>
      <c r="C710" s="149" t="str">
        <f>IF(ISBLANK('Beladung des Speichers'!A710),"",SUMIFS('Beladung des Speichers'!$C$17:$C$300,'Beladung des Speichers'!$A$17:$A$300,A710)-SUMIFS('Entladung des Speichers'!$C$17:$C$300,'Entladung des Speichers'!$A$17:$A$300,A710)+SUMIFS(Füllstände!$B$17:$B$299,Füllstände!$A$17:$A$299,A710)-SUMIFS(Füllstände!$C$17:$C$299,Füllstände!$A$17:$A$299,A710))</f>
        <v/>
      </c>
      <c r="D710" s="150" t="str">
        <f>IF(ISBLANK('Beladung des Speichers'!A710),"",C710*'Beladung des Speichers'!C710/SUMIFS('Beladung des Speichers'!$C$17:$C$300,'Beladung des Speichers'!$A$17:$A$300,A710))</f>
        <v/>
      </c>
      <c r="E710" s="151" t="str">
        <f>IF(ISBLANK('Beladung des Speichers'!A710),"",1/SUMIFS('Beladung des Speichers'!$C$17:$C$300,'Beladung des Speichers'!$A$17:$A$300,A710)*C710*SUMIF($A$17:$A$300,A710,'Beladung des Speichers'!$E$17:$E$300))</f>
        <v/>
      </c>
      <c r="F710" s="152" t="str">
        <f>IF(ISBLANK('Beladung des Speichers'!A710),"",IF(C710=0,"0,00",D710/C710*E710))</f>
        <v/>
      </c>
      <c r="G710" s="153" t="str">
        <f>IF(ISBLANK('Beladung des Speichers'!A710),"",SUMIFS('Beladung des Speichers'!$C$17:$C$300,'Beladung des Speichers'!$A$17:$A$300,A710))</f>
        <v/>
      </c>
      <c r="H710" s="112" t="str">
        <f>IF(ISBLANK('Beladung des Speichers'!A710),"",'Beladung des Speichers'!C710)</f>
        <v/>
      </c>
      <c r="I710" s="154" t="str">
        <f>IF(ISBLANK('Beladung des Speichers'!A710),"",SUMIFS('Beladung des Speichers'!$E$17:$E$1001,'Beladung des Speichers'!$A$17:$A$1001,'Ergebnis (detailliert)'!A710))</f>
        <v/>
      </c>
      <c r="J710" s="113" t="str">
        <f>IF(ISBLANK('Beladung des Speichers'!A710),"",'Beladung des Speichers'!E710)</f>
        <v/>
      </c>
      <c r="K710" s="154" t="str">
        <f>IF(ISBLANK('Beladung des Speichers'!A710),"",SUMIFS('Entladung des Speichers'!$C$17:$C$1001,'Entladung des Speichers'!$A$17:$A$1001,'Ergebnis (detailliert)'!A710))</f>
        <v/>
      </c>
      <c r="L710" s="155" t="str">
        <f t="shared" si="42"/>
        <v/>
      </c>
      <c r="M710" s="155" t="str">
        <f>IF(ISBLANK('Entladung des Speichers'!A710),"",'Entladung des Speichers'!C710)</f>
        <v/>
      </c>
      <c r="N710" s="154" t="str">
        <f>IF(ISBLANK('Beladung des Speichers'!A710),"",SUMIFS('Entladung des Speichers'!$E$17:$E$1001,'Entladung des Speichers'!$A$17:$A$1001,'Ergebnis (detailliert)'!$A$17:$A$300))</f>
        <v/>
      </c>
      <c r="O710" s="113" t="str">
        <f t="shared" si="43"/>
        <v/>
      </c>
      <c r="P710" s="17" t="str">
        <f>IFERROR(IF(A710="","",N710*'Ergebnis (detailliert)'!J710/'Ergebnis (detailliert)'!I710),0)</f>
        <v/>
      </c>
      <c r="Q710" s="95" t="str">
        <f t="shared" si="44"/>
        <v/>
      </c>
      <c r="R710" s="96" t="str">
        <f t="shared" si="45"/>
        <v/>
      </c>
      <c r="S710" s="97" t="str">
        <f>IF(A710="","",IF(LOOKUP(A710,Stammdaten!$A$17:$A$1001,Stammdaten!$G$17:$G$1001)="Nein",0,IF(ISBLANK('Beladung des Speichers'!A710),"",ROUND(MIN(J710,Q710)*-1,2))))</f>
        <v/>
      </c>
    </row>
    <row r="711" spans="1:19" x14ac:dyDescent="0.2">
      <c r="A711" s="98" t="str">
        <f>IF('Beladung des Speichers'!A711="","",'Beladung des Speichers'!A711)</f>
        <v/>
      </c>
      <c r="B711" s="98" t="str">
        <f>IF('Beladung des Speichers'!B711="","",'Beladung des Speichers'!B711)</f>
        <v/>
      </c>
      <c r="C711" s="149" t="str">
        <f>IF(ISBLANK('Beladung des Speichers'!A711),"",SUMIFS('Beladung des Speichers'!$C$17:$C$300,'Beladung des Speichers'!$A$17:$A$300,A711)-SUMIFS('Entladung des Speichers'!$C$17:$C$300,'Entladung des Speichers'!$A$17:$A$300,A711)+SUMIFS(Füllstände!$B$17:$B$299,Füllstände!$A$17:$A$299,A711)-SUMIFS(Füllstände!$C$17:$C$299,Füllstände!$A$17:$A$299,A711))</f>
        <v/>
      </c>
      <c r="D711" s="150" t="str">
        <f>IF(ISBLANK('Beladung des Speichers'!A711),"",C711*'Beladung des Speichers'!C711/SUMIFS('Beladung des Speichers'!$C$17:$C$300,'Beladung des Speichers'!$A$17:$A$300,A711))</f>
        <v/>
      </c>
      <c r="E711" s="151" t="str">
        <f>IF(ISBLANK('Beladung des Speichers'!A711),"",1/SUMIFS('Beladung des Speichers'!$C$17:$C$300,'Beladung des Speichers'!$A$17:$A$300,A711)*C711*SUMIF($A$17:$A$300,A711,'Beladung des Speichers'!$E$17:$E$300))</f>
        <v/>
      </c>
      <c r="F711" s="152" t="str">
        <f>IF(ISBLANK('Beladung des Speichers'!A711),"",IF(C711=0,"0,00",D711/C711*E711))</f>
        <v/>
      </c>
      <c r="G711" s="153" t="str">
        <f>IF(ISBLANK('Beladung des Speichers'!A711),"",SUMIFS('Beladung des Speichers'!$C$17:$C$300,'Beladung des Speichers'!$A$17:$A$300,A711))</f>
        <v/>
      </c>
      <c r="H711" s="112" t="str">
        <f>IF(ISBLANK('Beladung des Speichers'!A711),"",'Beladung des Speichers'!C711)</f>
        <v/>
      </c>
      <c r="I711" s="154" t="str">
        <f>IF(ISBLANK('Beladung des Speichers'!A711),"",SUMIFS('Beladung des Speichers'!$E$17:$E$1001,'Beladung des Speichers'!$A$17:$A$1001,'Ergebnis (detailliert)'!A711))</f>
        <v/>
      </c>
      <c r="J711" s="113" t="str">
        <f>IF(ISBLANK('Beladung des Speichers'!A711),"",'Beladung des Speichers'!E711)</f>
        <v/>
      </c>
      <c r="K711" s="154" t="str">
        <f>IF(ISBLANK('Beladung des Speichers'!A711),"",SUMIFS('Entladung des Speichers'!$C$17:$C$1001,'Entladung des Speichers'!$A$17:$A$1001,'Ergebnis (detailliert)'!A711))</f>
        <v/>
      </c>
      <c r="L711" s="155" t="str">
        <f t="shared" si="42"/>
        <v/>
      </c>
      <c r="M711" s="155" t="str">
        <f>IF(ISBLANK('Entladung des Speichers'!A711),"",'Entladung des Speichers'!C711)</f>
        <v/>
      </c>
      <c r="N711" s="154" t="str">
        <f>IF(ISBLANK('Beladung des Speichers'!A711),"",SUMIFS('Entladung des Speichers'!$E$17:$E$1001,'Entladung des Speichers'!$A$17:$A$1001,'Ergebnis (detailliert)'!$A$17:$A$300))</f>
        <v/>
      </c>
      <c r="O711" s="113" t="str">
        <f t="shared" si="43"/>
        <v/>
      </c>
      <c r="P711" s="17" t="str">
        <f>IFERROR(IF(A711="","",N711*'Ergebnis (detailliert)'!J711/'Ergebnis (detailliert)'!I711),0)</f>
        <v/>
      </c>
      <c r="Q711" s="95" t="str">
        <f t="shared" si="44"/>
        <v/>
      </c>
      <c r="R711" s="96" t="str">
        <f t="shared" si="45"/>
        <v/>
      </c>
      <c r="S711" s="97" t="str">
        <f>IF(A711="","",IF(LOOKUP(A711,Stammdaten!$A$17:$A$1001,Stammdaten!$G$17:$G$1001)="Nein",0,IF(ISBLANK('Beladung des Speichers'!A711),"",ROUND(MIN(J711,Q711)*-1,2))))</f>
        <v/>
      </c>
    </row>
    <row r="712" spans="1:19" x14ac:dyDescent="0.2">
      <c r="A712" s="98" t="str">
        <f>IF('Beladung des Speichers'!A712="","",'Beladung des Speichers'!A712)</f>
        <v/>
      </c>
      <c r="B712" s="98" t="str">
        <f>IF('Beladung des Speichers'!B712="","",'Beladung des Speichers'!B712)</f>
        <v/>
      </c>
      <c r="C712" s="149" t="str">
        <f>IF(ISBLANK('Beladung des Speichers'!A712),"",SUMIFS('Beladung des Speichers'!$C$17:$C$300,'Beladung des Speichers'!$A$17:$A$300,A712)-SUMIFS('Entladung des Speichers'!$C$17:$C$300,'Entladung des Speichers'!$A$17:$A$300,A712)+SUMIFS(Füllstände!$B$17:$B$299,Füllstände!$A$17:$A$299,A712)-SUMIFS(Füllstände!$C$17:$C$299,Füllstände!$A$17:$A$299,A712))</f>
        <v/>
      </c>
      <c r="D712" s="150" t="str">
        <f>IF(ISBLANK('Beladung des Speichers'!A712),"",C712*'Beladung des Speichers'!C712/SUMIFS('Beladung des Speichers'!$C$17:$C$300,'Beladung des Speichers'!$A$17:$A$300,A712))</f>
        <v/>
      </c>
      <c r="E712" s="151" t="str">
        <f>IF(ISBLANK('Beladung des Speichers'!A712),"",1/SUMIFS('Beladung des Speichers'!$C$17:$C$300,'Beladung des Speichers'!$A$17:$A$300,A712)*C712*SUMIF($A$17:$A$300,A712,'Beladung des Speichers'!$E$17:$E$300))</f>
        <v/>
      </c>
      <c r="F712" s="152" t="str">
        <f>IF(ISBLANK('Beladung des Speichers'!A712),"",IF(C712=0,"0,00",D712/C712*E712))</f>
        <v/>
      </c>
      <c r="G712" s="153" t="str">
        <f>IF(ISBLANK('Beladung des Speichers'!A712),"",SUMIFS('Beladung des Speichers'!$C$17:$C$300,'Beladung des Speichers'!$A$17:$A$300,A712))</f>
        <v/>
      </c>
      <c r="H712" s="112" t="str">
        <f>IF(ISBLANK('Beladung des Speichers'!A712),"",'Beladung des Speichers'!C712)</f>
        <v/>
      </c>
      <c r="I712" s="154" t="str">
        <f>IF(ISBLANK('Beladung des Speichers'!A712),"",SUMIFS('Beladung des Speichers'!$E$17:$E$1001,'Beladung des Speichers'!$A$17:$A$1001,'Ergebnis (detailliert)'!A712))</f>
        <v/>
      </c>
      <c r="J712" s="113" t="str">
        <f>IF(ISBLANK('Beladung des Speichers'!A712),"",'Beladung des Speichers'!E712)</f>
        <v/>
      </c>
      <c r="K712" s="154" t="str">
        <f>IF(ISBLANK('Beladung des Speichers'!A712),"",SUMIFS('Entladung des Speichers'!$C$17:$C$1001,'Entladung des Speichers'!$A$17:$A$1001,'Ergebnis (detailliert)'!A712))</f>
        <v/>
      </c>
      <c r="L712" s="155" t="str">
        <f t="shared" si="42"/>
        <v/>
      </c>
      <c r="M712" s="155" t="str">
        <f>IF(ISBLANK('Entladung des Speichers'!A712),"",'Entladung des Speichers'!C712)</f>
        <v/>
      </c>
      <c r="N712" s="154" t="str">
        <f>IF(ISBLANK('Beladung des Speichers'!A712),"",SUMIFS('Entladung des Speichers'!$E$17:$E$1001,'Entladung des Speichers'!$A$17:$A$1001,'Ergebnis (detailliert)'!$A$17:$A$300))</f>
        <v/>
      </c>
      <c r="O712" s="113" t="str">
        <f t="shared" si="43"/>
        <v/>
      </c>
      <c r="P712" s="17" t="str">
        <f>IFERROR(IF(A712="","",N712*'Ergebnis (detailliert)'!J712/'Ergebnis (detailliert)'!I712),0)</f>
        <v/>
      </c>
      <c r="Q712" s="95" t="str">
        <f t="shared" si="44"/>
        <v/>
      </c>
      <c r="R712" s="96" t="str">
        <f t="shared" si="45"/>
        <v/>
      </c>
      <c r="S712" s="97" t="str">
        <f>IF(A712="","",IF(LOOKUP(A712,Stammdaten!$A$17:$A$1001,Stammdaten!$G$17:$G$1001)="Nein",0,IF(ISBLANK('Beladung des Speichers'!A712),"",ROUND(MIN(J712,Q712)*-1,2))))</f>
        <v/>
      </c>
    </row>
    <row r="713" spans="1:19" x14ac:dyDescent="0.2">
      <c r="A713" s="98" t="str">
        <f>IF('Beladung des Speichers'!A713="","",'Beladung des Speichers'!A713)</f>
        <v/>
      </c>
      <c r="B713" s="98" t="str">
        <f>IF('Beladung des Speichers'!B713="","",'Beladung des Speichers'!B713)</f>
        <v/>
      </c>
      <c r="C713" s="149" t="str">
        <f>IF(ISBLANK('Beladung des Speichers'!A713),"",SUMIFS('Beladung des Speichers'!$C$17:$C$300,'Beladung des Speichers'!$A$17:$A$300,A713)-SUMIFS('Entladung des Speichers'!$C$17:$C$300,'Entladung des Speichers'!$A$17:$A$300,A713)+SUMIFS(Füllstände!$B$17:$B$299,Füllstände!$A$17:$A$299,A713)-SUMIFS(Füllstände!$C$17:$C$299,Füllstände!$A$17:$A$299,A713))</f>
        <v/>
      </c>
      <c r="D713" s="150" t="str">
        <f>IF(ISBLANK('Beladung des Speichers'!A713),"",C713*'Beladung des Speichers'!C713/SUMIFS('Beladung des Speichers'!$C$17:$C$300,'Beladung des Speichers'!$A$17:$A$300,A713))</f>
        <v/>
      </c>
      <c r="E713" s="151" t="str">
        <f>IF(ISBLANK('Beladung des Speichers'!A713),"",1/SUMIFS('Beladung des Speichers'!$C$17:$C$300,'Beladung des Speichers'!$A$17:$A$300,A713)*C713*SUMIF($A$17:$A$300,A713,'Beladung des Speichers'!$E$17:$E$300))</f>
        <v/>
      </c>
      <c r="F713" s="152" t="str">
        <f>IF(ISBLANK('Beladung des Speichers'!A713),"",IF(C713=0,"0,00",D713/C713*E713))</f>
        <v/>
      </c>
      <c r="G713" s="153" t="str">
        <f>IF(ISBLANK('Beladung des Speichers'!A713),"",SUMIFS('Beladung des Speichers'!$C$17:$C$300,'Beladung des Speichers'!$A$17:$A$300,A713))</f>
        <v/>
      </c>
      <c r="H713" s="112" t="str">
        <f>IF(ISBLANK('Beladung des Speichers'!A713),"",'Beladung des Speichers'!C713)</f>
        <v/>
      </c>
      <c r="I713" s="154" t="str">
        <f>IF(ISBLANK('Beladung des Speichers'!A713),"",SUMIFS('Beladung des Speichers'!$E$17:$E$1001,'Beladung des Speichers'!$A$17:$A$1001,'Ergebnis (detailliert)'!A713))</f>
        <v/>
      </c>
      <c r="J713" s="113" t="str">
        <f>IF(ISBLANK('Beladung des Speichers'!A713),"",'Beladung des Speichers'!E713)</f>
        <v/>
      </c>
      <c r="K713" s="154" t="str">
        <f>IF(ISBLANK('Beladung des Speichers'!A713),"",SUMIFS('Entladung des Speichers'!$C$17:$C$1001,'Entladung des Speichers'!$A$17:$A$1001,'Ergebnis (detailliert)'!A713))</f>
        <v/>
      </c>
      <c r="L713" s="155" t="str">
        <f t="shared" si="42"/>
        <v/>
      </c>
      <c r="M713" s="155" t="str">
        <f>IF(ISBLANK('Entladung des Speichers'!A713),"",'Entladung des Speichers'!C713)</f>
        <v/>
      </c>
      <c r="N713" s="154" t="str">
        <f>IF(ISBLANK('Beladung des Speichers'!A713),"",SUMIFS('Entladung des Speichers'!$E$17:$E$1001,'Entladung des Speichers'!$A$17:$A$1001,'Ergebnis (detailliert)'!$A$17:$A$300))</f>
        <v/>
      </c>
      <c r="O713" s="113" t="str">
        <f t="shared" si="43"/>
        <v/>
      </c>
      <c r="P713" s="17" t="str">
        <f>IFERROR(IF(A713="","",N713*'Ergebnis (detailliert)'!J713/'Ergebnis (detailliert)'!I713),0)</f>
        <v/>
      </c>
      <c r="Q713" s="95" t="str">
        <f t="shared" si="44"/>
        <v/>
      </c>
      <c r="R713" s="96" t="str">
        <f t="shared" si="45"/>
        <v/>
      </c>
      <c r="S713" s="97" t="str">
        <f>IF(A713="","",IF(LOOKUP(A713,Stammdaten!$A$17:$A$1001,Stammdaten!$G$17:$G$1001)="Nein",0,IF(ISBLANK('Beladung des Speichers'!A713),"",ROUND(MIN(J713,Q713)*-1,2))))</f>
        <v/>
      </c>
    </row>
    <row r="714" spans="1:19" x14ac:dyDescent="0.2">
      <c r="A714" s="98" t="str">
        <f>IF('Beladung des Speichers'!A714="","",'Beladung des Speichers'!A714)</f>
        <v/>
      </c>
      <c r="B714" s="98" t="str">
        <f>IF('Beladung des Speichers'!B714="","",'Beladung des Speichers'!B714)</f>
        <v/>
      </c>
      <c r="C714" s="149" t="str">
        <f>IF(ISBLANK('Beladung des Speichers'!A714),"",SUMIFS('Beladung des Speichers'!$C$17:$C$300,'Beladung des Speichers'!$A$17:$A$300,A714)-SUMIFS('Entladung des Speichers'!$C$17:$C$300,'Entladung des Speichers'!$A$17:$A$300,A714)+SUMIFS(Füllstände!$B$17:$B$299,Füllstände!$A$17:$A$299,A714)-SUMIFS(Füllstände!$C$17:$C$299,Füllstände!$A$17:$A$299,A714))</f>
        <v/>
      </c>
      <c r="D714" s="150" t="str">
        <f>IF(ISBLANK('Beladung des Speichers'!A714),"",C714*'Beladung des Speichers'!C714/SUMIFS('Beladung des Speichers'!$C$17:$C$300,'Beladung des Speichers'!$A$17:$A$300,A714))</f>
        <v/>
      </c>
      <c r="E714" s="151" t="str">
        <f>IF(ISBLANK('Beladung des Speichers'!A714),"",1/SUMIFS('Beladung des Speichers'!$C$17:$C$300,'Beladung des Speichers'!$A$17:$A$300,A714)*C714*SUMIF($A$17:$A$300,A714,'Beladung des Speichers'!$E$17:$E$300))</f>
        <v/>
      </c>
      <c r="F714" s="152" t="str">
        <f>IF(ISBLANK('Beladung des Speichers'!A714),"",IF(C714=0,"0,00",D714/C714*E714))</f>
        <v/>
      </c>
      <c r="G714" s="153" t="str">
        <f>IF(ISBLANK('Beladung des Speichers'!A714),"",SUMIFS('Beladung des Speichers'!$C$17:$C$300,'Beladung des Speichers'!$A$17:$A$300,A714))</f>
        <v/>
      </c>
      <c r="H714" s="112" t="str">
        <f>IF(ISBLANK('Beladung des Speichers'!A714),"",'Beladung des Speichers'!C714)</f>
        <v/>
      </c>
      <c r="I714" s="154" t="str">
        <f>IF(ISBLANK('Beladung des Speichers'!A714),"",SUMIFS('Beladung des Speichers'!$E$17:$E$1001,'Beladung des Speichers'!$A$17:$A$1001,'Ergebnis (detailliert)'!A714))</f>
        <v/>
      </c>
      <c r="J714" s="113" t="str">
        <f>IF(ISBLANK('Beladung des Speichers'!A714),"",'Beladung des Speichers'!E714)</f>
        <v/>
      </c>
      <c r="K714" s="154" t="str">
        <f>IF(ISBLANK('Beladung des Speichers'!A714),"",SUMIFS('Entladung des Speichers'!$C$17:$C$1001,'Entladung des Speichers'!$A$17:$A$1001,'Ergebnis (detailliert)'!A714))</f>
        <v/>
      </c>
      <c r="L714" s="155" t="str">
        <f t="shared" si="42"/>
        <v/>
      </c>
      <c r="M714" s="155" t="str">
        <f>IF(ISBLANK('Entladung des Speichers'!A714),"",'Entladung des Speichers'!C714)</f>
        <v/>
      </c>
      <c r="N714" s="154" t="str">
        <f>IF(ISBLANK('Beladung des Speichers'!A714),"",SUMIFS('Entladung des Speichers'!$E$17:$E$1001,'Entladung des Speichers'!$A$17:$A$1001,'Ergebnis (detailliert)'!$A$17:$A$300))</f>
        <v/>
      </c>
      <c r="O714" s="113" t="str">
        <f t="shared" si="43"/>
        <v/>
      </c>
      <c r="P714" s="17" t="str">
        <f>IFERROR(IF(A714="","",N714*'Ergebnis (detailliert)'!J714/'Ergebnis (detailliert)'!I714),0)</f>
        <v/>
      </c>
      <c r="Q714" s="95" t="str">
        <f t="shared" si="44"/>
        <v/>
      </c>
      <c r="R714" s="96" t="str">
        <f t="shared" si="45"/>
        <v/>
      </c>
      <c r="S714" s="97" t="str">
        <f>IF(A714="","",IF(LOOKUP(A714,Stammdaten!$A$17:$A$1001,Stammdaten!$G$17:$G$1001)="Nein",0,IF(ISBLANK('Beladung des Speichers'!A714),"",ROUND(MIN(J714,Q714)*-1,2))))</f>
        <v/>
      </c>
    </row>
    <row r="715" spans="1:19" x14ac:dyDescent="0.2">
      <c r="A715" s="98" t="str">
        <f>IF('Beladung des Speichers'!A715="","",'Beladung des Speichers'!A715)</f>
        <v/>
      </c>
      <c r="B715" s="98" t="str">
        <f>IF('Beladung des Speichers'!B715="","",'Beladung des Speichers'!B715)</f>
        <v/>
      </c>
      <c r="C715" s="149" t="str">
        <f>IF(ISBLANK('Beladung des Speichers'!A715),"",SUMIFS('Beladung des Speichers'!$C$17:$C$300,'Beladung des Speichers'!$A$17:$A$300,A715)-SUMIFS('Entladung des Speichers'!$C$17:$C$300,'Entladung des Speichers'!$A$17:$A$300,A715)+SUMIFS(Füllstände!$B$17:$B$299,Füllstände!$A$17:$A$299,A715)-SUMIFS(Füllstände!$C$17:$C$299,Füllstände!$A$17:$A$299,A715))</f>
        <v/>
      </c>
      <c r="D715" s="150" t="str">
        <f>IF(ISBLANK('Beladung des Speichers'!A715),"",C715*'Beladung des Speichers'!C715/SUMIFS('Beladung des Speichers'!$C$17:$C$300,'Beladung des Speichers'!$A$17:$A$300,A715))</f>
        <v/>
      </c>
      <c r="E715" s="151" t="str">
        <f>IF(ISBLANK('Beladung des Speichers'!A715),"",1/SUMIFS('Beladung des Speichers'!$C$17:$C$300,'Beladung des Speichers'!$A$17:$A$300,A715)*C715*SUMIF($A$17:$A$300,A715,'Beladung des Speichers'!$E$17:$E$300))</f>
        <v/>
      </c>
      <c r="F715" s="152" t="str">
        <f>IF(ISBLANK('Beladung des Speichers'!A715),"",IF(C715=0,"0,00",D715/C715*E715))</f>
        <v/>
      </c>
      <c r="G715" s="153" t="str">
        <f>IF(ISBLANK('Beladung des Speichers'!A715),"",SUMIFS('Beladung des Speichers'!$C$17:$C$300,'Beladung des Speichers'!$A$17:$A$300,A715))</f>
        <v/>
      </c>
      <c r="H715" s="112" t="str">
        <f>IF(ISBLANK('Beladung des Speichers'!A715),"",'Beladung des Speichers'!C715)</f>
        <v/>
      </c>
      <c r="I715" s="154" t="str">
        <f>IF(ISBLANK('Beladung des Speichers'!A715),"",SUMIFS('Beladung des Speichers'!$E$17:$E$1001,'Beladung des Speichers'!$A$17:$A$1001,'Ergebnis (detailliert)'!A715))</f>
        <v/>
      </c>
      <c r="J715" s="113" t="str">
        <f>IF(ISBLANK('Beladung des Speichers'!A715),"",'Beladung des Speichers'!E715)</f>
        <v/>
      </c>
      <c r="K715" s="154" t="str">
        <f>IF(ISBLANK('Beladung des Speichers'!A715),"",SUMIFS('Entladung des Speichers'!$C$17:$C$1001,'Entladung des Speichers'!$A$17:$A$1001,'Ergebnis (detailliert)'!A715))</f>
        <v/>
      </c>
      <c r="L715" s="155" t="str">
        <f t="shared" si="42"/>
        <v/>
      </c>
      <c r="M715" s="155" t="str">
        <f>IF(ISBLANK('Entladung des Speichers'!A715),"",'Entladung des Speichers'!C715)</f>
        <v/>
      </c>
      <c r="N715" s="154" t="str">
        <f>IF(ISBLANK('Beladung des Speichers'!A715),"",SUMIFS('Entladung des Speichers'!$E$17:$E$1001,'Entladung des Speichers'!$A$17:$A$1001,'Ergebnis (detailliert)'!$A$17:$A$300))</f>
        <v/>
      </c>
      <c r="O715" s="113" t="str">
        <f t="shared" si="43"/>
        <v/>
      </c>
      <c r="P715" s="17" t="str">
        <f>IFERROR(IF(A715="","",N715*'Ergebnis (detailliert)'!J715/'Ergebnis (detailliert)'!I715),0)</f>
        <v/>
      </c>
      <c r="Q715" s="95" t="str">
        <f t="shared" si="44"/>
        <v/>
      </c>
      <c r="R715" s="96" t="str">
        <f t="shared" si="45"/>
        <v/>
      </c>
      <c r="S715" s="97" t="str">
        <f>IF(A715="","",IF(LOOKUP(A715,Stammdaten!$A$17:$A$1001,Stammdaten!$G$17:$G$1001)="Nein",0,IF(ISBLANK('Beladung des Speichers'!A715),"",ROUND(MIN(J715,Q715)*-1,2))))</f>
        <v/>
      </c>
    </row>
    <row r="716" spans="1:19" x14ac:dyDescent="0.2">
      <c r="A716" s="98" t="str">
        <f>IF('Beladung des Speichers'!A716="","",'Beladung des Speichers'!A716)</f>
        <v/>
      </c>
      <c r="B716" s="98" t="str">
        <f>IF('Beladung des Speichers'!B716="","",'Beladung des Speichers'!B716)</f>
        <v/>
      </c>
      <c r="C716" s="149" t="str">
        <f>IF(ISBLANK('Beladung des Speichers'!A716),"",SUMIFS('Beladung des Speichers'!$C$17:$C$300,'Beladung des Speichers'!$A$17:$A$300,A716)-SUMIFS('Entladung des Speichers'!$C$17:$C$300,'Entladung des Speichers'!$A$17:$A$300,A716)+SUMIFS(Füllstände!$B$17:$B$299,Füllstände!$A$17:$A$299,A716)-SUMIFS(Füllstände!$C$17:$C$299,Füllstände!$A$17:$A$299,A716))</f>
        <v/>
      </c>
      <c r="D716" s="150" t="str">
        <f>IF(ISBLANK('Beladung des Speichers'!A716),"",C716*'Beladung des Speichers'!C716/SUMIFS('Beladung des Speichers'!$C$17:$C$300,'Beladung des Speichers'!$A$17:$A$300,A716))</f>
        <v/>
      </c>
      <c r="E716" s="151" t="str">
        <f>IF(ISBLANK('Beladung des Speichers'!A716),"",1/SUMIFS('Beladung des Speichers'!$C$17:$C$300,'Beladung des Speichers'!$A$17:$A$300,A716)*C716*SUMIF($A$17:$A$300,A716,'Beladung des Speichers'!$E$17:$E$300))</f>
        <v/>
      </c>
      <c r="F716" s="152" t="str">
        <f>IF(ISBLANK('Beladung des Speichers'!A716),"",IF(C716=0,"0,00",D716/C716*E716))</f>
        <v/>
      </c>
      <c r="G716" s="153" t="str">
        <f>IF(ISBLANK('Beladung des Speichers'!A716),"",SUMIFS('Beladung des Speichers'!$C$17:$C$300,'Beladung des Speichers'!$A$17:$A$300,A716))</f>
        <v/>
      </c>
      <c r="H716" s="112" t="str">
        <f>IF(ISBLANK('Beladung des Speichers'!A716),"",'Beladung des Speichers'!C716)</f>
        <v/>
      </c>
      <c r="I716" s="154" t="str">
        <f>IF(ISBLANK('Beladung des Speichers'!A716),"",SUMIFS('Beladung des Speichers'!$E$17:$E$1001,'Beladung des Speichers'!$A$17:$A$1001,'Ergebnis (detailliert)'!A716))</f>
        <v/>
      </c>
      <c r="J716" s="113" t="str">
        <f>IF(ISBLANK('Beladung des Speichers'!A716),"",'Beladung des Speichers'!E716)</f>
        <v/>
      </c>
      <c r="K716" s="154" t="str">
        <f>IF(ISBLANK('Beladung des Speichers'!A716),"",SUMIFS('Entladung des Speichers'!$C$17:$C$1001,'Entladung des Speichers'!$A$17:$A$1001,'Ergebnis (detailliert)'!A716))</f>
        <v/>
      </c>
      <c r="L716" s="155" t="str">
        <f t="shared" si="42"/>
        <v/>
      </c>
      <c r="M716" s="155" t="str">
        <f>IF(ISBLANK('Entladung des Speichers'!A716),"",'Entladung des Speichers'!C716)</f>
        <v/>
      </c>
      <c r="N716" s="154" t="str">
        <f>IF(ISBLANK('Beladung des Speichers'!A716),"",SUMIFS('Entladung des Speichers'!$E$17:$E$1001,'Entladung des Speichers'!$A$17:$A$1001,'Ergebnis (detailliert)'!$A$17:$A$300))</f>
        <v/>
      </c>
      <c r="O716" s="113" t="str">
        <f t="shared" si="43"/>
        <v/>
      </c>
      <c r="P716" s="17" t="str">
        <f>IFERROR(IF(A716="","",N716*'Ergebnis (detailliert)'!J716/'Ergebnis (detailliert)'!I716),0)</f>
        <v/>
      </c>
      <c r="Q716" s="95" t="str">
        <f t="shared" si="44"/>
        <v/>
      </c>
      <c r="R716" s="96" t="str">
        <f t="shared" si="45"/>
        <v/>
      </c>
      <c r="S716" s="97" t="str">
        <f>IF(A716="","",IF(LOOKUP(A716,Stammdaten!$A$17:$A$1001,Stammdaten!$G$17:$G$1001)="Nein",0,IF(ISBLANK('Beladung des Speichers'!A716),"",ROUND(MIN(J716,Q716)*-1,2))))</f>
        <v/>
      </c>
    </row>
    <row r="717" spans="1:19" x14ac:dyDescent="0.2">
      <c r="A717" s="98" t="str">
        <f>IF('Beladung des Speichers'!A717="","",'Beladung des Speichers'!A717)</f>
        <v/>
      </c>
      <c r="B717" s="98" t="str">
        <f>IF('Beladung des Speichers'!B717="","",'Beladung des Speichers'!B717)</f>
        <v/>
      </c>
      <c r="C717" s="149" t="str">
        <f>IF(ISBLANK('Beladung des Speichers'!A717),"",SUMIFS('Beladung des Speichers'!$C$17:$C$300,'Beladung des Speichers'!$A$17:$A$300,A717)-SUMIFS('Entladung des Speichers'!$C$17:$C$300,'Entladung des Speichers'!$A$17:$A$300,A717)+SUMIFS(Füllstände!$B$17:$B$299,Füllstände!$A$17:$A$299,A717)-SUMIFS(Füllstände!$C$17:$C$299,Füllstände!$A$17:$A$299,A717))</f>
        <v/>
      </c>
      <c r="D717" s="150" t="str">
        <f>IF(ISBLANK('Beladung des Speichers'!A717),"",C717*'Beladung des Speichers'!C717/SUMIFS('Beladung des Speichers'!$C$17:$C$300,'Beladung des Speichers'!$A$17:$A$300,A717))</f>
        <v/>
      </c>
      <c r="E717" s="151" t="str">
        <f>IF(ISBLANK('Beladung des Speichers'!A717),"",1/SUMIFS('Beladung des Speichers'!$C$17:$C$300,'Beladung des Speichers'!$A$17:$A$300,A717)*C717*SUMIF($A$17:$A$300,A717,'Beladung des Speichers'!$E$17:$E$300))</f>
        <v/>
      </c>
      <c r="F717" s="152" t="str">
        <f>IF(ISBLANK('Beladung des Speichers'!A717),"",IF(C717=0,"0,00",D717/C717*E717))</f>
        <v/>
      </c>
      <c r="G717" s="153" t="str">
        <f>IF(ISBLANK('Beladung des Speichers'!A717),"",SUMIFS('Beladung des Speichers'!$C$17:$C$300,'Beladung des Speichers'!$A$17:$A$300,A717))</f>
        <v/>
      </c>
      <c r="H717" s="112" t="str">
        <f>IF(ISBLANK('Beladung des Speichers'!A717),"",'Beladung des Speichers'!C717)</f>
        <v/>
      </c>
      <c r="I717" s="154" t="str">
        <f>IF(ISBLANK('Beladung des Speichers'!A717),"",SUMIFS('Beladung des Speichers'!$E$17:$E$1001,'Beladung des Speichers'!$A$17:$A$1001,'Ergebnis (detailliert)'!A717))</f>
        <v/>
      </c>
      <c r="J717" s="113" t="str">
        <f>IF(ISBLANK('Beladung des Speichers'!A717),"",'Beladung des Speichers'!E717)</f>
        <v/>
      </c>
      <c r="K717" s="154" t="str">
        <f>IF(ISBLANK('Beladung des Speichers'!A717),"",SUMIFS('Entladung des Speichers'!$C$17:$C$1001,'Entladung des Speichers'!$A$17:$A$1001,'Ergebnis (detailliert)'!A717))</f>
        <v/>
      </c>
      <c r="L717" s="155" t="str">
        <f t="shared" si="42"/>
        <v/>
      </c>
      <c r="M717" s="155" t="str">
        <f>IF(ISBLANK('Entladung des Speichers'!A717),"",'Entladung des Speichers'!C717)</f>
        <v/>
      </c>
      <c r="N717" s="154" t="str">
        <f>IF(ISBLANK('Beladung des Speichers'!A717),"",SUMIFS('Entladung des Speichers'!$E$17:$E$1001,'Entladung des Speichers'!$A$17:$A$1001,'Ergebnis (detailliert)'!$A$17:$A$300))</f>
        <v/>
      </c>
      <c r="O717" s="113" t="str">
        <f t="shared" si="43"/>
        <v/>
      </c>
      <c r="P717" s="17" t="str">
        <f>IFERROR(IF(A717="","",N717*'Ergebnis (detailliert)'!J717/'Ergebnis (detailliert)'!I717),0)</f>
        <v/>
      </c>
      <c r="Q717" s="95" t="str">
        <f t="shared" si="44"/>
        <v/>
      </c>
      <c r="R717" s="96" t="str">
        <f t="shared" si="45"/>
        <v/>
      </c>
      <c r="S717" s="97" t="str">
        <f>IF(A717="","",IF(LOOKUP(A717,Stammdaten!$A$17:$A$1001,Stammdaten!$G$17:$G$1001)="Nein",0,IF(ISBLANK('Beladung des Speichers'!A717),"",ROUND(MIN(J717,Q717)*-1,2))))</f>
        <v/>
      </c>
    </row>
    <row r="718" spans="1:19" x14ac:dyDescent="0.2">
      <c r="A718" s="98" t="str">
        <f>IF('Beladung des Speichers'!A718="","",'Beladung des Speichers'!A718)</f>
        <v/>
      </c>
      <c r="B718" s="98" t="str">
        <f>IF('Beladung des Speichers'!B718="","",'Beladung des Speichers'!B718)</f>
        <v/>
      </c>
      <c r="C718" s="149" t="str">
        <f>IF(ISBLANK('Beladung des Speichers'!A718),"",SUMIFS('Beladung des Speichers'!$C$17:$C$300,'Beladung des Speichers'!$A$17:$A$300,A718)-SUMIFS('Entladung des Speichers'!$C$17:$C$300,'Entladung des Speichers'!$A$17:$A$300,A718)+SUMIFS(Füllstände!$B$17:$B$299,Füllstände!$A$17:$A$299,A718)-SUMIFS(Füllstände!$C$17:$C$299,Füllstände!$A$17:$A$299,A718))</f>
        <v/>
      </c>
      <c r="D718" s="150" t="str">
        <f>IF(ISBLANK('Beladung des Speichers'!A718),"",C718*'Beladung des Speichers'!C718/SUMIFS('Beladung des Speichers'!$C$17:$C$300,'Beladung des Speichers'!$A$17:$A$300,A718))</f>
        <v/>
      </c>
      <c r="E718" s="151" t="str">
        <f>IF(ISBLANK('Beladung des Speichers'!A718),"",1/SUMIFS('Beladung des Speichers'!$C$17:$C$300,'Beladung des Speichers'!$A$17:$A$300,A718)*C718*SUMIF($A$17:$A$300,A718,'Beladung des Speichers'!$E$17:$E$300))</f>
        <v/>
      </c>
      <c r="F718" s="152" t="str">
        <f>IF(ISBLANK('Beladung des Speichers'!A718),"",IF(C718=0,"0,00",D718/C718*E718))</f>
        <v/>
      </c>
      <c r="G718" s="153" t="str">
        <f>IF(ISBLANK('Beladung des Speichers'!A718),"",SUMIFS('Beladung des Speichers'!$C$17:$C$300,'Beladung des Speichers'!$A$17:$A$300,A718))</f>
        <v/>
      </c>
      <c r="H718" s="112" t="str">
        <f>IF(ISBLANK('Beladung des Speichers'!A718),"",'Beladung des Speichers'!C718)</f>
        <v/>
      </c>
      <c r="I718" s="154" t="str">
        <f>IF(ISBLANK('Beladung des Speichers'!A718),"",SUMIFS('Beladung des Speichers'!$E$17:$E$1001,'Beladung des Speichers'!$A$17:$A$1001,'Ergebnis (detailliert)'!A718))</f>
        <v/>
      </c>
      <c r="J718" s="113" t="str">
        <f>IF(ISBLANK('Beladung des Speichers'!A718),"",'Beladung des Speichers'!E718)</f>
        <v/>
      </c>
      <c r="K718" s="154" t="str">
        <f>IF(ISBLANK('Beladung des Speichers'!A718),"",SUMIFS('Entladung des Speichers'!$C$17:$C$1001,'Entladung des Speichers'!$A$17:$A$1001,'Ergebnis (detailliert)'!A718))</f>
        <v/>
      </c>
      <c r="L718" s="155" t="str">
        <f t="shared" si="42"/>
        <v/>
      </c>
      <c r="M718" s="155" t="str">
        <f>IF(ISBLANK('Entladung des Speichers'!A718),"",'Entladung des Speichers'!C718)</f>
        <v/>
      </c>
      <c r="N718" s="154" t="str">
        <f>IF(ISBLANK('Beladung des Speichers'!A718),"",SUMIFS('Entladung des Speichers'!$E$17:$E$1001,'Entladung des Speichers'!$A$17:$A$1001,'Ergebnis (detailliert)'!$A$17:$A$300))</f>
        <v/>
      </c>
      <c r="O718" s="113" t="str">
        <f t="shared" si="43"/>
        <v/>
      </c>
      <c r="P718" s="17" t="str">
        <f>IFERROR(IF(A718="","",N718*'Ergebnis (detailliert)'!J718/'Ergebnis (detailliert)'!I718),0)</f>
        <v/>
      </c>
      <c r="Q718" s="95" t="str">
        <f t="shared" si="44"/>
        <v/>
      </c>
      <c r="R718" s="96" t="str">
        <f t="shared" si="45"/>
        <v/>
      </c>
      <c r="S718" s="97" t="str">
        <f>IF(A718="","",IF(LOOKUP(A718,Stammdaten!$A$17:$A$1001,Stammdaten!$G$17:$G$1001)="Nein",0,IF(ISBLANK('Beladung des Speichers'!A718),"",ROUND(MIN(J718,Q718)*-1,2))))</f>
        <v/>
      </c>
    </row>
    <row r="719" spans="1:19" x14ac:dyDescent="0.2">
      <c r="A719" s="98" t="str">
        <f>IF('Beladung des Speichers'!A719="","",'Beladung des Speichers'!A719)</f>
        <v/>
      </c>
      <c r="B719" s="98" t="str">
        <f>IF('Beladung des Speichers'!B719="","",'Beladung des Speichers'!B719)</f>
        <v/>
      </c>
      <c r="C719" s="149" t="str">
        <f>IF(ISBLANK('Beladung des Speichers'!A719),"",SUMIFS('Beladung des Speichers'!$C$17:$C$300,'Beladung des Speichers'!$A$17:$A$300,A719)-SUMIFS('Entladung des Speichers'!$C$17:$C$300,'Entladung des Speichers'!$A$17:$A$300,A719)+SUMIFS(Füllstände!$B$17:$B$299,Füllstände!$A$17:$A$299,A719)-SUMIFS(Füllstände!$C$17:$C$299,Füllstände!$A$17:$A$299,A719))</f>
        <v/>
      </c>
      <c r="D719" s="150" t="str">
        <f>IF(ISBLANK('Beladung des Speichers'!A719),"",C719*'Beladung des Speichers'!C719/SUMIFS('Beladung des Speichers'!$C$17:$C$300,'Beladung des Speichers'!$A$17:$A$300,A719))</f>
        <v/>
      </c>
      <c r="E719" s="151" t="str">
        <f>IF(ISBLANK('Beladung des Speichers'!A719),"",1/SUMIFS('Beladung des Speichers'!$C$17:$C$300,'Beladung des Speichers'!$A$17:$A$300,A719)*C719*SUMIF($A$17:$A$300,A719,'Beladung des Speichers'!$E$17:$E$300))</f>
        <v/>
      </c>
      <c r="F719" s="152" t="str">
        <f>IF(ISBLANK('Beladung des Speichers'!A719),"",IF(C719=0,"0,00",D719/C719*E719))</f>
        <v/>
      </c>
      <c r="G719" s="153" t="str">
        <f>IF(ISBLANK('Beladung des Speichers'!A719),"",SUMIFS('Beladung des Speichers'!$C$17:$C$300,'Beladung des Speichers'!$A$17:$A$300,A719))</f>
        <v/>
      </c>
      <c r="H719" s="112" t="str">
        <f>IF(ISBLANK('Beladung des Speichers'!A719),"",'Beladung des Speichers'!C719)</f>
        <v/>
      </c>
      <c r="I719" s="154" t="str">
        <f>IF(ISBLANK('Beladung des Speichers'!A719),"",SUMIFS('Beladung des Speichers'!$E$17:$E$1001,'Beladung des Speichers'!$A$17:$A$1001,'Ergebnis (detailliert)'!A719))</f>
        <v/>
      </c>
      <c r="J719" s="113" t="str">
        <f>IF(ISBLANK('Beladung des Speichers'!A719),"",'Beladung des Speichers'!E719)</f>
        <v/>
      </c>
      <c r="K719" s="154" t="str">
        <f>IF(ISBLANK('Beladung des Speichers'!A719),"",SUMIFS('Entladung des Speichers'!$C$17:$C$1001,'Entladung des Speichers'!$A$17:$A$1001,'Ergebnis (detailliert)'!A719))</f>
        <v/>
      </c>
      <c r="L719" s="155" t="str">
        <f t="shared" si="42"/>
        <v/>
      </c>
      <c r="M719" s="155" t="str">
        <f>IF(ISBLANK('Entladung des Speichers'!A719),"",'Entladung des Speichers'!C719)</f>
        <v/>
      </c>
      <c r="N719" s="154" t="str">
        <f>IF(ISBLANK('Beladung des Speichers'!A719),"",SUMIFS('Entladung des Speichers'!$E$17:$E$1001,'Entladung des Speichers'!$A$17:$A$1001,'Ergebnis (detailliert)'!$A$17:$A$300))</f>
        <v/>
      </c>
      <c r="O719" s="113" t="str">
        <f t="shared" si="43"/>
        <v/>
      </c>
      <c r="P719" s="17" t="str">
        <f>IFERROR(IF(A719="","",N719*'Ergebnis (detailliert)'!J719/'Ergebnis (detailliert)'!I719),0)</f>
        <v/>
      </c>
      <c r="Q719" s="95" t="str">
        <f t="shared" si="44"/>
        <v/>
      </c>
      <c r="R719" s="96" t="str">
        <f t="shared" si="45"/>
        <v/>
      </c>
      <c r="S719" s="97" t="str">
        <f>IF(A719="","",IF(LOOKUP(A719,Stammdaten!$A$17:$A$1001,Stammdaten!$G$17:$G$1001)="Nein",0,IF(ISBLANK('Beladung des Speichers'!A719),"",ROUND(MIN(J719,Q719)*-1,2))))</f>
        <v/>
      </c>
    </row>
    <row r="720" spans="1:19" x14ac:dyDescent="0.2">
      <c r="A720" s="98" t="str">
        <f>IF('Beladung des Speichers'!A720="","",'Beladung des Speichers'!A720)</f>
        <v/>
      </c>
      <c r="B720" s="98" t="str">
        <f>IF('Beladung des Speichers'!B720="","",'Beladung des Speichers'!B720)</f>
        <v/>
      </c>
      <c r="C720" s="149" t="str">
        <f>IF(ISBLANK('Beladung des Speichers'!A720),"",SUMIFS('Beladung des Speichers'!$C$17:$C$300,'Beladung des Speichers'!$A$17:$A$300,A720)-SUMIFS('Entladung des Speichers'!$C$17:$C$300,'Entladung des Speichers'!$A$17:$A$300,A720)+SUMIFS(Füllstände!$B$17:$B$299,Füllstände!$A$17:$A$299,A720)-SUMIFS(Füllstände!$C$17:$C$299,Füllstände!$A$17:$A$299,A720))</f>
        <v/>
      </c>
      <c r="D720" s="150" t="str">
        <f>IF(ISBLANK('Beladung des Speichers'!A720),"",C720*'Beladung des Speichers'!C720/SUMIFS('Beladung des Speichers'!$C$17:$C$300,'Beladung des Speichers'!$A$17:$A$300,A720))</f>
        <v/>
      </c>
      <c r="E720" s="151" t="str">
        <f>IF(ISBLANK('Beladung des Speichers'!A720),"",1/SUMIFS('Beladung des Speichers'!$C$17:$C$300,'Beladung des Speichers'!$A$17:$A$300,A720)*C720*SUMIF($A$17:$A$300,A720,'Beladung des Speichers'!$E$17:$E$300))</f>
        <v/>
      </c>
      <c r="F720" s="152" t="str">
        <f>IF(ISBLANK('Beladung des Speichers'!A720),"",IF(C720=0,"0,00",D720/C720*E720))</f>
        <v/>
      </c>
      <c r="G720" s="153" t="str">
        <f>IF(ISBLANK('Beladung des Speichers'!A720),"",SUMIFS('Beladung des Speichers'!$C$17:$C$300,'Beladung des Speichers'!$A$17:$A$300,A720))</f>
        <v/>
      </c>
      <c r="H720" s="112" t="str">
        <f>IF(ISBLANK('Beladung des Speichers'!A720),"",'Beladung des Speichers'!C720)</f>
        <v/>
      </c>
      <c r="I720" s="154" t="str">
        <f>IF(ISBLANK('Beladung des Speichers'!A720),"",SUMIFS('Beladung des Speichers'!$E$17:$E$1001,'Beladung des Speichers'!$A$17:$A$1001,'Ergebnis (detailliert)'!A720))</f>
        <v/>
      </c>
      <c r="J720" s="113" t="str">
        <f>IF(ISBLANK('Beladung des Speichers'!A720),"",'Beladung des Speichers'!E720)</f>
        <v/>
      </c>
      <c r="K720" s="154" t="str">
        <f>IF(ISBLANK('Beladung des Speichers'!A720),"",SUMIFS('Entladung des Speichers'!$C$17:$C$1001,'Entladung des Speichers'!$A$17:$A$1001,'Ergebnis (detailliert)'!A720))</f>
        <v/>
      </c>
      <c r="L720" s="155" t="str">
        <f t="shared" si="42"/>
        <v/>
      </c>
      <c r="M720" s="155" t="str">
        <f>IF(ISBLANK('Entladung des Speichers'!A720),"",'Entladung des Speichers'!C720)</f>
        <v/>
      </c>
      <c r="N720" s="154" t="str">
        <f>IF(ISBLANK('Beladung des Speichers'!A720),"",SUMIFS('Entladung des Speichers'!$E$17:$E$1001,'Entladung des Speichers'!$A$17:$A$1001,'Ergebnis (detailliert)'!$A$17:$A$300))</f>
        <v/>
      </c>
      <c r="O720" s="113" t="str">
        <f t="shared" si="43"/>
        <v/>
      </c>
      <c r="P720" s="17" t="str">
        <f>IFERROR(IF(A720="","",N720*'Ergebnis (detailliert)'!J720/'Ergebnis (detailliert)'!I720),0)</f>
        <v/>
      </c>
      <c r="Q720" s="95" t="str">
        <f t="shared" si="44"/>
        <v/>
      </c>
      <c r="R720" s="96" t="str">
        <f t="shared" si="45"/>
        <v/>
      </c>
      <c r="S720" s="97" t="str">
        <f>IF(A720="","",IF(LOOKUP(A720,Stammdaten!$A$17:$A$1001,Stammdaten!$G$17:$G$1001)="Nein",0,IF(ISBLANK('Beladung des Speichers'!A720),"",ROUND(MIN(J720,Q720)*-1,2))))</f>
        <v/>
      </c>
    </row>
    <row r="721" spans="1:19" x14ac:dyDescent="0.2">
      <c r="A721" s="98" t="str">
        <f>IF('Beladung des Speichers'!A721="","",'Beladung des Speichers'!A721)</f>
        <v/>
      </c>
      <c r="B721" s="98" t="str">
        <f>IF('Beladung des Speichers'!B721="","",'Beladung des Speichers'!B721)</f>
        <v/>
      </c>
      <c r="C721" s="149" t="str">
        <f>IF(ISBLANK('Beladung des Speichers'!A721),"",SUMIFS('Beladung des Speichers'!$C$17:$C$300,'Beladung des Speichers'!$A$17:$A$300,A721)-SUMIFS('Entladung des Speichers'!$C$17:$C$300,'Entladung des Speichers'!$A$17:$A$300,A721)+SUMIFS(Füllstände!$B$17:$B$299,Füllstände!$A$17:$A$299,A721)-SUMIFS(Füllstände!$C$17:$C$299,Füllstände!$A$17:$A$299,A721))</f>
        <v/>
      </c>
      <c r="D721" s="150" t="str">
        <f>IF(ISBLANK('Beladung des Speichers'!A721),"",C721*'Beladung des Speichers'!C721/SUMIFS('Beladung des Speichers'!$C$17:$C$300,'Beladung des Speichers'!$A$17:$A$300,A721))</f>
        <v/>
      </c>
      <c r="E721" s="151" t="str">
        <f>IF(ISBLANK('Beladung des Speichers'!A721),"",1/SUMIFS('Beladung des Speichers'!$C$17:$C$300,'Beladung des Speichers'!$A$17:$A$300,A721)*C721*SUMIF($A$17:$A$300,A721,'Beladung des Speichers'!$E$17:$E$300))</f>
        <v/>
      </c>
      <c r="F721" s="152" t="str">
        <f>IF(ISBLANK('Beladung des Speichers'!A721),"",IF(C721=0,"0,00",D721/C721*E721))</f>
        <v/>
      </c>
      <c r="G721" s="153" t="str">
        <f>IF(ISBLANK('Beladung des Speichers'!A721),"",SUMIFS('Beladung des Speichers'!$C$17:$C$300,'Beladung des Speichers'!$A$17:$A$300,A721))</f>
        <v/>
      </c>
      <c r="H721" s="112" t="str">
        <f>IF(ISBLANK('Beladung des Speichers'!A721),"",'Beladung des Speichers'!C721)</f>
        <v/>
      </c>
      <c r="I721" s="154" t="str">
        <f>IF(ISBLANK('Beladung des Speichers'!A721),"",SUMIFS('Beladung des Speichers'!$E$17:$E$1001,'Beladung des Speichers'!$A$17:$A$1001,'Ergebnis (detailliert)'!A721))</f>
        <v/>
      </c>
      <c r="J721" s="113" t="str">
        <f>IF(ISBLANK('Beladung des Speichers'!A721),"",'Beladung des Speichers'!E721)</f>
        <v/>
      </c>
      <c r="K721" s="154" t="str">
        <f>IF(ISBLANK('Beladung des Speichers'!A721),"",SUMIFS('Entladung des Speichers'!$C$17:$C$1001,'Entladung des Speichers'!$A$17:$A$1001,'Ergebnis (detailliert)'!A721))</f>
        <v/>
      </c>
      <c r="L721" s="155" t="str">
        <f t="shared" si="42"/>
        <v/>
      </c>
      <c r="M721" s="155" t="str">
        <f>IF(ISBLANK('Entladung des Speichers'!A721),"",'Entladung des Speichers'!C721)</f>
        <v/>
      </c>
      <c r="N721" s="154" t="str">
        <f>IF(ISBLANK('Beladung des Speichers'!A721),"",SUMIFS('Entladung des Speichers'!$E$17:$E$1001,'Entladung des Speichers'!$A$17:$A$1001,'Ergebnis (detailliert)'!$A$17:$A$300))</f>
        <v/>
      </c>
      <c r="O721" s="113" t="str">
        <f t="shared" si="43"/>
        <v/>
      </c>
      <c r="P721" s="17" t="str">
        <f>IFERROR(IF(A721="","",N721*'Ergebnis (detailliert)'!J721/'Ergebnis (detailliert)'!I721),0)</f>
        <v/>
      </c>
      <c r="Q721" s="95" t="str">
        <f t="shared" si="44"/>
        <v/>
      </c>
      <c r="R721" s="96" t="str">
        <f t="shared" si="45"/>
        <v/>
      </c>
      <c r="S721" s="97" t="str">
        <f>IF(A721="","",IF(LOOKUP(A721,Stammdaten!$A$17:$A$1001,Stammdaten!$G$17:$G$1001)="Nein",0,IF(ISBLANK('Beladung des Speichers'!A721),"",ROUND(MIN(J721,Q721)*-1,2))))</f>
        <v/>
      </c>
    </row>
    <row r="722" spans="1:19" x14ac:dyDescent="0.2">
      <c r="A722" s="98" t="str">
        <f>IF('Beladung des Speichers'!A722="","",'Beladung des Speichers'!A722)</f>
        <v/>
      </c>
      <c r="B722" s="98" t="str">
        <f>IF('Beladung des Speichers'!B722="","",'Beladung des Speichers'!B722)</f>
        <v/>
      </c>
      <c r="C722" s="149" t="str">
        <f>IF(ISBLANK('Beladung des Speichers'!A722),"",SUMIFS('Beladung des Speichers'!$C$17:$C$300,'Beladung des Speichers'!$A$17:$A$300,A722)-SUMIFS('Entladung des Speichers'!$C$17:$C$300,'Entladung des Speichers'!$A$17:$A$300,A722)+SUMIFS(Füllstände!$B$17:$B$299,Füllstände!$A$17:$A$299,A722)-SUMIFS(Füllstände!$C$17:$C$299,Füllstände!$A$17:$A$299,A722))</f>
        <v/>
      </c>
      <c r="D722" s="150" t="str">
        <f>IF(ISBLANK('Beladung des Speichers'!A722),"",C722*'Beladung des Speichers'!C722/SUMIFS('Beladung des Speichers'!$C$17:$C$300,'Beladung des Speichers'!$A$17:$A$300,A722))</f>
        <v/>
      </c>
      <c r="E722" s="151" t="str">
        <f>IF(ISBLANK('Beladung des Speichers'!A722),"",1/SUMIFS('Beladung des Speichers'!$C$17:$C$300,'Beladung des Speichers'!$A$17:$A$300,A722)*C722*SUMIF($A$17:$A$300,A722,'Beladung des Speichers'!$E$17:$E$300))</f>
        <v/>
      </c>
      <c r="F722" s="152" t="str">
        <f>IF(ISBLANK('Beladung des Speichers'!A722),"",IF(C722=0,"0,00",D722/C722*E722))</f>
        <v/>
      </c>
      <c r="G722" s="153" t="str">
        <f>IF(ISBLANK('Beladung des Speichers'!A722),"",SUMIFS('Beladung des Speichers'!$C$17:$C$300,'Beladung des Speichers'!$A$17:$A$300,A722))</f>
        <v/>
      </c>
      <c r="H722" s="112" t="str">
        <f>IF(ISBLANK('Beladung des Speichers'!A722),"",'Beladung des Speichers'!C722)</f>
        <v/>
      </c>
      <c r="I722" s="154" t="str">
        <f>IF(ISBLANK('Beladung des Speichers'!A722),"",SUMIFS('Beladung des Speichers'!$E$17:$E$1001,'Beladung des Speichers'!$A$17:$A$1001,'Ergebnis (detailliert)'!A722))</f>
        <v/>
      </c>
      <c r="J722" s="113" t="str">
        <f>IF(ISBLANK('Beladung des Speichers'!A722),"",'Beladung des Speichers'!E722)</f>
        <v/>
      </c>
      <c r="K722" s="154" t="str">
        <f>IF(ISBLANK('Beladung des Speichers'!A722),"",SUMIFS('Entladung des Speichers'!$C$17:$C$1001,'Entladung des Speichers'!$A$17:$A$1001,'Ergebnis (detailliert)'!A722))</f>
        <v/>
      </c>
      <c r="L722" s="155" t="str">
        <f t="shared" ref="L722:L785" si="46">IF(A722="","",K722+C722)</f>
        <v/>
      </c>
      <c r="M722" s="155" t="str">
        <f>IF(ISBLANK('Entladung des Speichers'!A722),"",'Entladung des Speichers'!C722)</f>
        <v/>
      </c>
      <c r="N722" s="154" t="str">
        <f>IF(ISBLANK('Beladung des Speichers'!A722),"",SUMIFS('Entladung des Speichers'!$E$17:$E$1001,'Entladung des Speichers'!$A$17:$A$1001,'Ergebnis (detailliert)'!$A$17:$A$300))</f>
        <v/>
      </c>
      <c r="O722" s="113" t="str">
        <f t="shared" ref="O722:O785" si="47">IF(A722="","",N722+E722)</f>
        <v/>
      </c>
      <c r="P722" s="17" t="str">
        <f>IFERROR(IF(A722="","",N722*'Ergebnis (detailliert)'!J722/'Ergebnis (detailliert)'!I722),0)</f>
        <v/>
      </c>
      <c r="Q722" s="95" t="str">
        <f t="shared" ref="Q722:Q785" si="48">IFERROR(IF(A722="","",P722+E722*H722/G722),0)</f>
        <v/>
      </c>
      <c r="R722" s="96" t="str">
        <f t="shared" ref="R722:R785" si="49">H722</f>
        <v/>
      </c>
      <c r="S722" s="97" t="str">
        <f>IF(A722="","",IF(LOOKUP(A722,Stammdaten!$A$17:$A$1001,Stammdaten!$G$17:$G$1001)="Nein",0,IF(ISBLANK('Beladung des Speichers'!A722),"",ROUND(MIN(J722,Q722)*-1,2))))</f>
        <v/>
      </c>
    </row>
    <row r="723" spans="1:19" x14ac:dyDescent="0.2">
      <c r="A723" s="98" t="str">
        <f>IF('Beladung des Speichers'!A723="","",'Beladung des Speichers'!A723)</f>
        <v/>
      </c>
      <c r="B723" s="98" t="str">
        <f>IF('Beladung des Speichers'!B723="","",'Beladung des Speichers'!B723)</f>
        <v/>
      </c>
      <c r="C723" s="149" t="str">
        <f>IF(ISBLANK('Beladung des Speichers'!A723),"",SUMIFS('Beladung des Speichers'!$C$17:$C$300,'Beladung des Speichers'!$A$17:$A$300,A723)-SUMIFS('Entladung des Speichers'!$C$17:$C$300,'Entladung des Speichers'!$A$17:$A$300,A723)+SUMIFS(Füllstände!$B$17:$B$299,Füllstände!$A$17:$A$299,A723)-SUMIFS(Füllstände!$C$17:$C$299,Füllstände!$A$17:$A$299,A723))</f>
        <v/>
      </c>
      <c r="D723" s="150" t="str">
        <f>IF(ISBLANK('Beladung des Speichers'!A723),"",C723*'Beladung des Speichers'!C723/SUMIFS('Beladung des Speichers'!$C$17:$C$300,'Beladung des Speichers'!$A$17:$A$300,A723))</f>
        <v/>
      </c>
      <c r="E723" s="151" t="str">
        <f>IF(ISBLANK('Beladung des Speichers'!A723),"",1/SUMIFS('Beladung des Speichers'!$C$17:$C$300,'Beladung des Speichers'!$A$17:$A$300,A723)*C723*SUMIF($A$17:$A$300,A723,'Beladung des Speichers'!$E$17:$E$300))</f>
        <v/>
      </c>
      <c r="F723" s="152" t="str">
        <f>IF(ISBLANK('Beladung des Speichers'!A723),"",IF(C723=0,"0,00",D723/C723*E723))</f>
        <v/>
      </c>
      <c r="G723" s="153" t="str">
        <f>IF(ISBLANK('Beladung des Speichers'!A723),"",SUMIFS('Beladung des Speichers'!$C$17:$C$300,'Beladung des Speichers'!$A$17:$A$300,A723))</f>
        <v/>
      </c>
      <c r="H723" s="112" t="str">
        <f>IF(ISBLANK('Beladung des Speichers'!A723),"",'Beladung des Speichers'!C723)</f>
        <v/>
      </c>
      <c r="I723" s="154" t="str">
        <f>IF(ISBLANK('Beladung des Speichers'!A723),"",SUMIFS('Beladung des Speichers'!$E$17:$E$1001,'Beladung des Speichers'!$A$17:$A$1001,'Ergebnis (detailliert)'!A723))</f>
        <v/>
      </c>
      <c r="J723" s="113" t="str">
        <f>IF(ISBLANK('Beladung des Speichers'!A723),"",'Beladung des Speichers'!E723)</f>
        <v/>
      </c>
      <c r="K723" s="154" t="str">
        <f>IF(ISBLANK('Beladung des Speichers'!A723),"",SUMIFS('Entladung des Speichers'!$C$17:$C$1001,'Entladung des Speichers'!$A$17:$A$1001,'Ergebnis (detailliert)'!A723))</f>
        <v/>
      </c>
      <c r="L723" s="155" t="str">
        <f t="shared" si="46"/>
        <v/>
      </c>
      <c r="M723" s="155" t="str">
        <f>IF(ISBLANK('Entladung des Speichers'!A723),"",'Entladung des Speichers'!C723)</f>
        <v/>
      </c>
      <c r="N723" s="154" t="str">
        <f>IF(ISBLANK('Beladung des Speichers'!A723),"",SUMIFS('Entladung des Speichers'!$E$17:$E$1001,'Entladung des Speichers'!$A$17:$A$1001,'Ergebnis (detailliert)'!$A$17:$A$300))</f>
        <v/>
      </c>
      <c r="O723" s="113" t="str">
        <f t="shared" si="47"/>
        <v/>
      </c>
      <c r="P723" s="17" t="str">
        <f>IFERROR(IF(A723="","",N723*'Ergebnis (detailliert)'!J723/'Ergebnis (detailliert)'!I723),0)</f>
        <v/>
      </c>
      <c r="Q723" s="95" t="str">
        <f t="shared" si="48"/>
        <v/>
      </c>
      <c r="R723" s="96" t="str">
        <f t="shared" si="49"/>
        <v/>
      </c>
      <c r="S723" s="97" t="str">
        <f>IF(A723="","",IF(LOOKUP(A723,Stammdaten!$A$17:$A$1001,Stammdaten!$G$17:$G$1001)="Nein",0,IF(ISBLANK('Beladung des Speichers'!A723),"",ROUND(MIN(J723,Q723)*-1,2))))</f>
        <v/>
      </c>
    </row>
    <row r="724" spans="1:19" x14ac:dyDescent="0.2">
      <c r="A724" s="98" t="str">
        <f>IF('Beladung des Speichers'!A724="","",'Beladung des Speichers'!A724)</f>
        <v/>
      </c>
      <c r="B724" s="98" t="str">
        <f>IF('Beladung des Speichers'!B724="","",'Beladung des Speichers'!B724)</f>
        <v/>
      </c>
      <c r="C724" s="149" t="str">
        <f>IF(ISBLANK('Beladung des Speichers'!A724),"",SUMIFS('Beladung des Speichers'!$C$17:$C$300,'Beladung des Speichers'!$A$17:$A$300,A724)-SUMIFS('Entladung des Speichers'!$C$17:$C$300,'Entladung des Speichers'!$A$17:$A$300,A724)+SUMIFS(Füllstände!$B$17:$B$299,Füllstände!$A$17:$A$299,A724)-SUMIFS(Füllstände!$C$17:$C$299,Füllstände!$A$17:$A$299,A724))</f>
        <v/>
      </c>
      <c r="D724" s="150" t="str">
        <f>IF(ISBLANK('Beladung des Speichers'!A724),"",C724*'Beladung des Speichers'!C724/SUMIFS('Beladung des Speichers'!$C$17:$C$300,'Beladung des Speichers'!$A$17:$A$300,A724))</f>
        <v/>
      </c>
      <c r="E724" s="151" t="str">
        <f>IF(ISBLANK('Beladung des Speichers'!A724),"",1/SUMIFS('Beladung des Speichers'!$C$17:$C$300,'Beladung des Speichers'!$A$17:$A$300,A724)*C724*SUMIF($A$17:$A$300,A724,'Beladung des Speichers'!$E$17:$E$300))</f>
        <v/>
      </c>
      <c r="F724" s="152" t="str">
        <f>IF(ISBLANK('Beladung des Speichers'!A724),"",IF(C724=0,"0,00",D724/C724*E724))</f>
        <v/>
      </c>
      <c r="G724" s="153" t="str">
        <f>IF(ISBLANK('Beladung des Speichers'!A724),"",SUMIFS('Beladung des Speichers'!$C$17:$C$300,'Beladung des Speichers'!$A$17:$A$300,A724))</f>
        <v/>
      </c>
      <c r="H724" s="112" t="str">
        <f>IF(ISBLANK('Beladung des Speichers'!A724),"",'Beladung des Speichers'!C724)</f>
        <v/>
      </c>
      <c r="I724" s="154" t="str">
        <f>IF(ISBLANK('Beladung des Speichers'!A724),"",SUMIFS('Beladung des Speichers'!$E$17:$E$1001,'Beladung des Speichers'!$A$17:$A$1001,'Ergebnis (detailliert)'!A724))</f>
        <v/>
      </c>
      <c r="J724" s="113" t="str">
        <f>IF(ISBLANK('Beladung des Speichers'!A724),"",'Beladung des Speichers'!E724)</f>
        <v/>
      </c>
      <c r="K724" s="154" t="str">
        <f>IF(ISBLANK('Beladung des Speichers'!A724),"",SUMIFS('Entladung des Speichers'!$C$17:$C$1001,'Entladung des Speichers'!$A$17:$A$1001,'Ergebnis (detailliert)'!A724))</f>
        <v/>
      </c>
      <c r="L724" s="155" t="str">
        <f t="shared" si="46"/>
        <v/>
      </c>
      <c r="M724" s="155" t="str">
        <f>IF(ISBLANK('Entladung des Speichers'!A724),"",'Entladung des Speichers'!C724)</f>
        <v/>
      </c>
      <c r="N724" s="154" t="str">
        <f>IF(ISBLANK('Beladung des Speichers'!A724),"",SUMIFS('Entladung des Speichers'!$E$17:$E$1001,'Entladung des Speichers'!$A$17:$A$1001,'Ergebnis (detailliert)'!$A$17:$A$300))</f>
        <v/>
      </c>
      <c r="O724" s="113" t="str">
        <f t="shared" si="47"/>
        <v/>
      </c>
      <c r="P724" s="17" t="str">
        <f>IFERROR(IF(A724="","",N724*'Ergebnis (detailliert)'!J724/'Ergebnis (detailliert)'!I724),0)</f>
        <v/>
      </c>
      <c r="Q724" s="95" t="str">
        <f t="shared" si="48"/>
        <v/>
      </c>
      <c r="R724" s="96" t="str">
        <f t="shared" si="49"/>
        <v/>
      </c>
      <c r="S724" s="97" t="str">
        <f>IF(A724="","",IF(LOOKUP(A724,Stammdaten!$A$17:$A$1001,Stammdaten!$G$17:$G$1001)="Nein",0,IF(ISBLANK('Beladung des Speichers'!A724),"",ROUND(MIN(J724,Q724)*-1,2))))</f>
        <v/>
      </c>
    </row>
    <row r="725" spans="1:19" x14ac:dyDescent="0.2">
      <c r="A725" s="98" t="str">
        <f>IF('Beladung des Speichers'!A725="","",'Beladung des Speichers'!A725)</f>
        <v/>
      </c>
      <c r="B725" s="98" t="str">
        <f>IF('Beladung des Speichers'!B725="","",'Beladung des Speichers'!B725)</f>
        <v/>
      </c>
      <c r="C725" s="149" t="str">
        <f>IF(ISBLANK('Beladung des Speichers'!A725),"",SUMIFS('Beladung des Speichers'!$C$17:$C$300,'Beladung des Speichers'!$A$17:$A$300,A725)-SUMIFS('Entladung des Speichers'!$C$17:$C$300,'Entladung des Speichers'!$A$17:$A$300,A725)+SUMIFS(Füllstände!$B$17:$B$299,Füllstände!$A$17:$A$299,A725)-SUMIFS(Füllstände!$C$17:$C$299,Füllstände!$A$17:$A$299,A725))</f>
        <v/>
      </c>
      <c r="D725" s="150" t="str">
        <f>IF(ISBLANK('Beladung des Speichers'!A725),"",C725*'Beladung des Speichers'!C725/SUMIFS('Beladung des Speichers'!$C$17:$C$300,'Beladung des Speichers'!$A$17:$A$300,A725))</f>
        <v/>
      </c>
      <c r="E725" s="151" t="str">
        <f>IF(ISBLANK('Beladung des Speichers'!A725),"",1/SUMIFS('Beladung des Speichers'!$C$17:$C$300,'Beladung des Speichers'!$A$17:$A$300,A725)*C725*SUMIF($A$17:$A$300,A725,'Beladung des Speichers'!$E$17:$E$300))</f>
        <v/>
      </c>
      <c r="F725" s="152" t="str">
        <f>IF(ISBLANK('Beladung des Speichers'!A725),"",IF(C725=0,"0,00",D725/C725*E725))</f>
        <v/>
      </c>
      <c r="G725" s="153" t="str">
        <f>IF(ISBLANK('Beladung des Speichers'!A725),"",SUMIFS('Beladung des Speichers'!$C$17:$C$300,'Beladung des Speichers'!$A$17:$A$300,A725))</f>
        <v/>
      </c>
      <c r="H725" s="112" t="str">
        <f>IF(ISBLANK('Beladung des Speichers'!A725),"",'Beladung des Speichers'!C725)</f>
        <v/>
      </c>
      <c r="I725" s="154" t="str">
        <f>IF(ISBLANK('Beladung des Speichers'!A725),"",SUMIFS('Beladung des Speichers'!$E$17:$E$1001,'Beladung des Speichers'!$A$17:$A$1001,'Ergebnis (detailliert)'!A725))</f>
        <v/>
      </c>
      <c r="J725" s="113" t="str">
        <f>IF(ISBLANK('Beladung des Speichers'!A725),"",'Beladung des Speichers'!E725)</f>
        <v/>
      </c>
      <c r="K725" s="154" t="str">
        <f>IF(ISBLANK('Beladung des Speichers'!A725),"",SUMIFS('Entladung des Speichers'!$C$17:$C$1001,'Entladung des Speichers'!$A$17:$A$1001,'Ergebnis (detailliert)'!A725))</f>
        <v/>
      </c>
      <c r="L725" s="155" t="str">
        <f t="shared" si="46"/>
        <v/>
      </c>
      <c r="M725" s="155" t="str">
        <f>IF(ISBLANK('Entladung des Speichers'!A725),"",'Entladung des Speichers'!C725)</f>
        <v/>
      </c>
      <c r="N725" s="154" t="str">
        <f>IF(ISBLANK('Beladung des Speichers'!A725),"",SUMIFS('Entladung des Speichers'!$E$17:$E$1001,'Entladung des Speichers'!$A$17:$A$1001,'Ergebnis (detailliert)'!$A$17:$A$300))</f>
        <v/>
      </c>
      <c r="O725" s="113" t="str">
        <f t="shared" si="47"/>
        <v/>
      </c>
      <c r="P725" s="17" t="str">
        <f>IFERROR(IF(A725="","",N725*'Ergebnis (detailliert)'!J725/'Ergebnis (detailliert)'!I725),0)</f>
        <v/>
      </c>
      <c r="Q725" s="95" t="str">
        <f t="shared" si="48"/>
        <v/>
      </c>
      <c r="R725" s="96" t="str">
        <f t="shared" si="49"/>
        <v/>
      </c>
      <c r="S725" s="97" t="str">
        <f>IF(A725="","",IF(LOOKUP(A725,Stammdaten!$A$17:$A$1001,Stammdaten!$G$17:$G$1001)="Nein",0,IF(ISBLANK('Beladung des Speichers'!A725),"",ROUND(MIN(J725,Q725)*-1,2))))</f>
        <v/>
      </c>
    </row>
    <row r="726" spans="1:19" x14ac:dyDescent="0.2">
      <c r="A726" s="98" t="str">
        <f>IF('Beladung des Speichers'!A726="","",'Beladung des Speichers'!A726)</f>
        <v/>
      </c>
      <c r="B726" s="98" t="str">
        <f>IF('Beladung des Speichers'!B726="","",'Beladung des Speichers'!B726)</f>
        <v/>
      </c>
      <c r="C726" s="149" t="str">
        <f>IF(ISBLANK('Beladung des Speichers'!A726),"",SUMIFS('Beladung des Speichers'!$C$17:$C$300,'Beladung des Speichers'!$A$17:$A$300,A726)-SUMIFS('Entladung des Speichers'!$C$17:$C$300,'Entladung des Speichers'!$A$17:$A$300,A726)+SUMIFS(Füllstände!$B$17:$B$299,Füllstände!$A$17:$A$299,A726)-SUMIFS(Füllstände!$C$17:$C$299,Füllstände!$A$17:$A$299,A726))</f>
        <v/>
      </c>
      <c r="D726" s="150" t="str">
        <f>IF(ISBLANK('Beladung des Speichers'!A726),"",C726*'Beladung des Speichers'!C726/SUMIFS('Beladung des Speichers'!$C$17:$C$300,'Beladung des Speichers'!$A$17:$A$300,A726))</f>
        <v/>
      </c>
      <c r="E726" s="151" t="str">
        <f>IF(ISBLANK('Beladung des Speichers'!A726),"",1/SUMIFS('Beladung des Speichers'!$C$17:$C$300,'Beladung des Speichers'!$A$17:$A$300,A726)*C726*SUMIF($A$17:$A$300,A726,'Beladung des Speichers'!$E$17:$E$300))</f>
        <v/>
      </c>
      <c r="F726" s="152" t="str">
        <f>IF(ISBLANK('Beladung des Speichers'!A726),"",IF(C726=0,"0,00",D726/C726*E726))</f>
        <v/>
      </c>
      <c r="G726" s="153" t="str">
        <f>IF(ISBLANK('Beladung des Speichers'!A726),"",SUMIFS('Beladung des Speichers'!$C$17:$C$300,'Beladung des Speichers'!$A$17:$A$300,A726))</f>
        <v/>
      </c>
      <c r="H726" s="112" t="str">
        <f>IF(ISBLANK('Beladung des Speichers'!A726),"",'Beladung des Speichers'!C726)</f>
        <v/>
      </c>
      <c r="I726" s="154" t="str">
        <f>IF(ISBLANK('Beladung des Speichers'!A726),"",SUMIFS('Beladung des Speichers'!$E$17:$E$1001,'Beladung des Speichers'!$A$17:$A$1001,'Ergebnis (detailliert)'!A726))</f>
        <v/>
      </c>
      <c r="J726" s="113" t="str">
        <f>IF(ISBLANK('Beladung des Speichers'!A726),"",'Beladung des Speichers'!E726)</f>
        <v/>
      </c>
      <c r="K726" s="154" t="str">
        <f>IF(ISBLANK('Beladung des Speichers'!A726),"",SUMIFS('Entladung des Speichers'!$C$17:$C$1001,'Entladung des Speichers'!$A$17:$A$1001,'Ergebnis (detailliert)'!A726))</f>
        <v/>
      </c>
      <c r="L726" s="155" t="str">
        <f t="shared" si="46"/>
        <v/>
      </c>
      <c r="M726" s="155" t="str">
        <f>IF(ISBLANK('Entladung des Speichers'!A726),"",'Entladung des Speichers'!C726)</f>
        <v/>
      </c>
      <c r="N726" s="154" t="str">
        <f>IF(ISBLANK('Beladung des Speichers'!A726),"",SUMIFS('Entladung des Speichers'!$E$17:$E$1001,'Entladung des Speichers'!$A$17:$A$1001,'Ergebnis (detailliert)'!$A$17:$A$300))</f>
        <v/>
      </c>
      <c r="O726" s="113" t="str">
        <f t="shared" si="47"/>
        <v/>
      </c>
      <c r="P726" s="17" t="str">
        <f>IFERROR(IF(A726="","",N726*'Ergebnis (detailliert)'!J726/'Ergebnis (detailliert)'!I726),0)</f>
        <v/>
      </c>
      <c r="Q726" s="95" t="str">
        <f t="shared" si="48"/>
        <v/>
      </c>
      <c r="R726" s="96" t="str">
        <f t="shared" si="49"/>
        <v/>
      </c>
      <c r="S726" s="97" t="str">
        <f>IF(A726="","",IF(LOOKUP(A726,Stammdaten!$A$17:$A$1001,Stammdaten!$G$17:$G$1001)="Nein",0,IF(ISBLANK('Beladung des Speichers'!A726),"",ROUND(MIN(J726,Q726)*-1,2))))</f>
        <v/>
      </c>
    </row>
    <row r="727" spans="1:19" x14ac:dyDescent="0.2">
      <c r="A727" s="98" t="str">
        <f>IF('Beladung des Speichers'!A727="","",'Beladung des Speichers'!A727)</f>
        <v/>
      </c>
      <c r="B727" s="98" t="str">
        <f>IF('Beladung des Speichers'!B727="","",'Beladung des Speichers'!B727)</f>
        <v/>
      </c>
      <c r="C727" s="149" t="str">
        <f>IF(ISBLANK('Beladung des Speichers'!A727),"",SUMIFS('Beladung des Speichers'!$C$17:$C$300,'Beladung des Speichers'!$A$17:$A$300,A727)-SUMIFS('Entladung des Speichers'!$C$17:$C$300,'Entladung des Speichers'!$A$17:$A$300,A727)+SUMIFS(Füllstände!$B$17:$B$299,Füllstände!$A$17:$A$299,A727)-SUMIFS(Füllstände!$C$17:$C$299,Füllstände!$A$17:$A$299,A727))</f>
        <v/>
      </c>
      <c r="D727" s="150" t="str">
        <f>IF(ISBLANK('Beladung des Speichers'!A727),"",C727*'Beladung des Speichers'!C727/SUMIFS('Beladung des Speichers'!$C$17:$C$300,'Beladung des Speichers'!$A$17:$A$300,A727))</f>
        <v/>
      </c>
      <c r="E727" s="151" t="str">
        <f>IF(ISBLANK('Beladung des Speichers'!A727),"",1/SUMIFS('Beladung des Speichers'!$C$17:$C$300,'Beladung des Speichers'!$A$17:$A$300,A727)*C727*SUMIF($A$17:$A$300,A727,'Beladung des Speichers'!$E$17:$E$300))</f>
        <v/>
      </c>
      <c r="F727" s="152" t="str">
        <f>IF(ISBLANK('Beladung des Speichers'!A727),"",IF(C727=0,"0,00",D727/C727*E727))</f>
        <v/>
      </c>
      <c r="G727" s="153" t="str">
        <f>IF(ISBLANK('Beladung des Speichers'!A727),"",SUMIFS('Beladung des Speichers'!$C$17:$C$300,'Beladung des Speichers'!$A$17:$A$300,A727))</f>
        <v/>
      </c>
      <c r="H727" s="112" t="str">
        <f>IF(ISBLANK('Beladung des Speichers'!A727),"",'Beladung des Speichers'!C727)</f>
        <v/>
      </c>
      <c r="I727" s="154" t="str">
        <f>IF(ISBLANK('Beladung des Speichers'!A727),"",SUMIFS('Beladung des Speichers'!$E$17:$E$1001,'Beladung des Speichers'!$A$17:$A$1001,'Ergebnis (detailliert)'!A727))</f>
        <v/>
      </c>
      <c r="J727" s="113" t="str">
        <f>IF(ISBLANK('Beladung des Speichers'!A727),"",'Beladung des Speichers'!E727)</f>
        <v/>
      </c>
      <c r="K727" s="154" t="str">
        <f>IF(ISBLANK('Beladung des Speichers'!A727),"",SUMIFS('Entladung des Speichers'!$C$17:$C$1001,'Entladung des Speichers'!$A$17:$A$1001,'Ergebnis (detailliert)'!A727))</f>
        <v/>
      </c>
      <c r="L727" s="155" t="str">
        <f t="shared" si="46"/>
        <v/>
      </c>
      <c r="M727" s="155" t="str">
        <f>IF(ISBLANK('Entladung des Speichers'!A727),"",'Entladung des Speichers'!C727)</f>
        <v/>
      </c>
      <c r="N727" s="154" t="str">
        <f>IF(ISBLANK('Beladung des Speichers'!A727),"",SUMIFS('Entladung des Speichers'!$E$17:$E$1001,'Entladung des Speichers'!$A$17:$A$1001,'Ergebnis (detailliert)'!$A$17:$A$300))</f>
        <v/>
      </c>
      <c r="O727" s="113" t="str">
        <f t="shared" si="47"/>
        <v/>
      </c>
      <c r="P727" s="17" t="str">
        <f>IFERROR(IF(A727="","",N727*'Ergebnis (detailliert)'!J727/'Ergebnis (detailliert)'!I727),0)</f>
        <v/>
      </c>
      <c r="Q727" s="95" t="str">
        <f t="shared" si="48"/>
        <v/>
      </c>
      <c r="R727" s="96" t="str">
        <f t="shared" si="49"/>
        <v/>
      </c>
      <c r="S727" s="97" t="str">
        <f>IF(A727="","",IF(LOOKUP(A727,Stammdaten!$A$17:$A$1001,Stammdaten!$G$17:$G$1001)="Nein",0,IF(ISBLANK('Beladung des Speichers'!A727),"",ROUND(MIN(J727,Q727)*-1,2))))</f>
        <v/>
      </c>
    </row>
    <row r="728" spans="1:19" x14ac:dyDescent="0.2">
      <c r="A728" s="98" t="str">
        <f>IF('Beladung des Speichers'!A728="","",'Beladung des Speichers'!A728)</f>
        <v/>
      </c>
      <c r="B728" s="98" t="str">
        <f>IF('Beladung des Speichers'!B728="","",'Beladung des Speichers'!B728)</f>
        <v/>
      </c>
      <c r="C728" s="149" t="str">
        <f>IF(ISBLANK('Beladung des Speichers'!A728),"",SUMIFS('Beladung des Speichers'!$C$17:$C$300,'Beladung des Speichers'!$A$17:$A$300,A728)-SUMIFS('Entladung des Speichers'!$C$17:$C$300,'Entladung des Speichers'!$A$17:$A$300,A728)+SUMIFS(Füllstände!$B$17:$B$299,Füllstände!$A$17:$A$299,A728)-SUMIFS(Füllstände!$C$17:$C$299,Füllstände!$A$17:$A$299,A728))</f>
        <v/>
      </c>
      <c r="D728" s="150" t="str">
        <f>IF(ISBLANK('Beladung des Speichers'!A728),"",C728*'Beladung des Speichers'!C728/SUMIFS('Beladung des Speichers'!$C$17:$C$300,'Beladung des Speichers'!$A$17:$A$300,A728))</f>
        <v/>
      </c>
      <c r="E728" s="151" t="str">
        <f>IF(ISBLANK('Beladung des Speichers'!A728),"",1/SUMIFS('Beladung des Speichers'!$C$17:$C$300,'Beladung des Speichers'!$A$17:$A$300,A728)*C728*SUMIF($A$17:$A$300,A728,'Beladung des Speichers'!$E$17:$E$300))</f>
        <v/>
      </c>
      <c r="F728" s="152" t="str">
        <f>IF(ISBLANK('Beladung des Speichers'!A728),"",IF(C728=0,"0,00",D728/C728*E728))</f>
        <v/>
      </c>
      <c r="G728" s="153" t="str">
        <f>IF(ISBLANK('Beladung des Speichers'!A728),"",SUMIFS('Beladung des Speichers'!$C$17:$C$300,'Beladung des Speichers'!$A$17:$A$300,A728))</f>
        <v/>
      </c>
      <c r="H728" s="112" t="str">
        <f>IF(ISBLANK('Beladung des Speichers'!A728),"",'Beladung des Speichers'!C728)</f>
        <v/>
      </c>
      <c r="I728" s="154" t="str">
        <f>IF(ISBLANK('Beladung des Speichers'!A728),"",SUMIFS('Beladung des Speichers'!$E$17:$E$1001,'Beladung des Speichers'!$A$17:$A$1001,'Ergebnis (detailliert)'!A728))</f>
        <v/>
      </c>
      <c r="J728" s="113" t="str">
        <f>IF(ISBLANK('Beladung des Speichers'!A728),"",'Beladung des Speichers'!E728)</f>
        <v/>
      </c>
      <c r="K728" s="154" t="str">
        <f>IF(ISBLANK('Beladung des Speichers'!A728),"",SUMIFS('Entladung des Speichers'!$C$17:$C$1001,'Entladung des Speichers'!$A$17:$A$1001,'Ergebnis (detailliert)'!A728))</f>
        <v/>
      </c>
      <c r="L728" s="155" t="str">
        <f t="shared" si="46"/>
        <v/>
      </c>
      <c r="M728" s="155" t="str">
        <f>IF(ISBLANK('Entladung des Speichers'!A728),"",'Entladung des Speichers'!C728)</f>
        <v/>
      </c>
      <c r="N728" s="154" t="str">
        <f>IF(ISBLANK('Beladung des Speichers'!A728),"",SUMIFS('Entladung des Speichers'!$E$17:$E$1001,'Entladung des Speichers'!$A$17:$A$1001,'Ergebnis (detailliert)'!$A$17:$A$300))</f>
        <v/>
      </c>
      <c r="O728" s="113" t="str">
        <f t="shared" si="47"/>
        <v/>
      </c>
      <c r="P728" s="17" t="str">
        <f>IFERROR(IF(A728="","",N728*'Ergebnis (detailliert)'!J728/'Ergebnis (detailliert)'!I728),0)</f>
        <v/>
      </c>
      <c r="Q728" s="95" t="str">
        <f t="shared" si="48"/>
        <v/>
      </c>
      <c r="R728" s="96" t="str">
        <f t="shared" si="49"/>
        <v/>
      </c>
      <c r="S728" s="97" t="str">
        <f>IF(A728="","",IF(LOOKUP(A728,Stammdaten!$A$17:$A$1001,Stammdaten!$G$17:$G$1001)="Nein",0,IF(ISBLANK('Beladung des Speichers'!A728),"",ROUND(MIN(J728,Q728)*-1,2))))</f>
        <v/>
      </c>
    </row>
    <row r="729" spans="1:19" x14ac:dyDescent="0.2">
      <c r="A729" s="98" t="str">
        <f>IF('Beladung des Speichers'!A729="","",'Beladung des Speichers'!A729)</f>
        <v/>
      </c>
      <c r="B729" s="98" t="str">
        <f>IF('Beladung des Speichers'!B729="","",'Beladung des Speichers'!B729)</f>
        <v/>
      </c>
      <c r="C729" s="149" t="str">
        <f>IF(ISBLANK('Beladung des Speichers'!A729),"",SUMIFS('Beladung des Speichers'!$C$17:$C$300,'Beladung des Speichers'!$A$17:$A$300,A729)-SUMIFS('Entladung des Speichers'!$C$17:$C$300,'Entladung des Speichers'!$A$17:$A$300,A729)+SUMIFS(Füllstände!$B$17:$B$299,Füllstände!$A$17:$A$299,A729)-SUMIFS(Füllstände!$C$17:$C$299,Füllstände!$A$17:$A$299,A729))</f>
        <v/>
      </c>
      <c r="D729" s="150" t="str">
        <f>IF(ISBLANK('Beladung des Speichers'!A729),"",C729*'Beladung des Speichers'!C729/SUMIFS('Beladung des Speichers'!$C$17:$C$300,'Beladung des Speichers'!$A$17:$A$300,A729))</f>
        <v/>
      </c>
      <c r="E729" s="151" t="str">
        <f>IF(ISBLANK('Beladung des Speichers'!A729),"",1/SUMIFS('Beladung des Speichers'!$C$17:$C$300,'Beladung des Speichers'!$A$17:$A$300,A729)*C729*SUMIF($A$17:$A$300,A729,'Beladung des Speichers'!$E$17:$E$300))</f>
        <v/>
      </c>
      <c r="F729" s="152" t="str">
        <f>IF(ISBLANK('Beladung des Speichers'!A729),"",IF(C729=0,"0,00",D729/C729*E729))</f>
        <v/>
      </c>
      <c r="G729" s="153" t="str">
        <f>IF(ISBLANK('Beladung des Speichers'!A729),"",SUMIFS('Beladung des Speichers'!$C$17:$C$300,'Beladung des Speichers'!$A$17:$A$300,A729))</f>
        <v/>
      </c>
      <c r="H729" s="112" t="str">
        <f>IF(ISBLANK('Beladung des Speichers'!A729),"",'Beladung des Speichers'!C729)</f>
        <v/>
      </c>
      <c r="I729" s="154" t="str">
        <f>IF(ISBLANK('Beladung des Speichers'!A729),"",SUMIFS('Beladung des Speichers'!$E$17:$E$1001,'Beladung des Speichers'!$A$17:$A$1001,'Ergebnis (detailliert)'!A729))</f>
        <v/>
      </c>
      <c r="J729" s="113" t="str">
        <f>IF(ISBLANK('Beladung des Speichers'!A729),"",'Beladung des Speichers'!E729)</f>
        <v/>
      </c>
      <c r="K729" s="154" t="str">
        <f>IF(ISBLANK('Beladung des Speichers'!A729),"",SUMIFS('Entladung des Speichers'!$C$17:$C$1001,'Entladung des Speichers'!$A$17:$A$1001,'Ergebnis (detailliert)'!A729))</f>
        <v/>
      </c>
      <c r="L729" s="155" t="str">
        <f t="shared" si="46"/>
        <v/>
      </c>
      <c r="M729" s="155" t="str">
        <f>IF(ISBLANK('Entladung des Speichers'!A729),"",'Entladung des Speichers'!C729)</f>
        <v/>
      </c>
      <c r="N729" s="154" t="str">
        <f>IF(ISBLANK('Beladung des Speichers'!A729),"",SUMIFS('Entladung des Speichers'!$E$17:$E$1001,'Entladung des Speichers'!$A$17:$A$1001,'Ergebnis (detailliert)'!$A$17:$A$300))</f>
        <v/>
      </c>
      <c r="O729" s="113" t="str">
        <f t="shared" si="47"/>
        <v/>
      </c>
      <c r="P729" s="17" t="str">
        <f>IFERROR(IF(A729="","",N729*'Ergebnis (detailliert)'!J729/'Ergebnis (detailliert)'!I729),0)</f>
        <v/>
      </c>
      <c r="Q729" s="95" t="str">
        <f t="shared" si="48"/>
        <v/>
      </c>
      <c r="R729" s="96" t="str">
        <f t="shared" si="49"/>
        <v/>
      </c>
      <c r="S729" s="97" t="str">
        <f>IF(A729="","",IF(LOOKUP(A729,Stammdaten!$A$17:$A$1001,Stammdaten!$G$17:$G$1001)="Nein",0,IF(ISBLANK('Beladung des Speichers'!A729),"",ROUND(MIN(J729,Q729)*-1,2))))</f>
        <v/>
      </c>
    </row>
    <row r="730" spans="1:19" x14ac:dyDescent="0.2">
      <c r="A730" s="98" t="str">
        <f>IF('Beladung des Speichers'!A730="","",'Beladung des Speichers'!A730)</f>
        <v/>
      </c>
      <c r="B730" s="98" t="str">
        <f>IF('Beladung des Speichers'!B730="","",'Beladung des Speichers'!B730)</f>
        <v/>
      </c>
      <c r="C730" s="149" t="str">
        <f>IF(ISBLANK('Beladung des Speichers'!A730),"",SUMIFS('Beladung des Speichers'!$C$17:$C$300,'Beladung des Speichers'!$A$17:$A$300,A730)-SUMIFS('Entladung des Speichers'!$C$17:$C$300,'Entladung des Speichers'!$A$17:$A$300,A730)+SUMIFS(Füllstände!$B$17:$B$299,Füllstände!$A$17:$A$299,A730)-SUMIFS(Füllstände!$C$17:$C$299,Füllstände!$A$17:$A$299,A730))</f>
        <v/>
      </c>
      <c r="D730" s="150" t="str">
        <f>IF(ISBLANK('Beladung des Speichers'!A730),"",C730*'Beladung des Speichers'!C730/SUMIFS('Beladung des Speichers'!$C$17:$C$300,'Beladung des Speichers'!$A$17:$A$300,A730))</f>
        <v/>
      </c>
      <c r="E730" s="151" t="str">
        <f>IF(ISBLANK('Beladung des Speichers'!A730),"",1/SUMIFS('Beladung des Speichers'!$C$17:$C$300,'Beladung des Speichers'!$A$17:$A$300,A730)*C730*SUMIF($A$17:$A$300,A730,'Beladung des Speichers'!$E$17:$E$300))</f>
        <v/>
      </c>
      <c r="F730" s="152" t="str">
        <f>IF(ISBLANK('Beladung des Speichers'!A730),"",IF(C730=0,"0,00",D730/C730*E730))</f>
        <v/>
      </c>
      <c r="G730" s="153" t="str">
        <f>IF(ISBLANK('Beladung des Speichers'!A730),"",SUMIFS('Beladung des Speichers'!$C$17:$C$300,'Beladung des Speichers'!$A$17:$A$300,A730))</f>
        <v/>
      </c>
      <c r="H730" s="112" t="str">
        <f>IF(ISBLANK('Beladung des Speichers'!A730),"",'Beladung des Speichers'!C730)</f>
        <v/>
      </c>
      <c r="I730" s="154" t="str">
        <f>IF(ISBLANK('Beladung des Speichers'!A730),"",SUMIFS('Beladung des Speichers'!$E$17:$E$1001,'Beladung des Speichers'!$A$17:$A$1001,'Ergebnis (detailliert)'!A730))</f>
        <v/>
      </c>
      <c r="J730" s="113" t="str">
        <f>IF(ISBLANK('Beladung des Speichers'!A730),"",'Beladung des Speichers'!E730)</f>
        <v/>
      </c>
      <c r="K730" s="154" t="str">
        <f>IF(ISBLANK('Beladung des Speichers'!A730),"",SUMIFS('Entladung des Speichers'!$C$17:$C$1001,'Entladung des Speichers'!$A$17:$A$1001,'Ergebnis (detailliert)'!A730))</f>
        <v/>
      </c>
      <c r="L730" s="155" t="str">
        <f t="shared" si="46"/>
        <v/>
      </c>
      <c r="M730" s="155" t="str">
        <f>IF(ISBLANK('Entladung des Speichers'!A730),"",'Entladung des Speichers'!C730)</f>
        <v/>
      </c>
      <c r="N730" s="154" t="str">
        <f>IF(ISBLANK('Beladung des Speichers'!A730),"",SUMIFS('Entladung des Speichers'!$E$17:$E$1001,'Entladung des Speichers'!$A$17:$A$1001,'Ergebnis (detailliert)'!$A$17:$A$300))</f>
        <v/>
      </c>
      <c r="O730" s="113" t="str">
        <f t="shared" si="47"/>
        <v/>
      </c>
      <c r="P730" s="17" t="str">
        <f>IFERROR(IF(A730="","",N730*'Ergebnis (detailliert)'!J730/'Ergebnis (detailliert)'!I730),0)</f>
        <v/>
      </c>
      <c r="Q730" s="95" t="str">
        <f t="shared" si="48"/>
        <v/>
      </c>
      <c r="R730" s="96" t="str">
        <f t="shared" si="49"/>
        <v/>
      </c>
      <c r="S730" s="97" t="str">
        <f>IF(A730="","",IF(LOOKUP(A730,Stammdaten!$A$17:$A$1001,Stammdaten!$G$17:$G$1001)="Nein",0,IF(ISBLANK('Beladung des Speichers'!A730),"",ROUND(MIN(J730,Q730)*-1,2))))</f>
        <v/>
      </c>
    </row>
    <row r="731" spans="1:19" x14ac:dyDescent="0.2">
      <c r="A731" s="98" t="str">
        <f>IF('Beladung des Speichers'!A731="","",'Beladung des Speichers'!A731)</f>
        <v/>
      </c>
      <c r="B731" s="98" t="str">
        <f>IF('Beladung des Speichers'!B731="","",'Beladung des Speichers'!B731)</f>
        <v/>
      </c>
      <c r="C731" s="149" t="str">
        <f>IF(ISBLANK('Beladung des Speichers'!A731),"",SUMIFS('Beladung des Speichers'!$C$17:$C$300,'Beladung des Speichers'!$A$17:$A$300,A731)-SUMIFS('Entladung des Speichers'!$C$17:$C$300,'Entladung des Speichers'!$A$17:$A$300,A731)+SUMIFS(Füllstände!$B$17:$B$299,Füllstände!$A$17:$A$299,A731)-SUMIFS(Füllstände!$C$17:$C$299,Füllstände!$A$17:$A$299,A731))</f>
        <v/>
      </c>
      <c r="D731" s="150" t="str">
        <f>IF(ISBLANK('Beladung des Speichers'!A731),"",C731*'Beladung des Speichers'!C731/SUMIFS('Beladung des Speichers'!$C$17:$C$300,'Beladung des Speichers'!$A$17:$A$300,A731))</f>
        <v/>
      </c>
      <c r="E731" s="151" t="str">
        <f>IF(ISBLANK('Beladung des Speichers'!A731),"",1/SUMIFS('Beladung des Speichers'!$C$17:$C$300,'Beladung des Speichers'!$A$17:$A$300,A731)*C731*SUMIF($A$17:$A$300,A731,'Beladung des Speichers'!$E$17:$E$300))</f>
        <v/>
      </c>
      <c r="F731" s="152" t="str">
        <f>IF(ISBLANK('Beladung des Speichers'!A731),"",IF(C731=0,"0,00",D731/C731*E731))</f>
        <v/>
      </c>
      <c r="G731" s="153" t="str">
        <f>IF(ISBLANK('Beladung des Speichers'!A731),"",SUMIFS('Beladung des Speichers'!$C$17:$C$300,'Beladung des Speichers'!$A$17:$A$300,A731))</f>
        <v/>
      </c>
      <c r="H731" s="112" t="str">
        <f>IF(ISBLANK('Beladung des Speichers'!A731),"",'Beladung des Speichers'!C731)</f>
        <v/>
      </c>
      <c r="I731" s="154" t="str">
        <f>IF(ISBLANK('Beladung des Speichers'!A731),"",SUMIFS('Beladung des Speichers'!$E$17:$E$1001,'Beladung des Speichers'!$A$17:$A$1001,'Ergebnis (detailliert)'!A731))</f>
        <v/>
      </c>
      <c r="J731" s="113" t="str">
        <f>IF(ISBLANK('Beladung des Speichers'!A731),"",'Beladung des Speichers'!E731)</f>
        <v/>
      </c>
      <c r="K731" s="154" t="str">
        <f>IF(ISBLANK('Beladung des Speichers'!A731),"",SUMIFS('Entladung des Speichers'!$C$17:$C$1001,'Entladung des Speichers'!$A$17:$A$1001,'Ergebnis (detailliert)'!A731))</f>
        <v/>
      </c>
      <c r="L731" s="155" t="str">
        <f t="shared" si="46"/>
        <v/>
      </c>
      <c r="M731" s="155" t="str">
        <f>IF(ISBLANK('Entladung des Speichers'!A731),"",'Entladung des Speichers'!C731)</f>
        <v/>
      </c>
      <c r="N731" s="154" t="str">
        <f>IF(ISBLANK('Beladung des Speichers'!A731),"",SUMIFS('Entladung des Speichers'!$E$17:$E$1001,'Entladung des Speichers'!$A$17:$A$1001,'Ergebnis (detailliert)'!$A$17:$A$300))</f>
        <v/>
      </c>
      <c r="O731" s="113" t="str">
        <f t="shared" si="47"/>
        <v/>
      </c>
      <c r="P731" s="17" t="str">
        <f>IFERROR(IF(A731="","",N731*'Ergebnis (detailliert)'!J731/'Ergebnis (detailliert)'!I731),0)</f>
        <v/>
      </c>
      <c r="Q731" s="95" t="str">
        <f t="shared" si="48"/>
        <v/>
      </c>
      <c r="R731" s="96" t="str">
        <f t="shared" si="49"/>
        <v/>
      </c>
      <c r="S731" s="97" t="str">
        <f>IF(A731="","",IF(LOOKUP(A731,Stammdaten!$A$17:$A$1001,Stammdaten!$G$17:$G$1001)="Nein",0,IF(ISBLANK('Beladung des Speichers'!A731),"",ROUND(MIN(J731,Q731)*-1,2))))</f>
        <v/>
      </c>
    </row>
    <row r="732" spans="1:19" x14ac:dyDescent="0.2">
      <c r="A732" s="98" t="str">
        <f>IF('Beladung des Speichers'!A732="","",'Beladung des Speichers'!A732)</f>
        <v/>
      </c>
      <c r="B732" s="98" t="str">
        <f>IF('Beladung des Speichers'!B732="","",'Beladung des Speichers'!B732)</f>
        <v/>
      </c>
      <c r="C732" s="149" t="str">
        <f>IF(ISBLANK('Beladung des Speichers'!A732),"",SUMIFS('Beladung des Speichers'!$C$17:$C$300,'Beladung des Speichers'!$A$17:$A$300,A732)-SUMIFS('Entladung des Speichers'!$C$17:$C$300,'Entladung des Speichers'!$A$17:$A$300,A732)+SUMIFS(Füllstände!$B$17:$B$299,Füllstände!$A$17:$A$299,A732)-SUMIFS(Füllstände!$C$17:$C$299,Füllstände!$A$17:$A$299,A732))</f>
        <v/>
      </c>
      <c r="D732" s="150" t="str">
        <f>IF(ISBLANK('Beladung des Speichers'!A732),"",C732*'Beladung des Speichers'!C732/SUMIFS('Beladung des Speichers'!$C$17:$C$300,'Beladung des Speichers'!$A$17:$A$300,A732))</f>
        <v/>
      </c>
      <c r="E732" s="151" t="str">
        <f>IF(ISBLANK('Beladung des Speichers'!A732),"",1/SUMIFS('Beladung des Speichers'!$C$17:$C$300,'Beladung des Speichers'!$A$17:$A$300,A732)*C732*SUMIF($A$17:$A$300,A732,'Beladung des Speichers'!$E$17:$E$300))</f>
        <v/>
      </c>
      <c r="F732" s="152" t="str">
        <f>IF(ISBLANK('Beladung des Speichers'!A732),"",IF(C732=0,"0,00",D732/C732*E732))</f>
        <v/>
      </c>
      <c r="G732" s="153" t="str">
        <f>IF(ISBLANK('Beladung des Speichers'!A732),"",SUMIFS('Beladung des Speichers'!$C$17:$C$300,'Beladung des Speichers'!$A$17:$A$300,A732))</f>
        <v/>
      </c>
      <c r="H732" s="112" t="str">
        <f>IF(ISBLANK('Beladung des Speichers'!A732),"",'Beladung des Speichers'!C732)</f>
        <v/>
      </c>
      <c r="I732" s="154" t="str">
        <f>IF(ISBLANK('Beladung des Speichers'!A732),"",SUMIFS('Beladung des Speichers'!$E$17:$E$1001,'Beladung des Speichers'!$A$17:$A$1001,'Ergebnis (detailliert)'!A732))</f>
        <v/>
      </c>
      <c r="J732" s="113" t="str">
        <f>IF(ISBLANK('Beladung des Speichers'!A732),"",'Beladung des Speichers'!E732)</f>
        <v/>
      </c>
      <c r="K732" s="154" t="str">
        <f>IF(ISBLANK('Beladung des Speichers'!A732),"",SUMIFS('Entladung des Speichers'!$C$17:$C$1001,'Entladung des Speichers'!$A$17:$A$1001,'Ergebnis (detailliert)'!A732))</f>
        <v/>
      </c>
      <c r="L732" s="155" t="str">
        <f t="shared" si="46"/>
        <v/>
      </c>
      <c r="M732" s="155" t="str">
        <f>IF(ISBLANK('Entladung des Speichers'!A732),"",'Entladung des Speichers'!C732)</f>
        <v/>
      </c>
      <c r="N732" s="154" t="str">
        <f>IF(ISBLANK('Beladung des Speichers'!A732),"",SUMIFS('Entladung des Speichers'!$E$17:$E$1001,'Entladung des Speichers'!$A$17:$A$1001,'Ergebnis (detailliert)'!$A$17:$A$300))</f>
        <v/>
      </c>
      <c r="O732" s="113" t="str">
        <f t="shared" si="47"/>
        <v/>
      </c>
      <c r="P732" s="17" t="str">
        <f>IFERROR(IF(A732="","",N732*'Ergebnis (detailliert)'!J732/'Ergebnis (detailliert)'!I732),0)</f>
        <v/>
      </c>
      <c r="Q732" s="95" t="str">
        <f t="shared" si="48"/>
        <v/>
      </c>
      <c r="R732" s="96" t="str">
        <f t="shared" si="49"/>
        <v/>
      </c>
      <c r="S732" s="97" t="str">
        <f>IF(A732="","",IF(LOOKUP(A732,Stammdaten!$A$17:$A$1001,Stammdaten!$G$17:$G$1001)="Nein",0,IF(ISBLANK('Beladung des Speichers'!A732),"",ROUND(MIN(J732,Q732)*-1,2))))</f>
        <v/>
      </c>
    </row>
    <row r="733" spans="1:19" x14ac:dyDescent="0.2">
      <c r="A733" s="98" t="str">
        <f>IF('Beladung des Speichers'!A733="","",'Beladung des Speichers'!A733)</f>
        <v/>
      </c>
      <c r="B733" s="98" t="str">
        <f>IF('Beladung des Speichers'!B733="","",'Beladung des Speichers'!B733)</f>
        <v/>
      </c>
      <c r="C733" s="149" t="str">
        <f>IF(ISBLANK('Beladung des Speichers'!A733),"",SUMIFS('Beladung des Speichers'!$C$17:$C$300,'Beladung des Speichers'!$A$17:$A$300,A733)-SUMIFS('Entladung des Speichers'!$C$17:$C$300,'Entladung des Speichers'!$A$17:$A$300,A733)+SUMIFS(Füllstände!$B$17:$B$299,Füllstände!$A$17:$A$299,A733)-SUMIFS(Füllstände!$C$17:$C$299,Füllstände!$A$17:$A$299,A733))</f>
        <v/>
      </c>
      <c r="D733" s="150" t="str">
        <f>IF(ISBLANK('Beladung des Speichers'!A733),"",C733*'Beladung des Speichers'!C733/SUMIFS('Beladung des Speichers'!$C$17:$C$300,'Beladung des Speichers'!$A$17:$A$300,A733))</f>
        <v/>
      </c>
      <c r="E733" s="151" t="str">
        <f>IF(ISBLANK('Beladung des Speichers'!A733),"",1/SUMIFS('Beladung des Speichers'!$C$17:$C$300,'Beladung des Speichers'!$A$17:$A$300,A733)*C733*SUMIF($A$17:$A$300,A733,'Beladung des Speichers'!$E$17:$E$300))</f>
        <v/>
      </c>
      <c r="F733" s="152" t="str">
        <f>IF(ISBLANK('Beladung des Speichers'!A733),"",IF(C733=0,"0,00",D733/C733*E733))</f>
        <v/>
      </c>
      <c r="G733" s="153" t="str">
        <f>IF(ISBLANK('Beladung des Speichers'!A733),"",SUMIFS('Beladung des Speichers'!$C$17:$C$300,'Beladung des Speichers'!$A$17:$A$300,A733))</f>
        <v/>
      </c>
      <c r="H733" s="112" t="str">
        <f>IF(ISBLANK('Beladung des Speichers'!A733),"",'Beladung des Speichers'!C733)</f>
        <v/>
      </c>
      <c r="I733" s="154" t="str">
        <f>IF(ISBLANK('Beladung des Speichers'!A733),"",SUMIFS('Beladung des Speichers'!$E$17:$E$1001,'Beladung des Speichers'!$A$17:$A$1001,'Ergebnis (detailliert)'!A733))</f>
        <v/>
      </c>
      <c r="J733" s="113" t="str">
        <f>IF(ISBLANK('Beladung des Speichers'!A733),"",'Beladung des Speichers'!E733)</f>
        <v/>
      </c>
      <c r="K733" s="154" t="str">
        <f>IF(ISBLANK('Beladung des Speichers'!A733),"",SUMIFS('Entladung des Speichers'!$C$17:$C$1001,'Entladung des Speichers'!$A$17:$A$1001,'Ergebnis (detailliert)'!A733))</f>
        <v/>
      </c>
      <c r="L733" s="155" t="str">
        <f t="shared" si="46"/>
        <v/>
      </c>
      <c r="M733" s="155" t="str">
        <f>IF(ISBLANK('Entladung des Speichers'!A733),"",'Entladung des Speichers'!C733)</f>
        <v/>
      </c>
      <c r="N733" s="154" t="str">
        <f>IF(ISBLANK('Beladung des Speichers'!A733),"",SUMIFS('Entladung des Speichers'!$E$17:$E$1001,'Entladung des Speichers'!$A$17:$A$1001,'Ergebnis (detailliert)'!$A$17:$A$300))</f>
        <v/>
      </c>
      <c r="O733" s="113" t="str">
        <f t="shared" si="47"/>
        <v/>
      </c>
      <c r="P733" s="17" t="str">
        <f>IFERROR(IF(A733="","",N733*'Ergebnis (detailliert)'!J733/'Ergebnis (detailliert)'!I733),0)</f>
        <v/>
      </c>
      <c r="Q733" s="95" t="str">
        <f t="shared" si="48"/>
        <v/>
      </c>
      <c r="R733" s="96" t="str">
        <f t="shared" si="49"/>
        <v/>
      </c>
      <c r="S733" s="97" t="str">
        <f>IF(A733="","",IF(LOOKUP(A733,Stammdaten!$A$17:$A$1001,Stammdaten!$G$17:$G$1001)="Nein",0,IF(ISBLANK('Beladung des Speichers'!A733),"",ROUND(MIN(J733,Q733)*-1,2))))</f>
        <v/>
      </c>
    </row>
    <row r="734" spans="1:19" x14ac:dyDescent="0.2">
      <c r="A734" s="98" t="str">
        <f>IF('Beladung des Speichers'!A734="","",'Beladung des Speichers'!A734)</f>
        <v/>
      </c>
      <c r="B734" s="98" t="str">
        <f>IF('Beladung des Speichers'!B734="","",'Beladung des Speichers'!B734)</f>
        <v/>
      </c>
      <c r="C734" s="149" t="str">
        <f>IF(ISBLANK('Beladung des Speichers'!A734),"",SUMIFS('Beladung des Speichers'!$C$17:$C$300,'Beladung des Speichers'!$A$17:$A$300,A734)-SUMIFS('Entladung des Speichers'!$C$17:$C$300,'Entladung des Speichers'!$A$17:$A$300,A734)+SUMIFS(Füllstände!$B$17:$B$299,Füllstände!$A$17:$A$299,A734)-SUMIFS(Füllstände!$C$17:$C$299,Füllstände!$A$17:$A$299,A734))</f>
        <v/>
      </c>
      <c r="D734" s="150" t="str">
        <f>IF(ISBLANK('Beladung des Speichers'!A734),"",C734*'Beladung des Speichers'!C734/SUMIFS('Beladung des Speichers'!$C$17:$C$300,'Beladung des Speichers'!$A$17:$A$300,A734))</f>
        <v/>
      </c>
      <c r="E734" s="151" t="str">
        <f>IF(ISBLANK('Beladung des Speichers'!A734),"",1/SUMIFS('Beladung des Speichers'!$C$17:$C$300,'Beladung des Speichers'!$A$17:$A$300,A734)*C734*SUMIF($A$17:$A$300,A734,'Beladung des Speichers'!$E$17:$E$300))</f>
        <v/>
      </c>
      <c r="F734" s="152" t="str">
        <f>IF(ISBLANK('Beladung des Speichers'!A734),"",IF(C734=0,"0,00",D734/C734*E734))</f>
        <v/>
      </c>
      <c r="G734" s="153" t="str">
        <f>IF(ISBLANK('Beladung des Speichers'!A734),"",SUMIFS('Beladung des Speichers'!$C$17:$C$300,'Beladung des Speichers'!$A$17:$A$300,A734))</f>
        <v/>
      </c>
      <c r="H734" s="112" t="str">
        <f>IF(ISBLANK('Beladung des Speichers'!A734),"",'Beladung des Speichers'!C734)</f>
        <v/>
      </c>
      <c r="I734" s="154" t="str">
        <f>IF(ISBLANK('Beladung des Speichers'!A734),"",SUMIFS('Beladung des Speichers'!$E$17:$E$1001,'Beladung des Speichers'!$A$17:$A$1001,'Ergebnis (detailliert)'!A734))</f>
        <v/>
      </c>
      <c r="J734" s="113" t="str">
        <f>IF(ISBLANK('Beladung des Speichers'!A734),"",'Beladung des Speichers'!E734)</f>
        <v/>
      </c>
      <c r="K734" s="154" t="str">
        <f>IF(ISBLANK('Beladung des Speichers'!A734),"",SUMIFS('Entladung des Speichers'!$C$17:$C$1001,'Entladung des Speichers'!$A$17:$A$1001,'Ergebnis (detailliert)'!A734))</f>
        <v/>
      </c>
      <c r="L734" s="155" t="str">
        <f t="shared" si="46"/>
        <v/>
      </c>
      <c r="M734" s="155" t="str">
        <f>IF(ISBLANK('Entladung des Speichers'!A734),"",'Entladung des Speichers'!C734)</f>
        <v/>
      </c>
      <c r="N734" s="154" t="str">
        <f>IF(ISBLANK('Beladung des Speichers'!A734),"",SUMIFS('Entladung des Speichers'!$E$17:$E$1001,'Entladung des Speichers'!$A$17:$A$1001,'Ergebnis (detailliert)'!$A$17:$A$300))</f>
        <v/>
      </c>
      <c r="O734" s="113" t="str">
        <f t="shared" si="47"/>
        <v/>
      </c>
      <c r="P734" s="17" t="str">
        <f>IFERROR(IF(A734="","",N734*'Ergebnis (detailliert)'!J734/'Ergebnis (detailliert)'!I734),0)</f>
        <v/>
      </c>
      <c r="Q734" s="95" t="str">
        <f t="shared" si="48"/>
        <v/>
      </c>
      <c r="R734" s="96" t="str">
        <f t="shared" si="49"/>
        <v/>
      </c>
      <c r="S734" s="97" t="str">
        <f>IF(A734="","",IF(LOOKUP(A734,Stammdaten!$A$17:$A$1001,Stammdaten!$G$17:$G$1001)="Nein",0,IF(ISBLANK('Beladung des Speichers'!A734),"",ROUND(MIN(J734,Q734)*-1,2))))</f>
        <v/>
      </c>
    </row>
    <row r="735" spans="1:19" x14ac:dyDescent="0.2">
      <c r="A735" s="98" t="str">
        <f>IF('Beladung des Speichers'!A735="","",'Beladung des Speichers'!A735)</f>
        <v/>
      </c>
      <c r="B735" s="98" t="str">
        <f>IF('Beladung des Speichers'!B735="","",'Beladung des Speichers'!B735)</f>
        <v/>
      </c>
      <c r="C735" s="149" t="str">
        <f>IF(ISBLANK('Beladung des Speichers'!A735),"",SUMIFS('Beladung des Speichers'!$C$17:$C$300,'Beladung des Speichers'!$A$17:$A$300,A735)-SUMIFS('Entladung des Speichers'!$C$17:$C$300,'Entladung des Speichers'!$A$17:$A$300,A735)+SUMIFS(Füllstände!$B$17:$B$299,Füllstände!$A$17:$A$299,A735)-SUMIFS(Füllstände!$C$17:$C$299,Füllstände!$A$17:$A$299,A735))</f>
        <v/>
      </c>
      <c r="D735" s="150" t="str">
        <f>IF(ISBLANK('Beladung des Speichers'!A735),"",C735*'Beladung des Speichers'!C735/SUMIFS('Beladung des Speichers'!$C$17:$C$300,'Beladung des Speichers'!$A$17:$A$300,A735))</f>
        <v/>
      </c>
      <c r="E735" s="151" t="str">
        <f>IF(ISBLANK('Beladung des Speichers'!A735),"",1/SUMIFS('Beladung des Speichers'!$C$17:$C$300,'Beladung des Speichers'!$A$17:$A$300,A735)*C735*SUMIF($A$17:$A$300,A735,'Beladung des Speichers'!$E$17:$E$300))</f>
        <v/>
      </c>
      <c r="F735" s="152" t="str">
        <f>IF(ISBLANK('Beladung des Speichers'!A735),"",IF(C735=0,"0,00",D735/C735*E735))</f>
        <v/>
      </c>
      <c r="G735" s="153" t="str">
        <f>IF(ISBLANK('Beladung des Speichers'!A735),"",SUMIFS('Beladung des Speichers'!$C$17:$C$300,'Beladung des Speichers'!$A$17:$A$300,A735))</f>
        <v/>
      </c>
      <c r="H735" s="112" t="str">
        <f>IF(ISBLANK('Beladung des Speichers'!A735),"",'Beladung des Speichers'!C735)</f>
        <v/>
      </c>
      <c r="I735" s="154" t="str">
        <f>IF(ISBLANK('Beladung des Speichers'!A735),"",SUMIFS('Beladung des Speichers'!$E$17:$E$1001,'Beladung des Speichers'!$A$17:$A$1001,'Ergebnis (detailliert)'!A735))</f>
        <v/>
      </c>
      <c r="J735" s="113" t="str">
        <f>IF(ISBLANK('Beladung des Speichers'!A735),"",'Beladung des Speichers'!E735)</f>
        <v/>
      </c>
      <c r="K735" s="154" t="str">
        <f>IF(ISBLANK('Beladung des Speichers'!A735),"",SUMIFS('Entladung des Speichers'!$C$17:$C$1001,'Entladung des Speichers'!$A$17:$A$1001,'Ergebnis (detailliert)'!A735))</f>
        <v/>
      </c>
      <c r="L735" s="155" t="str">
        <f t="shared" si="46"/>
        <v/>
      </c>
      <c r="M735" s="155" t="str">
        <f>IF(ISBLANK('Entladung des Speichers'!A735),"",'Entladung des Speichers'!C735)</f>
        <v/>
      </c>
      <c r="N735" s="154" t="str">
        <f>IF(ISBLANK('Beladung des Speichers'!A735),"",SUMIFS('Entladung des Speichers'!$E$17:$E$1001,'Entladung des Speichers'!$A$17:$A$1001,'Ergebnis (detailliert)'!$A$17:$A$300))</f>
        <v/>
      </c>
      <c r="O735" s="113" t="str">
        <f t="shared" si="47"/>
        <v/>
      </c>
      <c r="P735" s="17" t="str">
        <f>IFERROR(IF(A735="","",N735*'Ergebnis (detailliert)'!J735/'Ergebnis (detailliert)'!I735),0)</f>
        <v/>
      </c>
      <c r="Q735" s="95" t="str">
        <f t="shared" si="48"/>
        <v/>
      </c>
      <c r="R735" s="96" t="str">
        <f t="shared" si="49"/>
        <v/>
      </c>
      <c r="S735" s="97" t="str">
        <f>IF(A735="","",IF(LOOKUP(A735,Stammdaten!$A$17:$A$1001,Stammdaten!$G$17:$G$1001)="Nein",0,IF(ISBLANK('Beladung des Speichers'!A735),"",ROUND(MIN(J735,Q735)*-1,2))))</f>
        <v/>
      </c>
    </row>
    <row r="736" spans="1:19" x14ac:dyDescent="0.2">
      <c r="A736" s="98" t="str">
        <f>IF('Beladung des Speichers'!A736="","",'Beladung des Speichers'!A736)</f>
        <v/>
      </c>
      <c r="B736" s="98" t="str">
        <f>IF('Beladung des Speichers'!B736="","",'Beladung des Speichers'!B736)</f>
        <v/>
      </c>
      <c r="C736" s="149" t="str">
        <f>IF(ISBLANK('Beladung des Speichers'!A736),"",SUMIFS('Beladung des Speichers'!$C$17:$C$300,'Beladung des Speichers'!$A$17:$A$300,A736)-SUMIFS('Entladung des Speichers'!$C$17:$C$300,'Entladung des Speichers'!$A$17:$A$300,A736)+SUMIFS(Füllstände!$B$17:$B$299,Füllstände!$A$17:$A$299,A736)-SUMIFS(Füllstände!$C$17:$C$299,Füllstände!$A$17:$A$299,A736))</f>
        <v/>
      </c>
      <c r="D736" s="150" t="str">
        <f>IF(ISBLANK('Beladung des Speichers'!A736),"",C736*'Beladung des Speichers'!C736/SUMIFS('Beladung des Speichers'!$C$17:$C$300,'Beladung des Speichers'!$A$17:$A$300,A736))</f>
        <v/>
      </c>
      <c r="E736" s="151" t="str">
        <f>IF(ISBLANK('Beladung des Speichers'!A736),"",1/SUMIFS('Beladung des Speichers'!$C$17:$C$300,'Beladung des Speichers'!$A$17:$A$300,A736)*C736*SUMIF($A$17:$A$300,A736,'Beladung des Speichers'!$E$17:$E$300))</f>
        <v/>
      </c>
      <c r="F736" s="152" t="str">
        <f>IF(ISBLANK('Beladung des Speichers'!A736),"",IF(C736=0,"0,00",D736/C736*E736))</f>
        <v/>
      </c>
      <c r="G736" s="153" t="str">
        <f>IF(ISBLANK('Beladung des Speichers'!A736),"",SUMIFS('Beladung des Speichers'!$C$17:$C$300,'Beladung des Speichers'!$A$17:$A$300,A736))</f>
        <v/>
      </c>
      <c r="H736" s="112" t="str">
        <f>IF(ISBLANK('Beladung des Speichers'!A736),"",'Beladung des Speichers'!C736)</f>
        <v/>
      </c>
      <c r="I736" s="154" t="str">
        <f>IF(ISBLANK('Beladung des Speichers'!A736),"",SUMIFS('Beladung des Speichers'!$E$17:$E$1001,'Beladung des Speichers'!$A$17:$A$1001,'Ergebnis (detailliert)'!A736))</f>
        <v/>
      </c>
      <c r="J736" s="113" t="str">
        <f>IF(ISBLANK('Beladung des Speichers'!A736),"",'Beladung des Speichers'!E736)</f>
        <v/>
      </c>
      <c r="K736" s="154" t="str">
        <f>IF(ISBLANK('Beladung des Speichers'!A736),"",SUMIFS('Entladung des Speichers'!$C$17:$C$1001,'Entladung des Speichers'!$A$17:$A$1001,'Ergebnis (detailliert)'!A736))</f>
        <v/>
      </c>
      <c r="L736" s="155" t="str">
        <f t="shared" si="46"/>
        <v/>
      </c>
      <c r="M736" s="155" t="str">
        <f>IF(ISBLANK('Entladung des Speichers'!A736),"",'Entladung des Speichers'!C736)</f>
        <v/>
      </c>
      <c r="N736" s="154" t="str">
        <f>IF(ISBLANK('Beladung des Speichers'!A736),"",SUMIFS('Entladung des Speichers'!$E$17:$E$1001,'Entladung des Speichers'!$A$17:$A$1001,'Ergebnis (detailliert)'!$A$17:$A$300))</f>
        <v/>
      </c>
      <c r="O736" s="113" t="str">
        <f t="shared" si="47"/>
        <v/>
      </c>
      <c r="P736" s="17" t="str">
        <f>IFERROR(IF(A736="","",N736*'Ergebnis (detailliert)'!J736/'Ergebnis (detailliert)'!I736),0)</f>
        <v/>
      </c>
      <c r="Q736" s="95" t="str">
        <f t="shared" si="48"/>
        <v/>
      </c>
      <c r="R736" s="96" t="str">
        <f t="shared" si="49"/>
        <v/>
      </c>
      <c r="S736" s="97" t="str">
        <f>IF(A736="","",IF(LOOKUP(A736,Stammdaten!$A$17:$A$1001,Stammdaten!$G$17:$G$1001)="Nein",0,IF(ISBLANK('Beladung des Speichers'!A736),"",ROUND(MIN(J736,Q736)*-1,2))))</f>
        <v/>
      </c>
    </row>
    <row r="737" spans="1:19" x14ac:dyDescent="0.2">
      <c r="A737" s="98" t="str">
        <f>IF('Beladung des Speichers'!A737="","",'Beladung des Speichers'!A737)</f>
        <v/>
      </c>
      <c r="B737" s="98" t="str">
        <f>IF('Beladung des Speichers'!B737="","",'Beladung des Speichers'!B737)</f>
        <v/>
      </c>
      <c r="C737" s="149" t="str">
        <f>IF(ISBLANK('Beladung des Speichers'!A737),"",SUMIFS('Beladung des Speichers'!$C$17:$C$300,'Beladung des Speichers'!$A$17:$A$300,A737)-SUMIFS('Entladung des Speichers'!$C$17:$C$300,'Entladung des Speichers'!$A$17:$A$300,A737)+SUMIFS(Füllstände!$B$17:$B$299,Füllstände!$A$17:$A$299,A737)-SUMIFS(Füllstände!$C$17:$C$299,Füllstände!$A$17:$A$299,A737))</f>
        <v/>
      </c>
      <c r="D737" s="150" t="str">
        <f>IF(ISBLANK('Beladung des Speichers'!A737),"",C737*'Beladung des Speichers'!C737/SUMIFS('Beladung des Speichers'!$C$17:$C$300,'Beladung des Speichers'!$A$17:$A$300,A737))</f>
        <v/>
      </c>
      <c r="E737" s="151" t="str">
        <f>IF(ISBLANK('Beladung des Speichers'!A737),"",1/SUMIFS('Beladung des Speichers'!$C$17:$C$300,'Beladung des Speichers'!$A$17:$A$300,A737)*C737*SUMIF($A$17:$A$300,A737,'Beladung des Speichers'!$E$17:$E$300))</f>
        <v/>
      </c>
      <c r="F737" s="152" t="str">
        <f>IF(ISBLANK('Beladung des Speichers'!A737),"",IF(C737=0,"0,00",D737/C737*E737))</f>
        <v/>
      </c>
      <c r="G737" s="153" t="str">
        <f>IF(ISBLANK('Beladung des Speichers'!A737),"",SUMIFS('Beladung des Speichers'!$C$17:$C$300,'Beladung des Speichers'!$A$17:$A$300,A737))</f>
        <v/>
      </c>
      <c r="H737" s="112" t="str">
        <f>IF(ISBLANK('Beladung des Speichers'!A737),"",'Beladung des Speichers'!C737)</f>
        <v/>
      </c>
      <c r="I737" s="154" t="str">
        <f>IF(ISBLANK('Beladung des Speichers'!A737),"",SUMIFS('Beladung des Speichers'!$E$17:$E$1001,'Beladung des Speichers'!$A$17:$A$1001,'Ergebnis (detailliert)'!A737))</f>
        <v/>
      </c>
      <c r="J737" s="113" t="str">
        <f>IF(ISBLANK('Beladung des Speichers'!A737),"",'Beladung des Speichers'!E737)</f>
        <v/>
      </c>
      <c r="K737" s="154" t="str">
        <f>IF(ISBLANK('Beladung des Speichers'!A737),"",SUMIFS('Entladung des Speichers'!$C$17:$C$1001,'Entladung des Speichers'!$A$17:$A$1001,'Ergebnis (detailliert)'!A737))</f>
        <v/>
      </c>
      <c r="L737" s="155" t="str">
        <f t="shared" si="46"/>
        <v/>
      </c>
      <c r="M737" s="155" t="str">
        <f>IF(ISBLANK('Entladung des Speichers'!A737),"",'Entladung des Speichers'!C737)</f>
        <v/>
      </c>
      <c r="N737" s="154" t="str">
        <f>IF(ISBLANK('Beladung des Speichers'!A737),"",SUMIFS('Entladung des Speichers'!$E$17:$E$1001,'Entladung des Speichers'!$A$17:$A$1001,'Ergebnis (detailliert)'!$A$17:$A$300))</f>
        <v/>
      </c>
      <c r="O737" s="113" t="str">
        <f t="shared" si="47"/>
        <v/>
      </c>
      <c r="P737" s="17" t="str">
        <f>IFERROR(IF(A737="","",N737*'Ergebnis (detailliert)'!J737/'Ergebnis (detailliert)'!I737),0)</f>
        <v/>
      </c>
      <c r="Q737" s="95" t="str">
        <f t="shared" si="48"/>
        <v/>
      </c>
      <c r="R737" s="96" t="str">
        <f t="shared" si="49"/>
        <v/>
      </c>
      <c r="S737" s="97" t="str">
        <f>IF(A737="","",IF(LOOKUP(A737,Stammdaten!$A$17:$A$1001,Stammdaten!$G$17:$G$1001)="Nein",0,IF(ISBLANK('Beladung des Speichers'!A737),"",ROUND(MIN(J737,Q737)*-1,2))))</f>
        <v/>
      </c>
    </row>
    <row r="738" spans="1:19" x14ac:dyDescent="0.2">
      <c r="A738" s="98" t="str">
        <f>IF('Beladung des Speichers'!A738="","",'Beladung des Speichers'!A738)</f>
        <v/>
      </c>
      <c r="B738" s="98" t="str">
        <f>IF('Beladung des Speichers'!B738="","",'Beladung des Speichers'!B738)</f>
        <v/>
      </c>
      <c r="C738" s="149" t="str">
        <f>IF(ISBLANK('Beladung des Speichers'!A738),"",SUMIFS('Beladung des Speichers'!$C$17:$C$300,'Beladung des Speichers'!$A$17:$A$300,A738)-SUMIFS('Entladung des Speichers'!$C$17:$C$300,'Entladung des Speichers'!$A$17:$A$300,A738)+SUMIFS(Füllstände!$B$17:$B$299,Füllstände!$A$17:$A$299,A738)-SUMIFS(Füllstände!$C$17:$C$299,Füllstände!$A$17:$A$299,A738))</f>
        <v/>
      </c>
      <c r="D738" s="150" t="str">
        <f>IF(ISBLANK('Beladung des Speichers'!A738),"",C738*'Beladung des Speichers'!C738/SUMIFS('Beladung des Speichers'!$C$17:$C$300,'Beladung des Speichers'!$A$17:$A$300,A738))</f>
        <v/>
      </c>
      <c r="E738" s="151" t="str">
        <f>IF(ISBLANK('Beladung des Speichers'!A738),"",1/SUMIFS('Beladung des Speichers'!$C$17:$C$300,'Beladung des Speichers'!$A$17:$A$300,A738)*C738*SUMIF($A$17:$A$300,A738,'Beladung des Speichers'!$E$17:$E$300))</f>
        <v/>
      </c>
      <c r="F738" s="152" t="str">
        <f>IF(ISBLANK('Beladung des Speichers'!A738),"",IF(C738=0,"0,00",D738/C738*E738))</f>
        <v/>
      </c>
      <c r="G738" s="153" t="str">
        <f>IF(ISBLANK('Beladung des Speichers'!A738),"",SUMIFS('Beladung des Speichers'!$C$17:$C$300,'Beladung des Speichers'!$A$17:$A$300,A738))</f>
        <v/>
      </c>
      <c r="H738" s="112" t="str">
        <f>IF(ISBLANK('Beladung des Speichers'!A738),"",'Beladung des Speichers'!C738)</f>
        <v/>
      </c>
      <c r="I738" s="154" t="str">
        <f>IF(ISBLANK('Beladung des Speichers'!A738),"",SUMIFS('Beladung des Speichers'!$E$17:$E$1001,'Beladung des Speichers'!$A$17:$A$1001,'Ergebnis (detailliert)'!A738))</f>
        <v/>
      </c>
      <c r="J738" s="113" t="str">
        <f>IF(ISBLANK('Beladung des Speichers'!A738),"",'Beladung des Speichers'!E738)</f>
        <v/>
      </c>
      <c r="K738" s="154" t="str">
        <f>IF(ISBLANK('Beladung des Speichers'!A738),"",SUMIFS('Entladung des Speichers'!$C$17:$C$1001,'Entladung des Speichers'!$A$17:$A$1001,'Ergebnis (detailliert)'!A738))</f>
        <v/>
      </c>
      <c r="L738" s="155" t="str">
        <f t="shared" si="46"/>
        <v/>
      </c>
      <c r="M738" s="155" t="str">
        <f>IF(ISBLANK('Entladung des Speichers'!A738),"",'Entladung des Speichers'!C738)</f>
        <v/>
      </c>
      <c r="N738" s="154" t="str">
        <f>IF(ISBLANK('Beladung des Speichers'!A738),"",SUMIFS('Entladung des Speichers'!$E$17:$E$1001,'Entladung des Speichers'!$A$17:$A$1001,'Ergebnis (detailliert)'!$A$17:$A$300))</f>
        <v/>
      </c>
      <c r="O738" s="113" t="str">
        <f t="shared" si="47"/>
        <v/>
      </c>
      <c r="P738" s="17" t="str">
        <f>IFERROR(IF(A738="","",N738*'Ergebnis (detailliert)'!J738/'Ergebnis (detailliert)'!I738),0)</f>
        <v/>
      </c>
      <c r="Q738" s="95" t="str">
        <f t="shared" si="48"/>
        <v/>
      </c>
      <c r="R738" s="96" t="str">
        <f t="shared" si="49"/>
        <v/>
      </c>
      <c r="S738" s="97" t="str">
        <f>IF(A738="","",IF(LOOKUP(A738,Stammdaten!$A$17:$A$1001,Stammdaten!$G$17:$G$1001)="Nein",0,IF(ISBLANK('Beladung des Speichers'!A738),"",ROUND(MIN(J738,Q738)*-1,2))))</f>
        <v/>
      </c>
    </row>
    <row r="739" spans="1:19" x14ac:dyDescent="0.2">
      <c r="A739" s="98" t="str">
        <f>IF('Beladung des Speichers'!A739="","",'Beladung des Speichers'!A739)</f>
        <v/>
      </c>
      <c r="B739" s="98" t="str">
        <f>IF('Beladung des Speichers'!B739="","",'Beladung des Speichers'!B739)</f>
        <v/>
      </c>
      <c r="C739" s="149" t="str">
        <f>IF(ISBLANK('Beladung des Speichers'!A739),"",SUMIFS('Beladung des Speichers'!$C$17:$C$300,'Beladung des Speichers'!$A$17:$A$300,A739)-SUMIFS('Entladung des Speichers'!$C$17:$C$300,'Entladung des Speichers'!$A$17:$A$300,A739)+SUMIFS(Füllstände!$B$17:$B$299,Füllstände!$A$17:$A$299,A739)-SUMIFS(Füllstände!$C$17:$C$299,Füllstände!$A$17:$A$299,A739))</f>
        <v/>
      </c>
      <c r="D739" s="150" t="str">
        <f>IF(ISBLANK('Beladung des Speichers'!A739),"",C739*'Beladung des Speichers'!C739/SUMIFS('Beladung des Speichers'!$C$17:$C$300,'Beladung des Speichers'!$A$17:$A$300,A739))</f>
        <v/>
      </c>
      <c r="E739" s="151" t="str">
        <f>IF(ISBLANK('Beladung des Speichers'!A739),"",1/SUMIFS('Beladung des Speichers'!$C$17:$C$300,'Beladung des Speichers'!$A$17:$A$300,A739)*C739*SUMIF($A$17:$A$300,A739,'Beladung des Speichers'!$E$17:$E$300))</f>
        <v/>
      </c>
      <c r="F739" s="152" t="str">
        <f>IF(ISBLANK('Beladung des Speichers'!A739),"",IF(C739=0,"0,00",D739/C739*E739))</f>
        <v/>
      </c>
      <c r="G739" s="153" t="str">
        <f>IF(ISBLANK('Beladung des Speichers'!A739),"",SUMIFS('Beladung des Speichers'!$C$17:$C$300,'Beladung des Speichers'!$A$17:$A$300,A739))</f>
        <v/>
      </c>
      <c r="H739" s="112" t="str">
        <f>IF(ISBLANK('Beladung des Speichers'!A739),"",'Beladung des Speichers'!C739)</f>
        <v/>
      </c>
      <c r="I739" s="154" t="str">
        <f>IF(ISBLANK('Beladung des Speichers'!A739),"",SUMIFS('Beladung des Speichers'!$E$17:$E$1001,'Beladung des Speichers'!$A$17:$A$1001,'Ergebnis (detailliert)'!A739))</f>
        <v/>
      </c>
      <c r="J739" s="113" t="str">
        <f>IF(ISBLANK('Beladung des Speichers'!A739),"",'Beladung des Speichers'!E739)</f>
        <v/>
      </c>
      <c r="K739" s="154" t="str">
        <f>IF(ISBLANK('Beladung des Speichers'!A739),"",SUMIFS('Entladung des Speichers'!$C$17:$C$1001,'Entladung des Speichers'!$A$17:$A$1001,'Ergebnis (detailliert)'!A739))</f>
        <v/>
      </c>
      <c r="L739" s="155" t="str">
        <f t="shared" si="46"/>
        <v/>
      </c>
      <c r="M739" s="155" t="str">
        <f>IF(ISBLANK('Entladung des Speichers'!A739),"",'Entladung des Speichers'!C739)</f>
        <v/>
      </c>
      <c r="N739" s="154" t="str">
        <f>IF(ISBLANK('Beladung des Speichers'!A739),"",SUMIFS('Entladung des Speichers'!$E$17:$E$1001,'Entladung des Speichers'!$A$17:$A$1001,'Ergebnis (detailliert)'!$A$17:$A$300))</f>
        <v/>
      </c>
      <c r="O739" s="113" t="str">
        <f t="shared" si="47"/>
        <v/>
      </c>
      <c r="P739" s="17" t="str">
        <f>IFERROR(IF(A739="","",N739*'Ergebnis (detailliert)'!J739/'Ergebnis (detailliert)'!I739),0)</f>
        <v/>
      </c>
      <c r="Q739" s="95" t="str">
        <f t="shared" si="48"/>
        <v/>
      </c>
      <c r="R739" s="96" t="str">
        <f t="shared" si="49"/>
        <v/>
      </c>
      <c r="S739" s="97" t="str">
        <f>IF(A739="","",IF(LOOKUP(A739,Stammdaten!$A$17:$A$1001,Stammdaten!$G$17:$G$1001)="Nein",0,IF(ISBLANK('Beladung des Speichers'!A739),"",ROUND(MIN(J739,Q739)*-1,2))))</f>
        <v/>
      </c>
    </row>
    <row r="740" spans="1:19" x14ac:dyDescent="0.2">
      <c r="A740" s="98" t="str">
        <f>IF('Beladung des Speichers'!A740="","",'Beladung des Speichers'!A740)</f>
        <v/>
      </c>
      <c r="B740" s="98" t="str">
        <f>IF('Beladung des Speichers'!B740="","",'Beladung des Speichers'!B740)</f>
        <v/>
      </c>
      <c r="C740" s="149" t="str">
        <f>IF(ISBLANK('Beladung des Speichers'!A740),"",SUMIFS('Beladung des Speichers'!$C$17:$C$300,'Beladung des Speichers'!$A$17:$A$300,A740)-SUMIFS('Entladung des Speichers'!$C$17:$C$300,'Entladung des Speichers'!$A$17:$A$300,A740)+SUMIFS(Füllstände!$B$17:$B$299,Füllstände!$A$17:$A$299,A740)-SUMIFS(Füllstände!$C$17:$C$299,Füllstände!$A$17:$A$299,A740))</f>
        <v/>
      </c>
      <c r="D740" s="150" t="str">
        <f>IF(ISBLANK('Beladung des Speichers'!A740),"",C740*'Beladung des Speichers'!C740/SUMIFS('Beladung des Speichers'!$C$17:$C$300,'Beladung des Speichers'!$A$17:$A$300,A740))</f>
        <v/>
      </c>
      <c r="E740" s="151" t="str">
        <f>IF(ISBLANK('Beladung des Speichers'!A740),"",1/SUMIFS('Beladung des Speichers'!$C$17:$C$300,'Beladung des Speichers'!$A$17:$A$300,A740)*C740*SUMIF($A$17:$A$300,A740,'Beladung des Speichers'!$E$17:$E$300))</f>
        <v/>
      </c>
      <c r="F740" s="152" t="str">
        <f>IF(ISBLANK('Beladung des Speichers'!A740),"",IF(C740=0,"0,00",D740/C740*E740))</f>
        <v/>
      </c>
      <c r="G740" s="153" t="str">
        <f>IF(ISBLANK('Beladung des Speichers'!A740),"",SUMIFS('Beladung des Speichers'!$C$17:$C$300,'Beladung des Speichers'!$A$17:$A$300,A740))</f>
        <v/>
      </c>
      <c r="H740" s="112" t="str">
        <f>IF(ISBLANK('Beladung des Speichers'!A740),"",'Beladung des Speichers'!C740)</f>
        <v/>
      </c>
      <c r="I740" s="154" t="str">
        <f>IF(ISBLANK('Beladung des Speichers'!A740),"",SUMIFS('Beladung des Speichers'!$E$17:$E$1001,'Beladung des Speichers'!$A$17:$A$1001,'Ergebnis (detailliert)'!A740))</f>
        <v/>
      </c>
      <c r="J740" s="113" t="str">
        <f>IF(ISBLANK('Beladung des Speichers'!A740),"",'Beladung des Speichers'!E740)</f>
        <v/>
      </c>
      <c r="K740" s="154" t="str">
        <f>IF(ISBLANK('Beladung des Speichers'!A740),"",SUMIFS('Entladung des Speichers'!$C$17:$C$1001,'Entladung des Speichers'!$A$17:$A$1001,'Ergebnis (detailliert)'!A740))</f>
        <v/>
      </c>
      <c r="L740" s="155" t="str">
        <f t="shared" si="46"/>
        <v/>
      </c>
      <c r="M740" s="155" t="str">
        <f>IF(ISBLANK('Entladung des Speichers'!A740),"",'Entladung des Speichers'!C740)</f>
        <v/>
      </c>
      <c r="N740" s="154" t="str">
        <f>IF(ISBLANK('Beladung des Speichers'!A740),"",SUMIFS('Entladung des Speichers'!$E$17:$E$1001,'Entladung des Speichers'!$A$17:$A$1001,'Ergebnis (detailliert)'!$A$17:$A$300))</f>
        <v/>
      </c>
      <c r="O740" s="113" t="str">
        <f t="shared" si="47"/>
        <v/>
      </c>
      <c r="P740" s="17" t="str">
        <f>IFERROR(IF(A740="","",N740*'Ergebnis (detailliert)'!J740/'Ergebnis (detailliert)'!I740),0)</f>
        <v/>
      </c>
      <c r="Q740" s="95" t="str">
        <f t="shared" si="48"/>
        <v/>
      </c>
      <c r="R740" s="96" t="str">
        <f t="shared" si="49"/>
        <v/>
      </c>
      <c r="S740" s="97" t="str">
        <f>IF(A740="","",IF(LOOKUP(A740,Stammdaten!$A$17:$A$1001,Stammdaten!$G$17:$G$1001)="Nein",0,IF(ISBLANK('Beladung des Speichers'!A740),"",ROUND(MIN(J740,Q740)*-1,2))))</f>
        <v/>
      </c>
    </row>
    <row r="741" spans="1:19" x14ac:dyDescent="0.2">
      <c r="A741" s="98" t="str">
        <f>IF('Beladung des Speichers'!A741="","",'Beladung des Speichers'!A741)</f>
        <v/>
      </c>
      <c r="B741" s="98" t="str">
        <f>IF('Beladung des Speichers'!B741="","",'Beladung des Speichers'!B741)</f>
        <v/>
      </c>
      <c r="C741" s="149" t="str">
        <f>IF(ISBLANK('Beladung des Speichers'!A741),"",SUMIFS('Beladung des Speichers'!$C$17:$C$300,'Beladung des Speichers'!$A$17:$A$300,A741)-SUMIFS('Entladung des Speichers'!$C$17:$C$300,'Entladung des Speichers'!$A$17:$A$300,A741)+SUMIFS(Füllstände!$B$17:$B$299,Füllstände!$A$17:$A$299,A741)-SUMIFS(Füllstände!$C$17:$C$299,Füllstände!$A$17:$A$299,A741))</f>
        <v/>
      </c>
      <c r="D741" s="150" t="str">
        <f>IF(ISBLANK('Beladung des Speichers'!A741),"",C741*'Beladung des Speichers'!C741/SUMIFS('Beladung des Speichers'!$C$17:$C$300,'Beladung des Speichers'!$A$17:$A$300,A741))</f>
        <v/>
      </c>
      <c r="E741" s="151" t="str">
        <f>IF(ISBLANK('Beladung des Speichers'!A741),"",1/SUMIFS('Beladung des Speichers'!$C$17:$C$300,'Beladung des Speichers'!$A$17:$A$300,A741)*C741*SUMIF($A$17:$A$300,A741,'Beladung des Speichers'!$E$17:$E$300))</f>
        <v/>
      </c>
      <c r="F741" s="152" t="str">
        <f>IF(ISBLANK('Beladung des Speichers'!A741),"",IF(C741=0,"0,00",D741/C741*E741))</f>
        <v/>
      </c>
      <c r="G741" s="153" t="str">
        <f>IF(ISBLANK('Beladung des Speichers'!A741),"",SUMIFS('Beladung des Speichers'!$C$17:$C$300,'Beladung des Speichers'!$A$17:$A$300,A741))</f>
        <v/>
      </c>
      <c r="H741" s="112" t="str">
        <f>IF(ISBLANK('Beladung des Speichers'!A741),"",'Beladung des Speichers'!C741)</f>
        <v/>
      </c>
      <c r="I741" s="154" t="str">
        <f>IF(ISBLANK('Beladung des Speichers'!A741),"",SUMIFS('Beladung des Speichers'!$E$17:$E$1001,'Beladung des Speichers'!$A$17:$A$1001,'Ergebnis (detailliert)'!A741))</f>
        <v/>
      </c>
      <c r="J741" s="113" t="str">
        <f>IF(ISBLANK('Beladung des Speichers'!A741),"",'Beladung des Speichers'!E741)</f>
        <v/>
      </c>
      <c r="K741" s="154" t="str">
        <f>IF(ISBLANK('Beladung des Speichers'!A741),"",SUMIFS('Entladung des Speichers'!$C$17:$C$1001,'Entladung des Speichers'!$A$17:$A$1001,'Ergebnis (detailliert)'!A741))</f>
        <v/>
      </c>
      <c r="L741" s="155" t="str">
        <f t="shared" si="46"/>
        <v/>
      </c>
      <c r="M741" s="155" t="str">
        <f>IF(ISBLANK('Entladung des Speichers'!A741),"",'Entladung des Speichers'!C741)</f>
        <v/>
      </c>
      <c r="N741" s="154" t="str">
        <f>IF(ISBLANK('Beladung des Speichers'!A741),"",SUMIFS('Entladung des Speichers'!$E$17:$E$1001,'Entladung des Speichers'!$A$17:$A$1001,'Ergebnis (detailliert)'!$A$17:$A$300))</f>
        <v/>
      </c>
      <c r="O741" s="113" t="str">
        <f t="shared" si="47"/>
        <v/>
      </c>
      <c r="P741" s="17" t="str">
        <f>IFERROR(IF(A741="","",N741*'Ergebnis (detailliert)'!J741/'Ergebnis (detailliert)'!I741),0)</f>
        <v/>
      </c>
      <c r="Q741" s="95" t="str">
        <f t="shared" si="48"/>
        <v/>
      </c>
      <c r="R741" s="96" t="str">
        <f t="shared" si="49"/>
        <v/>
      </c>
      <c r="S741" s="97" t="str">
        <f>IF(A741="","",IF(LOOKUP(A741,Stammdaten!$A$17:$A$1001,Stammdaten!$G$17:$G$1001)="Nein",0,IF(ISBLANK('Beladung des Speichers'!A741),"",ROUND(MIN(J741,Q741)*-1,2))))</f>
        <v/>
      </c>
    </row>
    <row r="742" spans="1:19" x14ac:dyDescent="0.2">
      <c r="A742" s="98" t="str">
        <f>IF('Beladung des Speichers'!A742="","",'Beladung des Speichers'!A742)</f>
        <v/>
      </c>
      <c r="B742" s="98" t="str">
        <f>IF('Beladung des Speichers'!B742="","",'Beladung des Speichers'!B742)</f>
        <v/>
      </c>
      <c r="C742" s="149" t="str">
        <f>IF(ISBLANK('Beladung des Speichers'!A742),"",SUMIFS('Beladung des Speichers'!$C$17:$C$300,'Beladung des Speichers'!$A$17:$A$300,A742)-SUMIFS('Entladung des Speichers'!$C$17:$C$300,'Entladung des Speichers'!$A$17:$A$300,A742)+SUMIFS(Füllstände!$B$17:$B$299,Füllstände!$A$17:$A$299,A742)-SUMIFS(Füllstände!$C$17:$C$299,Füllstände!$A$17:$A$299,A742))</f>
        <v/>
      </c>
      <c r="D742" s="150" t="str">
        <f>IF(ISBLANK('Beladung des Speichers'!A742),"",C742*'Beladung des Speichers'!C742/SUMIFS('Beladung des Speichers'!$C$17:$C$300,'Beladung des Speichers'!$A$17:$A$300,A742))</f>
        <v/>
      </c>
      <c r="E742" s="151" t="str">
        <f>IF(ISBLANK('Beladung des Speichers'!A742),"",1/SUMIFS('Beladung des Speichers'!$C$17:$C$300,'Beladung des Speichers'!$A$17:$A$300,A742)*C742*SUMIF($A$17:$A$300,A742,'Beladung des Speichers'!$E$17:$E$300))</f>
        <v/>
      </c>
      <c r="F742" s="152" t="str">
        <f>IF(ISBLANK('Beladung des Speichers'!A742),"",IF(C742=0,"0,00",D742/C742*E742))</f>
        <v/>
      </c>
      <c r="G742" s="153" t="str">
        <f>IF(ISBLANK('Beladung des Speichers'!A742),"",SUMIFS('Beladung des Speichers'!$C$17:$C$300,'Beladung des Speichers'!$A$17:$A$300,A742))</f>
        <v/>
      </c>
      <c r="H742" s="112" t="str">
        <f>IF(ISBLANK('Beladung des Speichers'!A742),"",'Beladung des Speichers'!C742)</f>
        <v/>
      </c>
      <c r="I742" s="154" t="str">
        <f>IF(ISBLANK('Beladung des Speichers'!A742),"",SUMIFS('Beladung des Speichers'!$E$17:$E$1001,'Beladung des Speichers'!$A$17:$A$1001,'Ergebnis (detailliert)'!A742))</f>
        <v/>
      </c>
      <c r="J742" s="113" t="str">
        <f>IF(ISBLANK('Beladung des Speichers'!A742),"",'Beladung des Speichers'!E742)</f>
        <v/>
      </c>
      <c r="K742" s="154" t="str">
        <f>IF(ISBLANK('Beladung des Speichers'!A742),"",SUMIFS('Entladung des Speichers'!$C$17:$C$1001,'Entladung des Speichers'!$A$17:$A$1001,'Ergebnis (detailliert)'!A742))</f>
        <v/>
      </c>
      <c r="L742" s="155" t="str">
        <f t="shared" si="46"/>
        <v/>
      </c>
      <c r="M742" s="155" t="str">
        <f>IF(ISBLANK('Entladung des Speichers'!A742),"",'Entladung des Speichers'!C742)</f>
        <v/>
      </c>
      <c r="N742" s="154" t="str">
        <f>IF(ISBLANK('Beladung des Speichers'!A742),"",SUMIFS('Entladung des Speichers'!$E$17:$E$1001,'Entladung des Speichers'!$A$17:$A$1001,'Ergebnis (detailliert)'!$A$17:$A$300))</f>
        <v/>
      </c>
      <c r="O742" s="113" t="str">
        <f t="shared" si="47"/>
        <v/>
      </c>
      <c r="P742" s="17" t="str">
        <f>IFERROR(IF(A742="","",N742*'Ergebnis (detailliert)'!J742/'Ergebnis (detailliert)'!I742),0)</f>
        <v/>
      </c>
      <c r="Q742" s="95" t="str">
        <f t="shared" si="48"/>
        <v/>
      </c>
      <c r="R742" s="96" t="str">
        <f t="shared" si="49"/>
        <v/>
      </c>
      <c r="S742" s="97" t="str">
        <f>IF(A742="","",IF(LOOKUP(A742,Stammdaten!$A$17:$A$1001,Stammdaten!$G$17:$G$1001)="Nein",0,IF(ISBLANK('Beladung des Speichers'!A742),"",ROUND(MIN(J742,Q742)*-1,2))))</f>
        <v/>
      </c>
    </row>
    <row r="743" spans="1:19" x14ac:dyDescent="0.2">
      <c r="A743" s="98" t="str">
        <f>IF('Beladung des Speichers'!A743="","",'Beladung des Speichers'!A743)</f>
        <v/>
      </c>
      <c r="B743" s="98" t="str">
        <f>IF('Beladung des Speichers'!B743="","",'Beladung des Speichers'!B743)</f>
        <v/>
      </c>
      <c r="C743" s="149" t="str">
        <f>IF(ISBLANK('Beladung des Speichers'!A743),"",SUMIFS('Beladung des Speichers'!$C$17:$C$300,'Beladung des Speichers'!$A$17:$A$300,A743)-SUMIFS('Entladung des Speichers'!$C$17:$C$300,'Entladung des Speichers'!$A$17:$A$300,A743)+SUMIFS(Füllstände!$B$17:$B$299,Füllstände!$A$17:$A$299,A743)-SUMIFS(Füllstände!$C$17:$C$299,Füllstände!$A$17:$A$299,A743))</f>
        <v/>
      </c>
      <c r="D743" s="150" t="str">
        <f>IF(ISBLANK('Beladung des Speichers'!A743),"",C743*'Beladung des Speichers'!C743/SUMIFS('Beladung des Speichers'!$C$17:$C$300,'Beladung des Speichers'!$A$17:$A$300,A743))</f>
        <v/>
      </c>
      <c r="E743" s="151" t="str">
        <f>IF(ISBLANK('Beladung des Speichers'!A743),"",1/SUMIFS('Beladung des Speichers'!$C$17:$C$300,'Beladung des Speichers'!$A$17:$A$300,A743)*C743*SUMIF($A$17:$A$300,A743,'Beladung des Speichers'!$E$17:$E$300))</f>
        <v/>
      </c>
      <c r="F743" s="152" t="str">
        <f>IF(ISBLANK('Beladung des Speichers'!A743),"",IF(C743=0,"0,00",D743/C743*E743))</f>
        <v/>
      </c>
      <c r="G743" s="153" t="str">
        <f>IF(ISBLANK('Beladung des Speichers'!A743),"",SUMIFS('Beladung des Speichers'!$C$17:$C$300,'Beladung des Speichers'!$A$17:$A$300,A743))</f>
        <v/>
      </c>
      <c r="H743" s="112" t="str">
        <f>IF(ISBLANK('Beladung des Speichers'!A743),"",'Beladung des Speichers'!C743)</f>
        <v/>
      </c>
      <c r="I743" s="154" t="str">
        <f>IF(ISBLANK('Beladung des Speichers'!A743),"",SUMIFS('Beladung des Speichers'!$E$17:$E$1001,'Beladung des Speichers'!$A$17:$A$1001,'Ergebnis (detailliert)'!A743))</f>
        <v/>
      </c>
      <c r="J743" s="113" t="str">
        <f>IF(ISBLANK('Beladung des Speichers'!A743),"",'Beladung des Speichers'!E743)</f>
        <v/>
      </c>
      <c r="K743" s="154" t="str">
        <f>IF(ISBLANK('Beladung des Speichers'!A743),"",SUMIFS('Entladung des Speichers'!$C$17:$C$1001,'Entladung des Speichers'!$A$17:$A$1001,'Ergebnis (detailliert)'!A743))</f>
        <v/>
      </c>
      <c r="L743" s="155" t="str">
        <f t="shared" si="46"/>
        <v/>
      </c>
      <c r="M743" s="155" t="str">
        <f>IF(ISBLANK('Entladung des Speichers'!A743),"",'Entladung des Speichers'!C743)</f>
        <v/>
      </c>
      <c r="N743" s="154" t="str">
        <f>IF(ISBLANK('Beladung des Speichers'!A743),"",SUMIFS('Entladung des Speichers'!$E$17:$E$1001,'Entladung des Speichers'!$A$17:$A$1001,'Ergebnis (detailliert)'!$A$17:$A$300))</f>
        <v/>
      </c>
      <c r="O743" s="113" t="str">
        <f t="shared" si="47"/>
        <v/>
      </c>
      <c r="P743" s="17" t="str">
        <f>IFERROR(IF(A743="","",N743*'Ergebnis (detailliert)'!J743/'Ergebnis (detailliert)'!I743),0)</f>
        <v/>
      </c>
      <c r="Q743" s="95" t="str">
        <f t="shared" si="48"/>
        <v/>
      </c>
      <c r="R743" s="96" t="str">
        <f t="shared" si="49"/>
        <v/>
      </c>
      <c r="S743" s="97" t="str">
        <f>IF(A743="","",IF(LOOKUP(A743,Stammdaten!$A$17:$A$1001,Stammdaten!$G$17:$G$1001)="Nein",0,IF(ISBLANK('Beladung des Speichers'!A743),"",ROUND(MIN(J743,Q743)*-1,2))))</f>
        <v/>
      </c>
    </row>
    <row r="744" spans="1:19" x14ac:dyDescent="0.2">
      <c r="A744" s="98" t="str">
        <f>IF('Beladung des Speichers'!A744="","",'Beladung des Speichers'!A744)</f>
        <v/>
      </c>
      <c r="B744" s="98" t="str">
        <f>IF('Beladung des Speichers'!B744="","",'Beladung des Speichers'!B744)</f>
        <v/>
      </c>
      <c r="C744" s="149" t="str">
        <f>IF(ISBLANK('Beladung des Speichers'!A744),"",SUMIFS('Beladung des Speichers'!$C$17:$C$300,'Beladung des Speichers'!$A$17:$A$300,A744)-SUMIFS('Entladung des Speichers'!$C$17:$C$300,'Entladung des Speichers'!$A$17:$A$300,A744)+SUMIFS(Füllstände!$B$17:$B$299,Füllstände!$A$17:$A$299,A744)-SUMIFS(Füllstände!$C$17:$C$299,Füllstände!$A$17:$A$299,A744))</f>
        <v/>
      </c>
      <c r="D744" s="150" t="str">
        <f>IF(ISBLANK('Beladung des Speichers'!A744),"",C744*'Beladung des Speichers'!C744/SUMIFS('Beladung des Speichers'!$C$17:$C$300,'Beladung des Speichers'!$A$17:$A$300,A744))</f>
        <v/>
      </c>
      <c r="E744" s="151" t="str">
        <f>IF(ISBLANK('Beladung des Speichers'!A744),"",1/SUMIFS('Beladung des Speichers'!$C$17:$C$300,'Beladung des Speichers'!$A$17:$A$300,A744)*C744*SUMIF($A$17:$A$300,A744,'Beladung des Speichers'!$E$17:$E$300))</f>
        <v/>
      </c>
      <c r="F744" s="152" t="str">
        <f>IF(ISBLANK('Beladung des Speichers'!A744),"",IF(C744=0,"0,00",D744/C744*E744))</f>
        <v/>
      </c>
      <c r="G744" s="153" t="str">
        <f>IF(ISBLANK('Beladung des Speichers'!A744),"",SUMIFS('Beladung des Speichers'!$C$17:$C$300,'Beladung des Speichers'!$A$17:$A$300,A744))</f>
        <v/>
      </c>
      <c r="H744" s="112" t="str">
        <f>IF(ISBLANK('Beladung des Speichers'!A744),"",'Beladung des Speichers'!C744)</f>
        <v/>
      </c>
      <c r="I744" s="154" t="str">
        <f>IF(ISBLANK('Beladung des Speichers'!A744),"",SUMIFS('Beladung des Speichers'!$E$17:$E$1001,'Beladung des Speichers'!$A$17:$A$1001,'Ergebnis (detailliert)'!A744))</f>
        <v/>
      </c>
      <c r="J744" s="113" t="str">
        <f>IF(ISBLANK('Beladung des Speichers'!A744),"",'Beladung des Speichers'!E744)</f>
        <v/>
      </c>
      <c r="K744" s="154" t="str">
        <f>IF(ISBLANK('Beladung des Speichers'!A744),"",SUMIFS('Entladung des Speichers'!$C$17:$C$1001,'Entladung des Speichers'!$A$17:$A$1001,'Ergebnis (detailliert)'!A744))</f>
        <v/>
      </c>
      <c r="L744" s="155" t="str">
        <f t="shared" si="46"/>
        <v/>
      </c>
      <c r="M744" s="155" t="str">
        <f>IF(ISBLANK('Entladung des Speichers'!A744),"",'Entladung des Speichers'!C744)</f>
        <v/>
      </c>
      <c r="N744" s="154" t="str">
        <f>IF(ISBLANK('Beladung des Speichers'!A744),"",SUMIFS('Entladung des Speichers'!$E$17:$E$1001,'Entladung des Speichers'!$A$17:$A$1001,'Ergebnis (detailliert)'!$A$17:$A$300))</f>
        <v/>
      </c>
      <c r="O744" s="113" t="str">
        <f t="shared" si="47"/>
        <v/>
      </c>
      <c r="P744" s="17" t="str">
        <f>IFERROR(IF(A744="","",N744*'Ergebnis (detailliert)'!J744/'Ergebnis (detailliert)'!I744),0)</f>
        <v/>
      </c>
      <c r="Q744" s="95" t="str">
        <f t="shared" si="48"/>
        <v/>
      </c>
      <c r="R744" s="96" t="str">
        <f t="shared" si="49"/>
        <v/>
      </c>
      <c r="S744" s="97" t="str">
        <f>IF(A744="","",IF(LOOKUP(A744,Stammdaten!$A$17:$A$1001,Stammdaten!$G$17:$G$1001)="Nein",0,IF(ISBLANK('Beladung des Speichers'!A744),"",ROUND(MIN(J744,Q744)*-1,2))))</f>
        <v/>
      </c>
    </row>
    <row r="745" spans="1:19" x14ac:dyDescent="0.2">
      <c r="A745" s="98" t="str">
        <f>IF('Beladung des Speichers'!A745="","",'Beladung des Speichers'!A745)</f>
        <v/>
      </c>
      <c r="B745" s="98" t="str">
        <f>IF('Beladung des Speichers'!B745="","",'Beladung des Speichers'!B745)</f>
        <v/>
      </c>
      <c r="C745" s="149" t="str">
        <f>IF(ISBLANK('Beladung des Speichers'!A745),"",SUMIFS('Beladung des Speichers'!$C$17:$C$300,'Beladung des Speichers'!$A$17:$A$300,A745)-SUMIFS('Entladung des Speichers'!$C$17:$C$300,'Entladung des Speichers'!$A$17:$A$300,A745)+SUMIFS(Füllstände!$B$17:$B$299,Füllstände!$A$17:$A$299,A745)-SUMIFS(Füllstände!$C$17:$C$299,Füllstände!$A$17:$A$299,A745))</f>
        <v/>
      </c>
      <c r="D745" s="150" t="str">
        <f>IF(ISBLANK('Beladung des Speichers'!A745),"",C745*'Beladung des Speichers'!C745/SUMIFS('Beladung des Speichers'!$C$17:$C$300,'Beladung des Speichers'!$A$17:$A$300,A745))</f>
        <v/>
      </c>
      <c r="E745" s="151" t="str">
        <f>IF(ISBLANK('Beladung des Speichers'!A745),"",1/SUMIFS('Beladung des Speichers'!$C$17:$C$300,'Beladung des Speichers'!$A$17:$A$300,A745)*C745*SUMIF($A$17:$A$300,A745,'Beladung des Speichers'!$E$17:$E$300))</f>
        <v/>
      </c>
      <c r="F745" s="152" t="str">
        <f>IF(ISBLANK('Beladung des Speichers'!A745),"",IF(C745=0,"0,00",D745/C745*E745))</f>
        <v/>
      </c>
      <c r="G745" s="153" t="str">
        <f>IF(ISBLANK('Beladung des Speichers'!A745),"",SUMIFS('Beladung des Speichers'!$C$17:$C$300,'Beladung des Speichers'!$A$17:$A$300,A745))</f>
        <v/>
      </c>
      <c r="H745" s="112" t="str">
        <f>IF(ISBLANK('Beladung des Speichers'!A745),"",'Beladung des Speichers'!C745)</f>
        <v/>
      </c>
      <c r="I745" s="154" t="str">
        <f>IF(ISBLANK('Beladung des Speichers'!A745),"",SUMIFS('Beladung des Speichers'!$E$17:$E$1001,'Beladung des Speichers'!$A$17:$A$1001,'Ergebnis (detailliert)'!A745))</f>
        <v/>
      </c>
      <c r="J745" s="113" t="str">
        <f>IF(ISBLANK('Beladung des Speichers'!A745),"",'Beladung des Speichers'!E745)</f>
        <v/>
      </c>
      <c r="K745" s="154" t="str">
        <f>IF(ISBLANK('Beladung des Speichers'!A745),"",SUMIFS('Entladung des Speichers'!$C$17:$C$1001,'Entladung des Speichers'!$A$17:$A$1001,'Ergebnis (detailliert)'!A745))</f>
        <v/>
      </c>
      <c r="L745" s="155" t="str">
        <f t="shared" si="46"/>
        <v/>
      </c>
      <c r="M745" s="155" t="str">
        <f>IF(ISBLANK('Entladung des Speichers'!A745),"",'Entladung des Speichers'!C745)</f>
        <v/>
      </c>
      <c r="N745" s="154" t="str">
        <f>IF(ISBLANK('Beladung des Speichers'!A745),"",SUMIFS('Entladung des Speichers'!$E$17:$E$1001,'Entladung des Speichers'!$A$17:$A$1001,'Ergebnis (detailliert)'!$A$17:$A$300))</f>
        <v/>
      </c>
      <c r="O745" s="113" t="str">
        <f t="shared" si="47"/>
        <v/>
      </c>
      <c r="P745" s="17" t="str">
        <f>IFERROR(IF(A745="","",N745*'Ergebnis (detailliert)'!J745/'Ergebnis (detailliert)'!I745),0)</f>
        <v/>
      </c>
      <c r="Q745" s="95" t="str">
        <f t="shared" si="48"/>
        <v/>
      </c>
      <c r="R745" s="96" t="str">
        <f t="shared" si="49"/>
        <v/>
      </c>
      <c r="S745" s="97" t="str">
        <f>IF(A745="","",IF(LOOKUP(A745,Stammdaten!$A$17:$A$1001,Stammdaten!$G$17:$G$1001)="Nein",0,IF(ISBLANK('Beladung des Speichers'!A745),"",ROUND(MIN(J745,Q745)*-1,2))))</f>
        <v/>
      </c>
    </row>
    <row r="746" spans="1:19" x14ac:dyDescent="0.2">
      <c r="A746" s="98" t="str">
        <f>IF('Beladung des Speichers'!A746="","",'Beladung des Speichers'!A746)</f>
        <v/>
      </c>
      <c r="B746" s="98" t="str">
        <f>IF('Beladung des Speichers'!B746="","",'Beladung des Speichers'!B746)</f>
        <v/>
      </c>
      <c r="C746" s="149" t="str">
        <f>IF(ISBLANK('Beladung des Speichers'!A746),"",SUMIFS('Beladung des Speichers'!$C$17:$C$300,'Beladung des Speichers'!$A$17:$A$300,A746)-SUMIFS('Entladung des Speichers'!$C$17:$C$300,'Entladung des Speichers'!$A$17:$A$300,A746)+SUMIFS(Füllstände!$B$17:$B$299,Füllstände!$A$17:$A$299,A746)-SUMIFS(Füllstände!$C$17:$C$299,Füllstände!$A$17:$A$299,A746))</f>
        <v/>
      </c>
      <c r="D746" s="150" t="str">
        <f>IF(ISBLANK('Beladung des Speichers'!A746),"",C746*'Beladung des Speichers'!C746/SUMIFS('Beladung des Speichers'!$C$17:$C$300,'Beladung des Speichers'!$A$17:$A$300,A746))</f>
        <v/>
      </c>
      <c r="E746" s="151" t="str">
        <f>IF(ISBLANK('Beladung des Speichers'!A746),"",1/SUMIFS('Beladung des Speichers'!$C$17:$C$300,'Beladung des Speichers'!$A$17:$A$300,A746)*C746*SUMIF($A$17:$A$300,A746,'Beladung des Speichers'!$E$17:$E$300))</f>
        <v/>
      </c>
      <c r="F746" s="152" t="str">
        <f>IF(ISBLANK('Beladung des Speichers'!A746),"",IF(C746=0,"0,00",D746/C746*E746))</f>
        <v/>
      </c>
      <c r="G746" s="153" t="str">
        <f>IF(ISBLANK('Beladung des Speichers'!A746),"",SUMIFS('Beladung des Speichers'!$C$17:$C$300,'Beladung des Speichers'!$A$17:$A$300,A746))</f>
        <v/>
      </c>
      <c r="H746" s="112" t="str">
        <f>IF(ISBLANK('Beladung des Speichers'!A746),"",'Beladung des Speichers'!C746)</f>
        <v/>
      </c>
      <c r="I746" s="154" t="str">
        <f>IF(ISBLANK('Beladung des Speichers'!A746),"",SUMIFS('Beladung des Speichers'!$E$17:$E$1001,'Beladung des Speichers'!$A$17:$A$1001,'Ergebnis (detailliert)'!A746))</f>
        <v/>
      </c>
      <c r="J746" s="113" t="str">
        <f>IF(ISBLANK('Beladung des Speichers'!A746),"",'Beladung des Speichers'!E746)</f>
        <v/>
      </c>
      <c r="K746" s="154" t="str">
        <f>IF(ISBLANK('Beladung des Speichers'!A746),"",SUMIFS('Entladung des Speichers'!$C$17:$C$1001,'Entladung des Speichers'!$A$17:$A$1001,'Ergebnis (detailliert)'!A746))</f>
        <v/>
      </c>
      <c r="L746" s="155" t="str">
        <f t="shared" si="46"/>
        <v/>
      </c>
      <c r="M746" s="155" t="str">
        <f>IF(ISBLANK('Entladung des Speichers'!A746),"",'Entladung des Speichers'!C746)</f>
        <v/>
      </c>
      <c r="N746" s="154" t="str">
        <f>IF(ISBLANK('Beladung des Speichers'!A746),"",SUMIFS('Entladung des Speichers'!$E$17:$E$1001,'Entladung des Speichers'!$A$17:$A$1001,'Ergebnis (detailliert)'!$A$17:$A$300))</f>
        <v/>
      </c>
      <c r="O746" s="113" t="str">
        <f t="shared" si="47"/>
        <v/>
      </c>
      <c r="P746" s="17" t="str">
        <f>IFERROR(IF(A746="","",N746*'Ergebnis (detailliert)'!J746/'Ergebnis (detailliert)'!I746),0)</f>
        <v/>
      </c>
      <c r="Q746" s="95" t="str">
        <f t="shared" si="48"/>
        <v/>
      </c>
      <c r="R746" s="96" t="str">
        <f t="shared" si="49"/>
        <v/>
      </c>
      <c r="S746" s="97" t="str">
        <f>IF(A746="","",IF(LOOKUP(A746,Stammdaten!$A$17:$A$1001,Stammdaten!$G$17:$G$1001)="Nein",0,IF(ISBLANK('Beladung des Speichers'!A746),"",ROUND(MIN(J746,Q746)*-1,2))))</f>
        <v/>
      </c>
    </row>
    <row r="747" spans="1:19" x14ac:dyDescent="0.2">
      <c r="A747" s="98" t="str">
        <f>IF('Beladung des Speichers'!A747="","",'Beladung des Speichers'!A747)</f>
        <v/>
      </c>
      <c r="B747" s="98" t="str">
        <f>IF('Beladung des Speichers'!B747="","",'Beladung des Speichers'!B747)</f>
        <v/>
      </c>
      <c r="C747" s="149" t="str">
        <f>IF(ISBLANK('Beladung des Speichers'!A747),"",SUMIFS('Beladung des Speichers'!$C$17:$C$300,'Beladung des Speichers'!$A$17:$A$300,A747)-SUMIFS('Entladung des Speichers'!$C$17:$C$300,'Entladung des Speichers'!$A$17:$A$300,A747)+SUMIFS(Füllstände!$B$17:$B$299,Füllstände!$A$17:$A$299,A747)-SUMIFS(Füllstände!$C$17:$C$299,Füllstände!$A$17:$A$299,A747))</f>
        <v/>
      </c>
      <c r="D747" s="150" t="str">
        <f>IF(ISBLANK('Beladung des Speichers'!A747),"",C747*'Beladung des Speichers'!C747/SUMIFS('Beladung des Speichers'!$C$17:$C$300,'Beladung des Speichers'!$A$17:$A$300,A747))</f>
        <v/>
      </c>
      <c r="E747" s="151" t="str">
        <f>IF(ISBLANK('Beladung des Speichers'!A747),"",1/SUMIFS('Beladung des Speichers'!$C$17:$C$300,'Beladung des Speichers'!$A$17:$A$300,A747)*C747*SUMIF($A$17:$A$300,A747,'Beladung des Speichers'!$E$17:$E$300))</f>
        <v/>
      </c>
      <c r="F747" s="152" t="str">
        <f>IF(ISBLANK('Beladung des Speichers'!A747),"",IF(C747=0,"0,00",D747/C747*E747))</f>
        <v/>
      </c>
      <c r="G747" s="153" t="str">
        <f>IF(ISBLANK('Beladung des Speichers'!A747),"",SUMIFS('Beladung des Speichers'!$C$17:$C$300,'Beladung des Speichers'!$A$17:$A$300,A747))</f>
        <v/>
      </c>
      <c r="H747" s="112" t="str">
        <f>IF(ISBLANK('Beladung des Speichers'!A747),"",'Beladung des Speichers'!C747)</f>
        <v/>
      </c>
      <c r="I747" s="154" t="str">
        <f>IF(ISBLANK('Beladung des Speichers'!A747),"",SUMIFS('Beladung des Speichers'!$E$17:$E$1001,'Beladung des Speichers'!$A$17:$A$1001,'Ergebnis (detailliert)'!A747))</f>
        <v/>
      </c>
      <c r="J747" s="113" t="str">
        <f>IF(ISBLANK('Beladung des Speichers'!A747),"",'Beladung des Speichers'!E747)</f>
        <v/>
      </c>
      <c r="K747" s="154" t="str">
        <f>IF(ISBLANK('Beladung des Speichers'!A747),"",SUMIFS('Entladung des Speichers'!$C$17:$C$1001,'Entladung des Speichers'!$A$17:$A$1001,'Ergebnis (detailliert)'!A747))</f>
        <v/>
      </c>
      <c r="L747" s="155" t="str">
        <f t="shared" si="46"/>
        <v/>
      </c>
      <c r="M747" s="155" t="str">
        <f>IF(ISBLANK('Entladung des Speichers'!A747),"",'Entladung des Speichers'!C747)</f>
        <v/>
      </c>
      <c r="N747" s="154" t="str">
        <f>IF(ISBLANK('Beladung des Speichers'!A747),"",SUMIFS('Entladung des Speichers'!$E$17:$E$1001,'Entladung des Speichers'!$A$17:$A$1001,'Ergebnis (detailliert)'!$A$17:$A$300))</f>
        <v/>
      </c>
      <c r="O747" s="113" t="str">
        <f t="shared" si="47"/>
        <v/>
      </c>
      <c r="P747" s="17" t="str">
        <f>IFERROR(IF(A747="","",N747*'Ergebnis (detailliert)'!J747/'Ergebnis (detailliert)'!I747),0)</f>
        <v/>
      </c>
      <c r="Q747" s="95" t="str">
        <f t="shared" si="48"/>
        <v/>
      </c>
      <c r="R747" s="96" t="str">
        <f t="shared" si="49"/>
        <v/>
      </c>
      <c r="S747" s="97" t="str">
        <f>IF(A747="","",IF(LOOKUP(A747,Stammdaten!$A$17:$A$1001,Stammdaten!$G$17:$G$1001)="Nein",0,IF(ISBLANK('Beladung des Speichers'!A747),"",ROUND(MIN(J747,Q747)*-1,2))))</f>
        <v/>
      </c>
    </row>
    <row r="748" spans="1:19" x14ac:dyDescent="0.2">
      <c r="A748" s="98" t="str">
        <f>IF('Beladung des Speichers'!A748="","",'Beladung des Speichers'!A748)</f>
        <v/>
      </c>
      <c r="B748" s="98" t="str">
        <f>IF('Beladung des Speichers'!B748="","",'Beladung des Speichers'!B748)</f>
        <v/>
      </c>
      <c r="C748" s="149" t="str">
        <f>IF(ISBLANK('Beladung des Speichers'!A748),"",SUMIFS('Beladung des Speichers'!$C$17:$C$300,'Beladung des Speichers'!$A$17:$A$300,A748)-SUMIFS('Entladung des Speichers'!$C$17:$C$300,'Entladung des Speichers'!$A$17:$A$300,A748)+SUMIFS(Füllstände!$B$17:$B$299,Füllstände!$A$17:$A$299,A748)-SUMIFS(Füllstände!$C$17:$C$299,Füllstände!$A$17:$A$299,A748))</f>
        <v/>
      </c>
      <c r="D748" s="150" t="str">
        <f>IF(ISBLANK('Beladung des Speichers'!A748),"",C748*'Beladung des Speichers'!C748/SUMIFS('Beladung des Speichers'!$C$17:$C$300,'Beladung des Speichers'!$A$17:$A$300,A748))</f>
        <v/>
      </c>
      <c r="E748" s="151" t="str">
        <f>IF(ISBLANK('Beladung des Speichers'!A748),"",1/SUMIFS('Beladung des Speichers'!$C$17:$C$300,'Beladung des Speichers'!$A$17:$A$300,A748)*C748*SUMIF($A$17:$A$300,A748,'Beladung des Speichers'!$E$17:$E$300))</f>
        <v/>
      </c>
      <c r="F748" s="152" t="str">
        <f>IF(ISBLANK('Beladung des Speichers'!A748),"",IF(C748=0,"0,00",D748/C748*E748))</f>
        <v/>
      </c>
      <c r="G748" s="153" t="str">
        <f>IF(ISBLANK('Beladung des Speichers'!A748),"",SUMIFS('Beladung des Speichers'!$C$17:$C$300,'Beladung des Speichers'!$A$17:$A$300,A748))</f>
        <v/>
      </c>
      <c r="H748" s="112" t="str">
        <f>IF(ISBLANK('Beladung des Speichers'!A748),"",'Beladung des Speichers'!C748)</f>
        <v/>
      </c>
      <c r="I748" s="154" t="str">
        <f>IF(ISBLANK('Beladung des Speichers'!A748),"",SUMIFS('Beladung des Speichers'!$E$17:$E$1001,'Beladung des Speichers'!$A$17:$A$1001,'Ergebnis (detailliert)'!A748))</f>
        <v/>
      </c>
      <c r="J748" s="113" t="str">
        <f>IF(ISBLANK('Beladung des Speichers'!A748),"",'Beladung des Speichers'!E748)</f>
        <v/>
      </c>
      <c r="K748" s="154" t="str">
        <f>IF(ISBLANK('Beladung des Speichers'!A748),"",SUMIFS('Entladung des Speichers'!$C$17:$C$1001,'Entladung des Speichers'!$A$17:$A$1001,'Ergebnis (detailliert)'!A748))</f>
        <v/>
      </c>
      <c r="L748" s="155" t="str">
        <f t="shared" si="46"/>
        <v/>
      </c>
      <c r="M748" s="155" t="str">
        <f>IF(ISBLANK('Entladung des Speichers'!A748),"",'Entladung des Speichers'!C748)</f>
        <v/>
      </c>
      <c r="N748" s="154" t="str">
        <f>IF(ISBLANK('Beladung des Speichers'!A748),"",SUMIFS('Entladung des Speichers'!$E$17:$E$1001,'Entladung des Speichers'!$A$17:$A$1001,'Ergebnis (detailliert)'!$A$17:$A$300))</f>
        <v/>
      </c>
      <c r="O748" s="113" t="str">
        <f t="shared" si="47"/>
        <v/>
      </c>
      <c r="P748" s="17" t="str">
        <f>IFERROR(IF(A748="","",N748*'Ergebnis (detailliert)'!J748/'Ergebnis (detailliert)'!I748),0)</f>
        <v/>
      </c>
      <c r="Q748" s="95" t="str">
        <f t="shared" si="48"/>
        <v/>
      </c>
      <c r="R748" s="96" t="str">
        <f t="shared" si="49"/>
        <v/>
      </c>
      <c r="S748" s="97" t="str">
        <f>IF(A748="","",IF(LOOKUP(A748,Stammdaten!$A$17:$A$1001,Stammdaten!$G$17:$G$1001)="Nein",0,IF(ISBLANK('Beladung des Speichers'!A748),"",ROUND(MIN(J748,Q748)*-1,2))))</f>
        <v/>
      </c>
    </row>
    <row r="749" spans="1:19" x14ac:dyDescent="0.2">
      <c r="A749" s="98" t="str">
        <f>IF('Beladung des Speichers'!A749="","",'Beladung des Speichers'!A749)</f>
        <v/>
      </c>
      <c r="B749" s="98" t="str">
        <f>IF('Beladung des Speichers'!B749="","",'Beladung des Speichers'!B749)</f>
        <v/>
      </c>
      <c r="C749" s="149" t="str">
        <f>IF(ISBLANK('Beladung des Speichers'!A749),"",SUMIFS('Beladung des Speichers'!$C$17:$C$300,'Beladung des Speichers'!$A$17:$A$300,A749)-SUMIFS('Entladung des Speichers'!$C$17:$C$300,'Entladung des Speichers'!$A$17:$A$300,A749)+SUMIFS(Füllstände!$B$17:$B$299,Füllstände!$A$17:$A$299,A749)-SUMIFS(Füllstände!$C$17:$C$299,Füllstände!$A$17:$A$299,A749))</f>
        <v/>
      </c>
      <c r="D749" s="150" t="str">
        <f>IF(ISBLANK('Beladung des Speichers'!A749),"",C749*'Beladung des Speichers'!C749/SUMIFS('Beladung des Speichers'!$C$17:$C$300,'Beladung des Speichers'!$A$17:$A$300,A749))</f>
        <v/>
      </c>
      <c r="E749" s="151" t="str">
        <f>IF(ISBLANK('Beladung des Speichers'!A749),"",1/SUMIFS('Beladung des Speichers'!$C$17:$C$300,'Beladung des Speichers'!$A$17:$A$300,A749)*C749*SUMIF($A$17:$A$300,A749,'Beladung des Speichers'!$E$17:$E$300))</f>
        <v/>
      </c>
      <c r="F749" s="152" t="str">
        <f>IF(ISBLANK('Beladung des Speichers'!A749),"",IF(C749=0,"0,00",D749/C749*E749))</f>
        <v/>
      </c>
      <c r="G749" s="153" t="str">
        <f>IF(ISBLANK('Beladung des Speichers'!A749),"",SUMIFS('Beladung des Speichers'!$C$17:$C$300,'Beladung des Speichers'!$A$17:$A$300,A749))</f>
        <v/>
      </c>
      <c r="H749" s="112" t="str">
        <f>IF(ISBLANK('Beladung des Speichers'!A749),"",'Beladung des Speichers'!C749)</f>
        <v/>
      </c>
      <c r="I749" s="154" t="str">
        <f>IF(ISBLANK('Beladung des Speichers'!A749),"",SUMIFS('Beladung des Speichers'!$E$17:$E$1001,'Beladung des Speichers'!$A$17:$A$1001,'Ergebnis (detailliert)'!A749))</f>
        <v/>
      </c>
      <c r="J749" s="113" t="str">
        <f>IF(ISBLANK('Beladung des Speichers'!A749),"",'Beladung des Speichers'!E749)</f>
        <v/>
      </c>
      <c r="K749" s="154" t="str">
        <f>IF(ISBLANK('Beladung des Speichers'!A749),"",SUMIFS('Entladung des Speichers'!$C$17:$C$1001,'Entladung des Speichers'!$A$17:$A$1001,'Ergebnis (detailliert)'!A749))</f>
        <v/>
      </c>
      <c r="L749" s="155" t="str">
        <f t="shared" si="46"/>
        <v/>
      </c>
      <c r="M749" s="155" t="str">
        <f>IF(ISBLANK('Entladung des Speichers'!A749),"",'Entladung des Speichers'!C749)</f>
        <v/>
      </c>
      <c r="N749" s="154" t="str">
        <f>IF(ISBLANK('Beladung des Speichers'!A749),"",SUMIFS('Entladung des Speichers'!$E$17:$E$1001,'Entladung des Speichers'!$A$17:$A$1001,'Ergebnis (detailliert)'!$A$17:$A$300))</f>
        <v/>
      </c>
      <c r="O749" s="113" t="str">
        <f t="shared" si="47"/>
        <v/>
      </c>
      <c r="P749" s="17" t="str">
        <f>IFERROR(IF(A749="","",N749*'Ergebnis (detailliert)'!J749/'Ergebnis (detailliert)'!I749),0)</f>
        <v/>
      </c>
      <c r="Q749" s="95" t="str">
        <f t="shared" si="48"/>
        <v/>
      </c>
      <c r="R749" s="96" t="str">
        <f t="shared" si="49"/>
        <v/>
      </c>
      <c r="S749" s="97" t="str">
        <f>IF(A749="","",IF(LOOKUP(A749,Stammdaten!$A$17:$A$1001,Stammdaten!$G$17:$G$1001)="Nein",0,IF(ISBLANK('Beladung des Speichers'!A749),"",ROUND(MIN(J749,Q749)*-1,2))))</f>
        <v/>
      </c>
    </row>
    <row r="750" spans="1:19" x14ac:dyDescent="0.2">
      <c r="A750" s="98" t="str">
        <f>IF('Beladung des Speichers'!A750="","",'Beladung des Speichers'!A750)</f>
        <v/>
      </c>
      <c r="B750" s="98" t="str">
        <f>IF('Beladung des Speichers'!B750="","",'Beladung des Speichers'!B750)</f>
        <v/>
      </c>
      <c r="C750" s="149" t="str">
        <f>IF(ISBLANK('Beladung des Speichers'!A750),"",SUMIFS('Beladung des Speichers'!$C$17:$C$300,'Beladung des Speichers'!$A$17:$A$300,A750)-SUMIFS('Entladung des Speichers'!$C$17:$C$300,'Entladung des Speichers'!$A$17:$A$300,A750)+SUMIFS(Füllstände!$B$17:$B$299,Füllstände!$A$17:$A$299,A750)-SUMIFS(Füllstände!$C$17:$C$299,Füllstände!$A$17:$A$299,A750))</f>
        <v/>
      </c>
      <c r="D750" s="150" t="str">
        <f>IF(ISBLANK('Beladung des Speichers'!A750),"",C750*'Beladung des Speichers'!C750/SUMIFS('Beladung des Speichers'!$C$17:$C$300,'Beladung des Speichers'!$A$17:$A$300,A750))</f>
        <v/>
      </c>
      <c r="E750" s="151" t="str">
        <f>IF(ISBLANK('Beladung des Speichers'!A750),"",1/SUMIFS('Beladung des Speichers'!$C$17:$C$300,'Beladung des Speichers'!$A$17:$A$300,A750)*C750*SUMIF($A$17:$A$300,A750,'Beladung des Speichers'!$E$17:$E$300))</f>
        <v/>
      </c>
      <c r="F750" s="152" t="str">
        <f>IF(ISBLANK('Beladung des Speichers'!A750),"",IF(C750=0,"0,00",D750/C750*E750))</f>
        <v/>
      </c>
      <c r="G750" s="153" t="str">
        <f>IF(ISBLANK('Beladung des Speichers'!A750),"",SUMIFS('Beladung des Speichers'!$C$17:$C$300,'Beladung des Speichers'!$A$17:$A$300,A750))</f>
        <v/>
      </c>
      <c r="H750" s="112" t="str">
        <f>IF(ISBLANK('Beladung des Speichers'!A750),"",'Beladung des Speichers'!C750)</f>
        <v/>
      </c>
      <c r="I750" s="154" t="str">
        <f>IF(ISBLANK('Beladung des Speichers'!A750),"",SUMIFS('Beladung des Speichers'!$E$17:$E$1001,'Beladung des Speichers'!$A$17:$A$1001,'Ergebnis (detailliert)'!A750))</f>
        <v/>
      </c>
      <c r="J750" s="113" t="str">
        <f>IF(ISBLANK('Beladung des Speichers'!A750),"",'Beladung des Speichers'!E750)</f>
        <v/>
      </c>
      <c r="K750" s="154" t="str">
        <f>IF(ISBLANK('Beladung des Speichers'!A750),"",SUMIFS('Entladung des Speichers'!$C$17:$C$1001,'Entladung des Speichers'!$A$17:$A$1001,'Ergebnis (detailliert)'!A750))</f>
        <v/>
      </c>
      <c r="L750" s="155" t="str">
        <f t="shared" si="46"/>
        <v/>
      </c>
      <c r="M750" s="155" t="str">
        <f>IF(ISBLANK('Entladung des Speichers'!A750),"",'Entladung des Speichers'!C750)</f>
        <v/>
      </c>
      <c r="N750" s="154" t="str">
        <f>IF(ISBLANK('Beladung des Speichers'!A750),"",SUMIFS('Entladung des Speichers'!$E$17:$E$1001,'Entladung des Speichers'!$A$17:$A$1001,'Ergebnis (detailliert)'!$A$17:$A$300))</f>
        <v/>
      </c>
      <c r="O750" s="113" t="str">
        <f t="shared" si="47"/>
        <v/>
      </c>
      <c r="P750" s="17" t="str">
        <f>IFERROR(IF(A750="","",N750*'Ergebnis (detailliert)'!J750/'Ergebnis (detailliert)'!I750),0)</f>
        <v/>
      </c>
      <c r="Q750" s="95" t="str">
        <f t="shared" si="48"/>
        <v/>
      </c>
      <c r="R750" s="96" t="str">
        <f t="shared" si="49"/>
        <v/>
      </c>
      <c r="S750" s="97" t="str">
        <f>IF(A750="","",IF(LOOKUP(A750,Stammdaten!$A$17:$A$1001,Stammdaten!$G$17:$G$1001)="Nein",0,IF(ISBLANK('Beladung des Speichers'!A750),"",ROUND(MIN(J750,Q750)*-1,2))))</f>
        <v/>
      </c>
    </row>
    <row r="751" spans="1:19" x14ac:dyDescent="0.2">
      <c r="A751" s="98" t="str">
        <f>IF('Beladung des Speichers'!A751="","",'Beladung des Speichers'!A751)</f>
        <v/>
      </c>
      <c r="B751" s="98" t="str">
        <f>IF('Beladung des Speichers'!B751="","",'Beladung des Speichers'!B751)</f>
        <v/>
      </c>
      <c r="C751" s="149" t="str">
        <f>IF(ISBLANK('Beladung des Speichers'!A751),"",SUMIFS('Beladung des Speichers'!$C$17:$C$300,'Beladung des Speichers'!$A$17:$A$300,A751)-SUMIFS('Entladung des Speichers'!$C$17:$C$300,'Entladung des Speichers'!$A$17:$A$300,A751)+SUMIFS(Füllstände!$B$17:$B$299,Füllstände!$A$17:$A$299,A751)-SUMIFS(Füllstände!$C$17:$C$299,Füllstände!$A$17:$A$299,A751))</f>
        <v/>
      </c>
      <c r="D751" s="150" t="str">
        <f>IF(ISBLANK('Beladung des Speichers'!A751),"",C751*'Beladung des Speichers'!C751/SUMIFS('Beladung des Speichers'!$C$17:$C$300,'Beladung des Speichers'!$A$17:$A$300,A751))</f>
        <v/>
      </c>
      <c r="E751" s="151" t="str">
        <f>IF(ISBLANK('Beladung des Speichers'!A751),"",1/SUMIFS('Beladung des Speichers'!$C$17:$C$300,'Beladung des Speichers'!$A$17:$A$300,A751)*C751*SUMIF($A$17:$A$300,A751,'Beladung des Speichers'!$E$17:$E$300))</f>
        <v/>
      </c>
      <c r="F751" s="152" t="str">
        <f>IF(ISBLANK('Beladung des Speichers'!A751),"",IF(C751=0,"0,00",D751/C751*E751))</f>
        <v/>
      </c>
      <c r="G751" s="153" t="str">
        <f>IF(ISBLANK('Beladung des Speichers'!A751),"",SUMIFS('Beladung des Speichers'!$C$17:$C$300,'Beladung des Speichers'!$A$17:$A$300,A751))</f>
        <v/>
      </c>
      <c r="H751" s="112" t="str">
        <f>IF(ISBLANK('Beladung des Speichers'!A751),"",'Beladung des Speichers'!C751)</f>
        <v/>
      </c>
      <c r="I751" s="154" t="str">
        <f>IF(ISBLANK('Beladung des Speichers'!A751),"",SUMIFS('Beladung des Speichers'!$E$17:$E$1001,'Beladung des Speichers'!$A$17:$A$1001,'Ergebnis (detailliert)'!A751))</f>
        <v/>
      </c>
      <c r="J751" s="113" t="str">
        <f>IF(ISBLANK('Beladung des Speichers'!A751),"",'Beladung des Speichers'!E751)</f>
        <v/>
      </c>
      <c r="K751" s="154" t="str">
        <f>IF(ISBLANK('Beladung des Speichers'!A751),"",SUMIFS('Entladung des Speichers'!$C$17:$C$1001,'Entladung des Speichers'!$A$17:$A$1001,'Ergebnis (detailliert)'!A751))</f>
        <v/>
      </c>
      <c r="L751" s="155" t="str">
        <f t="shared" si="46"/>
        <v/>
      </c>
      <c r="M751" s="155" t="str">
        <f>IF(ISBLANK('Entladung des Speichers'!A751),"",'Entladung des Speichers'!C751)</f>
        <v/>
      </c>
      <c r="N751" s="154" t="str">
        <f>IF(ISBLANK('Beladung des Speichers'!A751),"",SUMIFS('Entladung des Speichers'!$E$17:$E$1001,'Entladung des Speichers'!$A$17:$A$1001,'Ergebnis (detailliert)'!$A$17:$A$300))</f>
        <v/>
      </c>
      <c r="O751" s="113" t="str">
        <f t="shared" si="47"/>
        <v/>
      </c>
      <c r="P751" s="17" t="str">
        <f>IFERROR(IF(A751="","",N751*'Ergebnis (detailliert)'!J751/'Ergebnis (detailliert)'!I751),0)</f>
        <v/>
      </c>
      <c r="Q751" s="95" t="str">
        <f t="shared" si="48"/>
        <v/>
      </c>
      <c r="R751" s="96" t="str">
        <f t="shared" si="49"/>
        <v/>
      </c>
      <c r="S751" s="97" t="str">
        <f>IF(A751="","",IF(LOOKUP(A751,Stammdaten!$A$17:$A$1001,Stammdaten!$G$17:$G$1001)="Nein",0,IF(ISBLANK('Beladung des Speichers'!A751),"",ROUND(MIN(J751,Q751)*-1,2))))</f>
        <v/>
      </c>
    </row>
    <row r="752" spans="1:19" x14ac:dyDescent="0.2">
      <c r="A752" s="98" t="str">
        <f>IF('Beladung des Speichers'!A752="","",'Beladung des Speichers'!A752)</f>
        <v/>
      </c>
      <c r="B752" s="98" t="str">
        <f>IF('Beladung des Speichers'!B752="","",'Beladung des Speichers'!B752)</f>
        <v/>
      </c>
      <c r="C752" s="149" t="str">
        <f>IF(ISBLANK('Beladung des Speichers'!A752),"",SUMIFS('Beladung des Speichers'!$C$17:$C$300,'Beladung des Speichers'!$A$17:$A$300,A752)-SUMIFS('Entladung des Speichers'!$C$17:$C$300,'Entladung des Speichers'!$A$17:$A$300,A752)+SUMIFS(Füllstände!$B$17:$B$299,Füllstände!$A$17:$A$299,A752)-SUMIFS(Füllstände!$C$17:$C$299,Füllstände!$A$17:$A$299,A752))</f>
        <v/>
      </c>
      <c r="D752" s="150" t="str">
        <f>IF(ISBLANK('Beladung des Speichers'!A752),"",C752*'Beladung des Speichers'!C752/SUMIFS('Beladung des Speichers'!$C$17:$C$300,'Beladung des Speichers'!$A$17:$A$300,A752))</f>
        <v/>
      </c>
      <c r="E752" s="151" t="str">
        <f>IF(ISBLANK('Beladung des Speichers'!A752),"",1/SUMIFS('Beladung des Speichers'!$C$17:$C$300,'Beladung des Speichers'!$A$17:$A$300,A752)*C752*SUMIF($A$17:$A$300,A752,'Beladung des Speichers'!$E$17:$E$300))</f>
        <v/>
      </c>
      <c r="F752" s="152" t="str">
        <f>IF(ISBLANK('Beladung des Speichers'!A752),"",IF(C752=0,"0,00",D752/C752*E752))</f>
        <v/>
      </c>
      <c r="G752" s="153" t="str">
        <f>IF(ISBLANK('Beladung des Speichers'!A752),"",SUMIFS('Beladung des Speichers'!$C$17:$C$300,'Beladung des Speichers'!$A$17:$A$300,A752))</f>
        <v/>
      </c>
      <c r="H752" s="112" t="str">
        <f>IF(ISBLANK('Beladung des Speichers'!A752),"",'Beladung des Speichers'!C752)</f>
        <v/>
      </c>
      <c r="I752" s="154" t="str">
        <f>IF(ISBLANK('Beladung des Speichers'!A752),"",SUMIFS('Beladung des Speichers'!$E$17:$E$1001,'Beladung des Speichers'!$A$17:$A$1001,'Ergebnis (detailliert)'!A752))</f>
        <v/>
      </c>
      <c r="J752" s="113" t="str">
        <f>IF(ISBLANK('Beladung des Speichers'!A752),"",'Beladung des Speichers'!E752)</f>
        <v/>
      </c>
      <c r="K752" s="154" t="str">
        <f>IF(ISBLANK('Beladung des Speichers'!A752),"",SUMIFS('Entladung des Speichers'!$C$17:$C$1001,'Entladung des Speichers'!$A$17:$A$1001,'Ergebnis (detailliert)'!A752))</f>
        <v/>
      </c>
      <c r="L752" s="155" t="str">
        <f t="shared" si="46"/>
        <v/>
      </c>
      <c r="M752" s="155" t="str">
        <f>IF(ISBLANK('Entladung des Speichers'!A752),"",'Entladung des Speichers'!C752)</f>
        <v/>
      </c>
      <c r="N752" s="154" t="str">
        <f>IF(ISBLANK('Beladung des Speichers'!A752),"",SUMIFS('Entladung des Speichers'!$E$17:$E$1001,'Entladung des Speichers'!$A$17:$A$1001,'Ergebnis (detailliert)'!$A$17:$A$300))</f>
        <v/>
      </c>
      <c r="O752" s="113" t="str">
        <f t="shared" si="47"/>
        <v/>
      </c>
      <c r="P752" s="17" t="str">
        <f>IFERROR(IF(A752="","",N752*'Ergebnis (detailliert)'!J752/'Ergebnis (detailliert)'!I752),0)</f>
        <v/>
      </c>
      <c r="Q752" s="95" t="str">
        <f t="shared" si="48"/>
        <v/>
      </c>
      <c r="R752" s="96" t="str">
        <f t="shared" si="49"/>
        <v/>
      </c>
      <c r="S752" s="97" t="str">
        <f>IF(A752="","",IF(LOOKUP(A752,Stammdaten!$A$17:$A$1001,Stammdaten!$G$17:$G$1001)="Nein",0,IF(ISBLANK('Beladung des Speichers'!A752),"",ROUND(MIN(J752,Q752)*-1,2))))</f>
        <v/>
      </c>
    </row>
    <row r="753" spans="1:19" x14ac:dyDescent="0.2">
      <c r="A753" s="98" t="str">
        <f>IF('Beladung des Speichers'!A753="","",'Beladung des Speichers'!A753)</f>
        <v/>
      </c>
      <c r="B753" s="98" t="str">
        <f>IF('Beladung des Speichers'!B753="","",'Beladung des Speichers'!B753)</f>
        <v/>
      </c>
      <c r="C753" s="149" t="str">
        <f>IF(ISBLANK('Beladung des Speichers'!A753),"",SUMIFS('Beladung des Speichers'!$C$17:$C$300,'Beladung des Speichers'!$A$17:$A$300,A753)-SUMIFS('Entladung des Speichers'!$C$17:$C$300,'Entladung des Speichers'!$A$17:$A$300,A753)+SUMIFS(Füllstände!$B$17:$B$299,Füllstände!$A$17:$A$299,A753)-SUMIFS(Füllstände!$C$17:$C$299,Füllstände!$A$17:$A$299,A753))</f>
        <v/>
      </c>
      <c r="D753" s="150" t="str">
        <f>IF(ISBLANK('Beladung des Speichers'!A753),"",C753*'Beladung des Speichers'!C753/SUMIFS('Beladung des Speichers'!$C$17:$C$300,'Beladung des Speichers'!$A$17:$A$300,A753))</f>
        <v/>
      </c>
      <c r="E753" s="151" t="str">
        <f>IF(ISBLANK('Beladung des Speichers'!A753),"",1/SUMIFS('Beladung des Speichers'!$C$17:$C$300,'Beladung des Speichers'!$A$17:$A$300,A753)*C753*SUMIF($A$17:$A$300,A753,'Beladung des Speichers'!$E$17:$E$300))</f>
        <v/>
      </c>
      <c r="F753" s="152" t="str">
        <f>IF(ISBLANK('Beladung des Speichers'!A753),"",IF(C753=0,"0,00",D753/C753*E753))</f>
        <v/>
      </c>
      <c r="G753" s="153" t="str">
        <f>IF(ISBLANK('Beladung des Speichers'!A753),"",SUMIFS('Beladung des Speichers'!$C$17:$C$300,'Beladung des Speichers'!$A$17:$A$300,A753))</f>
        <v/>
      </c>
      <c r="H753" s="112" t="str">
        <f>IF(ISBLANK('Beladung des Speichers'!A753),"",'Beladung des Speichers'!C753)</f>
        <v/>
      </c>
      <c r="I753" s="154" t="str">
        <f>IF(ISBLANK('Beladung des Speichers'!A753),"",SUMIFS('Beladung des Speichers'!$E$17:$E$1001,'Beladung des Speichers'!$A$17:$A$1001,'Ergebnis (detailliert)'!A753))</f>
        <v/>
      </c>
      <c r="J753" s="113" t="str">
        <f>IF(ISBLANK('Beladung des Speichers'!A753),"",'Beladung des Speichers'!E753)</f>
        <v/>
      </c>
      <c r="K753" s="154" t="str">
        <f>IF(ISBLANK('Beladung des Speichers'!A753),"",SUMIFS('Entladung des Speichers'!$C$17:$C$1001,'Entladung des Speichers'!$A$17:$A$1001,'Ergebnis (detailliert)'!A753))</f>
        <v/>
      </c>
      <c r="L753" s="155" t="str">
        <f t="shared" si="46"/>
        <v/>
      </c>
      <c r="M753" s="155" t="str">
        <f>IF(ISBLANK('Entladung des Speichers'!A753),"",'Entladung des Speichers'!C753)</f>
        <v/>
      </c>
      <c r="N753" s="154" t="str">
        <f>IF(ISBLANK('Beladung des Speichers'!A753),"",SUMIFS('Entladung des Speichers'!$E$17:$E$1001,'Entladung des Speichers'!$A$17:$A$1001,'Ergebnis (detailliert)'!$A$17:$A$300))</f>
        <v/>
      </c>
      <c r="O753" s="113" t="str">
        <f t="shared" si="47"/>
        <v/>
      </c>
      <c r="P753" s="17" t="str">
        <f>IFERROR(IF(A753="","",N753*'Ergebnis (detailliert)'!J753/'Ergebnis (detailliert)'!I753),0)</f>
        <v/>
      </c>
      <c r="Q753" s="95" t="str">
        <f t="shared" si="48"/>
        <v/>
      </c>
      <c r="R753" s="96" t="str">
        <f t="shared" si="49"/>
        <v/>
      </c>
      <c r="S753" s="97" t="str">
        <f>IF(A753="","",IF(LOOKUP(A753,Stammdaten!$A$17:$A$1001,Stammdaten!$G$17:$G$1001)="Nein",0,IF(ISBLANK('Beladung des Speichers'!A753),"",ROUND(MIN(J753,Q753)*-1,2))))</f>
        <v/>
      </c>
    </row>
    <row r="754" spans="1:19" x14ac:dyDescent="0.2">
      <c r="A754" s="98" t="str">
        <f>IF('Beladung des Speichers'!A754="","",'Beladung des Speichers'!A754)</f>
        <v/>
      </c>
      <c r="B754" s="98" t="str">
        <f>IF('Beladung des Speichers'!B754="","",'Beladung des Speichers'!B754)</f>
        <v/>
      </c>
      <c r="C754" s="149" t="str">
        <f>IF(ISBLANK('Beladung des Speichers'!A754),"",SUMIFS('Beladung des Speichers'!$C$17:$C$300,'Beladung des Speichers'!$A$17:$A$300,A754)-SUMIFS('Entladung des Speichers'!$C$17:$C$300,'Entladung des Speichers'!$A$17:$A$300,A754)+SUMIFS(Füllstände!$B$17:$B$299,Füllstände!$A$17:$A$299,A754)-SUMIFS(Füllstände!$C$17:$C$299,Füllstände!$A$17:$A$299,A754))</f>
        <v/>
      </c>
      <c r="D754" s="150" t="str">
        <f>IF(ISBLANK('Beladung des Speichers'!A754),"",C754*'Beladung des Speichers'!C754/SUMIFS('Beladung des Speichers'!$C$17:$C$300,'Beladung des Speichers'!$A$17:$A$300,A754))</f>
        <v/>
      </c>
      <c r="E754" s="151" t="str">
        <f>IF(ISBLANK('Beladung des Speichers'!A754),"",1/SUMIFS('Beladung des Speichers'!$C$17:$C$300,'Beladung des Speichers'!$A$17:$A$300,A754)*C754*SUMIF($A$17:$A$300,A754,'Beladung des Speichers'!$E$17:$E$300))</f>
        <v/>
      </c>
      <c r="F754" s="152" t="str">
        <f>IF(ISBLANK('Beladung des Speichers'!A754),"",IF(C754=0,"0,00",D754/C754*E754))</f>
        <v/>
      </c>
      <c r="G754" s="153" t="str">
        <f>IF(ISBLANK('Beladung des Speichers'!A754),"",SUMIFS('Beladung des Speichers'!$C$17:$C$300,'Beladung des Speichers'!$A$17:$A$300,A754))</f>
        <v/>
      </c>
      <c r="H754" s="112" t="str">
        <f>IF(ISBLANK('Beladung des Speichers'!A754),"",'Beladung des Speichers'!C754)</f>
        <v/>
      </c>
      <c r="I754" s="154" t="str">
        <f>IF(ISBLANK('Beladung des Speichers'!A754),"",SUMIFS('Beladung des Speichers'!$E$17:$E$1001,'Beladung des Speichers'!$A$17:$A$1001,'Ergebnis (detailliert)'!A754))</f>
        <v/>
      </c>
      <c r="J754" s="113" t="str">
        <f>IF(ISBLANK('Beladung des Speichers'!A754),"",'Beladung des Speichers'!E754)</f>
        <v/>
      </c>
      <c r="K754" s="154" t="str">
        <f>IF(ISBLANK('Beladung des Speichers'!A754),"",SUMIFS('Entladung des Speichers'!$C$17:$C$1001,'Entladung des Speichers'!$A$17:$A$1001,'Ergebnis (detailliert)'!A754))</f>
        <v/>
      </c>
      <c r="L754" s="155" t="str">
        <f t="shared" si="46"/>
        <v/>
      </c>
      <c r="M754" s="155" t="str">
        <f>IF(ISBLANK('Entladung des Speichers'!A754),"",'Entladung des Speichers'!C754)</f>
        <v/>
      </c>
      <c r="N754" s="154" t="str">
        <f>IF(ISBLANK('Beladung des Speichers'!A754),"",SUMIFS('Entladung des Speichers'!$E$17:$E$1001,'Entladung des Speichers'!$A$17:$A$1001,'Ergebnis (detailliert)'!$A$17:$A$300))</f>
        <v/>
      </c>
      <c r="O754" s="113" t="str">
        <f t="shared" si="47"/>
        <v/>
      </c>
      <c r="P754" s="17" t="str">
        <f>IFERROR(IF(A754="","",N754*'Ergebnis (detailliert)'!J754/'Ergebnis (detailliert)'!I754),0)</f>
        <v/>
      </c>
      <c r="Q754" s="95" t="str">
        <f t="shared" si="48"/>
        <v/>
      </c>
      <c r="R754" s="96" t="str">
        <f t="shared" si="49"/>
        <v/>
      </c>
      <c r="S754" s="97" t="str">
        <f>IF(A754="","",IF(LOOKUP(A754,Stammdaten!$A$17:$A$1001,Stammdaten!$G$17:$G$1001)="Nein",0,IF(ISBLANK('Beladung des Speichers'!A754),"",ROUND(MIN(J754,Q754)*-1,2))))</f>
        <v/>
      </c>
    </row>
    <row r="755" spans="1:19" x14ac:dyDescent="0.2">
      <c r="A755" s="98" t="str">
        <f>IF('Beladung des Speichers'!A755="","",'Beladung des Speichers'!A755)</f>
        <v/>
      </c>
      <c r="B755" s="98" t="str">
        <f>IF('Beladung des Speichers'!B755="","",'Beladung des Speichers'!B755)</f>
        <v/>
      </c>
      <c r="C755" s="149" t="str">
        <f>IF(ISBLANK('Beladung des Speichers'!A755),"",SUMIFS('Beladung des Speichers'!$C$17:$C$300,'Beladung des Speichers'!$A$17:$A$300,A755)-SUMIFS('Entladung des Speichers'!$C$17:$C$300,'Entladung des Speichers'!$A$17:$A$300,A755)+SUMIFS(Füllstände!$B$17:$B$299,Füllstände!$A$17:$A$299,A755)-SUMIFS(Füllstände!$C$17:$C$299,Füllstände!$A$17:$A$299,A755))</f>
        <v/>
      </c>
      <c r="D755" s="150" t="str">
        <f>IF(ISBLANK('Beladung des Speichers'!A755),"",C755*'Beladung des Speichers'!C755/SUMIFS('Beladung des Speichers'!$C$17:$C$300,'Beladung des Speichers'!$A$17:$A$300,A755))</f>
        <v/>
      </c>
      <c r="E755" s="151" t="str">
        <f>IF(ISBLANK('Beladung des Speichers'!A755),"",1/SUMIFS('Beladung des Speichers'!$C$17:$C$300,'Beladung des Speichers'!$A$17:$A$300,A755)*C755*SUMIF($A$17:$A$300,A755,'Beladung des Speichers'!$E$17:$E$300))</f>
        <v/>
      </c>
      <c r="F755" s="152" t="str">
        <f>IF(ISBLANK('Beladung des Speichers'!A755),"",IF(C755=0,"0,00",D755/C755*E755))</f>
        <v/>
      </c>
      <c r="G755" s="153" t="str">
        <f>IF(ISBLANK('Beladung des Speichers'!A755),"",SUMIFS('Beladung des Speichers'!$C$17:$C$300,'Beladung des Speichers'!$A$17:$A$300,A755))</f>
        <v/>
      </c>
      <c r="H755" s="112" t="str">
        <f>IF(ISBLANK('Beladung des Speichers'!A755),"",'Beladung des Speichers'!C755)</f>
        <v/>
      </c>
      <c r="I755" s="154" t="str">
        <f>IF(ISBLANK('Beladung des Speichers'!A755),"",SUMIFS('Beladung des Speichers'!$E$17:$E$1001,'Beladung des Speichers'!$A$17:$A$1001,'Ergebnis (detailliert)'!A755))</f>
        <v/>
      </c>
      <c r="J755" s="113" t="str">
        <f>IF(ISBLANK('Beladung des Speichers'!A755),"",'Beladung des Speichers'!E755)</f>
        <v/>
      </c>
      <c r="K755" s="154" t="str">
        <f>IF(ISBLANK('Beladung des Speichers'!A755),"",SUMIFS('Entladung des Speichers'!$C$17:$C$1001,'Entladung des Speichers'!$A$17:$A$1001,'Ergebnis (detailliert)'!A755))</f>
        <v/>
      </c>
      <c r="L755" s="155" t="str">
        <f t="shared" si="46"/>
        <v/>
      </c>
      <c r="M755" s="155" t="str">
        <f>IF(ISBLANK('Entladung des Speichers'!A755),"",'Entladung des Speichers'!C755)</f>
        <v/>
      </c>
      <c r="N755" s="154" t="str">
        <f>IF(ISBLANK('Beladung des Speichers'!A755),"",SUMIFS('Entladung des Speichers'!$E$17:$E$1001,'Entladung des Speichers'!$A$17:$A$1001,'Ergebnis (detailliert)'!$A$17:$A$300))</f>
        <v/>
      </c>
      <c r="O755" s="113" t="str">
        <f t="shared" si="47"/>
        <v/>
      </c>
      <c r="P755" s="17" t="str">
        <f>IFERROR(IF(A755="","",N755*'Ergebnis (detailliert)'!J755/'Ergebnis (detailliert)'!I755),0)</f>
        <v/>
      </c>
      <c r="Q755" s="95" t="str">
        <f t="shared" si="48"/>
        <v/>
      </c>
      <c r="R755" s="96" t="str">
        <f t="shared" si="49"/>
        <v/>
      </c>
      <c r="S755" s="97" t="str">
        <f>IF(A755="","",IF(LOOKUP(A755,Stammdaten!$A$17:$A$1001,Stammdaten!$G$17:$G$1001)="Nein",0,IF(ISBLANK('Beladung des Speichers'!A755),"",ROUND(MIN(J755,Q755)*-1,2))))</f>
        <v/>
      </c>
    </row>
    <row r="756" spans="1:19" x14ac:dyDescent="0.2">
      <c r="A756" s="98" t="str">
        <f>IF('Beladung des Speichers'!A756="","",'Beladung des Speichers'!A756)</f>
        <v/>
      </c>
      <c r="B756" s="98" t="str">
        <f>IF('Beladung des Speichers'!B756="","",'Beladung des Speichers'!B756)</f>
        <v/>
      </c>
      <c r="C756" s="149" t="str">
        <f>IF(ISBLANK('Beladung des Speichers'!A756),"",SUMIFS('Beladung des Speichers'!$C$17:$C$300,'Beladung des Speichers'!$A$17:$A$300,A756)-SUMIFS('Entladung des Speichers'!$C$17:$C$300,'Entladung des Speichers'!$A$17:$A$300,A756)+SUMIFS(Füllstände!$B$17:$B$299,Füllstände!$A$17:$A$299,A756)-SUMIFS(Füllstände!$C$17:$C$299,Füllstände!$A$17:$A$299,A756))</f>
        <v/>
      </c>
      <c r="D756" s="150" t="str">
        <f>IF(ISBLANK('Beladung des Speichers'!A756),"",C756*'Beladung des Speichers'!C756/SUMIFS('Beladung des Speichers'!$C$17:$C$300,'Beladung des Speichers'!$A$17:$A$300,A756))</f>
        <v/>
      </c>
      <c r="E756" s="151" t="str">
        <f>IF(ISBLANK('Beladung des Speichers'!A756),"",1/SUMIFS('Beladung des Speichers'!$C$17:$C$300,'Beladung des Speichers'!$A$17:$A$300,A756)*C756*SUMIF($A$17:$A$300,A756,'Beladung des Speichers'!$E$17:$E$300))</f>
        <v/>
      </c>
      <c r="F756" s="152" t="str">
        <f>IF(ISBLANK('Beladung des Speichers'!A756),"",IF(C756=0,"0,00",D756/C756*E756))</f>
        <v/>
      </c>
      <c r="G756" s="153" t="str">
        <f>IF(ISBLANK('Beladung des Speichers'!A756),"",SUMIFS('Beladung des Speichers'!$C$17:$C$300,'Beladung des Speichers'!$A$17:$A$300,A756))</f>
        <v/>
      </c>
      <c r="H756" s="112" t="str">
        <f>IF(ISBLANK('Beladung des Speichers'!A756),"",'Beladung des Speichers'!C756)</f>
        <v/>
      </c>
      <c r="I756" s="154" t="str">
        <f>IF(ISBLANK('Beladung des Speichers'!A756),"",SUMIFS('Beladung des Speichers'!$E$17:$E$1001,'Beladung des Speichers'!$A$17:$A$1001,'Ergebnis (detailliert)'!A756))</f>
        <v/>
      </c>
      <c r="J756" s="113" t="str">
        <f>IF(ISBLANK('Beladung des Speichers'!A756),"",'Beladung des Speichers'!E756)</f>
        <v/>
      </c>
      <c r="K756" s="154" t="str">
        <f>IF(ISBLANK('Beladung des Speichers'!A756),"",SUMIFS('Entladung des Speichers'!$C$17:$C$1001,'Entladung des Speichers'!$A$17:$A$1001,'Ergebnis (detailliert)'!A756))</f>
        <v/>
      </c>
      <c r="L756" s="155" t="str">
        <f t="shared" si="46"/>
        <v/>
      </c>
      <c r="M756" s="155" t="str">
        <f>IF(ISBLANK('Entladung des Speichers'!A756),"",'Entladung des Speichers'!C756)</f>
        <v/>
      </c>
      <c r="N756" s="154" t="str">
        <f>IF(ISBLANK('Beladung des Speichers'!A756),"",SUMIFS('Entladung des Speichers'!$E$17:$E$1001,'Entladung des Speichers'!$A$17:$A$1001,'Ergebnis (detailliert)'!$A$17:$A$300))</f>
        <v/>
      </c>
      <c r="O756" s="113" t="str">
        <f t="shared" si="47"/>
        <v/>
      </c>
      <c r="P756" s="17" t="str">
        <f>IFERROR(IF(A756="","",N756*'Ergebnis (detailliert)'!J756/'Ergebnis (detailliert)'!I756),0)</f>
        <v/>
      </c>
      <c r="Q756" s="95" t="str">
        <f t="shared" si="48"/>
        <v/>
      </c>
      <c r="R756" s="96" t="str">
        <f t="shared" si="49"/>
        <v/>
      </c>
      <c r="S756" s="97" t="str">
        <f>IF(A756="","",IF(LOOKUP(A756,Stammdaten!$A$17:$A$1001,Stammdaten!$G$17:$G$1001)="Nein",0,IF(ISBLANK('Beladung des Speichers'!A756),"",ROUND(MIN(J756,Q756)*-1,2))))</f>
        <v/>
      </c>
    </row>
    <row r="757" spans="1:19" x14ac:dyDescent="0.2">
      <c r="A757" s="98" t="str">
        <f>IF('Beladung des Speichers'!A757="","",'Beladung des Speichers'!A757)</f>
        <v/>
      </c>
      <c r="B757" s="98" t="str">
        <f>IF('Beladung des Speichers'!B757="","",'Beladung des Speichers'!B757)</f>
        <v/>
      </c>
      <c r="C757" s="149" t="str">
        <f>IF(ISBLANK('Beladung des Speichers'!A757),"",SUMIFS('Beladung des Speichers'!$C$17:$C$300,'Beladung des Speichers'!$A$17:$A$300,A757)-SUMIFS('Entladung des Speichers'!$C$17:$C$300,'Entladung des Speichers'!$A$17:$A$300,A757)+SUMIFS(Füllstände!$B$17:$B$299,Füllstände!$A$17:$A$299,A757)-SUMIFS(Füllstände!$C$17:$C$299,Füllstände!$A$17:$A$299,A757))</f>
        <v/>
      </c>
      <c r="D757" s="150" t="str">
        <f>IF(ISBLANK('Beladung des Speichers'!A757),"",C757*'Beladung des Speichers'!C757/SUMIFS('Beladung des Speichers'!$C$17:$C$300,'Beladung des Speichers'!$A$17:$A$300,A757))</f>
        <v/>
      </c>
      <c r="E757" s="151" t="str">
        <f>IF(ISBLANK('Beladung des Speichers'!A757),"",1/SUMIFS('Beladung des Speichers'!$C$17:$C$300,'Beladung des Speichers'!$A$17:$A$300,A757)*C757*SUMIF($A$17:$A$300,A757,'Beladung des Speichers'!$E$17:$E$300))</f>
        <v/>
      </c>
      <c r="F757" s="152" t="str">
        <f>IF(ISBLANK('Beladung des Speichers'!A757),"",IF(C757=0,"0,00",D757/C757*E757))</f>
        <v/>
      </c>
      <c r="G757" s="153" t="str">
        <f>IF(ISBLANK('Beladung des Speichers'!A757),"",SUMIFS('Beladung des Speichers'!$C$17:$C$300,'Beladung des Speichers'!$A$17:$A$300,A757))</f>
        <v/>
      </c>
      <c r="H757" s="112" t="str">
        <f>IF(ISBLANK('Beladung des Speichers'!A757),"",'Beladung des Speichers'!C757)</f>
        <v/>
      </c>
      <c r="I757" s="154" t="str">
        <f>IF(ISBLANK('Beladung des Speichers'!A757),"",SUMIFS('Beladung des Speichers'!$E$17:$E$1001,'Beladung des Speichers'!$A$17:$A$1001,'Ergebnis (detailliert)'!A757))</f>
        <v/>
      </c>
      <c r="J757" s="113" t="str">
        <f>IF(ISBLANK('Beladung des Speichers'!A757),"",'Beladung des Speichers'!E757)</f>
        <v/>
      </c>
      <c r="K757" s="154" t="str">
        <f>IF(ISBLANK('Beladung des Speichers'!A757),"",SUMIFS('Entladung des Speichers'!$C$17:$C$1001,'Entladung des Speichers'!$A$17:$A$1001,'Ergebnis (detailliert)'!A757))</f>
        <v/>
      </c>
      <c r="L757" s="155" t="str">
        <f t="shared" si="46"/>
        <v/>
      </c>
      <c r="M757" s="155" t="str">
        <f>IF(ISBLANK('Entladung des Speichers'!A757),"",'Entladung des Speichers'!C757)</f>
        <v/>
      </c>
      <c r="N757" s="154" t="str">
        <f>IF(ISBLANK('Beladung des Speichers'!A757),"",SUMIFS('Entladung des Speichers'!$E$17:$E$1001,'Entladung des Speichers'!$A$17:$A$1001,'Ergebnis (detailliert)'!$A$17:$A$300))</f>
        <v/>
      </c>
      <c r="O757" s="113" t="str">
        <f t="shared" si="47"/>
        <v/>
      </c>
      <c r="P757" s="17" t="str">
        <f>IFERROR(IF(A757="","",N757*'Ergebnis (detailliert)'!J757/'Ergebnis (detailliert)'!I757),0)</f>
        <v/>
      </c>
      <c r="Q757" s="95" t="str">
        <f t="shared" si="48"/>
        <v/>
      </c>
      <c r="R757" s="96" t="str">
        <f t="shared" si="49"/>
        <v/>
      </c>
      <c r="S757" s="97" t="str">
        <f>IF(A757="","",IF(LOOKUP(A757,Stammdaten!$A$17:$A$1001,Stammdaten!$G$17:$G$1001)="Nein",0,IF(ISBLANK('Beladung des Speichers'!A757),"",ROUND(MIN(J757,Q757)*-1,2))))</f>
        <v/>
      </c>
    </row>
    <row r="758" spans="1:19" x14ac:dyDescent="0.2">
      <c r="A758" s="98" t="str">
        <f>IF('Beladung des Speichers'!A758="","",'Beladung des Speichers'!A758)</f>
        <v/>
      </c>
      <c r="B758" s="98" t="str">
        <f>IF('Beladung des Speichers'!B758="","",'Beladung des Speichers'!B758)</f>
        <v/>
      </c>
      <c r="C758" s="149" t="str">
        <f>IF(ISBLANK('Beladung des Speichers'!A758),"",SUMIFS('Beladung des Speichers'!$C$17:$C$300,'Beladung des Speichers'!$A$17:$A$300,A758)-SUMIFS('Entladung des Speichers'!$C$17:$C$300,'Entladung des Speichers'!$A$17:$A$300,A758)+SUMIFS(Füllstände!$B$17:$B$299,Füllstände!$A$17:$A$299,A758)-SUMIFS(Füllstände!$C$17:$C$299,Füllstände!$A$17:$A$299,A758))</f>
        <v/>
      </c>
      <c r="D758" s="150" t="str">
        <f>IF(ISBLANK('Beladung des Speichers'!A758),"",C758*'Beladung des Speichers'!C758/SUMIFS('Beladung des Speichers'!$C$17:$C$300,'Beladung des Speichers'!$A$17:$A$300,A758))</f>
        <v/>
      </c>
      <c r="E758" s="151" t="str">
        <f>IF(ISBLANK('Beladung des Speichers'!A758),"",1/SUMIFS('Beladung des Speichers'!$C$17:$C$300,'Beladung des Speichers'!$A$17:$A$300,A758)*C758*SUMIF($A$17:$A$300,A758,'Beladung des Speichers'!$E$17:$E$300))</f>
        <v/>
      </c>
      <c r="F758" s="152" t="str">
        <f>IF(ISBLANK('Beladung des Speichers'!A758),"",IF(C758=0,"0,00",D758/C758*E758))</f>
        <v/>
      </c>
      <c r="G758" s="153" t="str">
        <f>IF(ISBLANK('Beladung des Speichers'!A758),"",SUMIFS('Beladung des Speichers'!$C$17:$C$300,'Beladung des Speichers'!$A$17:$A$300,A758))</f>
        <v/>
      </c>
      <c r="H758" s="112" t="str">
        <f>IF(ISBLANK('Beladung des Speichers'!A758),"",'Beladung des Speichers'!C758)</f>
        <v/>
      </c>
      <c r="I758" s="154" t="str">
        <f>IF(ISBLANK('Beladung des Speichers'!A758),"",SUMIFS('Beladung des Speichers'!$E$17:$E$1001,'Beladung des Speichers'!$A$17:$A$1001,'Ergebnis (detailliert)'!A758))</f>
        <v/>
      </c>
      <c r="J758" s="113" t="str">
        <f>IF(ISBLANK('Beladung des Speichers'!A758),"",'Beladung des Speichers'!E758)</f>
        <v/>
      </c>
      <c r="K758" s="154" t="str">
        <f>IF(ISBLANK('Beladung des Speichers'!A758),"",SUMIFS('Entladung des Speichers'!$C$17:$C$1001,'Entladung des Speichers'!$A$17:$A$1001,'Ergebnis (detailliert)'!A758))</f>
        <v/>
      </c>
      <c r="L758" s="155" t="str">
        <f t="shared" si="46"/>
        <v/>
      </c>
      <c r="M758" s="155" t="str">
        <f>IF(ISBLANK('Entladung des Speichers'!A758),"",'Entladung des Speichers'!C758)</f>
        <v/>
      </c>
      <c r="N758" s="154" t="str">
        <f>IF(ISBLANK('Beladung des Speichers'!A758),"",SUMIFS('Entladung des Speichers'!$E$17:$E$1001,'Entladung des Speichers'!$A$17:$A$1001,'Ergebnis (detailliert)'!$A$17:$A$300))</f>
        <v/>
      </c>
      <c r="O758" s="113" t="str">
        <f t="shared" si="47"/>
        <v/>
      </c>
      <c r="P758" s="17" t="str">
        <f>IFERROR(IF(A758="","",N758*'Ergebnis (detailliert)'!J758/'Ergebnis (detailliert)'!I758),0)</f>
        <v/>
      </c>
      <c r="Q758" s="95" t="str">
        <f t="shared" si="48"/>
        <v/>
      </c>
      <c r="R758" s="96" t="str">
        <f t="shared" si="49"/>
        <v/>
      </c>
      <c r="S758" s="97" t="str">
        <f>IF(A758="","",IF(LOOKUP(A758,Stammdaten!$A$17:$A$1001,Stammdaten!$G$17:$G$1001)="Nein",0,IF(ISBLANK('Beladung des Speichers'!A758),"",ROUND(MIN(J758,Q758)*-1,2))))</f>
        <v/>
      </c>
    </row>
    <row r="759" spans="1:19" x14ac:dyDescent="0.2">
      <c r="A759" s="98" t="str">
        <f>IF('Beladung des Speichers'!A759="","",'Beladung des Speichers'!A759)</f>
        <v/>
      </c>
      <c r="B759" s="98" t="str">
        <f>IF('Beladung des Speichers'!B759="","",'Beladung des Speichers'!B759)</f>
        <v/>
      </c>
      <c r="C759" s="149" t="str">
        <f>IF(ISBLANK('Beladung des Speichers'!A759),"",SUMIFS('Beladung des Speichers'!$C$17:$C$300,'Beladung des Speichers'!$A$17:$A$300,A759)-SUMIFS('Entladung des Speichers'!$C$17:$C$300,'Entladung des Speichers'!$A$17:$A$300,A759)+SUMIFS(Füllstände!$B$17:$B$299,Füllstände!$A$17:$A$299,A759)-SUMIFS(Füllstände!$C$17:$C$299,Füllstände!$A$17:$A$299,A759))</f>
        <v/>
      </c>
      <c r="D759" s="150" t="str">
        <f>IF(ISBLANK('Beladung des Speichers'!A759),"",C759*'Beladung des Speichers'!C759/SUMIFS('Beladung des Speichers'!$C$17:$C$300,'Beladung des Speichers'!$A$17:$A$300,A759))</f>
        <v/>
      </c>
      <c r="E759" s="151" t="str">
        <f>IF(ISBLANK('Beladung des Speichers'!A759),"",1/SUMIFS('Beladung des Speichers'!$C$17:$C$300,'Beladung des Speichers'!$A$17:$A$300,A759)*C759*SUMIF($A$17:$A$300,A759,'Beladung des Speichers'!$E$17:$E$300))</f>
        <v/>
      </c>
      <c r="F759" s="152" t="str">
        <f>IF(ISBLANK('Beladung des Speichers'!A759),"",IF(C759=0,"0,00",D759/C759*E759))</f>
        <v/>
      </c>
      <c r="G759" s="153" t="str">
        <f>IF(ISBLANK('Beladung des Speichers'!A759),"",SUMIFS('Beladung des Speichers'!$C$17:$C$300,'Beladung des Speichers'!$A$17:$A$300,A759))</f>
        <v/>
      </c>
      <c r="H759" s="112" t="str">
        <f>IF(ISBLANK('Beladung des Speichers'!A759),"",'Beladung des Speichers'!C759)</f>
        <v/>
      </c>
      <c r="I759" s="154" t="str">
        <f>IF(ISBLANK('Beladung des Speichers'!A759),"",SUMIFS('Beladung des Speichers'!$E$17:$E$1001,'Beladung des Speichers'!$A$17:$A$1001,'Ergebnis (detailliert)'!A759))</f>
        <v/>
      </c>
      <c r="J759" s="113" t="str">
        <f>IF(ISBLANK('Beladung des Speichers'!A759),"",'Beladung des Speichers'!E759)</f>
        <v/>
      </c>
      <c r="K759" s="154" t="str">
        <f>IF(ISBLANK('Beladung des Speichers'!A759),"",SUMIFS('Entladung des Speichers'!$C$17:$C$1001,'Entladung des Speichers'!$A$17:$A$1001,'Ergebnis (detailliert)'!A759))</f>
        <v/>
      </c>
      <c r="L759" s="155" t="str">
        <f t="shared" si="46"/>
        <v/>
      </c>
      <c r="M759" s="155" t="str">
        <f>IF(ISBLANK('Entladung des Speichers'!A759),"",'Entladung des Speichers'!C759)</f>
        <v/>
      </c>
      <c r="N759" s="154" t="str">
        <f>IF(ISBLANK('Beladung des Speichers'!A759),"",SUMIFS('Entladung des Speichers'!$E$17:$E$1001,'Entladung des Speichers'!$A$17:$A$1001,'Ergebnis (detailliert)'!$A$17:$A$300))</f>
        <v/>
      </c>
      <c r="O759" s="113" t="str">
        <f t="shared" si="47"/>
        <v/>
      </c>
      <c r="P759" s="17" t="str">
        <f>IFERROR(IF(A759="","",N759*'Ergebnis (detailliert)'!J759/'Ergebnis (detailliert)'!I759),0)</f>
        <v/>
      </c>
      <c r="Q759" s="95" t="str">
        <f t="shared" si="48"/>
        <v/>
      </c>
      <c r="R759" s="96" t="str">
        <f t="shared" si="49"/>
        <v/>
      </c>
      <c r="S759" s="97" t="str">
        <f>IF(A759="","",IF(LOOKUP(A759,Stammdaten!$A$17:$A$1001,Stammdaten!$G$17:$G$1001)="Nein",0,IF(ISBLANK('Beladung des Speichers'!A759),"",ROUND(MIN(J759,Q759)*-1,2))))</f>
        <v/>
      </c>
    </row>
    <row r="760" spans="1:19" x14ac:dyDescent="0.2">
      <c r="A760" s="98" t="str">
        <f>IF('Beladung des Speichers'!A760="","",'Beladung des Speichers'!A760)</f>
        <v/>
      </c>
      <c r="B760" s="98" t="str">
        <f>IF('Beladung des Speichers'!B760="","",'Beladung des Speichers'!B760)</f>
        <v/>
      </c>
      <c r="C760" s="149" t="str">
        <f>IF(ISBLANK('Beladung des Speichers'!A760),"",SUMIFS('Beladung des Speichers'!$C$17:$C$300,'Beladung des Speichers'!$A$17:$A$300,A760)-SUMIFS('Entladung des Speichers'!$C$17:$C$300,'Entladung des Speichers'!$A$17:$A$300,A760)+SUMIFS(Füllstände!$B$17:$B$299,Füllstände!$A$17:$A$299,A760)-SUMIFS(Füllstände!$C$17:$C$299,Füllstände!$A$17:$A$299,A760))</f>
        <v/>
      </c>
      <c r="D760" s="150" t="str">
        <f>IF(ISBLANK('Beladung des Speichers'!A760),"",C760*'Beladung des Speichers'!C760/SUMIFS('Beladung des Speichers'!$C$17:$C$300,'Beladung des Speichers'!$A$17:$A$300,A760))</f>
        <v/>
      </c>
      <c r="E760" s="151" t="str">
        <f>IF(ISBLANK('Beladung des Speichers'!A760),"",1/SUMIFS('Beladung des Speichers'!$C$17:$C$300,'Beladung des Speichers'!$A$17:$A$300,A760)*C760*SUMIF($A$17:$A$300,A760,'Beladung des Speichers'!$E$17:$E$300))</f>
        <v/>
      </c>
      <c r="F760" s="152" t="str">
        <f>IF(ISBLANK('Beladung des Speichers'!A760),"",IF(C760=0,"0,00",D760/C760*E760))</f>
        <v/>
      </c>
      <c r="G760" s="153" t="str">
        <f>IF(ISBLANK('Beladung des Speichers'!A760),"",SUMIFS('Beladung des Speichers'!$C$17:$C$300,'Beladung des Speichers'!$A$17:$A$300,A760))</f>
        <v/>
      </c>
      <c r="H760" s="112" t="str">
        <f>IF(ISBLANK('Beladung des Speichers'!A760),"",'Beladung des Speichers'!C760)</f>
        <v/>
      </c>
      <c r="I760" s="154" t="str">
        <f>IF(ISBLANK('Beladung des Speichers'!A760),"",SUMIFS('Beladung des Speichers'!$E$17:$E$1001,'Beladung des Speichers'!$A$17:$A$1001,'Ergebnis (detailliert)'!A760))</f>
        <v/>
      </c>
      <c r="J760" s="113" t="str">
        <f>IF(ISBLANK('Beladung des Speichers'!A760),"",'Beladung des Speichers'!E760)</f>
        <v/>
      </c>
      <c r="K760" s="154" t="str">
        <f>IF(ISBLANK('Beladung des Speichers'!A760),"",SUMIFS('Entladung des Speichers'!$C$17:$C$1001,'Entladung des Speichers'!$A$17:$A$1001,'Ergebnis (detailliert)'!A760))</f>
        <v/>
      </c>
      <c r="L760" s="155" t="str">
        <f t="shared" si="46"/>
        <v/>
      </c>
      <c r="M760" s="155" t="str">
        <f>IF(ISBLANK('Entladung des Speichers'!A760),"",'Entladung des Speichers'!C760)</f>
        <v/>
      </c>
      <c r="N760" s="154" t="str">
        <f>IF(ISBLANK('Beladung des Speichers'!A760),"",SUMIFS('Entladung des Speichers'!$E$17:$E$1001,'Entladung des Speichers'!$A$17:$A$1001,'Ergebnis (detailliert)'!$A$17:$A$300))</f>
        <v/>
      </c>
      <c r="O760" s="113" t="str">
        <f t="shared" si="47"/>
        <v/>
      </c>
      <c r="P760" s="17" t="str">
        <f>IFERROR(IF(A760="","",N760*'Ergebnis (detailliert)'!J760/'Ergebnis (detailliert)'!I760),0)</f>
        <v/>
      </c>
      <c r="Q760" s="95" t="str">
        <f t="shared" si="48"/>
        <v/>
      </c>
      <c r="R760" s="96" t="str">
        <f t="shared" si="49"/>
        <v/>
      </c>
      <c r="S760" s="97" t="str">
        <f>IF(A760="","",IF(LOOKUP(A760,Stammdaten!$A$17:$A$1001,Stammdaten!$G$17:$G$1001)="Nein",0,IF(ISBLANK('Beladung des Speichers'!A760),"",ROUND(MIN(J760,Q760)*-1,2))))</f>
        <v/>
      </c>
    </row>
    <row r="761" spans="1:19" x14ac:dyDescent="0.2">
      <c r="A761" s="98" t="str">
        <f>IF('Beladung des Speichers'!A761="","",'Beladung des Speichers'!A761)</f>
        <v/>
      </c>
      <c r="B761" s="98" t="str">
        <f>IF('Beladung des Speichers'!B761="","",'Beladung des Speichers'!B761)</f>
        <v/>
      </c>
      <c r="C761" s="149" t="str">
        <f>IF(ISBLANK('Beladung des Speichers'!A761),"",SUMIFS('Beladung des Speichers'!$C$17:$C$300,'Beladung des Speichers'!$A$17:$A$300,A761)-SUMIFS('Entladung des Speichers'!$C$17:$C$300,'Entladung des Speichers'!$A$17:$A$300,A761)+SUMIFS(Füllstände!$B$17:$B$299,Füllstände!$A$17:$A$299,A761)-SUMIFS(Füllstände!$C$17:$C$299,Füllstände!$A$17:$A$299,A761))</f>
        <v/>
      </c>
      <c r="D761" s="150" t="str">
        <f>IF(ISBLANK('Beladung des Speichers'!A761),"",C761*'Beladung des Speichers'!C761/SUMIFS('Beladung des Speichers'!$C$17:$C$300,'Beladung des Speichers'!$A$17:$A$300,A761))</f>
        <v/>
      </c>
      <c r="E761" s="151" t="str">
        <f>IF(ISBLANK('Beladung des Speichers'!A761),"",1/SUMIFS('Beladung des Speichers'!$C$17:$C$300,'Beladung des Speichers'!$A$17:$A$300,A761)*C761*SUMIF($A$17:$A$300,A761,'Beladung des Speichers'!$E$17:$E$300))</f>
        <v/>
      </c>
      <c r="F761" s="152" t="str">
        <f>IF(ISBLANK('Beladung des Speichers'!A761),"",IF(C761=0,"0,00",D761/C761*E761))</f>
        <v/>
      </c>
      <c r="G761" s="153" t="str">
        <f>IF(ISBLANK('Beladung des Speichers'!A761),"",SUMIFS('Beladung des Speichers'!$C$17:$C$300,'Beladung des Speichers'!$A$17:$A$300,A761))</f>
        <v/>
      </c>
      <c r="H761" s="112" t="str">
        <f>IF(ISBLANK('Beladung des Speichers'!A761),"",'Beladung des Speichers'!C761)</f>
        <v/>
      </c>
      <c r="I761" s="154" t="str">
        <f>IF(ISBLANK('Beladung des Speichers'!A761),"",SUMIFS('Beladung des Speichers'!$E$17:$E$1001,'Beladung des Speichers'!$A$17:$A$1001,'Ergebnis (detailliert)'!A761))</f>
        <v/>
      </c>
      <c r="J761" s="113" t="str">
        <f>IF(ISBLANK('Beladung des Speichers'!A761),"",'Beladung des Speichers'!E761)</f>
        <v/>
      </c>
      <c r="K761" s="154" t="str">
        <f>IF(ISBLANK('Beladung des Speichers'!A761),"",SUMIFS('Entladung des Speichers'!$C$17:$C$1001,'Entladung des Speichers'!$A$17:$A$1001,'Ergebnis (detailliert)'!A761))</f>
        <v/>
      </c>
      <c r="L761" s="155" t="str">
        <f t="shared" si="46"/>
        <v/>
      </c>
      <c r="M761" s="155" t="str">
        <f>IF(ISBLANK('Entladung des Speichers'!A761),"",'Entladung des Speichers'!C761)</f>
        <v/>
      </c>
      <c r="N761" s="154" t="str">
        <f>IF(ISBLANK('Beladung des Speichers'!A761),"",SUMIFS('Entladung des Speichers'!$E$17:$E$1001,'Entladung des Speichers'!$A$17:$A$1001,'Ergebnis (detailliert)'!$A$17:$A$300))</f>
        <v/>
      </c>
      <c r="O761" s="113" t="str">
        <f t="shared" si="47"/>
        <v/>
      </c>
      <c r="P761" s="17" t="str">
        <f>IFERROR(IF(A761="","",N761*'Ergebnis (detailliert)'!J761/'Ergebnis (detailliert)'!I761),0)</f>
        <v/>
      </c>
      <c r="Q761" s="95" t="str">
        <f t="shared" si="48"/>
        <v/>
      </c>
      <c r="R761" s="96" t="str">
        <f t="shared" si="49"/>
        <v/>
      </c>
      <c r="S761" s="97" t="str">
        <f>IF(A761="","",IF(LOOKUP(A761,Stammdaten!$A$17:$A$1001,Stammdaten!$G$17:$G$1001)="Nein",0,IF(ISBLANK('Beladung des Speichers'!A761),"",ROUND(MIN(J761,Q761)*-1,2))))</f>
        <v/>
      </c>
    </row>
    <row r="762" spans="1:19" x14ac:dyDescent="0.2">
      <c r="A762" s="98" t="str">
        <f>IF('Beladung des Speichers'!A762="","",'Beladung des Speichers'!A762)</f>
        <v/>
      </c>
      <c r="B762" s="98" t="str">
        <f>IF('Beladung des Speichers'!B762="","",'Beladung des Speichers'!B762)</f>
        <v/>
      </c>
      <c r="C762" s="149" t="str">
        <f>IF(ISBLANK('Beladung des Speichers'!A762),"",SUMIFS('Beladung des Speichers'!$C$17:$C$300,'Beladung des Speichers'!$A$17:$A$300,A762)-SUMIFS('Entladung des Speichers'!$C$17:$C$300,'Entladung des Speichers'!$A$17:$A$300,A762)+SUMIFS(Füllstände!$B$17:$B$299,Füllstände!$A$17:$A$299,A762)-SUMIFS(Füllstände!$C$17:$C$299,Füllstände!$A$17:$A$299,A762))</f>
        <v/>
      </c>
      <c r="D762" s="150" t="str">
        <f>IF(ISBLANK('Beladung des Speichers'!A762),"",C762*'Beladung des Speichers'!C762/SUMIFS('Beladung des Speichers'!$C$17:$C$300,'Beladung des Speichers'!$A$17:$A$300,A762))</f>
        <v/>
      </c>
      <c r="E762" s="151" t="str">
        <f>IF(ISBLANK('Beladung des Speichers'!A762),"",1/SUMIFS('Beladung des Speichers'!$C$17:$C$300,'Beladung des Speichers'!$A$17:$A$300,A762)*C762*SUMIF($A$17:$A$300,A762,'Beladung des Speichers'!$E$17:$E$300))</f>
        <v/>
      </c>
      <c r="F762" s="152" t="str">
        <f>IF(ISBLANK('Beladung des Speichers'!A762),"",IF(C762=0,"0,00",D762/C762*E762))</f>
        <v/>
      </c>
      <c r="G762" s="153" t="str">
        <f>IF(ISBLANK('Beladung des Speichers'!A762),"",SUMIFS('Beladung des Speichers'!$C$17:$C$300,'Beladung des Speichers'!$A$17:$A$300,A762))</f>
        <v/>
      </c>
      <c r="H762" s="112" t="str">
        <f>IF(ISBLANK('Beladung des Speichers'!A762),"",'Beladung des Speichers'!C762)</f>
        <v/>
      </c>
      <c r="I762" s="154" t="str">
        <f>IF(ISBLANK('Beladung des Speichers'!A762),"",SUMIFS('Beladung des Speichers'!$E$17:$E$1001,'Beladung des Speichers'!$A$17:$A$1001,'Ergebnis (detailliert)'!A762))</f>
        <v/>
      </c>
      <c r="J762" s="113" t="str">
        <f>IF(ISBLANK('Beladung des Speichers'!A762),"",'Beladung des Speichers'!E762)</f>
        <v/>
      </c>
      <c r="K762" s="154" t="str">
        <f>IF(ISBLANK('Beladung des Speichers'!A762),"",SUMIFS('Entladung des Speichers'!$C$17:$C$1001,'Entladung des Speichers'!$A$17:$A$1001,'Ergebnis (detailliert)'!A762))</f>
        <v/>
      </c>
      <c r="L762" s="155" t="str">
        <f t="shared" si="46"/>
        <v/>
      </c>
      <c r="M762" s="155" t="str">
        <f>IF(ISBLANK('Entladung des Speichers'!A762),"",'Entladung des Speichers'!C762)</f>
        <v/>
      </c>
      <c r="N762" s="154" t="str">
        <f>IF(ISBLANK('Beladung des Speichers'!A762),"",SUMIFS('Entladung des Speichers'!$E$17:$E$1001,'Entladung des Speichers'!$A$17:$A$1001,'Ergebnis (detailliert)'!$A$17:$A$300))</f>
        <v/>
      </c>
      <c r="O762" s="113" t="str">
        <f t="shared" si="47"/>
        <v/>
      </c>
      <c r="P762" s="17" t="str">
        <f>IFERROR(IF(A762="","",N762*'Ergebnis (detailliert)'!J762/'Ergebnis (detailliert)'!I762),0)</f>
        <v/>
      </c>
      <c r="Q762" s="95" t="str">
        <f t="shared" si="48"/>
        <v/>
      </c>
      <c r="R762" s="96" t="str">
        <f t="shared" si="49"/>
        <v/>
      </c>
      <c r="S762" s="97" t="str">
        <f>IF(A762="","",IF(LOOKUP(A762,Stammdaten!$A$17:$A$1001,Stammdaten!$G$17:$G$1001)="Nein",0,IF(ISBLANK('Beladung des Speichers'!A762),"",ROUND(MIN(J762,Q762)*-1,2))))</f>
        <v/>
      </c>
    </row>
    <row r="763" spans="1:19" x14ac:dyDescent="0.2">
      <c r="A763" s="98" t="str">
        <f>IF('Beladung des Speichers'!A763="","",'Beladung des Speichers'!A763)</f>
        <v/>
      </c>
      <c r="B763" s="98" t="str">
        <f>IF('Beladung des Speichers'!B763="","",'Beladung des Speichers'!B763)</f>
        <v/>
      </c>
      <c r="C763" s="149" t="str">
        <f>IF(ISBLANK('Beladung des Speichers'!A763),"",SUMIFS('Beladung des Speichers'!$C$17:$C$300,'Beladung des Speichers'!$A$17:$A$300,A763)-SUMIFS('Entladung des Speichers'!$C$17:$C$300,'Entladung des Speichers'!$A$17:$A$300,A763)+SUMIFS(Füllstände!$B$17:$B$299,Füllstände!$A$17:$A$299,A763)-SUMIFS(Füllstände!$C$17:$C$299,Füllstände!$A$17:$A$299,A763))</f>
        <v/>
      </c>
      <c r="D763" s="150" t="str">
        <f>IF(ISBLANK('Beladung des Speichers'!A763),"",C763*'Beladung des Speichers'!C763/SUMIFS('Beladung des Speichers'!$C$17:$C$300,'Beladung des Speichers'!$A$17:$A$300,A763))</f>
        <v/>
      </c>
      <c r="E763" s="151" t="str">
        <f>IF(ISBLANK('Beladung des Speichers'!A763),"",1/SUMIFS('Beladung des Speichers'!$C$17:$C$300,'Beladung des Speichers'!$A$17:$A$300,A763)*C763*SUMIF($A$17:$A$300,A763,'Beladung des Speichers'!$E$17:$E$300))</f>
        <v/>
      </c>
      <c r="F763" s="152" t="str">
        <f>IF(ISBLANK('Beladung des Speichers'!A763),"",IF(C763=0,"0,00",D763/C763*E763))</f>
        <v/>
      </c>
      <c r="G763" s="153" t="str">
        <f>IF(ISBLANK('Beladung des Speichers'!A763),"",SUMIFS('Beladung des Speichers'!$C$17:$C$300,'Beladung des Speichers'!$A$17:$A$300,A763))</f>
        <v/>
      </c>
      <c r="H763" s="112" t="str">
        <f>IF(ISBLANK('Beladung des Speichers'!A763),"",'Beladung des Speichers'!C763)</f>
        <v/>
      </c>
      <c r="I763" s="154" t="str">
        <f>IF(ISBLANK('Beladung des Speichers'!A763),"",SUMIFS('Beladung des Speichers'!$E$17:$E$1001,'Beladung des Speichers'!$A$17:$A$1001,'Ergebnis (detailliert)'!A763))</f>
        <v/>
      </c>
      <c r="J763" s="113" t="str">
        <f>IF(ISBLANK('Beladung des Speichers'!A763),"",'Beladung des Speichers'!E763)</f>
        <v/>
      </c>
      <c r="K763" s="154" t="str">
        <f>IF(ISBLANK('Beladung des Speichers'!A763),"",SUMIFS('Entladung des Speichers'!$C$17:$C$1001,'Entladung des Speichers'!$A$17:$A$1001,'Ergebnis (detailliert)'!A763))</f>
        <v/>
      </c>
      <c r="L763" s="155" t="str">
        <f t="shared" si="46"/>
        <v/>
      </c>
      <c r="M763" s="155" t="str">
        <f>IF(ISBLANK('Entladung des Speichers'!A763),"",'Entladung des Speichers'!C763)</f>
        <v/>
      </c>
      <c r="N763" s="154" t="str">
        <f>IF(ISBLANK('Beladung des Speichers'!A763),"",SUMIFS('Entladung des Speichers'!$E$17:$E$1001,'Entladung des Speichers'!$A$17:$A$1001,'Ergebnis (detailliert)'!$A$17:$A$300))</f>
        <v/>
      </c>
      <c r="O763" s="113" t="str">
        <f t="shared" si="47"/>
        <v/>
      </c>
      <c r="P763" s="17" t="str">
        <f>IFERROR(IF(A763="","",N763*'Ergebnis (detailliert)'!J763/'Ergebnis (detailliert)'!I763),0)</f>
        <v/>
      </c>
      <c r="Q763" s="95" t="str">
        <f t="shared" si="48"/>
        <v/>
      </c>
      <c r="R763" s="96" t="str">
        <f t="shared" si="49"/>
        <v/>
      </c>
      <c r="S763" s="97" t="str">
        <f>IF(A763="","",IF(LOOKUP(A763,Stammdaten!$A$17:$A$1001,Stammdaten!$G$17:$G$1001)="Nein",0,IF(ISBLANK('Beladung des Speichers'!A763),"",ROUND(MIN(J763,Q763)*-1,2))))</f>
        <v/>
      </c>
    </row>
    <row r="764" spans="1:19" x14ac:dyDescent="0.2">
      <c r="A764" s="98" t="str">
        <f>IF('Beladung des Speichers'!A764="","",'Beladung des Speichers'!A764)</f>
        <v/>
      </c>
      <c r="B764" s="98" t="str">
        <f>IF('Beladung des Speichers'!B764="","",'Beladung des Speichers'!B764)</f>
        <v/>
      </c>
      <c r="C764" s="149" t="str">
        <f>IF(ISBLANK('Beladung des Speichers'!A764),"",SUMIFS('Beladung des Speichers'!$C$17:$C$300,'Beladung des Speichers'!$A$17:$A$300,A764)-SUMIFS('Entladung des Speichers'!$C$17:$C$300,'Entladung des Speichers'!$A$17:$A$300,A764)+SUMIFS(Füllstände!$B$17:$B$299,Füllstände!$A$17:$A$299,A764)-SUMIFS(Füllstände!$C$17:$C$299,Füllstände!$A$17:$A$299,A764))</f>
        <v/>
      </c>
      <c r="D764" s="150" t="str">
        <f>IF(ISBLANK('Beladung des Speichers'!A764),"",C764*'Beladung des Speichers'!C764/SUMIFS('Beladung des Speichers'!$C$17:$C$300,'Beladung des Speichers'!$A$17:$A$300,A764))</f>
        <v/>
      </c>
      <c r="E764" s="151" t="str">
        <f>IF(ISBLANK('Beladung des Speichers'!A764),"",1/SUMIFS('Beladung des Speichers'!$C$17:$C$300,'Beladung des Speichers'!$A$17:$A$300,A764)*C764*SUMIF($A$17:$A$300,A764,'Beladung des Speichers'!$E$17:$E$300))</f>
        <v/>
      </c>
      <c r="F764" s="152" t="str">
        <f>IF(ISBLANK('Beladung des Speichers'!A764),"",IF(C764=0,"0,00",D764/C764*E764))</f>
        <v/>
      </c>
      <c r="G764" s="153" t="str">
        <f>IF(ISBLANK('Beladung des Speichers'!A764),"",SUMIFS('Beladung des Speichers'!$C$17:$C$300,'Beladung des Speichers'!$A$17:$A$300,A764))</f>
        <v/>
      </c>
      <c r="H764" s="112" t="str">
        <f>IF(ISBLANK('Beladung des Speichers'!A764),"",'Beladung des Speichers'!C764)</f>
        <v/>
      </c>
      <c r="I764" s="154" t="str">
        <f>IF(ISBLANK('Beladung des Speichers'!A764),"",SUMIFS('Beladung des Speichers'!$E$17:$E$1001,'Beladung des Speichers'!$A$17:$A$1001,'Ergebnis (detailliert)'!A764))</f>
        <v/>
      </c>
      <c r="J764" s="113" t="str">
        <f>IF(ISBLANK('Beladung des Speichers'!A764),"",'Beladung des Speichers'!E764)</f>
        <v/>
      </c>
      <c r="K764" s="154" t="str">
        <f>IF(ISBLANK('Beladung des Speichers'!A764),"",SUMIFS('Entladung des Speichers'!$C$17:$C$1001,'Entladung des Speichers'!$A$17:$A$1001,'Ergebnis (detailliert)'!A764))</f>
        <v/>
      </c>
      <c r="L764" s="155" t="str">
        <f t="shared" si="46"/>
        <v/>
      </c>
      <c r="M764" s="155" t="str">
        <f>IF(ISBLANK('Entladung des Speichers'!A764),"",'Entladung des Speichers'!C764)</f>
        <v/>
      </c>
      <c r="N764" s="154" t="str">
        <f>IF(ISBLANK('Beladung des Speichers'!A764),"",SUMIFS('Entladung des Speichers'!$E$17:$E$1001,'Entladung des Speichers'!$A$17:$A$1001,'Ergebnis (detailliert)'!$A$17:$A$300))</f>
        <v/>
      </c>
      <c r="O764" s="113" t="str">
        <f t="shared" si="47"/>
        <v/>
      </c>
      <c r="P764" s="17" t="str">
        <f>IFERROR(IF(A764="","",N764*'Ergebnis (detailliert)'!J764/'Ergebnis (detailliert)'!I764),0)</f>
        <v/>
      </c>
      <c r="Q764" s="95" t="str">
        <f t="shared" si="48"/>
        <v/>
      </c>
      <c r="R764" s="96" t="str">
        <f t="shared" si="49"/>
        <v/>
      </c>
      <c r="S764" s="97" t="str">
        <f>IF(A764="","",IF(LOOKUP(A764,Stammdaten!$A$17:$A$1001,Stammdaten!$G$17:$G$1001)="Nein",0,IF(ISBLANK('Beladung des Speichers'!A764),"",ROUND(MIN(J764,Q764)*-1,2))))</f>
        <v/>
      </c>
    </row>
    <row r="765" spans="1:19" x14ac:dyDescent="0.2">
      <c r="A765" s="98" t="str">
        <f>IF('Beladung des Speichers'!A765="","",'Beladung des Speichers'!A765)</f>
        <v/>
      </c>
      <c r="B765" s="98" t="str">
        <f>IF('Beladung des Speichers'!B765="","",'Beladung des Speichers'!B765)</f>
        <v/>
      </c>
      <c r="C765" s="149" t="str">
        <f>IF(ISBLANK('Beladung des Speichers'!A765),"",SUMIFS('Beladung des Speichers'!$C$17:$C$300,'Beladung des Speichers'!$A$17:$A$300,A765)-SUMIFS('Entladung des Speichers'!$C$17:$C$300,'Entladung des Speichers'!$A$17:$A$300,A765)+SUMIFS(Füllstände!$B$17:$B$299,Füllstände!$A$17:$A$299,A765)-SUMIFS(Füllstände!$C$17:$C$299,Füllstände!$A$17:$A$299,A765))</f>
        <v/>
      </c>
      <c r="D765" s="150" t="str">
        <f>IF(ISBLANK('Beladung des Speichers'!A765),"",C765*'Beladung des Speichers'!C765/SUMIFS('Beladung des Speichers'!$C$17:$C$300,'Beladung des Speichers'!$A$17:$A$300,A765))</f>
        <v/>
      </c>
      <c r="E765" s="151" t="str">
        <f>IF(ISBLANK('Beladung des Speichers'!A765),"",1/SUMIFS('Beladung des Speichers'!$C$17:$C$300,'Beladung des Speichers'!$A$17:$A$300,A765)*C765*SUMIF($A$17:$A$300,A765,'Beladung des Speichers'!$E$17:$E$300))</f>
        <v/>
      </c>
      <c r="F765" s="152" t="str">
        <f>IF(ISBLANK('Beladung des Speichers'!A765),"",IF(C765=0,"0,00",D765/C765*E765))</f>
        <v/>
      </c>
      <c r="G765" s="153" t="str">
        <f>IF(ISBLANK('Beladung des Speichers'!A765),"",SUMIFS('Beladung des Speichers'!$C$17:$C$300,'Beladung des Speichers'!$A$17:$A$300,A765))</f>
        <v/>
      </c>
      <c r="H765" s="112" t="str">
        <f>IF(ISBLANK('Beladung des Speichers'!A765),"",'Beladung des Speichers'!C765)</f>
        <v/>
      </c>
      <c r="I765" s="154" t="str">
        <f>IF(ISBLANK('Beladung des Speichers'!A765),"",SUMIFS('Beladung des Speichers'!$E$17:$E$1001,'Beladung des Speichers'!$A$17:$A$1001,'Ergebnis (detailliert)'!A765))</f>
        <v/>
      </c>
      <c r="J765" s="113" t="str">
        <f>IF(ISBLANK('Beladung des Speichers'!A765),"",'Beladung des Speichers'!E765)</f>
        <v/>
      </c>
      <c r="K765" s="154" t="str">
        <f>IF(ISBLANK('Beladung des Speichers'!A765),"",SUMIFS('Entladung des Speichers'!$C$17:$C$1001,'Entladung des Speichers'!$A$17:$A$1001,'Ergebnis (detailliert)'!A765))</f>
        <v/>
      </c>
      <c r="L765" s="155" t="str">
        <f t="shared" si="46"/>
        <v/>
      </c>
      <c r="M765" s="155" t="str">
        <f>IF(ISBLANK('Entladung des Speichers'!A765),"",'Entladung des Speichers'!C765)</f>
        <v/>
      </c>
      <c r="N765" s="154" t="str">
        <f>IF(ISBLANK('Beladung des Speichers'!A765),"",SUMIFS('Entladung des Speichers'!$E$17:$E$1001,'Entladung des Speichers'!$A$17:$A$1001,'Ergebnis (detailliert)'!$A$17:$A$300))</f>
        <v/>
      </c>
      <c r="O765" s="113" t="str">
        <f t="shared" si="47"/>
        <v/>
      </c>
      <c r="P765" s="17" t="str">
        <f>IFERROR(IF(A765="","",N765*'Ergebnis (detailliert)'!J765/'Ergebnis (detailliert)'!I765),0)</f>
        <v/>
      </c>
      <c r="Q765" s="95" t="str">
        <f t="shared" si="48"/>
        <v/>
      </c>
      <c r="R765" s="96" t="str">
        <f t="shared" si="49"/>
        <v/>
      </c>
      <c r="S765" s="97" t="str">
        <f>IF(A765="","",IF(LOOKUP(A765,Stammdaten!$A$17:$A$1001,Stammdaten!$G$17:$G$1001)="Nein",0,IF(ISBLANK('Beladung des Speichers'!A765),"",ROUND(MIN(J765,Q765)*-1,2))))</f>
        <v/>
      </c>
    </row>
    <row r="766" spans="1:19" x14ac:dyDescent="0.2">
      <c r="A766" s="98" t="str">
        <f>IF('Beladung des Speichers'!A766="","",'Beladung des Speichers'!A766)</f>
        <v/>
      </c>
      <c r="B766" s="98" t="str">
        <f>IF('Beladung des Speichers'!B766="","",'Beladung des Speichers'!B766)</f>
        <v/>
      </c>
      <c r="C766" s="149" t="str">
        <f>IF(ISBLANK('Beladung des Speichers'!A766),"",SUMIFS('Beladung des Speichers'!$C$17:$C$300,'Beladung des Speichers'!$A$17:$A$300,A766)-SUMIFS('Entladung des Speichers'!$C$17:$C$300,'Entladung des Speichers'!$A$17:$A$300,A766)+SUMIFS(Füllstände!$B$17:$B$299,Füllstände!$A$17:$A$299,A766)-SUMIFS(Füllstände!$C$17:$C$299,Füllstände!$A$17:$A$299,A766))</f>
        <v/>
      </c>
      <c r="D766" s="150" t="str">
        <f>IF(ISBLANK('Beladung des Speichers'!A766),"",C766*'Beladung des Speichers'!C766/SUMIFS('Beladung des Speichers'!$C$17:$C$300,'Beladung des Speichers'!$A$17:$A$300,A766))</f>
        <v/>
      </c>
      <c r="E766" s="151" t="str">
        <f>IF(ISBLANK('Beladung des Speichers'!A766),"",1/SUMIFS('Beladung des Speichers'!$C$17:$C$300,'Beladung des Speichers'!$A$17:$A$300,A766)*C766*SUMIF($A$17:$A$300,A766,'Beladung des Speichers'!$E$17:$E$300))</f>
        <v/>
      </c>
      <c r="F766" s="152" t="str">
        <f>IF(ISBLANK('Beladung des Speichers'!A766),"",IF(C766=0,"0,00",D766/C766*E766))</f>
        <v/>
      </c>
      <c r="G766" s="153" t="str">
        <f>IF(ISBLANK('Beladung des Speichers'!A766),"",SUMIFS('Beladung des Speichers'!$C$17:$C$300,'Beladung des Speichers'!$A$17:$A$300,A766))</f>
        <v/>
      </c>
      <c r="H766" s="112" t="str">
        <f>IF(ISBLANK('Beladung des Speichers'!A766),"",'Beladung des Speichers'!C766)</f>
        <v/>
      </c>
      <c r="I766" s="154" t="str">
        <f>IF(ISBLANK('Beladung des Speichers'!A766),"",SUMIFS('Beladung des Speichers'!$E$17:$E$1001,'Beladung des Speichers'!$A$17:$A$1001,'Ergebnis (detailliert)'!A766))</f>
        <v/>
      </c>
      <c r="J766" s="113" t="str">
        <f>IF(ISBLANK('Beladung des Speichers'!A766),"",'Beladung des Speichers'!E766)</f>
        <v/>
      </c>
      <c r="K766" s="154" t="str">
        <f>IF(ISBLANK('Beladung des Speichers'!A766),"",SUMIFS('Entladung des Speichers'!$C$17:$C$1001,'Entladung des Speichers'!$A$17:$A$1001,'Ergebnis (detailliert)'!A766))</f>
        <v/>
      </c>
      <c r="L766" s="155" t="str">
        <f t="shared" si="46"/>
        <v/>
      </c>
      <c r="M766" s="155" t="str">
        <f>IF(ISBLANK('Entladung des Speichers'!A766),"",'Entladung des Speichers'!C766)</f>
        <v/>
      </c>
      <c r="N766" s="154" t="str">
        <f>IF(ISBLANK('Beladung des Speichers'!A766),"",SUMIFS('Entladung des Speichers'!$E$17:$E$1001,'Entladung des Speichers'!$A$17:$A$1001,'Ergebnis (detailliert)'!$A$17:$A$300))</f>
        <v/>
      </c>
      <c r="O766" s="113" t="str">
        <f t="shared" si="47"/>
        <v/>
      </c>
      <c r="P766" s="17" t="str">
        <f>IFERROR(IF(A766="","",N766*'Ergebnis (detailliert)'!J766/'Ergebnis (detailliert)'!I766),0)</f>
        <v/>
      </c>
      <c r="Q766" s="95" t="str">
        <f t="shared" si="48"/>
        <v/>
      </c>
      <c r="R766" s="96" t="str">
        <f t="shared" si="49"/>
        <v/>
      </c>
      <c r="S766" s="97" t="str">
        <f>IF(A766="","",IF(LOOKUP(A766,Stammdaten!$A$17:$A$1001,Stammdaten!$G$17:$G$1001)="Nein",0,IF(ISBLANK('Beladung des Speichers'!A766),"",ROUND(MIN(J766,Q766)*-1,2))))</f>
        <v/>
      </c>
    </row>
    <row r="767" spans="1:19" x14ac:dyDescent="0.2">
      <c r="A767" s="98" t="str">
        <f>IF('Beladung des Speichers'!A767="","",'Beladung des Speichers'!A767)</f>
        <v/>
      </c>
      <c r="B767" s="98" t="str">
        <f>IF('Beladung des Speichers'!B767="","",'Beladung des Speichers'!B767)</f>
        <v/>
      </c>
      <c r="C767" s="149" t="str">
        <f>IF(ISBLANK('Beladung des Speichers'!A767),"",SUMIFS('Beladung des Speichers'!$C$17:$C$300,'Beladung des Speichers'!$A$17:$A$300,A767)-SUMIFS('Entladung des Speichers'!$C$17:$C$300,'Entladung des Speichers'!$A$17:$A$300,A767)+SUMIFS(Füllstände!$B$17:$B$299,Füllstände!$A$17:$A$299,A767)-SUMIFS(Füllstände!$C$17:$C$299,Füllstände!$A$17:$A$299,A767))</f>
        <v/>
      </c>
      <c r="D767" s="150" t="str">
        <f>IF(ISBLANK('Beladung des Speichers'!A767),"",C767*'Beladung des Speichers'!C767/SUMIFS('Beladung des Speichers'!$C$17:$C$300,'Beladung des Speichers'!$A$17:$A$300,A767))</f>
        <v/>
      </c>
      <c r="E767" s="151" t="str">
        <f>IF(ISBLANK('Beladung des Speichers'!A767),"",1/SUMIFS('Beladung des Speichers'!$C$17:$C$300,'Beladung des Speichers'!$A$17:$A$300,A767)*C767*SUMIF($A$17:$A$300,A767,'Beladung des Speichers'!$E$17:$E$300))</f>
        <v/>
      </c>
      <c r="F767" s="152" t="str">
        <f>IF(ISBLANK('Beladung des Speichers'!A767),"",IF(C767=0,"0,00",D767/C767*E767))</f>
        <v/>
      </c>
      <c r="G767" s="153" t="str">
        <f>IF(ISBLANK('Beladung des Speichers'!A767),"",SUMIFS('Beladung des Speichers'!$C$17:$C$300,'Beladung des Speichers'!$A$17:$A$300,A767))</f>
        <v/>
      </c>
      <c r="H767" s="112" t="str">
        <f>IF(ISBLANK('Beladung des Speichers'!A767),"",'Beladung des Speichers'!C767)</f>
        <v/>
      </c>
      <c r="I767" s="154" t="str">
        <f>IF(ISBLANK('Beladung des Speichers'!A767),"",SUMIFS('Beladung des Speichers'!$E$17:$E$1001,'Beladung des Speichers'!$A$17:$A$1001,'Ergebnis (detailliert)'!A767))</f>
        <v/>
      </c>
      <c r="J767" s="113" t="str">
        <f>IF(ISBLANK('Beladung des Speichers'!A767),"",'Beladung des Speichers'!E767)</f>
        <v/>
      </c>
      <c r="K767" s="154" t="str">
        <f>IF(ISBLANK('Beladung des Speichers'!A767),"",SUMIFS('Entladung des Speichers'!$C$17:$C$1001,'Entladung des Speichers'!$A$17:$A$1001,'Ergebnis (detailliert)'!A767))</f>
        <v/>
      </c>
      <c r="L767" s="155" t="str">
        <f t="shared" si="46"/>
        <v/>
      </c>
      <c r="M767" s="155" t="str">
        <f>IF(ISBLANK('Entladung des Speichers'!A767),"",'Entladung des Speichers'!C767)</f>
        <v/>
      </c>
      <c r="N767" s="154" t="str">
        <f>IF(ISBLANK('Beladung des Speichers'!A767),"",SUMIFS('Entladung des Speichers'!$E$17:$E$1001,'Entladung des Speichers'!$A$17:$A$1001,'Ergebnis (detailliert)'!$A$17:$A$300))</f>
        <v/>
      </c>
      <c r="O767" s="113" t="str">
        <f t="shared" si="47"/>
        <v/>
      </c>
      <c r="P767" s="17" t="str">
        <f>IFERROR(IF(A767="","",N767*'Ergebnis (detailliert)'!J767/'Ergebnis (detailliert)'!I767),0)</f>
        <v/>
      </c>
      <c r="Q767" s="95" t="str">
        <f t="shared" si="48"/>
        <v/>
      </c>
      <c r="R767" s="96" t="str">
        <f t="shared" si="49"/>
        <v/>
      </c>
      <c r="S767" s="97" t="str">
        <f>IF(A767="","",IF(LOOKUP(A767,Stammdaten!$A$17:$A$1001,Stammdaten!$G$17:$G$1001)="Nein",0,IF(ISBLANK('Beladung des Speichers'!A767),"",ROUND(MIN(J767,Q767)*-1,2))))</f>
        <v/>
      </c>
    </row>
    <row r="768" spans="1:19" x14ac:dyDescent="0.2">
      <c r="A768" s="98" t="str">
        <f>IF('Beladung des Speichers'!A768="","",'Beladung des Speichers'!A768)</f>
        <v/>
      </c>
      <c r="B768" s="98" t="str">
        <f>IF('Beladung des Speichers'!B768="","",'Beladung des Speichers'!B768)</f>
        <v/>
      </c>
      <c r="C768" s="149" t="str">
        <f>IF(ISBLANK('Beladung des Speichers'!A768),"",SUMIFS('Beladung des Speichers'!$C$17:$C$300,'Beladung des Speichers'!$A$17:$A$300,A768)-SUMIFS('Entladung des Speichers'!$C$17:$C$300,'Entladung des Speichers'!$A$17:$A$300,A768)+SUMIFS(Füllstände!$B$17:$B$299,Füllstände!$A$17:$A$299,A768)-SUMIFS(Füllstände!$C$17:$C$299,Füllstände!$A$17:$A$299,A768))</f>
        <v/>
      </c>
      <c r="D768" s="150" t="str">
        <f>IF(ISBLANK('Beladung des Speichers'!A768),"",C768*'Beladung des Speichers'!C768/SUMIFS('Beladung des Speichers'!$C$17:$C$300,'Beladung des Speichers'!$A$17:$A$300,A768))</f>
        <v/>
      </c>
      <c r="E768" s="151" t="str">
        <f>IF(ISBLANK('Beladung des Speichers'!A768),"",1/SUMIFS('Beladung des Speichers'!$C$17:$C$300,'Beladung des Speichers'!$A$17:$A$300,A768)*C768*SUMIF($A$17:$A$300,A768,'Beladung des Speichers'!$E$17:$E$300))</f>
        <v/>
      </c>
      <c r="F768" s="152" t="str">
        <f>IF(ISBLANK('Beladung des Speichers'!A768),"",IF(C768=0,"0,00",D768/C768*E768))</f>
        <v/>
      </c>
      <c r="G768" s="153" t="str">
        <f>IF(ISBLANK('Beladung des Speichers'!A768),"",SUMIFS('Beladung des Speichers'!$C$17:$C$300,'Beladung des Speichers'!$A$17:$A$300,A768))</f>
        <v/>
      </c>
      <c r="H768" s="112" t="str">
        <f>IF(ISBLANK('Beladung des Speichers'!A768),"",'Beladung des Speichers'!C768)</f>
        <v/>
      </c>
      <c r="I768" s="154" t="str">
        <f>IF(ISBLANK('Beladung des Speichers'!A768),"",SUMIFS('Beladung des Speichers'!$E$17:$E$1001,'Beladung des Speichers'!$A$17:$A$1001,'Ergebnis (detailliert)'!A768))</f>
        <v/>
      </c>
      <c r="J768" s="113" t="str">
        <f>IF(ISBLANK('Beladung des Speichers'!A768),"",'Beladung des Speichers'!E768)</f>
        <v/>
      </c>
      <c r="K768" s="154" t="str">
        <f>IF(ISBLANK('Beladung des Speichers'!A768),"",SUMIFS('Entladung des Speichers'!$C$17:$C$1001,'Entladung des Speichers'!$A$17:$A$1001,'Ergebnis (detailliert)'!A768))</f>
        <v/>
      </c>
      <c r="L768" s="155" t="str">
        <f t="shared" si="46"/>
        <v/>
      </c>
      <c r="M768" s="155" t="str">
        <f>IF(ISBLANK('Entladung des Speichers'!A768),"",'Entladung des Speichers'!C768)</f>
        <v/>
      </c>
      <c r="N768" s="154" t="str">
        <f>IF(ISBLANK('Beladung des Speichers'!A768),"",SUMIFS('Entladung des Speichers'!$E$17:$E$1001,'Entladung des Speichers'!$A$17:$A$1001,'Ergebnis (detailliert)'!$A$17:$A$300))</f>
        <v/>
      </c>
      <c r="O768" s="113" t="str">
        <f t="shared" si="47"/>
        <v/>
      </c>
      <c r="P768" s="17" t="str">
        <f>IFERROR(IF(A768="","",N768*'Ergebnis (detailliert)'!J768/'Ergebnis (detailliert)'!I768),0)</f>
        <v/>
      </c>
      <c r="Q768" s="95" t="str">
        <f t="shared" si="48"/>
        <v/>
      </c>
      <c r="R768" s="96" t="str">
        <f t="shared" si="49"/>
        <v/>
      </c>
      <c r="S768" s="97" t="str">
        <f>IF(A768="","",IF(LOOKUP(A768,Stammdaten!$A$17:$A$1001,Stammdaten!$G$17:$G$1001)="Nein",0,IF(ISBLANK('Beladung des Speichers'!A768),"",ROUND(MIN(J768,Q768)*-1,2))))</f>
        <v/>
      </c>
    </row>
    <row r="769" spans="1:19" x14ac:dyDescent="0.2">
      <c r="A769" s="98" t="str">
        <f>IF('Beladung des Speichers'!A769="","",'Beladung des Speichers'!A769)</f>
        <v/>
      </c>
      <c r="B769" s="98" t="str">
        <f>IF('Beladung des Speichers'!B769="","",'Beladung des Speichers'!B769)</f>
        <v/>
      </c>
      <c r="C769" s="149" t="str">
        <f>IF(ISBLANK('Beladung des Speichers'!A769),"",SUMIFS('Beladung des Speichers'!$C$17:$C$300,'Beladung des Speichers'!$A$17:$A$300,A769)-SUMIFS('Entladung des Speichers'!$C$17:$C$300,'Entladung des Speichers'!$A$17:$A$300,A769)+SUMIFS(Füllstände!$B$17:$B$299,Füllstände!$A$17:$A$299,A769)-SUMIFS(Füllstände!$C$17:$C$299,Füllstände!$A$17:$A$299,A769))</f>
        <v/>
      </c>
      <c r="D769" s="150" t="str">
        <f>IF(ISBLANK('Beladung des Speichers'!A769),"",C769*'Beladung des Speichers'!C769/SUMIFS('Beladung des Speichers'!$C$17:$C$300,'Beladung des Speichers'!$A$17:$A$300,A769))</f>
        <v/>
      </c>
      <c r="E769" s="151" t="str">
        <f>IF(ISBLANK('Beladung des Speichers'!A769),"",1/SUMIFS('Beladung des Speichers'!$C$17:$C$300,'Beladung des Speichers'!$A$17:$A$300,A769)*C769*SUMIF($A$17:$A$300,A769,'Beladung des Speichers'!$E$17:$E$300))</f>
        <v/>
      </c>
      <c r="F769" s="152" t="str">
        <f>IF(ISBLANK('Beladung des Speichers'!A769),"",IF(C769=0,"0,00",D769/C769*E769))</f>
        <v/>
      </c>
      <c r="G769" s="153" t="str">
        <f>IF(ISBLANK('Beladung des Speichers'!A769),"",SUMIFS('Beladung des Speichers'!$C$17:$C$300,'Beladung des Speichers'!$A$17:$A$300,A769))</f>
        <v/>
      </c>
      <c r="H769" s="112" t="str">
        <f>IF(ISBLANK('Beladung des Speichers'!A769),"",'Beladung des Speichers'!C769)</f>
        <v/>
      </c>
      <c r="I769" s="154" t="str">
        <f>IF(ISBLANK('Beladung des Speichers'!A769),"",SUMIFS('Beladung des Speichers'!$E$17:$E$1001,'Beladung des Speichers'!$A$17:$A$1001,'Ergebnis (detailliert)'!A769))</f>
        <v/>
      </c>
      <c r="J769" s="113" t="str">
        <f>IF(ISBLANK('Beladung des Speichers'!A769),"",'Beladung des Speichers'!E769)</f>
        <v/>
      </c>
      <c r="K769" s="154" t="str">
        <f>IF(ISBLANK('Beladung des Speichers'!A769),"",SUMIFS('Entladung des Speichers'!$C$17:$C$1001,'Entladung des Speichers'!$A$17:$A$1001,'Ergebnis (detailliert)'!A769))</f>
        <v/>
      </c>
      <c r="L769" s="155" t="str">
        <f t="shared" si="46"/>
        <v/>
      </c>
      <c r="M769" s="155" t="str">
        <f>IF(ISBLANK('Entladung des Speichers'!A769),"",'Entladung des Speichers'!C769)</f>
        <v/>
      </c>
      <c r="N769" s="154" t="str">
        <f>IF(ISBLANK('Beladung des Speichers'!A769),"",SUMIFS('Entladung des Speichers'!$E$17:$E$1001,'Entladung des Speichers'!$A$17:$A$1001,'Ergebnis (detailliert)'!$A$17:$A$300))</f>
        <v/>
      </c>
      <c r="O769" s="113" t="str">
        <f t="shared" si="47"/>
        <v/>
      </c>
      <c r="P769" s="17" t="str">
        <f>IFERROR(IF(A769="","",N769*'Ergebnis (detailliert)'!J769/'Ergebnis (detailliert)'!I769),0)</f>
        <v/>
      </c>
      <c r="Q769" s="95" t="str">
        <f t="shared" si="48"/>
        <v/>
      </c>
      <c r="R769" s="96" t="str">
        <f t="shared" si="49"/>
        <v/>
      </c>
      <c r="S769" s="97" t="str">
        <f>IF(A769="","",IF(LOOKUP(A769,Stammdaten!$A$17:$A$1001,Stammdaten!$G$17:$G$1001)="Nein",0,IF(ISBLANK('Beladung des Speichers'!A769),"",ROUND(MIN(J769,Q769)*-1,2))))</f>
        <v/>
      </c>
    </row>
    <row r="770" spans="1:19" x14ac:dyDescent="0.2">
      <c r="A770" s="98" t="str">
        <f>IF('Beladung des Speichers'!A770="","",'Beladung des Speichers'!A770)</f>
        <v/>
      </c>
      <c r="B770" s="98" t="str">
        <f>IF('Beladung des Speichers'!B770="","",'Beladung des Speichers'!B770)</f>
        <v/>
      </c>
      <c r="C770" s="149" t="str">
        <f>IF(ISBLANK('Beladung des Speichers'!A770),"",SUMIFS('Beladung des Speichers'!$C$17:$C$300,'Beladung des Speichers'!$A$17:$A$300,A770)-SUMIFS('Entladung des Speichers'!$C$17:$C$300,'Entladung des Speichers'!$A$17:$A$300,A770)+SUMIFS(Füllstände!$B$17:$B$299,Füllstände!$A$17:$A$299,A770)-SUMIFS(Füllstände!$C$17:$C$299,Füllstände!$A$17:$A$299,A770))</f>
        <v/>
      </c>
      <c r="D770" s="150" t="str">
        <f>IF(ISBLANK('Beladung des Speichers'!A770),"",C770*'Beladung des Speichers'!C770/SUMIFS('Beladung des Speichers'!$C$17:$C$300,'Beladung des Speichers'!$A$17:$A$300,A770))</f>
        <v/>
      </c>
      <c r="E770" s="151" t="str">
        <f>IF(ISBLANK('Beladung des Speichers'!A770),"",1/SUMIFS('Beladung des Speichers'!$C$17:$C$300,'Beladung des Speichers'!$A$17:$A$300,A770)*C770*SUMIF($A$17:$A$300,A770,'Beladung des Speichers'!$E$17:$E$300))</f>
        <v/>
      </c>
      <c r="F770" s="152" t="str">
        <f>IF(ISBLANK('Beladung des Speichers'!A770),"",IF(C770=0,"0,00",D770/C770*E770))</f>
        <v/>
      </c>
      <c r="G770" s="153" t="str">
        <f>IF(ISBLANK('Beladung des Speichers'!A770),"",SUMIFS('Beladung des Speichers'!$C$17:$C$300,'Beladung des Speichers'!$A$17:$A$300,A770))</f>
        <v/>
      </c>
      <c r="H770" s="112" t="str">
        <f>IF(ISBLANK('Beladung des Speichers'!A770),"",'Beladung des Speichers'!C770)</f>
        <v/>
      </c>
      <c r="I770" s="154" t="str">
        <f>IF(ISBLANK('Beladung des Speichers'!A770),"",SUMIFS('Beladung des Speichers'!$E$17:$E$1001,'Beladung des Speichers'!$A$17:$A$1001,'Ergebnis (detailliert)'!A770))</f>
        <v/>
      </c>
      <c r="J770" s="113" t="str">
        <f>IF(ISBLANK('Beladung des Speichers'!A770),"",'Beladung des Speichers'!E770)</f>
        <v/>
      </c>
      <c r="K770" s="154" t="str">
        <f>IF(ISBLANK('Beladung des Speichers'!A770),"",SUMIFS('Entladung des Speichers'!$C$17:$C$1001,'Entladung des Speichers'!$A$17:$A$1001,'Ergebnis (detailliert)'!A770))</f>
        <v/>
      </c>
      <c r="L770" s="155" t="str">
        <f t="shared" si="46"/>
        <v/>
      </c>
      <c r="M770" s="155" t="str">
        <f>IF(ISBLANK('Entladung des Speichers'!A770),"",'Entladung des Speichers'!C770)</f>
        <v/>
      </c>
      <c r="N770" s="154" t="str">
        <f>IF(ISBLANK('Beladung des Speichers'!A770),"",SUMIFS('Entladung des Speichers'!$E$17:$E$1001,'Entladung des Speichers'!$A$17:$A$1001,'Ergebnis (detailliert)'!$A$17:$A$300))</f>
        <v/>
      </c>
      <c r="O770" s="113" t="str">
        <f t="shared" si="47"/>
        <v/>
      </c>
      <c r="P770" s="17" t="str">
        <f>IFERROR(IF(A770="","",N770*'Ergebnis (detailliert)'!J770/'Ergebnis (detailliert)'!I770),0)</f>
        <v/>
      </c>
      <c r="Q770" s="95" t="str">
        <f t="shared" si="48"/>
        <v/>
      </c>
      <c r="R770" s="96" t="str">
        <f t="shared" si="49"/>
        <v/>
      </c>
      <c r="S770" s="97" t="str">
        <f>IF(A770="","",IF(LOOKUP(A770,Stammdaten!$A$17:$A$1001,Stammdaten!$G$17:$G$1001)="Nein",0,IF(ISBLANK('Beladung des Speichers'!A770),"",ROUND(MIN(J770,Q770)*-1,2))))</f>
        <v/>
      </c>
    </row>
    <row r="771" spans="1:19" x14ac:dyDescent="0.2">
      <c r="A771" s="98" t="str">
        <f>IF('Beladung des Speichers'!A771="","",'Beladung des Speichers'!A771)</f>
        <v/>
      </c>
      <c r="B771" s="98" t="str">
        <f>IF('Beladung des Speichers'!B771="","",'Beladung des Speichers'!B771)</f>
        <v/>
      </c>
      <c r="C771" s="149" t="str">
        <f>IF(ISBLANK('Beladung des Speichers'!A771),"",SUMIFS('Beladung des Speichers'!$C$17:$C$300,'Beladung des Speichers'!$A$17:$A$300,A771)-SUMIFS('Entladung des Speichers'!$C$17:$C$300,'Entladung des Speichers'!$A$17:$A$300,A771)+SUMIFS(Füllstände!$B$17:$B$299,Füllstände!$A$17:$A$299,A771)-SUMIFS(Füllstände!$C$17:$C$299,Füllstände!$A$17:$A$299,A771))</f>
        <v/>
      </c>
      <c r="D771" s="150" t="str">
        <f>IF(ISBLANK('Beladung des Speichers'!A771),"",C771*'Beladung des Speichers'!C771/SUMIFS('Beladung des Speichers'!$C$17:$C$300,'Beladung des Speichers'!$A$17:$A$300,A771))</f>
        <v/>
      </c>
      <c r="E771" s="151" t="str">
        <f>IF(ISBLANK('Beladung des Speichers'!A771),"",1/SUMIFS('Beladung des Speichers'!$C$17:$C$300,'Beladung des Speichers'!$A$17:$A$300,A771)*C771*SUMIF($A$17:$A$300,A771,'Beladung des Speichers'!$E$17:$E$300))</f>
        <v/>
      </c>
      <c r="F771" s="152" t="str">
        <f>IF(ISBLANK('Beladung des Speichers'!A771),"",IF(C771=0,"0,00",D771/C771*E771))</f>
        <v/>
      </c>
      <c r="G771" s="153" t="str">
        <f>IF(ISBLANK('Beladung des Speichers'!A771),"",SUMIFS('Beladung des Speichers'!$C$17:$C$300,'Beladung des Speichers'!$A$17:$A$300,A771))</f>
        <v/>
      </c>
      <c r="H771" s="112" t="str">
        <f>IF(ISBLANK('Beladung des Speichers'!A771),"",'Beladung des Speichers'!C771)</f>
        <v/>
      </c>
      <c r="I771" s="154" t="str">
        <f>IF(ISBLANK('Beladung des Speichers'!A771),"",SUMIFS('Beladung des Speichers'!$E$17:$E$1001,'Beladung des Speichers'!$A$17:$A$1001,'Ergebnis (detailliert)'!A771))</f>
        <v/>
      </c>
      <c r="J771" s="113" t="str">
        <f>IF(ISBLANK('Beladung des Speichers'!A771),"",'Beladung des Speichers'!E771)</f>
        <v/>
      </c>
      <c r="K771" s="154" t="str">
        <f>IF(ISBLANK('Beladung des Speichers'!A771),"",SUMIFS('Entladung des Speichers'!$C$17:$C$1001,'Entladung des Speichers'!$A$17:$A$1001,'Ergebnis (detailliert)'!A771))</f>
        <v/>
      </c>
      <c r="L771" s="155" t="str">
        <f t="shared" si="46"/>
        <v/>
      </c>
      <c r="M771" s="155" t="str">
        <f>IF(ISBLANK('Entladung des Speichers'!A771),"",'Entladung des Speichers'!C771)</f>
        <v/>
      </c>
      <c r="N771" s="154" t="str">
        <f>IF(ISBLANK('Beladung des Speichers'!A771),"",SUMIFS('Entladung des Speichers'!$E$17:$E$1001,'Entladung des Speichers'!$A$17:$A$1001,'Ergebnis (detailliert)'!$A$17:$A$300))</f>
        <v/>
      </c>
      <c r="O771" s="113" t="str">
        <f t="shared" si="47"/>
        <v/>
      </c>
      <c r="P771" s="17" t="str">
        <f>IFERROR(IF(A771="","",N771*'Ergebnis (detailliert)'!J771/'Ergebnis (detailliert)'!I771),0)</f>
        <v/>
      </c>
      <c r="Q771" s="95" t="str">
        <f t="shared" si="48"/>
        <v/>
      </c>
      <c r="R771" s="96" t="str">
        <f t="shared" si="49"/>
        <v/>
      </c>
      <c r="S771" s="97" t="str">
        <f>IF(A771="","",IF(LOOKUP(A771,Stammdaten!$A$17:$A$1001,Stammdaten!$G$17:$G$1001)="Nein",0,IF(ISBLANK('Beladung des Speichers'!A771),"",ROUND(MIN(J771,Q771)*-1,2))))</f>
        <v/>
      </c>
    </row>
    <row r="772" spans="1:19" x14ac:dyDescent="0.2">
      <c r="A772" s="98" t="str">
        <f>IF('Beladung des Speichers'!A772="","",'Beladung des Speichers'!A772)</f>
        <v/>
      </c>
      <c r="B772" s="98" t="str">
        <f>IF('Beladung des Speichers'!B772="","",'Beladung des Speichers'!B772)</f>
        <v/>
      </c>
      <c r="C772" s="149" t="str">
        <f>IF(ISBLANK('Beladung des Speichers'!A772),"",SUMIFS('Beladung des Speichers'!$C$17:$C$300,'Beladung des Speichers'!$A$17:$A$300,A772)-SUMIFS('Entladung des Speichers'!$C$17:$C$300,'Entladung des Speichers'!$A$17:$A$300,A772)+SUMIFS(Füllstände!$B$17:$B$299,Füllstände!$A$17:$A$299,A772)-SUMIFS(Füllstände!$C$17:$C$299,Füllstände!$A$17:$A$299,A772))</f>
        <v/>
      </c>
      <c r="D772" s="150" t="str">
        <f>IF(ISBLANK('Beladung des Speichers'!A772),"",C772*'Beladung des Speichers'!C772/SUMIFS('Beladung des Speichers'!$C$17:$C$300,'Beladung des Speichers'!$A$17:$A$300,A772))</f>
        <v/>
      </c>
      <c r="E772" s="151" t="str">
        <f>IF(ISBLANK('Beladung des Speichers'!A772),"",1/SUMIFS('Beladung des Speichers'!$C$17:$C$300,'Beladung des Speichers'!$A$17:$A$300,A772)*C772*SUMIF($A$17:$A$300,A772,'Beladung des Speichers'!$E$17:$E$300))</f>
        <v/>
      </c>
      <c r="F772" s="152" t="str">
        <f>IF(ISBLANK('Beladung des Speichers'!A772),"",IF(C772=0,"0,00",D772/C772*E772))</f>
        <v/>
      </c>
      <c r="G772" s="153" t="str">
        <f>IF(ISBLANK('Beladung des Speichers'!A772),"",SUMIFS('Beladung des Speichers'!$C$17:$C$300,'Beladung des Speichers'!$A$17:$A$300,A772))</f>
        <v/>
      </c>
      <c r="H772" s="112" t="str">
        <f>IF(ISBLANK('Beladung des Speichers'!A772),"",'Beladung des Speichers'!C772)</f>
        <v/>
      </c>
      <c r="I772" s="154" t="str">
        <f>IF(ISBLANK('Beladung des Speichers'!A772),"",SUMIFS('Beladung des Speichers'!$E$17:$E$1001,'Beladung des Speichers'!$A$17:$A$1001,'Ergebnis (detailliert)'!A772))</f>
        <v/>
      </c>
      <c r="J772" s="113" t="str">
        <f>IF(ISBLANK('Beladung des Speichers'!A772),"",'Beladung des Speichers'!E772)</f>
        <v/>
      </c>
      <c r="K772" s="154" t="str">
        <f>IF(ISBLANK('Beladung des Speichers'!A772),"",SUMIFS('Entladung des Speichers'!$C$17:$C$1001,'Entladung des Speichers'!$A$17:$A$1001,'Ergebnis (detailliert)'!A772))</f>
        <v/>
      </c>
      <c r="L772" s="155" t="str">
        <f t="shared" si="46"/>
        <v/>
      </c>
      <c r="M772" s="155" t="str">
        <f>IF(ISBLANK('Entladung des Speichers'!A772),"",'Entladung des Speichers'!C772)</f>
        <v/>
      </c>
      <c r="N772" s="154" t="str">
        <f>IF(ISBLANK('Beladung des Speichers'!A772),"",SUMIFS('Entladung des Speichers'!$E$17:$E$1001,'Entladung des Speichers'!$A$17:$A$1001,'Ergebnis (detailliert)'!$A$17:$A$300))</f>
        <v/>
      </c>
      <c r="O772" s="113" t="str">
        <f t="shared" si="47"/>
        <v/>
      </c>
      <c r="P772" s="17" t="str">
        <f>IFERROR(IF(A772="","",N772*'Ergebnis (detailliert)'!J772/'Ergebnis (detailliert)'!I772),0)</f>
        <v/>
      </c>
      <c r="Q772" s="95" t="str">
        <f t="shared" si="48"/>
        <v/>
      </c>
      <c r="R772" s="96" t="str">
        <f t="shared" si="49"/>
        <v/>
      </c>
      <c r="S772" s="97" t="str">
        <f>IF(A772="","",IF(LOOKUP(A772,Stammdaten!$A$17:$A$1001,Stammdaten!$G$17:$G$1001)="Nein",0,IF(ISBLANK('Beladung des Speichers'!A772),"",ROUND(MIN(J772,Q772)*-1,2))))</f>
        <v/>
      </c>
    </row>
    <row r="773" spans="1:19" x14ac:dyDescent="0.2">
      <c r="A773" s="98" t="str">
        <f>IF('Beladung des Speichers'!A773="","",'Beladung des Speichers'!A773)</f>
        <v/>
      </c>
      <c r="B773" s="98" t="str">
        <f>IF('Beladung des Speichers'!B773="","",'Beladung des Speichers'!B773)</f>
        <v/>
      </c>
      <c r="C773" s="149" t="str">
        <f>IF(ISBLANK('Beladung des Speichers'!A773),"",SUMIFS('Beladung des Speichers'!$C$17:$C$300,'Beladung des Speichers'!$A$17:$A$300,A773)-SUMIFS('Entladung des Speichers'!$C$17:$C$300,'Entladung des Speichers'!$A$17:$A$300,A773)+SUMIFS(Füllstände!$B$17:$B$299,Füllstände!$A$17:$A$299,A773)-SUMIFS(Füllstände!$C$17:$C$299,Füllstände!$A$17:$A$299,A773))</f>
        <v/>
      </c>
      <c r="D773" s="150" t="str">
        <f>IF(ISBLANK('Beladung des Speichers'!A773),"",C773*'Beladung des Speichers'!C773/SUMIFS('Beladung des Speichers'!$C$17:$C$300,'Beladung des Speichers'!$A$17:$A$300,A773))</f>
        <v/>
      </c>
      <c r="E773" s="151" t="str">
        <f>IF(ISBLANK('Beladung des Speichers'!A773),"",1/SUMIFS('Beladung des Speichers'!$C$17:$C$300,'Beladung des Speichers'!$A$17:$A$300,A773)*C773*SUMIF($A$17:$A$300,A773,'Beladung des Speichers'!$E$17:$E$300))</f>
        <v/>
      </c>
      <c r="F773" s="152" t="str">
        <f>IF(ISBLANK('Beladung des Speichers'!A773),"",IF(C773=0,"0,00",D773/C773*E773))</f>
        <v/>
      </c>
      <c r="G773" s="153" t="str">
        <f>IF(ISBLANK('Beladung des Speichers'!A773),"",SUMIFS('Beladung des Speichers'!$C$17:$C$300,'Beladung des Speichers'!$A$17:$A$300,A773))</f>
        <v/>
      </c>
      <c r="H773" s="112" t="str">
        <f>IF(ISBLANK('Beladung des Speichers'!A773),"",'Beladung des Speichers'!C773)</f>
        <v/>
      </c>
      <c r="I773" s="154" t="str">
        <f>IF(ISBLANK('Beladung des Speichers'!A773),"",SUMIFS('Beladung des Speichers'!$E$17:$E$1001,'Beladung des Speichers'!$A$17:$A$1001,'Ergebnis (detailliert)'!A773))</f>
        <v/>
      </c>
      <c r="J773" s="113" t="str">
        <f>IF(ISBLANK('Beladung des Speichers'!A773),"",'Beladung des Speichers'!E773)</f>
        <v/>
      </c>
      <c r="K773" s="154" t="str">
        <f>IF(ISBLANK('Beladung des Speichers'!A773),"",SUMIFS('Entladung des Speichers'!$C$17:$C$1001,'Entladung des Speichers'!$A$17:$A$1001,'Ergebnis (detailliert)'!A773))</f>
        <v/>
      </c>
      <c r="L773" s="155" t="str">
        <f t="shared" si="46"/>
        <v/>
      </c>
      <c r="M773" s="155" t="str">
        <f>IF(ISBLANK('Entladung des Speichers'!A773),"",'Entladung des Speichers'!C773)</f>
        <v/>
      </c>
      <c r="N773" s="154" t="str">
        <f>IF(ISBLANK('Beladung des Speichers'!A773),"",SUMIFS('Entladung des Speichers'!$E$17:$E$1001,'Entladung des Speichers'!$A$17:$A$1001,'Ergebnis (detailliert)'!$A$17:$A$300))</f>
        <v/>
      </c>
      <c r="O773" s="113" t="str">
        <f t="shared" si="47"/>
        <v/>
      </c>
      <c r="P773" s="17" t="str">
        <f>IFERROR(IF(A773="","",N773*'Ergebnis (detailliert)'!J773/'Ergebnis (detailliert)'!I773),0)</f>
        <v/>
      </c>
      <c r="Q773" s="95" t="str">
        <f t="shared" si="48"/>
        <v/>
      </c>
      <c r="R773" s="96" t="str">
        <f t="shared" si="49"/>
        <v/>
      </c>
      <c r="S773" s="97" t="str">
        <f>IF(A773="","",IF(LOOKUP(A773,Stammdaten!$A$17:$A$1001,Stammdaten!$G$17:$G$1001)="Nein",0,IF(ISBLANK('Beladung des Speichers'!A773),"",ROUND(MIN(J773,Q773)*-1,2))))</f>
        <v/>
      </c>
    </row>
    <row r="774" spans="1:19" x14ac:dyDescent="0.2">
      <c r="A774" s="98" t="str">
        <f>IF('Beladung des Speichers'!A774="","",'Beladung des Speichers'!A774)</f>
        <v/>
      </c>
      <c r="B774" s="98" t="str">
        <f>IF('Beladung des Speichers'!B774="","",'Beladung des Speichers'!B774)</f>
        <v/>
      </c>
      <c r="C774" s="149" t="str">
        <f>IF(ISBLANK('Beladung des Speichers'!A774),"",SUMIFS('Beladung des Speichers'!$C$17:$C$300,'Beladung des Speichers'!$A$17:$A$300,A774)-SUMIFS('Entladung des Speichers'!$C$17:$C$300,'Entladung des Speichers'!$A$17:$A$300,A774)+SUMIFS(Füllstände!$B$17:$B$299,Füllstände!$A$17:$A$299,A774)-SUMIFS(Füllstände!$C$17:$C$299,Füllstände!$A$17:$A$299,A774))</f>
        <v/>
      </c>
      <c r="D774" s="150" t="str">
        <f>IF(ISBLANK('Beladung des Speichers'!A774),"",C774*'Beladung des Speichers'!C774/SUMIFS('Beladung des Speichers'!$C$17:$C$300,'Beladung des Speichers'!$A$17:$A$300,A774))</f>
        <v/>
      </c>
      <c r="E774" s="151" t="str">
        <f>IF(ISBLANK('Beladung des Speichers'!A774),"",1/SUMIFS('Beladung des Speichers'!$C$17:$C$300,'Beladung des Speichers'!$A$17:$A$300,A774)*C774*SUMIF($A$17:$A$300,A774,'Beladung des Speichers'!$E$17:$E$300))</f>
        <v/>
      </c>
      <c r="F774" s="152" t="str">
        <f>IF(ISBLANK('Beladung des Speichers'!A774),"",IF(C774=0,"0,00",D774/C774*E774))</f>
        <v/>
      </c>
      <c r="G774" s="153" t="str">
        <f>IF(ISBLANK('Beladung des Speichers'!A774),"",SUMIFS('Beladung des Speichers'!$C$17:$C$300,'Beladung des Speichers'!$A$17:$A$300,A774))</f>
        <v/>
      </c>
      <c r="H774" s="112" t="str">
        <f>IF(ISBLANK('Beladung des Speichers'!A774),"",'Beladung des Speichers'!C774)</f>
        <v/>
      </c>
      <c r="I774" s="154" t="str">
        <f>IF(ISBLANK('Beladung des Speichers'!A774),"",SUMIFS('Beladung des Speichers'!$E$17:$E$1001,'Beladung des Speichers'!$A$17:$A$1001,'Ergebnis (detailliert)'!A774))</f>
        <v/>
      </c>
      <c r="J774" s="113" t="str">
        <f>IF(ISBLANK('Beladung des Speichers'!A774),"",'Beladung des Speichers'!E774)</f>
        <v/>
      </c>
      <c r="K774" s="154" t="str">
        <f>IF(ISBLANK('Beladung des Speichers'!A774),"",SUMIFS('Entladung des Speichers'!$C$17:$C$1001,'Entladung des Speichers'!$A$17:$A$1001,'Ergebnis (detailliert)'!A774))</f>
        <v/>
      </c>
      <c r="L774" s="155" t="str">
        <f t="shared" si="46"/>
        <v/>
      </c>
      <c r="M774" s="155" t="str">
        <f>IF(ISBLANK('Entladung des Speichers'!A774),"",'Entladung des Speichers'!C774)</f>
        <v/>
      </c>
      <c r="N774" s="154" t="str">
        <f>IF(ISBLANK('Beladung des Speichers'!A774),"",SUMIFS('Entladung des Speichers'!$E$17:$E$1001,'Entladung des Speichers'!$A$17:$A$1001,'Ergebnis (detailliert)'!$A$17:$A$300))</f>
        <v/>
      </c>
      <c r="O774" s="113" t="str">
        <f t="shared" si="47"/>
        <v/>
      </c>
      <c r="P774" s="17" t="str">
        <f>IFERROR(IF(A774="","",N774*'Ergebnis (detailliert)'!J774/'Ergebnis (detailliert)'!I774),0)</f>
        <v/>
      </c>
      <c r="Q774" s="95" t="str">
        <f t="shared" si="48"/>
        <v/>
      </c>
      <c r="R774" s="96" t="str">
        <f t="shared" si="49"/>
        <v/>
      </c>
      <c r="S774" s="97" t="str">
        <f>IF(A774="","",IF(LOOKUP(A774,Stammdaten!$A$17:$A$1001,Stammdaten!$G$17:$G$1001)="Nein",0,IF(ISBLANK('Beladung des Speichers'!A774),"",ROUND(MIN(J774,Q774)*-1,2))))</f>
        <v/>
      </c>
    </row>
    <row r="775" spans="1:19" x14ac:dyDescent="0.2">
      <c r="A775" s="98" t="str">
        <f>IF('Beladung des Speichers'!A775="","",'Beladung des Speichers'!A775)</f>
        <v/>
      </c>
      <c r="B775" s="98" t="str">
        <f>IF('Beladung des Speichers'!B775="","",'Beladung des Speichers'!B775)</f>
        <v/>
      </c>
      <c r="C775" s="149" t="str">
        <f>IF(ISBLANK('Beladung des Speichers'!A775),"",SUMIFS('Beladung des Speichers'!$C$17:$C$300,'Beladung des Speichers'!$A$17:$A$300,A775)-SUMIFS('Entladung des Speichers'!$C$17:$C$300,'Entladung des Speichers'!$A$17:$A$300,A775)+SUMIFS(Füllstände!$B$17:$B$299,Füllstände!$A$17:$A$299,A775)-SUMIFS(Füllstände!$C$17:$C$299,Füllstände!$A$17:$A$299,A775))</f>
        <v/>
      </c>
      <c r="D775" s="150" t="str">
        <f>IF(ISBLANK('Beladung des Speichers'!A775),"",C775*'Beladung des Speichers'!C775/SUMIFS('Beladung des Speichers'!$C$17:$C$300,'Beladung des Speichers'!$A$17:$A$300,A775))</f>
        <v/>
      </c>
      <c r="E775" s="151" t="str">
        <f>IF(ISBLANK('Beladung des Speichers'!A775),"",1/SUMIFS('Beladung des Speichers'!$C$17:$C$300,'Beladung des Speichers'!$A$17:$A$300,A775)*C775*SUMIF($A$17:$A$300,A775,'Beladung des Speichers'!$E$17:$E$300))</f>
        <v/>
      </c>
      <c r="F775" s="152" t="str">
        <f>IF(ISBLANK('Beladung des Speichers'!A775),"",IF(C775=0,"0,00",D775/C775*E775))</f>
        <v/>
      </c>
      <c r="G775" s="153" t="str">
        <f>IF(ISBLANK('Beladung des Speichers'!A775),"",SUMIFS('Beladung des Speichers'!$C$17:$C$300,'Beladung des Speichers'!$A$17:$A$300,A775))</f>
        <v/>
      </c>
      <c r="H775" s="112" t="str">
        <f>IF(ISBLANK('Beladung des Speichers'!A775),"",'Beladung des Speichers'!C775)</f>
        <v/>
      </c>
      <c r="I775" s="154" t="str">
        <f>IF(ISBLANK('Beladung des Speichers'!A775),"",SUMIFS('Beladung des Speichers'!$E$17:$E$1001,'Beladung des Speichers'!$A$17:$A$1001,'Ergebnis (detailliert)'!A775))</f>
        <v/>
      </c>
      <c r="J775" s="113" t="str">
        <f>IF(ISBLANK('Beladung des Speichers'!A775),"",'Beladung des Speichers'!E775)</f>
        <v/>
      </c>
      <c r="K775" s="154" t="str">
        <f>IF(ISBLANK('Beladung des Speichers'!A775),"",SUMIFS('Entladung des Speichers'!$C$17:$C$1001,'Entladung des Speichers'!$A$17:$A$1001,'Ergebnis (detailliert)'!A775))</f>
        <v/>
      </c>
      <c r="L775" s="155" t="str">
        <f t="shared" si="46"/>
        <v/>
      </c>
      <c r="M775" s="155" t="str">
        <f>IF(ISBLANK('Entladung des Speichers'!A775),"",'Entladung des Speichers'!C775)</f>
        <v/>
      </c>
      <c r="N775" s="154" t="str">
        <f>IF(ISBLANK('Beladung des Speichers'!A775),"",SUMIFS('Entladung des Speichers'!$E$17:$E$1001,'Entladung des Speichers'!$A$17:$A$1001,'Ergebnis (detailliert)'!$A$17:$A$300))</f>
        <v/>
      </c>
      <c r="O775" s="113" t="str">
        <f t="shared" si="47"/>
        <v/>
      </c>
      <c r="P775" s="17" t="str">
        <f>IFERROR(IF(A775="","",N775*'Ergebnis (detailliert)'!J775/'Ergebnis (detailliert)'!I775),0)</f>
        <v/>
      </c>
      <c r="Q775" s="95" t="str">
        <f t="shared" si="48"/>
        <v/>
      </c>
      <c r="R775" s="96" t="str">
        <f t="shared" si="49"/>
        <v/>
      </c>
      <c r="S775" s="97" t="str">
        <f>IF(A775="","",IF(LOOKUP(A775,Stammdaten!$A$17:$A$1001,Stammdaten!$G$17:$G$1001)="Nein",0,IF(ISBLANK('Beladung des Speichers'!A775),"",ROUND(MIN(J775,Q775)*-1,2))))</f>
        <v/>
      </c>
    </row>
    <row r="776" spans="1:19" x14ac:dyDescent="0.2">
      <c r="A776" s="98" t="str">
        <f>IF('Beladung des Speichers'!A776="","",'Beladung des Speichers'!A776)</f>
        <v/>
      </c>
      <c r="B776" s="98" t="str">
        <f>IF('Beladung des Speichers'!B776="","",'Beladung des Speichers'!B776)</f>
        <v/>
      </c>
      <c r="C776" s="149" t="str">
        <f>IF(ISBLANK('Beladung des Speichers'!A776),"",SUMIFS('Beladung des Speichers'!$C$17:$C$300,'Beladung des Speichers'!$A$17:$A$300,A776)-SUMIFS('Entladung des Speichers'!$C$17:$C$300,'Entladung des Speichers'!$A$17:$A$300,A776)+SUMIFS(Füllstände!$B$17:$B$299,Füllstände!$A$17:$A$299,A776)-SUMIFS(Füllstände!$C$17:$C$299,Füllstände!$A$17:$A$299,A776))</f>
        <v/>
      </c>
      <c r="D776" s="150" t="str">
        <f>IF(ISBLANK('Beladung des Speichers'!A776),"",C776*'Beladung des Speichers'!C776/SUMIFS('Beladung des Speichers'!$C$17:$C$300,'Beladung des Speichers'!$A$17:$A$300,A776))</f>
        <v/>
      </c>
      <c r="E776" s="151" t="str">
        <f>IF(ISBLANK('Beladung des Speichers'!A776),"",1/SUMIFS('Beladung des Speichers'!$C$17:$C$300,'Beladung des Speichers'!$A$17:$A$300,A776)*C776*SUMIF($A$17:$A$300,A776,'Beladung des Speichers'!$E$17:$E$300))</f>
        <v/>
      </c>
      <c r="F776" s="152" t="str">
        <f>IF(ISBLANK('Beladung des Speichers'!A776),"",IF(C776=0,"0,00",D776/C776*E776))</f>
        <v/>
      </c>
      <c r="G776" s="153" t="str">
        <f>IF(ISBLANK('Beladung des Speichers'!A776),"",SUMIFS('Beladung des Speichers'!$C$17:$C$300,'Beladung des Speichers'!$A$17:$A$300,A776))</f>
        <v/>
      </c>
      <c r="H776" s="112" t="str">
        <f>IF(ISBLANK('Beladung des Speichers'!A776),"",'Beladung des Speichers'!C776)</f>
        <v/>
      </c>
      <c r="I776" s="154" t="str">
        <f>IF(ISBLANK('Beladung des Speichers'!A776),"",SUMIFS('Beladung des Speichers'!$E$17:$E$1001,'Beladung des Speichers'!$A$17:$A$1001,'Ergebnis (detailliert)'!A776))</f>
        <v/>
      </c>
      <c r="J776" s="113" t="str">
        <f>IF(ISBLANK('Beladung des Speichers'!A776),"",'Beladung des Speichers'!E776)</f>
        <v/>
      </c>
      <c r="K776" s="154" t="str">
        <f>IF(ISBLANK('Beladung des Speichers'!A776),"",SUMIFS('Entladung des Speichers'!$C$17:$C$1001,'Entladung des Speichers'!$A$17:$A$1001,'Ergebnis (detailliert)'!A776))</f>
        <v/>
      </c>
      <c r="L776" s="155" t="str">
        <f t="shared" si="46"/>
        <v/>
      </c>
      <c r="M776" s="155" t="str">
        <f>IF(ISBLANK('Entladung des Speichers'!A776),"",'Entladung des Speichers'!C776)</f>
        <v/>
      </c>
      <c r="N776" s="154" t="str">
        <f>IF(ISBLANK('Beladung des Speichers'!A776),"",SUMIFS('Entladung des Speichers'!$E$17:$E$1001,'Entladung des Speichers'!$A$17:$A$1001,'Ergebnis (detailliert)'!$A$17:$A$300))</f>
        <v/>
      </c>
      <c r="O776" s="113" t="str">
        <f t="shared" si="47"/>
        <v/>
      </c>
      <c r="P776" s="17" t="str">
        <f>IFERROR(IF(A776="","",N776*'Ergebnis (detailliert)'!J776/'Ergebnis (detailliert)'!I776),0)</f>
        <v/>
      </c>
      <c r="Q776" s="95" t="str">
        <f t="shared" si="48"/>
        <v/>
      </c>
      <c r="R776" s="96" t="str">
        <f t="shared" si="49"/>
        <v/>
      </c>
      <c r="S776" s="97" t="str">
        <f>IF(A776="","",IF(LOOKUP(A776,Stammdaten!$A$17:$A$1001,Stammdaten!$G$17:$G$1001)="Nein",0,IF(ISBLANK('Beladung des Speichers'!A776),"",ROUND(MIN(J776,Q776)*-1,2))))</f>
        <v/>
      </c>
    </row>
    <row r="777" spans="1:19" x14ac:dyDescent="0.2">
      <c r="A777" s="98" t="str">
        <f>IF('Beladung des Speichers'!A777="","",'Beladung des Speichers'!A777)</f>
        <v/>
      </c>
      <c r="B777" s="98" t="str">
        <f>IF('Beladung des Speichers'!B777="","",'Beladung des Speichers'!B777)</f>
        <v/>
      </c>
      <c r="C777" s="149" t="str">
        <f>IF(ISBLANK('Beladung des Speichers'!A777),"",SUMIFS('Beladung des Speichers'!$C$17:$C$300,'Beladung des Speichers'!$A$17:$A$300,A777)-SUMIFS('Entladung des Speichers'!$C$17:$C$300,'Entladung des Speichers'!$A$17:$A$300,A777)+SUMIFS(Füllstände!$B$17:$B$299,Füllstände!$A$17:$A$299,A777)-SUMIFS(Füllstände!$C$17:$C$299,Füllstände!$A$17:$A$299,A777))</f>
        <v/>
      </c>
      <c r="D777" s="150" t="str">
        <f>IF(ISBLANK('Beladung des Speichers'!A777),"",C777*'Beladung des Speichers'!C777/SUMIFS('Beladung des Speichers'!$C$17:$C$300,'Beladung des Speichers'!$A$17:$A$300,A777))</f>
        <v/>
      </c>
      <c r="E777" s="151" t="str">
        <f>IF(ISBLANK('Beladung des Speichers'!A777),"",1/SUMIFS('Beladung des Speichers'!$C$17:$C$300,'Beladung des Speichers'!$A$17:$A$300,A777)*C777*SUMIF($A$17:$A$300,A777,'Beladung des Speichers'!$E$17:$E$300))</f>
        <v/>
      </c>
      <c r="F777" s="152" t="str">
        <f>IF(ISBLANK('Beladung des Speichers'!A777),"",IF(C777=0,"0,00",D777/C777*E777))</f>
        <v/>
      </c>
      <c r="G777" s="153" t="str">
        <f>IF(ISBLANK('Beladung des Speichers'!A777),"",SUMIFS('Beladung des Speichers'!$C$17:$C$300,'Beladung des Speichers'!$A$17:$A$300,A777))</f>
        <v/>
      </c>
      <c r="H777" s="112" t="str">
        <f>IF(ISBLANK('Beladung des Speichers'!A777),"",'Beladung des Speichers'!C777)</f>
        <v/>
      </c>
      <c r="I777" s="154" t="str">
        <f>IF(ISBLANK('Beladung des Speichers'!A777),"",SUMIFS('Beladung des Speichers'!$E$17:$E$1001,'Beladung des Speichers'!$A$17:$A$1001,'Ergebnis (detailliert)'!A777))</f>
        <v/>
      </c>
      <c r="J777" s="113" t="str">
        <f>IF(ISBLANK('Beladung des Speichers'!A777),"",'Beladung des Speichers'!E777)</f>
        <v/>
      </c>
      <c r="K777" s="154" t="str">
        <f>IF(ISBLANK('Beladung des Speichers'!A777),"",SUMIFS('Entladung des Speichers'!$C$17:$C$1001,'Entladung des Speichers'!$A$17:$A$1001,'Ergebnis (detailliert)'!A777))</f>
        <v/>
      </c>
      <c r="L777" s="155" t="str">
        <f t="shared" si="46"/>
        <v/>
      </c>
      <c r="M777" s="155" t="str">
        <f>IF(ISBLANK('Entladung des Speichers'!A777),"",'Entladung des Speichers'!C777)</f>
        <v/>
      </c>
      <c r="N777" s="154" t="str">
        <f>IF(ISBLANK('Beladung des Speichers'!A777),"",SUMIFS('Entladung des Speichers'!$E$17:$E$1001,'Entladung des Speichers'!$A$17:$A$1001,'Ergebnis (detailliert)'!$A$17:$A$300))</f>
        <v/>
      </c>
      <c r="O777" s="113" t="str">
        <f t="shared" si="47"/>
        <v/>
      </c>
      <c r="P777" s="17" t="str">
        <f>IFERROR(IF(A777="","",N777*'Ergebnis (detailliert)'!J777/'Ergebnis (detailliert)'!I777),0)</f>
        <v/>
      </c>
      <c r="Q777" s="95" t="str">
        <f t="shared" si="48"/>
        <v/>
      </c>
      <c r="R777" s="96" t="str">
        <f t="shared" si="49"/>
        <v/>
      </c>
      <c r="S777" s="97" t="str">
        <f>IF(A777="","",IF(LOOKUP(A777,Stammdaten!$A$17:$A$1001,Stammdaten!$G$17:$G$1001)="Nein",0,IF(ISBLANK('Beladung des Speichers'!A777),"",ROUND(MIN(J777,Q777)*-1,2))))</f>
        <v/>
      </c>
    </row>
    <row r="778" spans="1:19" x14ac:dyDescent="0.2">
      <c r="A778" s="98" t="str">
        <f>IF('Beladung des Speichers'!A778="","",'Beladung des Speichers'!A778)</f>
        <v/>
      </c>
      <c r="B778" s="98" t="str">
        <f>IF('Beladung des Speichers'!B778="","",'Beladung des Speichers'!B778)</f>
        <v/>
      </c>
      <c r="C778" s="149" t="str">
        <f>IF(ISBLANK('Beladung des Speichers'!A778),"",SUMIFS('Beladung des Speichers'!$C$17:$C$300,'Beladung des Speichers'!$A$17:$A$300,A778)-SUMIFS('Entladung des Speichers'!$C$17:$C$300,'Entladung des Speichers'!$A$17:$A$300,A778)+SUMIFS(Füllstände!$B$17:$B$299,Füllstände!$A$17:$A$299,A778)-SUMIFS(Füllstände!$C$17:$C$299,Füllstände!$A$17:$A$299,A778))</f>
        <v/>
      </c>
      <c r="D778" s="150" t="str">
        <f>IF(ISBLANK('Beladung des Speichers'!A778),"",C778*'Beladung des Speichers'!C778/SUMIFS('Beladung des Speichers'!$C$17:$C$300,'Beladung des Speichers'!$A$17:$A$300,A778))</f>
        <v/>
      </c>
      <c r="E778" s="151" t="str">
        <f>IF(ISBLANK('Beladung des Speichers'!A778),"",1/SUMIFS('Beladung des Speichers'!$C$17:$C$300,'Beladung des Speichers'!$A$17:$A$300,A778)*C778*SUMIF($A$17:$A$300,A778,'Beladung des Speichers'!$E$17:$E$300))</f>
        <v/>
      </c>
      <c r="F778" s="152" t="str">
        <f>IF(ISBLANK('Beladung des Speichers'!A778),"",IF(C778=0,"0,00",D778/C778*E778))</f>
        <v/>
      </c>
      <c r="G778" s="153" t="str">
        <f>IF(ISBLANK('Beladung des Speichers'!A778),"",SUMIFS('Beladung des Speichers'!$C$17:$C$300,'Beladung des Speichers'!$A$17:$A$300,A778))</f>
        <v/>
      </c>
      <c r="H778" s="112" t="str">
        <f>IF(ISBLANK('Beladung des Speichers'!A778),"",'Beladung des Speichers'!C778)</f>
        <v/>
      </c>
      <c r="I778" s="154" t="str">
        <f>IF(ISBLANK('Beladung des Speichers'!A778),"",SUMIFS('Beladung des Speichers'!$E$17:$E$1001,'Beladung des Speichers'!$A$17:$A$1001,'Ergebnis (detailliert)'!A778))</f>
        <v/>
      </c>
      <c r="J778" s="113" t="str">
        <f>IF(ISBLANK('Beladung des Speichers'!A778),"",'Beladung des Speichers'!E778)</f>
        <v/>
      </c>
      <c r="K778" s="154" t="str">
        <f>IF(ISBLANK('Beladung des Speichers'!A778),"",SUMIFS('Entladung des Speichers'!$C$17:$C$1001,'Entladung des Speichers'!$A$17:$A$1001,'Ergebnis (detailliert)'!A778))</f>
        <v/>
      </c>
      <c r="L778" s="155" t="str">
        <f t="shared" si="46"/>
        <v/>
      </c>
      <c r="M778" s="155" t="str">
        <f>IF(ISBLANK('Entladung des Speichers'!A778),"",'Entladung des Speichers'!C778)</f>
        <v/>
      </c>
      <c r="N778" s="154" t="str">
        <f>IF(ISBLANK('Beladung des Speichers'!A778),"",SUMIFS('Entladung des Speichers'!$E$17:$E$1001,'Entladung des Speichers'!$A$17:$A$1001,'Ergebnis (detailliert)'!$A$17:$A$300))</f>
        <v/>
      </c>
      <c r="O778" s="113" t="str">
        <f t="shared" si="47"/>
        <v/>
      </c>
      <c r="P778" s="17" t="str">
        <f>IFERROR(IF(A778="","",N778*'Ergebnis (detailliert)'!J778/'Ergebnis (detailliert)'!I778),0)</f>
        <v/>
      </c>
      <c r="Q778" s="95" t="str">
        <f t="shared" si="48"/>
        <v/>
      </c>
      <c r="R778" s="96" t="str">
        <f t="shared" si="49"/>
        <v/>
      </c>
      <c r="S778" s="97" t="str">
        <f>IF(A778="","",IF(LOOKUP(A778,Stammdaten!$A$17:$A$1001,Stammdaten!$G$17:$G$1001)="Nein",0,IF(ISBLANK('Beladung des Speichers'!A778),"",ROUND(MIN(J778,Q778)*-1,2))))</f>
        <v/>
      </c>
    </row>
    <row r="779" spans="1:19" x14ac:dyDescent="0.2">
      <c r="A779" s="98" t="str">
        <f>IF('Beladung des Speichers'!A779="","",'Beladung des Speichers'!A779)</f>
        <v/>
      </c>
      <c r="B779" s="98" t="str">
        <f>IF('Beladung des Speichers'!B779="","",'Beladung des Speichers'!B779)</f>
        <v/>
      </c>
      <c r="C779" s="149" t="str">
        <f>IF(ISBLANK('Beladung des Speichers'!A779),"",SUMIFS('Beladung des Speichers'!$C$17:$C$300,'Beladung des Speichers'!$A$17:$A$300,A779)-SUMIFS('Entladung des Speichers'!$C$17:$C$300,'Entladung des Speichers'!$A$17:$A$300,A779)+SUMIFS(Füllstände!$B$17:$B$299,Füllstände!$A$17:$A$299,A779)-SUMIFS(Füllstände!$C$17:$C$299,Füllstände!$A$17:$A$299,A779))</f>
        <v/>
      </c>
      <c r="D779" s="150" t="str">
        <f>IF(ISBLANK('Beladung des Speichers'!A779),"",C779*'Beladung des Speichers'!C779/SUMIFS('Beladung des Speichers'!$C$17:$C$300,'Beladung des Speichers'!$A$17:$A$300,A779))</f>
        <v/>
      </c>
      <c r="E779" s="151" t="str">
        <f>IF(ISBLANK('Beladung des Speichers'!A779),"",1/SUMIFS('Beladung des Speichers'!$C$17:$C$300,'Beladung des Speichers'!$A$17:$A$300,A779)*C779*SUMIF($A$17:$A$300,A779,'Beladung des Speichers'!$E$17:$E$300))</f>
        <v/>
      </c>
      <c r="F779" s="152" t="str">
        <f>IF(ISBLANK('Beladung des Speichers'!A779),"",IF(C779=0,"0,00",D779/C779*E779))</f>
        <v/>
      </c>
      <c r="G779" s="153" t="str">
        <f>IF(ISBLANK('Beladung des Speichers'!A779),"",SUMIFS('Beladung des Speichers'!$C$17:$C$300,'Beladung des Speichers'!$A$17:$A$300,A779))</f>
        <v/>
      </c>
      <c r="H779" s="112" t="str">
        <f>IF(ISBLANK('Beladung des Speichers'!A779),"",'Beladung des Speichers'!C779)</f>
        <v/>
      </c>
      <c r="I779" s="154" t="str">
        <f>IF(ISBLANK('Beladung des Speichers'!A779),"",SUMIFS('Beladung des Speichers'!$E$17:$E$1001,'Beladung des Speichers'!$A$17:$A$1001,'Ergebnis (detailliert)'!A779))</f>
        <v/>
      </c>
      <c r="J779" s="113" t="str">
        <f>IF(ISBLANK('Beladung des Speichers'!A779),"",'Beladung des Speichers'!E779)</f>
        <v/>
      </c>
      <c r="K779" s="154" t="str">
        <f>IF(ISBLANK('Beladung des Speichers'!A779),"",SUMIFS('Entladung des Speichers'!$C$17:$C$1001,'Entladung des Speichers'!$A$17:$A$1001,'Ergebnis (detailliert)'!A779))</f>
        <v/>
      </c>
      <c r="L779" s="155" t="str">
        <f t="shared" si="46"/>
        <v/>
      </c>
      <c r="M779" s="155" t="str">
        <f>IF(ISBLANK('Entladung des Speichers'!A779),"",'Entladung des Speichers'!C779)</f>
        <v/>
      </c>
      <c r="N779" s="154" t="str">
        <f>IF(ISBLANK('Beladung des Speichers'!A779),"",SUMIFS('Entladung des Speichers'!$E$17:$E$1001,'Entladung des Speichers'!$A$17:$A$1001,'Ergebnis (detailliert)'!$A$17:$A$300))</f>
        <v/>
      </c>
      <c r="O779" s="113" t="str">
        <f t="shared" si="47"/>
        <v/>
      </c>
      <c r="P779" s="17" t="str">
        <f>IFERROR(IF(A779="","",N779*'Ergebnis (detailliert)'!J779/'Ergebnis (detailliert)'!I779),0)</f>
        <v/>
      </c>
      <c r="Q779" s="95" t="str">
        <f t="shared" si="48"/>
        <v/>
      </c>
      <c r="R779" s="96" t="str">
        <f t="shared" si="49"/>
        <v/>
      </c>
      <c r="S779" s="97" t="str">
        <f>IF(A779="","",IF(LOOKUP(A779,Stammdaten!$A$17:$A$1001,Stammdaten!$G$17:$G$1001)="Nein",0,IF(ISBLANK('Beladung des Speichers'!A779),"",ROUND(MIN(J779,Q779)*-1,2))))</f>
        <v/>
      </c>
    </row>
    <row r="780" spans="1:19" x14ac:dyDescent="0.2">
      <c r="A780" s="98" t="str">
        <f>IF('Beladung des Speichers'!A780="","",'Beladung des Speichers'!A780)</f>
        <v/>
      </c>
      <c r="B780" s="98" t="str">
        <f>IF('Beladung des Speichers'!B780="","",'Beladung des Speichers'!B780)</f>
        <v/>
      </c>
      <c r="C780" s="149" t="str">
        <f>IF(ISBLANK('Beladung des Speichers'!A780),"",SUMIFS('Beladung des Speichers'!$C$17:$C$300,'Beladung des Speichers'!$A$17:$A$300,A780)-SUMIFS('Entladung des Speichers'!$C$17:$C$300,'Entladung des Speichers'!$A$17:$A$300,A780)+SUMIFS(Füllstände!$B$17:$B$299,Füllstände!$A$17:$A$299,A780)-SUMIFS(Füllstände!$C$17:$C$299,Füllstände!$A$17:$A$299,A780))</f>
        <v/>
      </c>
      <c r="D780" s="150" t="str">
        <f>IF(ISBLANK('Beladung des Speichers'!A780),"",C780*'Beladung des Speichers'!C780/SUMIFS('Beladung des Speichers'!$C$17:$C$300,'Beladung des Speichers'!$A$17:$A$300,A780))</f>
        <v/>
      </c>
      <c r="E780" s="151" t="str">
        <f>IF(ISBLANK('Beladung des Speichers'!A780),"",1/SUMIFS('Beladung des Speichers'!$C$17:$C$300,'Beladung des Speichers'!$A$17:$A$300,A780)*C780*SUMIF($A$17:$A$300,A780,'Beladung des Speichers'!$E$17:$E$300))</f>
        <v/>
      </c>
      <c r="F780" s="152" t="str">
        <f>IF(ISBLANK('Beladung des Speichers'!A780),"",IF(C780=0,"0,00",D780/C780*E780))</f>
        <v/>
      </c>
      <c r="G780" s="153" t="str">
        <f>IF(ISBLANK('Beladung des Speichers'!A780),"",SUMIFS('Beladung des Speichers'!$C$17:$C$300,'Beladung des Speichers'!$A$17:$A$300,A780))</f>
        <v/>
      </c>
      <c r="H780" s="112" t="str">
        <f>IF(ISBLANK('Beladung des Speichers'!A780),"",'Beladung des Speichers'!C780)</f>
        <v/>
      </c>
      <c r="I780" s="154" t="str">
        <f>IF(ISBLANK('Beladung des Speichers'!A780),"",SUMIFS('Beladung des Speichers'!$E$17:$E$1001,'Beladung des Speichers'!$A$17:$A$1001,'Ergebnis (detailliert)'!A780))</f>
        <v/>
      </c>
      <c r="J780" s="113" t="str">
        <f>IF(ISBLANK('Beladung des Speichers'!A780),"",'Beladung des Speichers'!E780)</f>
        <v/>
      </c>
      <c r="K780" s="154" t="str">
        <f>IF(ISBLANK('Beladung des Speichers'!A780),"",SUMIFS('Entladung des Speichers'!$C$17:$C$1001,'Entladung des Speichers'!$A$17:$A$1001,'Ergebnis (detailliert)'!A780))</f>
        <v/>
      </c>
      <c r="L780" s="155" t="str">
        <f t="shared" si="46"/>
        <v/>
      </c>
      <c r="M780" s="155" t="str">
        <f>IF(ISBLANK('Entladung des Speichers'!A780),"",'Entladung des Speichers'!C780)</f>
        <v/>
      </c>
      <c r="N780" s="154" t="str">
        <f>IF(ISBLANK('Beladung des Speichers'!A780),"",SUMIFS('Entladung des Speichers'!$E$17:$E$1001,'Entladung des Speichers'!$A$17:$A$1001,'Ergebnis (detailliert)'!$A$17:$A$300))</f>
        <v/>
      </c>
      <c r="O780" s="113" t="str">
        <f t="shared" si="47"/>
        <v/>
      </c>
      <c r="P780" s="17" t="str">
        <f>IFERROR(IF(A780="","",N780*'Ergebnis (detailliert)'!J780/'Ergebnis (detailliert)'!I780),0)</f>
        <v/>
      </c>
      <c r="Q780" s="95" t="str">
        <f t="shared" si="48"/>
        <v/>
      </c>
      <c r="R780" s="96" t="str">
        <f t="shared" si="49"/>
        <v/>
      </c>
      <c r="S780" s="97" t="str">
        <f>IF(A780="","",IF(LOOKUP(A780,Stammdaten!$A$17:$A$1001,Stammdaten!$G$17:$G$1001)="Nein",0,IF(ISBLANK('Beladung des Speichers'!A780),"",ROUND(MIN(J780,Q780)*-1,2))))</f>
        <v/>
      </c>
    </row>
    <row r="781" spans="1:19" x14ac:dyDescent="0.2">
      <c r="A781" s="98" t="str">
        <f>IF('Beladung des Speichers'!A781="","",'Beladung des Speichers'!A781)</f>
        <v/>
      </c>
      <c r="B781" s="98" t="str">
        <f>IF('Beladung des Speichers'!B781="","",'Beladung des Speichers'!B781)</f>
        <v/>
      </c>
      <c r="C781" s="149" t="str">
        <f>IF(ISBLANK('Beladung des Speichers'!A781),"",SUMIFS('Beladung des Speichers'!$C$17:$C$300,'Beladung des Speichers'!$A$17:$A$300,A781)-SUMIFS('Entladung des Speichers'!$C$17:$C$300,'Entladung des Speichers'!$A$17:$A$300,A781)+SUMIFS(Füllstände!$B$17:$B$299,Füllstände!$A$17:$A$299,A781)-SUMIFS(Füllstände!$C$17:$C$299,Füllstände!$A$17:$A$299,A781))</f>
        <v/>
      </c>
      <c r="D781" s="150" t="str">
        <f>IF(ISBLANK('Beladung des Speichers'!A781),"",C781*'Beladung des Speichers'!C781/SUMIFS('Beladung des Speichers'!$C$17:$C$300,'Beladung des Speichers'!$A$17:$A$300,A781))</f>
        <v/>
      </c>
      <c r="E781" s="151" t="str">
        <f>IF(ISBLANK('Beladung des Speichers'!A781),"",1/SUMIFS('Beladung des Speichers'!$C$17:$C$300,'Beladung des Speichers'!$A$17:$A$300,A781)*C781*SUMIF($A$17:$A$300,A781,'Beladung des Speichers'!$E$17:$E$300))</f>
        <v/>
      </c>
      <c r="F781" s="152" t="str">
        <f>IF(ISBLANK('Beladung des Speichers'!A781),"",IF(C781=0,"0,00",D781/C781*E781))</f>
        <v/>
      </c>
      <c r="G781" s="153" t="str">
        <f>IF(ISBLANK('Beladung des Speichers'!A781),"",SUMIFS('Beladung des Speichers'!$C$17:$C$300,'Beladung des Speichers'!$A$17:$A$300,A781))</f>
        <v/>
      </c>
      <c r="H781" s="112" t="str">
        <f>IF(ISBLANK('Beladung des Speichers'!A781),"",'Beladung des Speichers'!C781)</f>
        <v/>
      </c>
      <c r="I781" s="154" t="str">
        <f>IF(ISBLANK('Beladung des Speichers'!A781),"",SUMIFS('Beladung des Speichers'!$E$17:$E$1001,'Beladung des Speichers'!$A$17:$A$1001,'Ergebnis (detailliert)'!A781))</f>
        <v/>
      </c>
      <c r="J781" s="113" t="str">
        <f>IF(ISBLANK('Beladung des Speichers'!A781),"",'Beladung des Speichers'!E781)</f>
        <v/>
      </c>
      <c r="K781" s="154" t="str">
        <f>IF(ISBLANK('Beladung des Speichers'!A781),"",SUMIFS('Entladung des Speichers'!$C$17:$C$1001,'Entladung des Speichers'!$A$17:$A$1001,'Ergebnis (detailliert)'!A781))</f>
        <v/>
      </c>
      <c r="L781" s="155" t="str">
        <f t="shared" si="46"/>
        <v/>
      </c>
      <c r="M781" s="155" t="str">
        <f>IF(ISBLANK('Entladung des Speichers'!A781),"",'Entladung des Speichers'!C781)</f>
        <v/>
      </c>
      <c r="N781" s="154" t="str">
        <f>IF(ISBLANK('Beladung des Speichers'!A781),"",SUMIFS('Entladung des Speichers'!$E$17:$E$1001,'Entladung des Speichers'!$A$17:$A$1001,'Ergebnis (detailliert)'!$A$17:$A$300))</f>
        <v/>
      </c>
      <c r="O781" s="113" t="str">
        <f t="shared" si="47"/>
        <v/>
      </c>
      <c r="P781" s="17" t="str">
        <f>IFERROR(IF(A781="","",N781*'Ergebnis (detailliert)'!J781/'Ergebnis (detailliert)'!I781),0)</f>
        <v/>
      </c>
      <c r="Q781" s="95" t="str">
        <f t="shared" si="48"/>
        <v/>
      </c>
      <c r="R781" s="96" t="str">
        <f t="shared" si="49"/>
        <v/>
      </c>
      <c r="S781" s="97" t="str">
        <f>IF(A781="","",IF(LOOKUP(A781,Stammdaten!$A$17:$A$1001,Stammdaten!$G$17:$G$1001)="Nein",0,IF(ISBLANK('Beladung des Speichers'!A781),"",ROUND(MIN(J781,Q781)*-1,2))))</f>
        <v/>
      </c>
    </row>
    <row r="782" spans="1:19" x14ac:dyDescent="0.2">
      <c r="A782" s="98" t="str">
        <f>IF('Beladung des Speichers'!A782="","",'Beladung des Speichers'!A782)</f>
        <v/>
      </c>
      <c r="B782" s="98" t="str">
        <f>IF('Beladung des Speichers'!B782="","",'Beladung des Speichers'!B782)</f>
        <v/>
      </c>
      <c r="C782" s="149" t="str">
        <f>IF(ISBLANK('Beladung des Speichers'!A782),"",SUMIFS('Beladung des Speichers'!$C$17:$C$300,'Beladung des Speichers'!$A$17:$A$300,A782)-SUMIFS('Entladung des Speichers'!$C$17:$C$300,'Entladung des Speichers'!$A$17:$A$300,A782)+SUMIFS(Füllstände!$B$17:$B$299,Füllstände!$A$17:$A$299,A782)-SUMIFS(Füllstände!$C$17:$C$299,Füllstände!$A$17:$A$299,A782))</f>
        <v/>
      </c>
      <c r="D782" s="150" t="str">
        <f>IF(ISBLANK('Beladung des Speichers'!A782),"",C782*'Beladung des Speichers'!C782/SUMIFS('Beladung des Speichers'!$C$17:$C$300,'Beladung des Speichers'!$A$17:$A$300,A782))</f>
        <v/>
      </c>
      <c r="E782" s="151" t="str">
        <f>IF(ISBLANK('Beladung des Speichers'!A782),"",1/SUMIFS('Beladung des Speichers'!$C$17:$C$300,'Beladung des Speichers'!$A$17:$A$300,A782)*C782*SUMIF($A$17:$A$300,A782,'Beladung des Speichers'!$E$17:$E$300))</f>
        <v/>
      </c>
      <c r="F782" s="152" t="str">
        <f>IF(ISBLANK('Beladung des Speichers'!A782),"",IF(C782=0,"0,00",D782/C782*E782))</f>
        <v/>
      </c>
      <c r="G782" s="153" t="str">
        <f>IF(ISBLANK('Beladung des Speichers'!A782),"",SUMIFS('Beladung des Speichers'!$C$17:$C$300,'Beladung des Speichers'!$A$17:$A$300,A782))</f>
        <v/>
      </c>
      <c r="H782" s="112" t="str">
        <f>IF(ISBLANK('Beladung des Speichers'!A782),"",'Beladung des Speichers'!C782)</f>
        <v/>
      </c>
      <c r="I782" s="154" t="str">
        <f>IF(ISBLANK('Beladung des Speichers'!A782),"",SUMIFS('Beladung des Speichers'!$E$17:$E$1001,'Beladung des Speichers'!$A$17:$A$1001,'Ergebnis (detailliert)'!A782))</f>
        <v/>
      </c>
      <c r="J782" s="113" t="str">
        <f>IF(ISBLANK('Beladung des Speichers'!A782),"",'Beladung des Speichers'!E782)</f>
        <v/>
      </c>
      <c r="K782" s="154" t="str">
        <f>IF(ISBLANK('Beladung des Speichers'!A782),"",SUMIFS('Entladung des Speichers'!$C$17:$C$1001,'Entladung des Speichers'!$A$17:$A$1001,'Ergebnis (detailliert)'!A782))</f>
        <v/>
      </c>
      <c r="L782" s="155" t="str">
        <f t="shared" si="46"/>
        <v/>
      </c>
      <c r="M782" s="155" t="str">
        <f>IF(ISBLANK('Entladung des Speichers'!A782),"",'Entladung des Speichers'!C782)</f>
        <v/>
      </c>
      <c r="N782" s="154" t="str">
        <f>IF(ISBLANK('Beladung des Speichers'!A782),"",SUMIFS('Entladung des Speichers'!$E$17:$E$1001,'Entladung des Speichers'!$A$17:$A$1001,'Ergebnis (detailliert)'!$A$17:$A$300))</f>
        <v/>
      </c>
      <c r="O782" s="113" t="str">
        <f t="shared" si="47"/>
        <v/>
      </c>
      <c r="P782" s="17" t="str">
        <f>IFERROR(IF(A782="","",N782*'Ergebnis (detailliert)'!J782/'Ergebnis (detailliert)'!I782),0)</f>
        <v/>
      </c>
      <c r="Q782" s="95" t="str">
        <f t="shared" si="48"/>
        <v/>
      </c>
      <c r="R782" s="96" t="str">
        <f t="shared" si="49"/>
        <v/>
      </c>
      <c r="S782" s="97" t="str">
        <f>IF(A782="","",IF(LOOKUP(A782,Stammdaten!$A$17:$A$1001,Stammdaten!$G$17:$G$1001)="Nein",0,IF(ISBLANK('Beladung des Speichers'!A782),"",ROUND(MIN(J782,Q782)*-1,2))))</f>
        <v/>
      </c>
    </row>
    <row r="783" spans="1:19" x14ac:dyDescent="0.2">
      <c r="A783" s="98" t="str">
        <f>IF('Beladung des Speichers'!A783="","",'Beladung des Speichers'!A783)</f>
        <v/>
      </c>
      <c r="B783" s="98" t="str">
        <f>IF('Beladung des Speichers'!B783="","",'Beladung des Speichers'!B783)</f>
        <v/>
      </c>
      <c r="C783" s="149" t="str">
        <f>IF(ISBLANK('Beladung des Speichers'!A783),"",SUMIFS('Beladung des Speichers'!$C$17:$C$300,'Beladung des Speichers'!$A$17:$A$300,A783)-SUMIFS('Entladung des Speichers'!$C$17:$C$300,'Entladung des Speichers'!$A$17:$A$300,A783)+SUMIFS(Füllstände!$B$17:$B$299,Füllstände!$A$17:$A$299,A783)-SUMIFS(Füllstände!$C$17:$C$299,Füllstände!$A$17:$A$299,A783))</f>
        <v/>
      </c>
      <c r="D783" s="150" t="str">
        <f>IF(ISBLANK('Beladung des Speichers'!A783),"",C783*'Beladung des Speichers'!C783/SUMIFS('Beladung des Speichers'!$C$17:$C$300,'Beladung des Speichers'!$A$17:$A$300,A783))</f>
        <v/>
      </c>
      <c r="E783" s="151" t="str">
        <f>IF(ISBLANK('Beladung des Speichers'!A783),"",1/SUMIFS('Beladung des Speichers'!$C$17:$C$300,'Beladung des Speichers'!$A$17:$A$300,A783)*C783*SUMIF($A$17:$A$300,A783,'Beladung des Speichers'!$E$17:$E$300))</f>
        <v/>
      </c>
      <c r="F783" s="152" t="str">
        <f>IF(ISBLANK('Beladung des Speichers'!A783),"",IF(C783=0,"0,00",D783/C783*E783))</f>
        <v/>
      </c>
      <c r="G783" s="153" t="str">
        <f>IF(ISBLANK('Beladung des Speichers'!A783),"",SUMIFS('Beladung des Speichers'!$C$17:$C$300,'Beladung des Speichers'!$A$17:$A$300,A783))</f>
        <v/>
      </c>
      <c r="H783" s="112" t="str">
        <f>IF(ISBLANK('Beladung des Speichers'!A783),"",'Beladung des Speichers'!C783)</f>
        <v/>
      </c>
      <c r="I783" s="154" t="str">
        <f>IF(ISBLANK('Beladung des Speichers'!A783),"",SUMIFS('Beladung des Speichers'!$E$17:$E$1001,'Beladung des Speichers'!$A$17:$A$1001,'Ergebnis (detailliert)'!A783))</f>
        <v/>
      </c>
      <c r="J783" s="113" t="str">
        <f>IF(ISBLANK('Beladung des Speichers'!A783),"",'Beladung des Speichers'!E783)</f>
        <v/>
      </c>
      <c r="K783" s="154" t="str">
        <f>IF(ISBLANK('Beladung des Speichers'!A783),"",SUMIFS('Entladung des Speichers'!$C$17:$C$1001,'Entladung des Speichers'!$A$17:$A$1001,'Ergebnis (detailliert)'!A783))</f>
        <v/>
      </c>
      <c r="L783" s="155" t="str">
        <f t="shared" si="46"/>
        <v/>
      </c>
      <c r="M783" s="155" t="str">
        <f>IF(ISBLANK('Entladung des Speichers'!A783),"",'Entladung des Speichers'!C783)</f>
        <v/>
      </c>
      <c r="N783" s="154" t="str">
        <f>IF(ISBLANK('Beladung des Speichers'!A783),"",SUMIFS('Entladung des Speichers'!$E$17:$E$1001,'Entladung des Speichers'!$A$17:$A$1001,'Ergebnis (detailliert)'!$A$17:$A$300))</f>
        <v/>
      </c>
      <c r="O783" s="113" t="str">
        <f t="shared" si="47"/>
        <v/>
      </c>
      <c r="P783" s="17" t="str">
        <f>IFERROR(IF(A783="","",N783*'Ergebnis (detailliert)'!J783/'Ergebnis (detailliert)'!I783),0)</f>
        <v/>
      </c>
      <c r="Q783" s="95" t="str">
        <f t="shared" si="48"/>
        <v/>
      </c>
      <c r="R783" s="96" t="str">
        <f t="shared" si="49"/>
        <v/>
      </c>
      <c r="S783" s="97" t="str">
        <f>IF(A783="","",IF(LOOKUP(A783,Stammdaten!$A$17:$A$1001,Stammdaten!$G$17:$G$1001)="Nein",0,IF(ISBLANK('Beladung des Speichers'!A783),"",ROUND(MIN(J783,Q783)*-1,2))))</f>
        <v/>
      </c>
    </row>
    <row r="784" spans="1:19" x14ac:dyDescent="0.2">
      <c r="A784" s="98" t="str">
        <f>IF('Beladung des Speichers'!A784="","",'Beladung des Speichers'!A784)</f>
        <v/>
      </c>
      <c r="B784" s="98" t="str">
        <f>IF('Beladung des Speichers'!B784="","",'Beladung des Speichers'!B784)</f>
        <v/>
      </c>
      <c r="C784" s="149" t="str">
        <f>IF(ISBLANK('Beladung des Speichers'!A784),"",SUMIFS('Beladung des Speichers'!$C$17:$C$300,'Beladung des Speichers'!$A$17:$A$300,A784)-SUMIFS('Entladung des Speichers'!$C$17:$C$300,'Entladung des Speichers'!$A$17:$A$300,A784)+SUMIFS(Füllstände!$B$17:$B$299,Füllstände!$A$17:$A$299,A784)-SUMIFS(Füllstände!$C$17:$C$299,Füllstände!$A$17:$A$299,A784))</f>
        <v/>
      </c>
      <c r="D784" s="150" t="str">
        <f>IF(ISBLANK('Beladung des Speichers'!A784),"",C784*'Beladung des Speichers'!C784/SUMIFS('Beladung des Speichers'!$C$17:$C$300,'Beladung des Speichers'!$A$17:$A$300,A784))</f>
        <v/>
      </c>
      <c r="E784" s="151" t="str">
        <f>IF(ISBLANK('Beladung des Speichers'!A784),"",1/SUMIFS('Beladung des Speichers'!$C$17:$C$300,'Beladung des Speichers'!$A$17:$A$300,A784)*C784*SUMIF($A$17:$A$300,A784,'Beladung des Speichers'!$E$17:$E$300))</f>
        <v/>
      </c>
      <c r="F784" s="152" t="str">
        <f>IF(ISBLANK('Beladung des Speichers'!A784),"",IF(C784=0,"0,00",D784/C784*E784))</f>
        <v/>
      </c>
      <c r="G784" s="153" t="str">
        <f>IF(ISBLANK('Beladung des Speichers'!A784),"",SUMIFS('Beladung des Speichers'!$C$17:$C$300,'Beladung des Speichers'!$A$17:$A$300,A784))</f>
        <v/>
      </c>
      <c r="H784" s="112" t="str">
        <f>IF(ISBLANK('Beladung des Speichers'!A784),"",'Beladung des Speichers'!C784)</f>
        <v/>
      </c>
      <c r="I784" s="154" t="str">
        <f>IF(ISBLANK('Beladung des Speichers'!A784),"",SUMIFS('Beladung des Speichers'!$E$17:$E$1001,'Beladung des Speichers'!$A$17:$A$1001,'Ergebnis (detailliert)'!A784))</f>
        <v/>
      </c>
      <c r="J784" s="113" t="str">
        <f>IF(ISBLANK('Beladung des Speichers'!A784),"",'Beladung des Speichers'!E784)</f>
        <v/>
      </c>
      <c r="K784" s="154" t="str">
        <f>IF(ISBLANK('Beladung des Speichers'!A784),"",SUMIFS('Entladung des Speichers'!$C$17:$C$1001,'Entladung des Speichers'!$A$17:$A$1001,'Ergebnis (detailliert)'!A784))</f>
        <v/>
      </c>
      <c r="L784" s="155" t="str">
        <f t="shared" si="46"/>
        <v/>
      </c>
      <c r="M784" s="155" t="str">
        <f>IF(ISBLANK('Entladung des Speichers'!A784),"",'Entladung des Speichers'!C784)</f>
        <v/>
      </c>
      <c r="N784" s="154" t="str">
        <f>IF(ISBLANK('Beladung des Speichers'!A784),"",SUMIFS('Entladung des Speichers'!$E$17:$E$1001,'Entladung des Speichers'!$A$17:$A$1001,'Ergebnis (detailliert)'!$A$17:$A$300))</f>
        <v/>
      </c>
      <c r="O784" s="113" t="str">
        <f t="shared" si="47"/>
        <v/>
      </c>
      <c r="P784" s="17" t="str">
        <f>IFERROR(IF(A784="","",N784*'Ergebnis (detailliert)'!J784/'Ergebnis (detailliert)'!I784),0)</f>
        <v/>
      </c>
      <c r="Q784" s="95" t="str">
        <f t="shared" si="48"/>
        <v/>
      </c>
      <c r="R784" s="96" t="str">
        <f t="shared" si="49"/>
        <v/>
      </c>
      <c r="S784" s="97" t="str">
        <f>IF(A784="","",IF(LOOKUP(A784,Stammdaten!$A$17:$A$1001,Stammdaten!$G$17:$G$1001)="Nein",0,IF(ISBLANK('Beladung des Speichers'!A784),"",ROUND(MIN(J784,Q784)*-1,2))))</f>
        <v/>
      </c>
    </row>
    <row r="785" spans="1:19" x14ac:dyDescent="0.2">
      <c r="A785" s="98" t="str">
        <f>IF('Beladung des Speichers'!A785="","",'Beladung des Speichers'!A785)</f>
        <v/>
      </c>
      <c r="B785" s="98" t="str">
        <f>IF('Beladung des Speichers'!B785="","",'Beladung des Speichers'!B785)</f>
        <v/>
      </c>
      <c r="C785" s="149" t="str">
        <f>IF(ISBLANK('Beladung des Speichers'!A785),"",SUMIFS('Beladung des Speichers'!$C$17:$C$300,'Beladung des Speichers'!$A$17:$A$300,A785)-SUMIFS('Entladung des Speichers'!$C$17:$C$300,'Entladung des Speichers'!$A$17:$A$300,A785)+SUMIFS(Füllstände!$B$17:$B$299,Füllstände!$A$17:$A$299,A785)-SUMIFS(Füllstände!$C$17:$C$299,Füllstände!$A$17:$A$299,A785))</f>
        <v/>
      </c>
      <c r="D785" s="150" t="str">
        <f>IF(ISBLANK('Beladung des Speichers'!A785),"",C785*'Beladung des Speichers'!C785/SUMIFS('Beladung des Speichers'!$C$17:$C$300,'Beladung des Speichers'!$A$17:$A$300,A785))</f>
        <v/>
      </c>
      <c r="E785" s="151" t="str">
        <f>IF(ISBLANK('Beladung des Speichers'!A785),"",1/SUMIFS('Beladung des Speichers'!$C$17:$C$300,'Beladung des Speichers'!$A$17:$A$300,A785)*C785*SUMIF($A$17:$A$300,A785,'Beladung des Speichers'!$E$17:$E$300))</f>
        <v/>
      </c>
      <c r="F785" s="152" t="str">
        <f>IF(ISBLANK('Beladung des Speichers'!A785),"",IF(C785=0,"0,00",D785/C785*E785))</f>
        <v/>
      </c>
      <c r="G785" s="153" t="str">
        <f>IF(ISBLANK('Beladung des Speichers'!A785),"",SUMIFS('Beladung des Speichers'!$C$17:$C$300,'Beladung des Speichers'!$A$17:$A$300,A785))</f>
        <v/>
      </c>
      <c r="H785" s="112" t="str">
        <f>IF(ISBLANK('Beladung des Speichers'!A785),"",'Beladung des Speichers'!C785)</f>
        <v/>
      </c>
      <c r="I785" s="154" t="str">
        <f>IF(ISBLANK('Beladung des Speichers'!A785),"",SUMIFS('Beladung des Speichers'!$E$17:$E$1001,'Beladung des Speichers'!$A$17:$A$1001,'Ergebnis (detailliert)'!A785))</f>
        <v/>
      </c>
      <c r="J785" s="113" t="str">
        <f>IF(ISBLANK('Beladung des Speichers'!A785),"",'Beladung des Speichers'!E785)</f>
        <v/>
      </c>
      <c r="K785" s="154" t="str">
        <f>IF(ISBLANK('Beladung des Speichers'!A785),"",SUMIFS('Entladung des Speichers'!$C$17:$C$1001,'Entladung des Speichers'!$A$17:$A$1001,'Ergebnis (detailliert)'!A785))</f>
        <v/>
      </c>
      <c r="L785" s="155" t="str">
        <f t="shared" si="46"/>
        <v/>
      </c>
      <c r="M785" s="155" t="str">
        <f>IF(ISBLANK('Entladung des Speichers'!A785),"",'Entladung des Speichers'!C785)</f>
        <v/>
      </c>
      <c r="N785" s="154" t="str">
        <f>IF(ISBLANK('Beladung des Speichers'!A785),"",SUMIFS('Entladung des Speichers'!$E$17:$E$1001,'Entladung des Speichers'!$A$17:$A$1001,'Ergebnis (detailliert)'!$A$17:$A$300))</f>
        <v/>
      </c>
      <c r="O785" s="113" t="str">
        <f t="shared" si="47"/>
        <v/>
      </c>
      <c r="P785" s="17" t="str">
        <f>IFERROR(IF(A785="","",N785*'Ergebnis (detailliert)'!J785/'Ergebnis (detailliert)'!I785),0)</f>
        <v/>
      </c>
      <c r="Q785" s="95" t="str">
        <f t="shared" si="48"/>
        <v/>
      </c>
      <c r="R785" s="96" t="str">
        <f t="shared" si="49"/>
        <v/>
      </c>
      <c r="S785" s="97" t="str">
        <f>IF(A785="","",IF(LOOKUP(A785,Stammdaten!$A$17:$A$1001,Stammdaten!$G$17:$G$1001)="Nein",0,IF(ISBLANK('Beladung des Speichers'!A785),"",ROUND(MIN(J785,Q785)*-1,2))))</f>
        <v/>
      </c>
    </row>
    <row r="786" spans="1:19" x14ac:dyDescent="0.2">
      <c r="A786" s="98" t="str">
        <f>IF('Beladung des Speichers'!A786="","",'Beladung des Speichers'!A786)</f>
        <v/>
      </c>
      <c r="B786" s="98" t="str">
        <f>IF('Beladung des Speichers'!B786="","",'Beladung des Speichers'!B786)</f>
        <v/>
      </c>
      <c r="C786" s="149" t="str">
        <f>IF(ISBLANK('Beladung des Speichers'!A786),"",SUMIFS('Beladung des Speichers'!$C$17:$C$300,'Beladung des Speichers'!$A$17:$A$300,A786)-SUMIFS('Entladung des Speichers'!$C$17:$C$300,'Entladung des Speichers'!$A$17:$A$300,A786)+SUMIFS(Füllstände!$B$17:$B$299,Füllstände!$A$17:$A$299,A786)-SUMIFS(Füllstände!$C$17:$C$299,Füllstände!$A$17:$A$299,A786))</f>
        <v/>
      </c>
      <c r="D786" s="150" t="str">
        <f>IF(ISBLANK('Beladung des Speichers'!A786),"",C786*'Beladung des Speichers'!C786/SUMIFS('Beladung des Speichers'!$C$17:$C$300,'Beladung des Speichers'!$A$17:$A$300,A786))</f>
        <v/>
      </c>
      <c r="E786" s="151" t="str">
        <f>IF(ISBLANK('Beladung des Speichers'!A786),"",1/SUMIFS('Beladung des Speichers'!$C$17:$C$300,'Beladung des Speichers'!$A$17:$A$300,A786)*C786*SUMIF($A$17:$A$300,A786,'Beladung des Speichers'!$E$17:$E$300))</f>
        <v/>
      </c>
      <c r="F786" s="152" t="str">
        <f>IF(ISBLANK('Beladung des Speichers'!A786),"",IF(C786=0,"0,00",D786/C786*E786))</f>
        <v/>
      </c>
      <c r="G786" s="153" t="str">
        <f>IF(ISBLANK('Beladung des Speichers'!A786),"",SUMIFS('Beladung des Speichers'!$C$17:$C$300,'Beladung des Speichers'!$A$17:$A$300,A786))</f>
        <v/>
      </c>
      <c r="H786" s="112" t="str">
        <f>IF(ISBLANK('Beladung des Speichers'!A786),"",'Beladung des Speichers'!C786)</f>
        <v/>
      </c>
      <c r="I786" s="154" t="str">
        <f>IF(ISBLANK('Beladung des Speichers'!A786),"",SUMIFS('Beladung des Speichers'!$E$17:$E$1001,'Beladung des Speichers'!$A$17:$A$1001,'Ergebnis (detailliert)'!A786))</f>
        <v/>
      </c>
      <c r="J786" s="113" t="str">
        <f>IF(ISBLANK('Beladung des Speichers'!A786),"",'Beladung des Speichers'!E786)</f>
        <v/>
      </c>
      <c r="K786" s="154" t="str">
        <f>IF(ISBLANK('Beladung des Speichers'!A786),"",SUMIFS('Entladung des Speichers'!$C$17:$C$1001,'Entladung des Speichers'!$A$17:$A$1001,'Ergebnis (detailliert)'!A786))</f>
        <v/>
      </c>
      <c r="L786" s="155" t="str">
        <f t="shared" ref="L786:L849" si="50">IF(A786="","",K786+C786)</f>
        <v/>
      </c>
      <c r="M786" s="155" t="str">
        <f>IF(ISBLANK('Entladung des Speichers'!A786),"",'Entladung des Speichers'!C786)</f>
        <v/>
      </c>
      <c r="N786" s="154" t="str">
        <f>IF(ISBLANK('Beladung des Speichers'!A786),"",SUMIFS('Entladung des Speichers'!$E$17:$E$1001,'Entladung des Speichers'!$A$17:$A$1001,'Ergebnis (detailliert)'!$A$17:$A$300))</f>
        <v/>
      </c>
      <c r="O786" s="113" t="str">
        <f t="shared" ref="O786:O849" si="51">IF(A786="","",N786+E786)</f>
        <v/>
      </c>
      <c r="P786" s="17" t="str">
        <f>IFERROR(IF(A786="","",N786*'Ergebnis (detailliert)'!J786/'Ergebnis (detailliert)'!I786),0)</f>
        <v/>
      </c>
      <c r="Q786" s="95" t="str">
        <f t="shared" ref="Q786:Q849" si="52">IFERROR(IF(A786="","",P786+E786*H786/G786),0)</f>
        <v/>
      </c>
      <c r="R786" s="96" t="str">
        <f t="shared" ref="R786:R849" si="53">H786</f>
        <v/>
      </c>
      <c r="S786" s="97" t="str">
        <f>IF(A786="","",IF(LOOKUP(A786,Stammdaten!$A$17:$A$1001,Stammdaten!$G$17:$G$1001)="Nein",0,IF(ISBLANK('Beladung des Speichers'!A786),"",ROUND(MIN(J786,Q786)*-1,2))))</f>
        <v/>
      </c>
    </row>
    <row r="787" spans="1:19" x14ac:dyDescent="0.2">
      <c r="A787" s="98" t="str">
        <f>IF('Beladung des Speichers'!A787="","",'Beladung des Speichers'!A787)</f>
        <v/>
      </c>
      <c r="B787" s="98" t="str">
        <f>IF('Beladung des Speichers'!B787="","",'Beladung des Speichers'!B787)</f>
        <v/>
      </c>
      <c r="C787" s="149" t="str">
        <f>IF(ISBLANK('Beladung des Speichers'!A787),"",SUMIFS('Beladung des Speichers'!$C$17:$C$300,'Beladung des Speichers'!$A$17:$A$300,A787)-SUMIFS('Entladung des Speichers'!$C$17:$C$300,'Entladung des Speichers'!$A$17:$A$300,A787)+SUMIFS(Füllstände!$B$17:$B$299,Füllstände!$A$17:$A$299,A787)-SUMIFS(Füllstände!$C$17:$C$299,Füllstände!$A$17:$A$299,A787))</f>
        <v/>
      </c>
      <c r="D787" s="150" t="str">
        <f>IF(ISBLANK('Beladung des Speichers'!A787),"",C787*'Beladung des Speichers'!C787/SUMIFS('Beladung des Speichers'!$C$17:$C$300,'Beladung des Speichers'!$A$17:$A$300,A787))</f>
        <v/>
      </c>
      <c r="E787" s="151" t="str">
        <f>IF(ISBLANK('Beladung des Speichers'!A787),"",1/SUMIFS('Beladung des Speichers'!$C$17:$C$300,'Beladung des Speichers'!$A$17:$A$300,A787)*C787*SUMIF($A$17:$A$300,A787,'Beladung des Speichers'!$E$17:$E$300))</f>
        <v/>
      </c>
      <c r="F787" s="152" t="str">
        <f>IF(ISBLANK('Beladung des Speichers'!A787),"",IF(C787=0,"0,00",D787/C787*E787))</f>
        <v/>
      </c>
      <c r="G787" s="153" t="str">
        <f>IF(ISBLANK('Beladung des Speichers'!A787),"",SUMIFS('Beladung des Speichers'!$C$17:$C$300,'Beladung des Speichers'!$A$17:$A$300,A787))</f>
        <v/>
      </c>
      <c r="H787" s="112" t="str">
        <f>IF(ISBLANK('Beladung des Speichers'!A787),"",'Beladung des Speichers'!C787)</f>
        <v/>
      </c>
      <c r="I787" s="154" t="str">
        <f>IF(ISBLANK('Beladung des Speichers'!A787),"",SUMIFS('Beladung des Speichers'!$E$17:$E$1001,'Beladung des Speichers'!$A$17:$A$1001,'Ergebnis (detailliert)'!A787))</f>
        <v/>
      </c>
      <c r="J787" s="113" t="str">
        <f>IF(ISBLANK('Beladung des Speichers'!A787),"",'Beladung des Speichers'!E787)</f>
        <v/>
      </c>
      <c r="K787" s="154" t="str">
        <f>IF(ISBLANK('Beladung des Speichers'!A787),"",SUMIFS('Entladung des Speichers'!$C$17:$C$1001,'Entladung des Speichers'!$A$17:$A$1001,'Ergebnis (detailliert)'!A787))</f>
        <v/>
      </c>
      <c r="L787" s="155" t="str">
        <f t="shared" si="50"/>
        <v/>
      </c>
      <c r="M787" s="155" t="str">
        <f>IF(ISBLANK('Entladung des Speichers'!A787),"",'Entladung des Speichers'!C787)</f>
        <v/>
      </c>
      <c r="N787" s="154" t="str">
        <f>IF(ISBLANK('Beladung des Speichers'!A787),"",SUMIFS('Entladung des Speichers'!$E$17:$E$1001,'Entladung des Speichers'!$A$17:$A$1001,'Ergebnis (detailliert)'!$A$17:$A$300))</f>
        <v/>
      </c>
      <c r="O787" s="113" t="str">
        <f t="shared" si="51"/>
        <v/>
      </c>
      <c r="P787" s="17" t="str">
        <f>IFERROR(IF(A787="","",N787*'Ergebnis (detailliert)'!J787/'Ergebnis (detailliert)'!I787),0)</f>
        <v/>
      </c>
      <c r="Q787" s="95" t="str">
        <f t="shared" si="52"/>
        <v/>
      </c>
      <c r="R787" s="96" t="str">
        <f t="shared" si="53"/>
        <v/>
      </c>
      <c r="S787" s="97" t="str">
        <f>IF(A787="","",IF(LOOKUP(A787,Stammdaten!$A$17:$A$1001,Stammdaten!$G$17:$G$1001)="Nein",0,IF(ISBLANK('Beladung des Speichers'!A787),"",ROUND(MIN(J787,Q787)*-1,2))))</f>
        <v/>
      </c>
    </row>
    <row r="788" spans="1:19" x14ac:dyDescent="0.2">
      <c r="A788" s="98" t="str">
        <f>IF('Beladung des Speichers'!A788="","",'Beladung des Speichers'!A788)</f>
        <v/>
      </c>
      <c r="B788" s="98" t="str">
        <f>IF('Beladung des Speichers'!B788="","",'Beladung des Speichers'!B788)</f>
        <v/>
      </c>
      <c r="C788" s="149" t="str">
        <f>IF(ISBLANK('Beladung des Speichers'!A788),"",SUMIFS('Beladung des Speichers'!$C$17:$C$300,'Beladung des Speichers'!$A$17:$A$300,A788)-SUMIFS('Entladung des Speichers'!$C$17:$C$300,'Entladung des Speichers'!$A$17:$A$300,A788)+SUMIFS(Füllstände!$B$17:$B$299,Füllstände!$A$17:$A$299,A788)-SUMIFS(Füllstände!$C$17:$C$299,Füllstände!$A$17:$A$299,A788))</f>
        <v/>
      </c>
      <c r="D788" s="150" t="str">
        <f>IF(ISBLANK('Beladung des Speichers'!A788),"",C788*'Beladung des Speichers'!C788/SUMIFS('Beladung des Speichers'!$C$17:$C$300,'Beladung des Speichers'!$A$17:$A$300,A788))</f>
        <v/>
      </c>
      <c r="E788" s="151" t="str">
        <f>IF(ISBLANK('Beladung des Speichers'!A788),"",1/SUMIFS('Beladung des Speichers'!$C$17:$C$300,'Beladung des Speichers'!$A$17:$A$300,A788)*C788*SUMIF($A$17:$A$300,A788,'Beladung des Speichers'!$E$17:$E$300))</f>
        <v/>
      </c>
      <c r="F788" s="152" t="str">
        <f>IF(ISBLANK('Beladung des Speichers'!A788),"",IF(C788=0,"0,00",D788/C788*E788))</f>
        <v/>
      </c>
      <c r="G788" s="153" t="str">
        <f>IF(ISBLANK('Beladung des Speichers'!A788),"",SUMIFS('Beladung des Speichers'!$C$17:$C$300,'Beladung des Speichers'!$A$17:$A$300,A788))</f>
        <v/>
      </c>
      <c r="H788" s="112" t="str">
        <f>IF(ISBLANK('Beladung des Speichers'!A788),"",'Beladung des Speichers'!C788)</f>
        <v/>
      </c>
      <c r="I788" s="154" t="str">
        <f>IF(ISBLANK('Beladung des Speichers'!A788),"",SUMIFS('Beladung des Speichers'!$E$17:$E$1001,'Beladung des Speichers'!$A$17:$A$1001,'Ergebnis (detailliert)'!A788))</f>
        <v/>
      </c>
      <c r="J788" s="113" t="str">
        <f>IF(ISBLANK('Beladung des Speichers'!A788),"",'Beladung des Speichers'!E788)</f>
        <v/>
      </c>
      <c r="K788" s="154" t="str">
        <f>IF(ISBLANK('Beladung des Speichers'!A788),"",SUMIFS('Entladung des Speichers'!$C$17:$C$1001,'Entladung des Speichers'!$A$17:$A$1001,'Ergebnis (detailliert)'!A788))</f>
        <v/>
      </c>
      <c r="L788" s="155" t="str">
        <f t="shared" si="50"/>
        <v/>
      </c>
      <c r="M788" s="155" t="str">
        <f>IF(ISBLANK('Entladung des Speichers'!A788),"",'Entladung des Speichers'!C788)</f>
        <v/>
      </c>
      <c r="N788" s="154" t="str">
        <f>IF(ISBLANK('Beladung des Speichers'!A788),"",SUMIFS('Entladung des Speichers'!$E$17:$E$1001,'Entladung des Speichers'!$A$17:$A$1001,'Ergebnis (detailliert)'!$A$17:$A$300))</f>
        <v/>
      </c>
      <c r="O788" s="113" t="str">
        <f t="shared" si="51"/>
        <v/>
      </c>
      <c r="P788" s="17" t="str">
        <f>IFERROR(IF(A788="","",N788*'Ergebnis (detailliert)'!J788/'Ergebnis (detailliert)'!I788),0)</f>
        <v/>
      </c>
      <c r="Q788" s="95" t="str">
        <f t="shared" si="52"/>
        <v/>
      </c>
      <c r="R788" s="96" t="str">
        <f t="shared" si="53"/>
        <v/>
      </c>
      <c r="S788" s="97" t="str">
        <f>IF(A788="","",IF(LOOKUP(A788,Stammdaten!$A$17:$A$1001,Stammdaten!$G$17:$G$1001)="Nein",0,IF(ISBLANK('Beladung des Speichers'!A788),"",ROUND(MIN(J788,Q788)*-1,2))))</f>
        <v/>
      </c>
    </row>
    <row r="789" spans="1:19" x14ac:dyDescent="0.2">
      <c r="A789" s="98" t="str">
        <f>IF('Beladung des Speichers'!A789="","",'Beladung des Speichers'!A789)</f>
        <v/>
      </c>
      <c r="B789" s="98" t="str">
        <f>IF('Beladung des Speichers'!B789="","",'Beladung des Speichers'!B789)</f>
        <v/>
      </c>
      <c r="C789" s="149" t="str">
        <f>IF(ISBLANK('Beladung des Speichers'!A789),"",SUMIFS('Beladung des Speichers'!$C$17:$C$300,'Beladung des Speichers'!$A$17:$A$300,A789)-SUMIFS('Entladung des Speichers'!$C$17:$C$300,'Entladung des Speichers'!$A$17:$A$300,A789)+SUMIFS(Füllstände!$B$17:$B$299,Füllstände!$A$17:$A$299,A789)-SUMIFS(Füllstände!$C$17:$C$299,Füllstände!$A$17:$A$299,A789))</f>
        <v/>
      </c>
      <c r="D789" s="150" t="str">
        <f>IF(ISBLANK('Beladung des Speichers'!A789),"",C789*'Beladung des Speichers'!C789/SUMIFS('Beladung des Speichers'!$C$17:$C$300,'Beladung des Speichers'!$A$17:$A$300,A789))</f>
        <v/>
      </c>
      <c r="E789" s="151" t="str">
        <f>IF(ISBLANK('Beladung des Speichers'!A789),"",1/SUMIFS('Beladung des Speichers'!$C$17:$C$300,'Beladung des Speichers'!$A$17:$A$300,A789)*C789*SUMIF($A$17:$A$300,A789,'Beladung des Speichers'!$E$17:$E$300))</f>
        <v/>
      </c>
      <c r="F789" s="152" t="str">
        <f>IF(ISBLANK('Beladung des Speichers'!A789),"",IF(C789=0,"0,00",D789/C789*E789))</f>
        <v/>
      </c>
      <c r="G789" s="153" t="str">
        <f>IF(ISBLANK('Beladung des Speichers'!A789),"",SUMIFS('Beladung des Speichers'!$C$17:$C$300,'Beladung des Speichers'!$A$17:$A$300,A789))</f>
        <v/>
      </c>
      <c r="H789" s="112" t="str">
        <f>IF(ISBLANK('Beladung des Speichers'!A789),"",'Beladung des Speichers'!C789)</f>
        <v/>
      </c>
      <c r="I789" s="154" t="str">
        <f>IF(ISBLANK('Beladung des Speichers'!A789),"",SUMIFS('Beladung des Speichers'!$E$17:$E$1001,'Beladung des Speichers'!$A$17:$A$1001,'Ergebnis (detailliert)'!A789))</f>
        <v/>
      </c>
      <c r="J789" s="113" t="str">
        <f>IF(ISBLANK('Beladung des Speichers'!A789),"",'Beladung des Speichers'!E789)</f>
        <v/>
      </c>
      <c r="K789" s="154" t="str">
        <f>IF(ISBLANK('Beladung des Speichers'!A789),"",SUMIFS('Entladung des Speichers'!$C$17:$C$1001,'Entladung des Speichers'!$A$17:$A$1001,'Ergebnis (detailliert)'!A789))</f>
        <v/>
      </c>
      <c r="L789" s="155" t="str">
        <f t="shared" si="50"/>
        <v/>
      </c>
      <c r="M789" s="155" t="str">
        <f>IF(ISBLANK('Entladung des Speichers'!A789),"",'Entladung des Speichers'!C789)</f>
        <v/>
      </c>
      <c r="N789" s="154" t="str">
        <f>IF(ISBLANK('Beladung des Speichers'!A789),"",SUMIFS('Entladung des Speichers'!$E$17:$E$1001,'Entladung des Speichers'!$A$17:$A$1001,'Ergebnis (detailliert)'!$A$17:$A$300))</f>
        <v/>
      </c>
      <c r="O789" s="113" t="str">
        <f t="shared" si="51"/>
        <v/>
      </c>
      <c r="P789" s="17" t="str">
        <f>IFERROR(IF(A789="","",N789*'Ergebnis (detailliert)'!J789/'Ergebnis (detailliert)'!I789),0)</f>
        <v/>
      </c>
      <c r="Q789" s="95" t="str">
        <f t="shared" si="52"/>
        <v/>
      </c>
      <c r="R789" s="96" t="str">
        <f t="shared" si="53"/>
        <v/>
      </c>
      <c r="S789" s="97" t="str">
        <f>IF(A789="","",IF(LOOKUP(A789,Stammdaten!$A$17:$A$1001,Stammdaten!$G$17:$G$1001)="Nein",0,IF(ISBLANK('Beladung des Speichers'!A789),"",ROUND(MIN(J789,Q789)*-1,2))))</f>
        <v/>
      </c>
    </row>
    <row r="790" spans="1:19" x14ac:dyDescent="0.2">
      <c r="A790" s="98" t="str">
        <f>IF('Beladung des Speichers'!A790="","",'Beladung des Speichers'!A790)</f>
        <v/>
      </c>
      <c r="B790" s="98" t="str">
        <f>IF('Beladung des Speichers'!B790="","",'Beladung des Speichers'!B790)</f>
        <v/>
      </c>
      <c r="C790" s="149" t="str">
        <f>IF(ISBLANK('Beladung des Speichers'!A790),"",SUMIFS('Beladung des Speichers'!$C$17:$C$300,'Beladung des Speichers'!$A$17:$A$300,A790)-SUMIFS('Entladung des Speichers'!$C$17:$C$300,'Entladung des Speichers'!$A$17:$A$300,A790)+SUMIFS(Füllstände!$B$17:$B$299,Füllstände!$A$17:$A$299,A790)-SUMIFS(Füllstände!$C$17:$C$299,Füllstände!$A$17:$A$299,A790))</f>
        <v/>
      </c>
      <c r="D790" s="150" t="str">
        <f>IF(ISBLANK('Beladung des Speichers'!A790),"",C790*'Beladung des Speichers'!C790/SUMIFS('Beladung des Speichers'!$C$17:$C$300,'Beladung des Speichers'!$A$17:$A$300,A790))</f>
        <v/>
      </c>
      <c r="E790" s="151" t="str">
        <f>IF(ISBLANK('Beladung des Speichers'!A790),"",1/SUMIFS('Beladung des Speichers'!$C$17:$C$300,'Beladung des Speichers'!$A$17:$A$300,A790)*C790*SUMIF($A$17:$A$300,A790,'Beladung des Speichers'!$E$17:$E$300))</f>
        <v/>
      </c>
      <c r="F790" s="152" t="str">
        <f>IF(ISBLANK('Beladung des Speichers'!A790),"",IF(C790=0,"0,00",D790/C790*E790))</f>
        <v/>
      </c>
      <c r="G790" s="153" t="str">
        <f>IF(ISBLANK('Beladung des Speichers'!A790),"",SUMIFS('Beladung des Speichers'!$C$17:$C$300,'Beladung des Speichers'!$A$17:$A$300,A790))</f>
        <v/>
      </c>
      <c r="H790" s="112" t="str">
        <f>IF(ISBLANK('Beladung des Speichers'!A790),"",'Beladung des Speichers'!C790)</f>
        <v/>
      </c>
      <c r="I790" s="154" t="str">
        <f>IF(ISBLANK('Beladung des Speichers'!A790),"",SUMIFS('Beladung des Speichers'!$E$17:$E$1001,'Beladung des Speichers'!$A$17:$A$1001,'Ergebnis (detailliert)'!A790))</f>
        <v/>
      </c>
      <c r="J790" s="113" t="str">
        <f>IF(ISBLANK('Beladung des Speichers'!A790),"",'Beladung des Speichers'!E790)</f>
        <v/>
      </c>
      <c r="K790" s="154" t="str">
        <f>IF(ISBLANK('Beladung des Speichers'!A790),"",SUMIFS('Entladung des Speichers'!$C$17:$C$1001,'Entladung des Speichers'!$A$17:$A$1001,'Ergebnis (detailliert)'!A790))</f>
        <v/>
      </c>
      <c r="L790" s="155" t="str">
        <f t="shared" si="50"/>
        <v/>
      </c>
      <c r="M790" s="155" t="str">
        <f>IF(ISBLANK('Entladung des Speichers'!A790),"",'Entladung des Speichers'!C790)</f>
        <v/>
      </c>
      <c r="N790" s="154" t="str">
        <f>IF(ISBLANK('Beladung des Speichers'!A790),"",SUMIFS('Entladung des Speichers'!$E$17:$E$1001,'Entladung des Speichers'!$A$17:$A$1001,'Ergebnis (detailliert)'!$A$17:$A$300))</f>
        <v/>
      </c>
      <c r="O790" s="113" t="str">
        <f t="shared" si="51"/>
        <v/>
      </c>
      <c r="P790" s="17" t="str">
        <f>IFERROR(IF(A790="","",N790*'Ergebnis (detailliert)'!J790/'Ergebnis (detailliert)'!I790),0)</f>
        <v/>
      </c>
      <c r="Q790" s="95" t="str">
        <f t="shared" si="52"/>
        <v/>
      </c>
      <c r="R790" s="96" t="str">
        <f t="shared" si="53"/>
        <v/>
      </c>
      <c r="S790" s="97" t="str">
        <f>IF(A790="","",IF(LOOKUP(A790,Stammdaten!$A$17:$A$1001,Stammdaten!$G$17:$G$1001)="Nein",0,IF(ISBLANK('Beladung des Speichers'!A790),"",ROUND(MIN(J790,Q790)*-1,2))))</f>
        <v/>
      </c>
    </row>
    <row r="791" spans="1:19" x14ac:dyDescent="0.2">
      <c r="A791" s="98" t="str">
        <f>IF('Beladung des Speichers'!A791="","",'Beladung des Speichers'!A791)</f>
        <v/>
      </c>
      <c r="B791" s="98" t="str">
        <f>IF('Beladung des Speichers'!B791="","",'Beladung des Speichers'!B791)</f>
        <v/>
      </c>
      <c r="C791" s="149" t="str">
        <f>IF(ISBLANK('Beladung des Speichers'!A791),"",SUMIFS('Beladung des Speichers'!$C$17:$C$300,'Beladung des Speichers'!$A$17:$A$300,A791)-SUMIFS('Entladung des Speichers'!$C$17:$C$300,'Entladung des Speichers'!$A$17:$A$300,A791)+SUMIFS(Füllstände!$B$17:$B$299,Füllstände!$A$17:$A$299,A791)-SUMIFS(Füllstände!$C$17:$C$299,Füllstände!$A$17:$A$299,A791))</f>
        <v/>
      </c>
      <c r="D791" s="150" t="str">
        <f>IF(ISBLANK('Beladung des Speichers'!A791),"",C791*'Beladung des Speichers'!C791/SUMIFS('Beladung des Speichers'!$C$17:$C$300,'Beladung des Speichers'!$A$17:$A$300,A791))</f>
        <v/>
      </c>
      <c r="E791" s="151" t="str">
        <f>IF(ISBLANK('Beladung des Speichers'!A791),"",1/SUMIFS('Beladung des Speichers'!$C$17:$C$300,'Beladung des Speichers'!$A$17:$A$300,A791)*C791*SUMIF($A$17:$A$300,A791,'Beladung des Speichers'!$E$17:$E$300))</f>
        <v/>
      </c>
      <c r="F791" s="152" t="str">
        <f>IF(ISBLANK('Beladung des Speichers'!A791),"",IF(C791=0,"0,00",D791/C791*E791))</f>
        <v/>
      </c>
      <c r="G791" s="153" t="str">
        <f>IF(ISBLANK('Beladung des Speichers'!A791),"",SUMIFS('Beladung des Speichers'!$C$17:$C$300,'Beladung des Speichers'!$A$17:$A$300,A791))</f>
        <v/>
      </c>
      <c r="H791" s="112" t="str">
        <f>IF(ISBLANK('Beladung des Speichers'!A791),"",'Beladung des Speichers'!C791)</f>
        <v/>
      </c>
      <c r="I791" s="154" t="str">
        <f>IF(ISBLANK('Beladung des Speichers'!A791),"",SUMIFS('Beladung des Speichers'!$E$17:$E$1001,'Beladung des Speichers'!$A$17:$A$1001,'Ergebnis (detailliert)'!A791))</f>
        <v/>
      </c>
      <c r="J791" s="113" t="str">
        <f>IF(ISBLANK('Beladung des Speichers'!A791),"",'Beladung des Speichers'!E791)</f>
        <v/>
      </c>
      <c r="K791" s="154" t="str">
        <f>IF(ISBLANK('Beladung des Speichers'!A791),"",SUMIFS('Entladung des Speichers'!$C$17:$C$1001,'Entladung des Speichers'!$A$17:$A$1001,'Ergebnis (detailliert)'!A791))</f>
        <v/>
      </c>
      <c r="L791" s="155" t="str">
        <f t="shared" si="50"/>
        <v/>
      </c>
      <c r="M791" s="155" t="str">
        <f>IF(ISBLANK('Entladung des Speichers'!A791),"",'Entladung des Speichers'!C791)</f>
        <v/>
      </c>
      <c r="N791" s="154" t="str">
        <f>IF(ISBLANK('Beladung des Speichers'!A791),"",SUMIFS('Entladung des Speichers'!$E$17:$E$1001,'Entladung des Speichers'!$A$17:$A$1001,'Ergebnis (detailliert)'!$A$17:$A$300))</f>
        <v/>
      </c>
      <c r="O791" s="113" t="str">
        <f t="shared" si="51"/>
        <v/>
      </c>
      <c r="P791" s="17" t="str">
        <f>IFERROR(IF(A791="","",N791*'Ergebnis (detailliert)'!J791/'Ergebnis (detailliert)'!I791),0)</f>
        <v/>
      </c>
      <c r="Q791" s="95" t="str">
        <f t="shared" si="52"/>
        <v/>
      </c>
      <c r="R791" s="96" t="str">
        <f t="shared" si="53"/>
        <v/>
      </c>
      <c r="S791" s="97" t="str">
        <f>IF(A791="","",IF(LOOKUP(A791,Stammdaten!$A$17:$A$1001,Stammdaten!$G$17:$G$1001)="Nein",0,IF(ISBLANK('Beladung des Speichers'!A791),"",ROUND(MIN(J791,Q791)*-1,2))))</f>
        <v/>
      </c>
    </row>
    <row r="792" spans="1:19" x14ac:dyDescent="0.2">
      <c r="A792" s="98" t="str">
        <f>IF('Beladung des Speichers'!A792="","",'Beladung des Speichers'!A792)</f>
        <v/>
      </c>
      <c r="B792" s="98" t="str">
        <f>IF('Beladung des Speichers'!B792="","",'Beladung des Speichers'!B792)</f>
        <v/>
      </c>
      <c r="C792" s="149" t="str">
        <f>IF(ISBLANK('Beladung des Speichers'!A792),"",SUMIFS('Beladung des Speichers'!$C$17:$C$300,'Beladung des Speichers'!$A$17:$A$300,A792)-SUMIFS('Entladung des Speichers'!$C$17:$C$300,'Entladung des Speichers'!$A$17:$A$300,A792)+SUMIFS(Füllstände!$B$17:$B$299,Füllstände!$A$17:$A$299,A792)-SUMIFS(Füllstände!$C$17:$C$299,Füllstände!$A$17:$A$299,A792))</f>
        <v/>
      </c>
      <c r="D792" s="150" t="str">
        <f>IF(ISBLANK('Beladung des Speichers'!A792),"",C792*'Beladung des Speichers'!C792/SUMIFS('Beladung des Speichers'!$C$17:$C$300,'Beladung des Speichers'!$A$17:$A$300,A792))</f>
        <v/>
      </c>
      <c r="E792" s="151" t="str">
        <f>IF(ISBLANK('Beladung des Speichers'!A792),"",1/SUMIFS('Beladung des Speichers'!$C$17:$C$300,'Beladung des Speichers'!$A$17:$A$300,A792)*C792*SUMIF($A$17:$A$300,A792,'Beladung des Speichers'!$E$17:$E$300))</f>
        <v/>
      </c>
      <c r="F792" s="152" t="str">
        <f>IF(ISBLANK('Beladung des Speichers'!A792),"",IF(C792=0,"0,00",D792/C792*E792))</f>
        <v/>
      </c>
      <c r="G792" s="153" t="str">
        <f>IF(ISBLANK('Beladung des Speichers'!A792),"",SUMIFS('Beladung des Speichers'!$C$17:$C$300,'Beladung des Speichers'!$A$17:$A$300,A792))</f>
        <v/>
      </c>
      <c r="H792" s="112" t="str">
        <f>IF(ISBLANK('Beladung des Speichers'!A792),"",'Beladung des Speichers'!C792)</f>
        <v/>
      </c>
      <c r="I792" s="154" t="str">
        <f>IF(ISBLANK('Beladung des Speichers'!A792),"",SUMIFS('Beladung des Speichers'!$E$17:$E$1001,'Beladung des Speichers'!$A$17:$A$1001,'Ergebnis (detailliert)'!A792))</f>
        <v/>
      </c>
      <c r="J792" s="113" t="str">
        <f>IF(ISBLANK('Beladung des Speichers'!A792),"",'Beladung des Speichers'!E792)</f>
        <v/>
      </c>
      <c r="K792" s="154" t="str">
        <f>IF(ISBLANK('Beladung des Speichers'!A792),"",SUMIFS('Entladung des Speichers'!$C$17:$C$1001,'Entladung des Speichers'!$A$17:$A$1001,'Ergebnis (detailliert)'!A792))</f>
        <v/>
      </c>
      <c r="L792" s="155" t="str">
        <f t="shared" si="50"/>
        <v/>
      </c>
      <c r="M792" s="155" t="str">
        <f>IF(ISBLANK('Entladung des Speichers'!A792),"",'Entladung des Speichers'!C792)</f>
        <v/>
      </c>
      <c r="N792" s="154" t="str">
        <f>IF(ISBLANK('Beladung des Speichers'!A792),"",SUMIFS('Entladung des Speichers'!$E$17:$E$1001,'Entladung des Speichers'!$A$17:$A$1001,'Ergebnis (detailliert)'!$A$17:$A$300))</f>
        <v/>
      </c>
      <c r="O792" s="113" t="str">
        <f t="shared" si="51"/>
        <v/>
      </c>
      <c r="P792" s="17" t="str">
        <f>IFERROR(IF(A792="","",N792*'Ergebnis (detailliert)'!J792/'Ergebnis (detailliert)'!I792),0)</f>
        <v/>
      </c>
      <c r="Q792" s="95" t="str">
        <f t="shared" si="52"/>
        <v/>
      </c>
      <c r="R792" s="96" t="str">
        <f t="shared" si="53"/>
        <v/>
      </c>
      <c r="S792" s="97" t="str">
        <f>IF(A792="","",IF(LOOKUP(A792,Stammdaten!$A$17:$A$1001,Stammdaten!$G$17:$G$1001)="Nein",0,IF(ISBLANK('Beladung des Speichers'!A792),"",ROUND(MIN(J792,Q792)*-1,2))))</f>
        <v/>
      </c>
    </row>
    <row r="793" spans="1:19" x14ac:dyDescent="0.2">
      <c r="A793" s="98" t="str">
        <f>IF('Beladung des Speichers'!A793="","",'Beladung des Speichers'!A793)</f>
        <v/>
      </c>
      <c r="B793" s="98" t="str">
        <f>IF('Beladung des Speichers'!B793="","",'Beladung des Speichers'!B793)</f>
        <v/>
      </c>
      <c r="C793" s="149" t="str">
        <f>IF(ISBLANK('Beladung des Speichers'!A793),"",SUMIFS('Beladung des Speichers'!$C$17:$C$300,'Beladung des Speichers'!$A$17:$A$300,A793)-SUMIFS('Entladung des Speichers'!$C$17:$C$300,'Entladung des Speichers'!$A$17:$A$300,A793)+SUMIFS(Füllstände!$B$17:$B$299,Füllstände!$A$17:$A$299,A793)-SUMIFS(Füllstände!$C$17:$C$299,Füllstände!$A$17:$A$299,A793))</f>
        <v/>
      </c>
      <c r="D793" s="150" t="str">
        <f>IF(ISBLANK('Beladung des Speichers'!A793),"",C793*'Beladung des Speichers'!C793/SUMIFS('Beladung des Speichers'!$C$17:$C$300,'Beladung des Speichers'!$A$17:$A$300,A793))</f>
        <v/>
      </c>
      <c r="E793" s="151" t="str">
        <f>IF(ISBLANK('Beladung des Speichers'!A793),"",1/SUMIFS('Beladung des Speichers'!$C$17:$C$300,'Beladung des Speichers'!$A$17:$A$300,A793)*C793*SUMIF($A$17:$A$300,A793,'Beladung des Speichers'!$E$17:$E$300))</f>
        <v/>
      </c>
      <c r="F793" s="152" t="str">
        <f>IF(ISBLANK('Beladung des Speichers'!A793),"",IF(C793=0,"0,00",D793/C793*E793))</f>
        <v/>
      </c>
      <c r="G793" s="153" t="str">
        <f>IF(ISBLANK('Beladung des Speichers'!A793),"",SUMIFS('Beladung des Speichers'!$C$17:$C$300,'Beladung des Speichers'!$A$17:$A$300,A793))</f>
        <v/>
      </c>
      <c r="H793" s="112" t="str">
        <f>IF(ISBLANK('Beladung des Speichers'!A793),"",'Beladung des Speichers'!C793)</f>
        <v/>
      </c>
      <c r="I793" s="154" t="str">
        <f>IF(ISBLANK('Beladung des Speichers'!A793),"",SUMIFS('Beladung des Speichers'!$E$17:$E$1001,'Beladung des Speichers'!$A$17:$A$1001,'Ergebnis (detailliert)'!A793))</f>
        <v/>
      </c>
      <c r="J793" s="113" t="str">
        <f>IF(ISBLANK('Beladung des Speichers'!A793),"",'Beladung des Speichers'!E793)</f>
        <v/>
      </c>
      <c r="K793" s="154" t="str">
        <f>IF(ISBLANK('Beladung des Speichers'!A793),"",SUMIFS('Entladung des Speichers'!$C$17:$C$1001,'Entladung des Speichers'!$A$17:$A$1001,'Ergebnis (detailliert)'!A793))</f>
        <v/>
      </c>
      <c r="L793" s="155" t="str">
        <f t="shared" si="50"/>
        <v/>
      </c>
      <c r="M793" s="155" t="str">
        <f>IF(ISBLANK('Entladung des Speichers'!A793),"",'Entladung des Speichers'!C793)</f>
        <v/>
      </c>
      <c r="N793" s="154" t="str">
        <f>IF(ISBLANK('Beladung des Speichers'!A793),"",SUMIFS('Entladung des Speichers'!$E$17:$E$1001,'Entladung des Speichers'!$A$17:$A$1001,'Ergebnis (detailliert)'!$A$17:$A$300))</f>
        <v/>
      </c>
      <c r="O793" s="113" t="str">
        <f t="shared" si="51"/>
        <v/>
      </c>
      <c r="P793" s="17" t="str">
        <f>IFERROR(IF(A793="","",N793*'Ergebnis (detailliert)'!J793/'Ergebnis (detailliert)'!I793),0)</f>
        <v/>
      </c>
      <c r="Q793" s="95" t="str">
        <f t="shared" si="52"/>
        <v/>
      </c>
      <c r="R793" s="96" t="str">
        <f t="shared" si="53"/>
        <v/>
      </c>
      <c r="S793" s="97" t="str">
        <f>IF(A793="","",IF(LOOKUP(A793,Stammdaten!$A$17:$A$1001,Stammdaten!$G$17:$G$1001)="Nein",0,IF(ISBLANK('Beladung des Speichers'!A793),"",ROUND(MIN(J793,Q793)*-1,2))))</f>
        <v/>
      </c>
    </row>
    <row r="794" spans="1:19" x14ac:dyDescent="0.2">
      <c r="A794" s="98" t="str">
        <f>IF('Beladung des Speichers'!A794="","",'Beladung des Speichers'!A794)</f>
        <v/>
      </c>
      <c r="B794" s="98" t="str">
        <f>IF('Beladung des Speichers'!B794="","",'Beladung des Speichers'!B794)</f>
        <v/>
      </c>
      <c r="C794" s="149" t="str">
        <f>IF(ISBLANK('Beladung des Speichers'!A794),"",SUMIFS('Beladung des Speichers'!$C$17:$C$300,'Beladung des Speichers'!$A$17:$A$300,A794)-SUMIFS('Entladung des Speichers'!$C$17:$C$300,'Entladung des Speichers'!$A$17:$A$300,A794)+SUMIFS(Füllstände!$B$17:$B$299,Füllstände!$A$17:$A$299,A794)-SUMIFS(Füllstände!$C$17:$C$299,Füllstände!$A$17:$A$299,A794))</f>
        <v/>
      </c>
      <c r="D794" s="150" t="str">
        <f>IF(ISBLANK('Beladung des Speichers'!A794),"",C794*'Beladung des Speichers'!C794/SUMIFS('Beladung des Speichers'!$C$17:$C$300,'Beladung des Speichers'!$A$17:$A$300,A794))</f>
        <v/>
      </c>
      <c r="E794" s="151" t="str">
        <f>IF(ISBLANK('Beladung des Speichers'!A794),"",1/SUMIFS('Beladung des Speichers'!$C$17:$C$300,'Beladung des Speichers'!$A$17:$A$300,A794)*C794*SUMIF($A$17:$A$300,A794,'Beladung des Speichers'!$E$17:$E$300))</f>
        <v/>
      </c>
      <c r="F794" s="152" t="str">
        <f>IF(ISBLANK('Beladung des Speichers'!A794),"",IF(C794=0,"0,00",D794/C794*E794))</f>
        <v/>
      </c>
      <c r="G794" s="153" t="str">
        <f>IF(ISBLANK('Beladung des Speichers'!A794),"",SUMIFS('Beladung des Speichers'!$C$17:$C$300,'Beladung des Speichers'!$A$17:$A$300,A794))</f>
        <v/>
      </c>
      <c r="H794" s="112" t="str">
        <f>IF(ISBLANK('Beladung des Speichers'!A794),"",'Beladung des Speichers'!C794)</f>
        <v/>
      </c>
      <c r="I794" s="154" t="str">
        <f>IF(ISBLANK('Beladung des Speichers'!A794),"",SUMIFS('Beladung des Speichers'!$E$17:$E$1001,'Beladung des Speichers'!$A$17:$A$1001,'Ergebnis (detailliert)'!A794))</f>
        <v/>
      </c>
      <c r="J794" s="113" t="str">
        <f>IF(ISBLANK('Beladung des Speichers'!A794),"",'Beladung des Speichers'!E794)</f>
        <v/>
      </c>
      <c r="K794" s="154" t="str">
        <f>IF(ISBLANK('Beladung des Speichers'!A794),"",SUMIFS('Entladung des Speichers'!$C$17:$C$1001,'Entladung des Speichers'!$A$17:$A$1001,'Ergebnis (detailliert)'!A794))</f>
        <v/>
      </c>
      <c r="L794" s="155" t="str">
        <f t="shared" si="50"/>
        <v/>
      </c>
      <c r="M794" s="155" t="str">
        <f>IF(ISBLANK('Entladung des Speichers'!A794),"",'Entladung des Speichers'!C794)</f>
        <v/>
      </c>
      <c r="N794" s="154" t="str">
        <f>IF(ISBLANK('Beladung des Speichers'!A794),"",SUMIFS('Entladung des Speichers'!$E$17:$E$1001,'Entladung des Speichers'!$A$17:$A$1001,'Ergebnis (detailliert)'!$A$17:$A$300))</f>
        <v/>
      </c>
      <c r="O794" s="113" t="str">
        <f t="shared" si="51"/>
        <v/>
      </c>
      <c r="P794" s="17" t="str">
        <f>IFERROR(IF(A794="","",N794*'Ergebnis (detailliert)'!J794/'Ergebnis (detailliert)'!I794),0)</f>
        <v/>
      </c>
      <c r="Q794" s="95" t="str">
        <f t="shared" si="52"/>
        <v/>
      </c>
      <c r="R794" s="96" t="str">
        <f t="shared" si="53"/>
        <v/>
      </c>
      <c r="S794" s="97" t="str">
        <f>IF(A794="","",IF(LOOKUP(A794,Stammdaten!$A$17:$A$1001,Stammdaten!$G$17:$G$1001)="Nein",0,IF(ISBLANK('Beladung des Speichers'!A794),"",ROUND(MIN(J794,Q794)*-1,2))))</f>
        <v/>
      </c>
    </row>
    <row r="795" spans="1:19" x14ac:dyDescent="0.2">
      <c r="A795" s="98" t="str">
        <f>IF('Beladung des Speichers'!A795="","",'Beladung des Speichers'!A795)</f>
        <v/>
      </c>
      <c r="B795" s="98" t="str">
        <f>IF('Beladung des Speichers'!B795="","",'Beladung des Speichers'!B795)</f>
        <v/>
      </c>
      <c r="C795" s="149" t="str">
        <f>IF(ISBLANK('Beladung des Speichers'!A795),"",SUMIFS('Beladung des Speichers'!$C$17:$C$300,'Beladung des Speichers'!$A$17:$A$300,A795)-SUMIFS('Entladung des Speichers'!$C$17:$C$300,'Entladung des Speichers'!$A$17:$A$300,A795)+SUMIFS(Füllstände!$B$17:$B$299,Füllstände!$A$17:$A$299,A795)-SUMIFS(Füllstände!$C$17:$C$299,Füllstände!$A$17:$A$299,A795))</f>
        <v/>
      </c>
      <c r="D795" s="150" t="str">
        <f>IF(ISBLANK('Beladung des Speichers'!A795),"",C795*'Beladung des Speichers'!C795/SUMIFS('Beladung des Speichers'!$C$17:$C$300,'Beladung des Speichers'!$A$17:$A$300,A795))</f>
        <v/>
      </c>
      <c r="E795" s="151" t="str">
        <f>IF(ISBLANK('Beladung des Speichers'!A795),"",1/SUMIFS('Beladung des Speichers'!$C$17:$C$300,'Beladung des Speichers'!$A$17:$A$300,A795)*C795*SUMIF($A$17:$A$300,A795,'Beladung des Speichers'!$E$17:$E$300))</f>
        <v/>
      </c>
      <c r="F795" s="152" t="str">
        <f>IF(ISBLANK('Beladung des Speichers'!A795),"",IF(C795=0,"0,00",D795/C795*E795))</f>
        <v/>
      </c>
      <c r="G795" s="153" t="str">
        <f>IF(ISBLANK('Beladung des Speichers'!A795),"",SUMIFS('Beladung des Speichers'!$C$17:$C$300,'Beladung des Speichers'!$A$17:$A$300,A795))</f>
        <v/>
      </c>
      <c r="H795" s="112" t="str">
        <f>IF(ISBLANK('Beladung des Speichers'!A795),"",'Beladung des Speichers'!C795)</f>
        <v/>
      </c>
      <c r="I795" s="154" t="str">
        <f>IF(ISBLANK('Beladung des Speichers'!A795),"",SUMIFS('Beladung des Speichers'!$E$17:$E$1001,'Beladung des Speichers'!$A$17:$A$1001,'Ergebnis (detailliert)'!A795))</f>
        <v/>
      </c>
      <c r="J795" s="113" t="str">
        <f>IF(ISBLANK('Beladung des Speichers'!A795),"",'Beladung des Speichers'!E795)</f>
        <v/>
      </c>
      <c r="K795" s="154" t="str">
        <f>IF(ISBLANK('Beladung des Speichers'!A795),"",SUMIFS('Entladung des Speichers'!$C$17:$C$1001,'Entladung des Speichers'!$A$17:$A$1001,'Ergebnis (detailliert)'!A795))</f>
        <v/>
      </c>
      <c r="L795" s="155" t="str">
        <f t="shared" si="50"/>
        <v/>
      </c>
      <c r="M795" s="155" t="str">
        <f>IF(ISBLANK('Entladung des Speichers'!A795),"",'Entladung des Speichers'!C795)</f>
        <v/>
      </c>
      <c r="N795" s="154" t="str">
        <f>IF(ISBLANK('Beladung des Speichers'!A795),"",SUMIFS('Entladung des Speichers'!$E$17:$E$1001,'Entladung des Speichers'!$A$17:$A$1001,'Ergebnis (detailliert)'!$A$17:$A$300))</f>
        <v/>
      </c>
      <c r="O795" s="113" t="str">
        <f t="shared" si="51"/>
        <v/>
      </c>
      <c r="P795" s="17" t="str">
        <f>IFERROR(IF(A795="","",N795*'Ergebnis (detailliert)'!J795/'Ergebnis (detailliert)'!I795),0)</f>
        <v/>
      </c>
      <c r="Q795" s="95" t="str">
        <f t="shared" si="52"/>
        <v/>
      </c>
      <c r="R795" s="96" t="str">
        <f t="shared" si="53"/>
        <v/>
      </c>
      <c r="S795" s="97" t="str">
        <f>IF(A795="","",IF(LOOKUP(A795,Stammdaten!$A$17:$A$1001,Stammdaten!$G$17:$G$1001)="Nein",0,IF(ISBLANK('Beladung des Speichers'!A795),"",ROUND(MIN(J795,Q795)*-1,2))))</f>
        <v/>
      </c>
    </row>
    <row r="796" spans="1:19" x14ac:dyDescent="0.2">
      <c r="A796" s="98" t="str">
        <f>IF('Beladung des Speichers'!A796="","",'Beladung des Speichers'!A796)</f>
        <v/>
      </c>
      <c r="B796" s="98" t="str">
        <f>IF('Beladung des Speichers'!B796="","",'Beladung des Speichers'!B796)</f>
        <v/>
      </c>
      <c r="C796" s="149" t="str">
        <f>IF(ISBLANK('Beladung des Speichers'!A796),"",SUMIFS('Beladung des Speichers'!$C$17:$C$300,'Beladung des Speichers'!$A$17:$A$300,A796)-SUMIFS('Entladung des Speichers'!$C$17:$C$300,'Entladung des Speichers'!$A$17:$A$300,A796)+SUMIFS(Füllstände!$B$17:$B$299,Füllstände!$A$17:$A$299,A796)-SUMIFS(Füllstände!$C$17:$C$299,Füllstände!$A$17:$A$299,A796))</f>
        <v/>
      </c>
      <c r="D796" s="150" t="str">
        <f>IF(ISBLANK('Beladung des Speichers'!A796),"",C796*'Beladung des Speichers'!C796/SUMIFS('Beladung des Speichers'!$C$17:$C$300,'Beladung des Speichers'!$A$17:$A$300,A796))</f>
        <v/>
      </c>
      <c r="E796" s="151" t="str">
        <f>IF(ISBLANK('Beladung des Speichers'!A796),"",1/SUMIFS('Beladung des Speichers'!$C$17:$C$300,'Beladung des Speichers'!$A$17:$A$300,A796)*C796*SUMIF($A$17:$A$300,A796,'Beladung des Speichers'!$E$17:$E$300))</f>
        <v/>
      </c>
      <c r="F796" s="152" t="str">
        <f>IF(ISBLANK('Beladung des Speichers'!A796),"",IF(C796=0,"0,00",D796/C796*E796))</f>
        <v/>
      </c>
      <c r="G796" s="153" t="str">
        <f>IF(ISBLANK('Beladung des Speichers'!A796),"",SUMIFS('Beladung des Speichers'!$C$17:$C$300,'Beladung des Speichers'!$A$17:$A$300,A796))</f>
        <v/>
      </c>
      <c r="H796" s="112" t="str">
        <f>IF(ISBLANK('Beladung des Speichers'!A796),"",'Beladung des Speichers'!C796)</f>
        <v/>
      </c>
      <c r="I796" s="154" t="str">
        <f>IF(ISBLANK('Beladung des Speichers'!A796),"",SUMIFS('Beladung des Speichers'!$E$17:$E$1001,'Beladung des Speichers'!$A$17:$A$1001,'Ergebnis (detailliert)'!A796))</f>
        <v/>
      </c>
      <c r="J796" s="113" t="str">
        <f>IF(ISBLANK('Beladung des Speichers'!A796),"",'Beladung des Speichers'!E796)</f>
        <v/>
      </c>
      <c r="K796" s="154" t="str">
        <f>IF(ISBLANK('Beladung des Speichers'!A796),"",SUMIFS('Entladung des Speichers'!$C$17:$C$1001,'Entladung des Speichers'!$A$17:$A$1001,'Ergebnis (detailliert)'!A796))</f>
        <v/>
      </c>
      <c r="L796" s="155" t="str">
        <f t="shared" si="50"/>
        <v/>
      </c>
      <c r="M796" s="155" t="str">
        <f>IF(ISBLANK('Entladung des Speichers'!A796),"",'Entladung des Speichers'!C796)</f>
        <v/>
      </c>
      <c r="N796" s="154" t="str">
        <f>IF(ISBLANK('Beladung des Speichers'!A796),"",SUMIFS('Entladung des Speichers'!$E$17:$E$1001,'Entladung des Speichers'!$A$17:$A$1001,'Ergebnis (detailliert)'!$A$17:$A$300))</f>
        <v/>
      </c>
      <c r="O796" s="113" t="str">
        <f t="shared" si="51"/>
        <v/>
      </c>
      <c r="P796" s="17" t="str">
        <f>IFERROR(IF(A796="","",N796*'Ergebnis (detailliert)'!J796/'Ergebnis (detailliert)'!I796),0)</f>
        <v/>
      </c>
      <c r="Q796" s="95" t="str">
        <f t="shared" si="52"/>
        <v/>
      </c>
      <c r="R796" s="96" t="str">
        <f t="shared" si="53"/>
        <v/>
      </c>
      <c r="S796" s="97" t="str">
        <f>IF(A796="","",IF(LOOKUP(A796,Stammdaten!$A$17:$A$1001,Stammdaten!$G$17:$G$1001)="Nein",0,IF(ISBLANK('Beladung des Speichers'!A796),"",ROUND(MIN(J796,Q796)*-1,2))))</f>
        <v/>
      </c>
    </row>
    <row r="797" spans="1:19" x14ac:dyDescent="0.2">
      <c r="A797" s="98" t="str">
        <f>IF('Beladung des Speichers'!A797="","",'Beladung des Speichers'!A797)</f>
        <v/>
      </c>
      <c r="B797" s="98" t="str">
        <f>IF('Beladung des Speichers'!B797="","",'Beladung des Speichers'!B797)</f>
        <v/>
      </c>
      <c r="C797" s="149" t="str">
        <f>IF(ISBLANK('Beladung des Speichers'!A797),"",SUMIFS('Beladung des Speichers'!$C$17:$C$300,'Beladung des Speichers'!$A$17:$A$300,A797)-SUMIFS('Entladung des Speichers'!$C$17:$C$300,'Entladung des Speichers'!$A$17:$A$300,A797)+SUMIFS(Füllstände!$B$17:$B$299,Füllstände!$A$17:$A$299,A797)-SUMIFS(Füllstände!$C$17:$C$299,Füllstände!$A$17:$A$299,A797))</f>
        <v/>
      </c>
      <c r="D797" s="150" t="str">
        <f>IF(ISBLANK('Beladung des Speichers'!A797),"",C797*'Beladung des Speichers'!C797/SUMIFS('Beladung des Speichers'!$C$17:$C$300,'Beladung des Speichers'!$A$17:$A$300,A797))</f>
        <v/>
      </c>
      <c r="E797" s="151" t="str">
        <f>IF(ISBLANK('Beladung des Speichers'!A797),"",1/SUMIFS('Beladung des Speichers'!$C$17:$C$300,'Beladung des Speichers'!$A$17:$A$300,A797)*C797*SUMIF($A$17:$A$300,A797,'Beladung des Speichers'!$E$17:$E$300))</f>
        <v/>
      </c>
      <c r="F797" s="152" t="str">
        <f>IF(ISBLANK('Beladung des Speichers'!A797),"",IF(C797=0,"0,00",D797/C797*E797))</f>
        <v/>
      </c>
      <c r="G797" s="153" t="str">
        <f>IF(ISBLANK('Beladung des Speichers'!A797),"",SUMIFS('Beladung des Speichers'!$C$17:$C$300,'Beladung des Speichers'!$A$17:$A$300,A797))</f>
        <v/>
      </c>
      <c r="H797" s="112" t="str">
        <f>IF(ISBLANK('Beladung des Speichers'!A797),"",'Beladung des Speichers'!C797)</f>
        <v/>
      </c>
      <c r="I797" s="154" t="str">
        <f>IF(ISBLANK('Beladung des Speichers'!A797),"",SUMIFS('Beladung des Speichers'!$E$17:$E$1001,'Beladung des Speichers'!$A$17:$A$1001,'Ergebnis (detailliert)'!A797))</f>
        <v/>
      </c>
      <c r="J797" s="113" t="str">
        <f>IF(ISBLANK('Beladung des Speichers'!A797),"",'Beladung des Speichers'!E797)</f>
        <v/>
      </c>
      <c r="K797" s="154" t="str">
        <f>IF(ISBLANK('Beladung des Speichers'!A797),"",SUMIFS('Entladung des Speichers'!$C$17:$C$1001,'Entladung des Speichers'!$A$17:$A$1001,'Ergebnis (detailliert)'!A797))</f>
        <v/>
      </c>
      <c r="L797" s="155" t="str">
        <f t="shared" si="50"/>
        <v/>
      </c>
      <c r="M797" s="155" t="str">
        <f>IF(ISBLANK('Entladung des Speichers'!A797),"",'Entladung des Speichers'!C797)</f>
        <v/>
      </c>
      <c r="N797" s="154" t="str">
        <f>IF(ISBLANK('Beladung des Speichers'!A797),"",SUMIFS('Entladung des Speichers'!$E$17:$E$1001,'Entladung des Speichers'!$A$17:$A$1001,'Ergebnis (detailliert)'!$A$17:$A$300))</f>
        <v/>
      </c>
      <c r="O797" s="113" t="str">
        <f t="shared" si="51"/>
        <v/>
      </c>
      <c r="P797" s="17" t="str">
        <f>IFERROR(IF(A797="","",N797*'Ergebnis (detailliert)'!J797/'Ergebnis (detailliert)'!I797),0)</f>
        <v/>
      </c>
      <c r="Q797" s="95" t="str">
        <f t="shared" si="52"/>
        <v/>
      </c>
      <c r="R797" s="96" t="str">
        <f t="shared" si="53"/>
        <v/>
      </c>
      <c r="S797" s="97" t="str">
        <f>IF(A797="","",IF(LOOKUP(A797,Stammdaten!$A$17:$A$1001,Stammdaten!$G$17:$G$1001)="Nein",0,IF(ISBLANK('Beladung des Speichers'!A797),"",ROUND(MIN(J797,Q797)*-1,2))))</f>
        <v/>
      </c>
    </row>
    <row r="798" spans="1:19" x14ac:dyDescent="0.2">
      <c r="A798" s="98" t="str">
        <f>IF('Beladung des Speichers'!A798="","",'Beladung des Speichers'!A798)</f>
        <v/>
      </c>
      <c r="B798" s="98" t="str">
        <f>IF('Beladung des Speichers'!B798="","",'Beladung des Speichers'!B798)</f>
        <v/>
      </c>
      <c r="C798" s="149" t="str">
        <f>IF(ISBLANK('Beladung des Speichers'!A798),"",SUMIFS('Beladung des Speichers'!$C$17:$C$300,'Beladung des Speichers'!$A$17:$A$300,A798)-SUMIFS('Entladung des Speichers'!$C$17:$C$300,'Entladung des Speichers'!$A$17:$A$300,A798)+SUMIFS(Füllstände!$B$17:$B$299,Füllstände!$A$17:$A$299,A798)-SUMIFS(Füllstände!$C$17:$C$299,Füllstände!$A$17:$A$299,A798))</f>
        <v/>
      </c>
      <c r="D798" s="150" t="str">
        <f>IF(ISBLANK('Beladung des Speichers'!A798),"",C798*'Beladung des Speichers'!C798/SUMIFS('Beladung des Speichers'!$C$17:$C$300,'Beladung des Speichers'!$A$17:$A$300,A798))</f>
        <v/>
      </c>
      <c r="E798" s="151" t="str">
        <f>IF(ISBLANK('Beladung des Speichers'!A798),"",1/SUMIFS('Beladung des Speichers'!$C$17:$C$300,'Beladung des Speichers'!$A$17:$A$300,A798)*C798*SUMIF($A$17:$A$300,A798,'Beladung des Speichers'!$E$17:$E$300))</f>
        <v/>
      </c>
      <c r="F798" s="152" t="str">
        <f>IF(ISBLANK('Beladung des Speichers'!A798),"",IF(C798=0,"0,00",D798/C798*E798))</f>
        <v/>
      </c>
      <c r="G798" s="153" t="str">
        <f>IF(ISBLANK('Beladung des Speichers'!A798),"",SUMIFS('Beladung des Speichers'!$C$17:$C$300,'Beladung des Speichers'!$A$17:$A$300,A798))</f>
        <v/>
      </c>
      <c r="H798" s="112" t="str">
        <f>IF(ISBLANK('Beladung des Speichers'!A798),"",'Beladung des Speichers'!C798)</f>
        <v/>
      </c>
      <c r="I798" s="154" t="str">
        <f>IF(ISBLANK('Beladung des Speichers'!A798),"",SUMIFS('Beladung des Speichers'!$E$17:$E$1001,'Beladung des Speichers'!$A$17:$A$1001,'Ergebnis (detailliert)'!A798))</f>
        <v/>
      </c>
      <c r="J798" s="113" t="str">
        <f>IF(ISBLANK('Beladung des Speichers'!A798),"",'Beladung des Speichers'!E798)</f>
        <v/>
      </c>
      <c r="K798" s="154" t="str">
        <f>IF(ISBLANK('Beladung des Speichers'!A798),"",SUMIFS('Entladung des Speichers'!$C$17:$C$1001,'Entladung des Speichers'!$A$17:$A$1001,'Ergebnis (detailliert)'!A798))</f>
        <v/>
      </c>
      <c r="L798" s="155" t="str">
        <f t="shared" si="50"/>
        <v/>
      </c>
      <c r="M798" s="155" t="str">
        <f>IF(ISBLANK('Entladung des Speichers'!A798),"",'Entladung des Speichers'!C798)</f>
        <v/>
      </c>
      <c r="N798" s="154" t="str">
        <f>IF(ISBLANK('Beladung des Speichers'!A798),"",SUMIFS('Entladung des Speichers'!$E$17:$E$1001,'Entladung des Speichers'!$A$17:$A$1001,'Ergebnis (detailliert)'!$A$17:$A$300))</f>
        <v/>
      </c>
      <c r="O798" s="113" t="str">
        <f t="shared" si="51"/>
        <v/>
      </c>
      <c r="P798" s="17" t="str">
        <f>IFERROR(IF(A798="","",N798*'Ergebnis (detailliert)'!J798/'Ergebnis (detailliert)'!I798),0)</f>
        <v/>
      </c>
      <c r="Q798" s="95" t="str">
        <f t="shared" si="52"/>
        <v/>
      </c>
      <c r="R798" s="96" t="str">
        <f t="shared" si="53"/>
        <v/>
      </c>
      <c r="S798" s="97" t="str">
        <f>IF(A798="","",IF(LOOKUP(A798,Stammdaten!$A$17:$A$1001,Stammdaten!$G$17:$G$1001)="Nein",0,IF(ISBLANK('Beladung des Speichers'!A798),"",ROUND(MIN(J798,Q798)*-1,2))))</f>
        <v/>
      </c>
    </row>
    <row r="799" spans="1:19" x14ac:dyDescent="0.2">
      <c r="A799" s="98" t="str">
        <f>IF('Beladung des Speichers'!A799="","",'Beladung des Speichers'!A799)</f>
        <v/>
      </c>
      <c r="B799" s="98" t="str">
        <f>IF('Beladung des Speichers'!B799="","",'Beladung des Speichers'!B799)</f>
        <v/>
      </c>
      <c r="C799" s="149" t="str">
        <f>IF(ISBLANK('Beladung des Speichers'!A799),"",SUMIFS('Beladung des Speichers'!$C$17:$C$300,'Beladung des Speichers'!$A$17:$A$300,A799)-SUMIFS('Entladung des Speichers'!$C$17:$C$300,'Entladung des Speichers'!$A$17:$A$300,A799)+SUMIFS(Füllstände!$B$17:$B$299,Füllstände!$A$17:$A$299,A799)-SUMIFS(Füllstände!$C$17:$C$299,Füllstände!$A$17:$A$299,A799))</f>
        <v/>
      </c>
      <c r="D799" s="150" t="str">
        <f>IF(ISBLANK('Beladung des Speichers'!A799),"",C799*'Beladung des Speichers'!C799/SUMIFS('Beladung des Speichers'!$C$17:$C$300,'Beladung des Speichers'!$A$17:$A$300,A799))</f>
        <v/>
      </c>
      <c r="E799" s="151" t="str">
        <f>IF(ISBLANK('Beladung des Speichers'!A799),"",1/SUMIFS('Beladung des Speichers'!$C$17:$C$300,'Beladung des Speichers'!$A$17:$A$300,A799)*C799*SUMIF($A$17:$A$300,A799,'Beladung des Speichers'!$E$17:$E$300))</f>
        <v/>
      </c>
      <c r="F799" s="152" t="str">
        <f>IF(ISBLANK('Beladung des Speichers'!A799),"",IF(C799=0,"0,00",D799/C799*E799))</f>
        <v/>
      </c>
      <c r="G799" s="153" t="str">
        <f>IF(ISBLANK('Beladung des Speichers'!A799),"",SUMIFS('Beladung des Speichers'!$C$17:$C$300,'Beladung des Speichers'!$A$17:$A$300,A799))</f>
        <v/>
      </c>
      <c r="H799" s="112" t="str">
        <f>IF(ISBLANK('Beladung des Speichers'!A799),"",'Beladung des Speichers'!C799)</f>
        <v/>
      </c>
      <c r="I799" s="154" t="str">
        <f>IF(ISBLANK('Beladung des Speichers'!A799),"",SUMIFS('Beladung des Speichers'!$E$17:$E$1001,'Beladung des Speichers'!$A$17:$A$1001,'Ergebnis (detailliert)'!A799))</f>
        <v/>
      </c>
      <c r="J799" s="113" t="str">
        <f>IF(ISBLANK('Beladung des Speichers'!A799),"",'Beladung des Speichers'!E799)</f>
        <v/>
      </c>
      <c r="K799" s="154" t="str">
        <f>IF(ISBLANK('Beladung des Speichers'!A799),"",SUMIFS('Entladung des Speichers'!$C$17:$C$1001,'Entladung des Speichers'!$A$17:$A$1001,'Ergebnis (detailliert)'!A799))</f>
        <v/>
      </c>
      <c r="L799" s="155" t="str">
        <f t="shared" si="50"/>
        <v/>
      </c>
      <c r="M799" s="155" t="str">
        <f>IF(ISBLANK('Entladung des Speichers'!A799),"",'Entladung des Speichers'!C799)</f>
        <v/>
      </c>
      <c r="N799" s="154" t="str">
        <f>IF(ISBLANK('Beladung des Speichers'!A799),"",SUMIFS('Entladung des Speichers'!$E$17:$E$1001,'Entladung des Speichers'!$A$17:$A$1001,'Ergebnis (detailliert)'!$A$17:$A$300))</f>
        <v/>
      </c>
      <c r="O799" s="113" t="str">
        <f t="shared" si="51"/>
        <v/>
      </c>
      <c r="P799" s="17" t="str">
        <f>IFERROR(IF(A799="","",N799*'Ergebnis (detailliert)'!J799/'Ergebnis (detailliert)'!I799),0)</f>
        <v/>
      </c>
      <c r="Q799" s="95" t="str">
        <f t="shared" si="52"/>
        <v/>
      </c>
      <c r="R799" s="96" t="str">
        <f t="shared" si="53"/>
        <v/>
      </c>
      <c r="S799" s="97" t="str">
        <f>IF(A799="","",IF(LOOKUP(A799,Stammdaten!$A$17:$A$1001,Stammdaten!$G$17:$G$1001)="Nein",0,IF(ISBLANK('Beladung des Speichers'!A799),"",ROUND(MIN(J799,Q799)*-1,2))))</f>
        <v/>
      </c>
    </row>
    <row r="800" spans="1:19" x14ac:dyDescent="0.2">
      <c r="A800" s="98" t="str">
        <f>IF('Beladung des Speichers'!A800="","",'Beladung des Speichers'!A800)</f>
        <v/>
      </c>
      <c r="B800" s="98" t="str">
        <f>IF('Beladung des Speichers'!B800="","",'Beladung des Speichers'!B800)</f>
        <v/>
      </c>
      <c r="C800" s="149" t="str">
        <f>IF(ISBLANK('Beladung des Speichers'!A800),"",SUMIFS('Beladung des Speichers'!$C$17:$C$300,'Beladung des Speichers'!$A$17:$A$300,A800)-SUMIFS('Entladung des Speichers'!$C$17:$C$300,'Entladung des Speichers'!$A$17:$A$300,A800)+SUMIFS(Füllstände!$B$17:$B$299,Füllstände!$A$17:$A$299,A800)-SUMIFS(Füllstände!$C$17:$C$299,Füllstände!$A$17:$A$299,A800))</f>
        <v/>
      </c>
      <c r="D800" s="150" t="str">
        <f>IF(ISBLANK('Beladung des Speichers'!A800),"",C800*'Beladung des Speichers'!C800/SUMIFS('Beladung des Speichers'!$C$17:$C$300,'Beladung des Speichers'!$A$17:$A$300,A800))</f>
        <v/>
      </c>
      <c r="E800" s="151" t="str">
        <f>IF(ISBLANK('Beladung des Speichers'!A800),"",1/SUMIFS('Beladung des Speichers'!$C$17:$C$300,'Beladung des Speichers'!$A$17:$A$300,A800)*C800*SUMIF($A$17:$A$300,A800,'Beladung des Speichers'!$E$17:$E$300))</f>
        <v/>
      </c>
      <c r="F800" s="152" t="str">
        <f>IF(ISBLANK('Beladung des Speichers'!A800),"",IF(C800=0,"0,00",D800/C800*E800))</f>
        <v/>
      </c>
      <c r="G800" s="153" t="str">
        <f>IF(ISBLANK('Beladung des Speichers'!A800),"",SUMIFS('Beladung des Speichers'!$C$17:$C$300,'Beladung des Speichers'!$A$17:$A$300,A800))</f>
        <v/>
      </c>
      <c r="H800" s="112" t="str">
        <f>IF(ISBLANK('Beladung des Speichers'!A800),"",'Beladung des Speichers'!C800)</f>
        <v/>
      </c>
      <c r="I800" s="154" t="str">
        <f>IF(ISBLANK('Beladung des Speichers'!A800),"",SUMIFS('Beladung des Speichers'!$E$17:$E$1001,'Beladung des Speichers'!$A$17:$A$1001,'Ergebnis (detailliert)'!A800))</f>
        <v/>
      </c>
      <c r="J800" s="113" t="str">
        <f>IF(ISBLANK('Beladung des Speichers'!A800),"",'Beladung des Speichers'!E800)</f>
        <v/>
      </c>
      <c r="K800" s="154" t="str">
        <f>IF(ISBLANK('Beladung des Speichers'!A800),"",SUMIFS('Entladung des Speichers'!$C$17:$C$1001,'Entladung des Speichers'!$A$17:$A$1001,'Ergebnis (detailliert)'!A800))</f>
        <v/>
      </c>
      <c r="L800" s="155" t="str">
        <f t="shared" si="50"/>
        <v/>
      </c>
      <c r="M800" s="155" t="str">
        <f>IF(ISBLANK('Entladung des Speichers'!A800),"",'Entladung des Speichers'!C800)</f>
        <v/>
      </c>
      <c r="N800" s="154" t="str">
        <f>IF(ISBLANK('Beladung des Speichers'!A800),"",SUMIFS('Entladung des Speichers'!$E$17:$E$1001,'Entladung des Speichers'!$A$17:$A$1001,'Ergebnis (detailliert)'!$A$17:$A$300))</f>
        <v/>
      </c>
      <c r="O800" s="113" t="str">
        <f t="shared" si="51"/>
        <v/>
      </c>
      <c r="P800" s="17" t="str">
        <f>IFERROR(IF(A800="","",N800*'Ergebnis (detailliert)'!J800/'Ergebnis (detailliert)'!I800),0)</f>
        <v/>
      </c>
      <c r="Q800" s="95" t="str">
        <f t="shared" si="52"/>
        <v/>
      </c>
      <c r="R800" s="96" t="str">
        <f t="shared" si="53"/>
        <v/>
      </c>
      <c r="S800" s="97" t="str">
        <f>IF(A800="","",IF(LOOKUP(A800,Stammdaten!$A$17:$A$1001,Stammdaten!$G$17:$G$1001)="Nein",0,IF(ISBLANK('Beladung des Speichers'!A800),"",ROUND(MIN(J800,Q800)*-1,2))))</f>
        <v/>
      </c>
    </row>
    <row r="801" spans="1:19" x14ac:dyDescent="0.2">
      <c r="A801" s="98" t="str">
        <f>IF('Beladung des Speichers'!A801="","",'Beladung des Speichers'!A801)</f>
        <v/>
      </c>
      <c r="B801" s="98" t="str">
        <f>IF('Beladung des Speichers'!B801="","",'Beladung des Speichers'!B801)</f>
        <v/>
      </c>
      <c r="C801" s="149" t="str">
        <f>IF(ISBLANK('Beladung des Speichers'!A801),"",SUMIFS('Beladung des Speichers'!$C$17:$C$300,'Beladung des Speichers'!$A$17:$A$300,A801)-SUMIFS('Entladung des Speichers'!$C$17:$C$300,'Entladung des Speichers'!$A$17:$A$300,A801)+SUMIFS(Füllstände!$B$17:$B$299,Füllstände!$A$17:$A$299,A801)-SUMIFS(Füllstände!$C$17:$C$299,Füllstände!$A$17:$A$299,A801))</f>
        <v/>
      </c>
      <c r="D801" s="150" t="str">
        <f>IF(ISBLANK('Beladung des Speichers'!A801),"",C801*'Beladung des Speichers'!C801/SUMIFS('Beladung des Speichers'!$C$17:$C$300,'Beladung des Speichers'!$A$17:$A$300,A801))</f>
        <v/>
      </c>
      <c r="E801" s="151" t="str">
        <f>IF(ISBLANK('Beladung des Speichers'!A801),"",1/SUMIFS('Beladung des Speichers'!$C$17:$C$300,'Beladung des Speichers'!$A$17:$A$300,A801)*C801*SUMIF($A$17:$A$300,A801,'Beladung des Speichers'!$E$17:$E$300))</f>
        <v/>
      </c>
      <c r="F801" s="152" t="str">
        <f>IF(ISBLANK('Beladung des Speichers'!A801),"",IF(C801=0,"0,00",D801/C801*E801))</f>
        <v/>
      </c>
      <c r="G801" s="153" t="str">
        <f>IF(ISBLANK('Beladung des Speichers'!A801),"",SUMIFS('Beladung des Speichers'!$C$17:$C$300,'Beladung des Speichers'!$A$17:$A$300,A801))</f>
        <v/>
      </c>
      <c r="H801" s="112" t="str">
        <f>IF(ISBLANK('Beladung des Speichers'!A801),"",'Beladung des Speichers'!C801)</f>
        <v/>
      </c>
      <c r="I801" s="154" t="str">
        <f>IF(ISBLANK('Beladung des Speichers'!A801),"",SUMIFS('Beladung des Speichers'!$E$17:$E$1001,'Beladung des Speichers'!$A$17:$A$1001,'Ergebnis (detailliert)'!A801))</f>
        <v/>
      </c>
      <c r="J801" s="113" t="str">
        <f>IF(ISBLANK('Beladung des Speichers'!A801),"",'Beladung des Speichers'!E801)</f>
        <v/>
      </c>
      <c r="K801" s="154" t="str">
        <f>IF(ISBLANK('Beladung des Speichers'!A801),"",SUMIFS('Entladung des Speichers'!$C$17:$C$1001,'Entladung des Speichers'!$A$17:$A$1001,'Ergebnis (detailliert)'!A801))</f>
        <v/>
      </c>
      <c r="L801" s="155" t="str">
        <f t="shared" si="50"/>
        <v/>
      </c>
      <c r="M801" s="155" t="str">
        <f>IF(ISBLANK('Entladung des Speichers'!A801),"",'Entladung des Speichers'!C801)</f>
        <v/>
      </c>
      <c r="N801" s="154" t="str">
        <f>IF(ISBLANK('Beladung des Speichers'!A801),"",SUMIFS('Entladung des Speichers'!$E$17:$E$1001,'Entladung des Speichers'!$A$17:$A$1001,'Ergebnis (detailliert)'!$A$17:$A$300))</f>
        <v/>
      </c>
      <c r="O801" s="113" t="str">
        <f t="shared" si="51"/>
        <v/>
      </c>
      <c r="P801" s="17" t="str">
        <f>IFERROR(IF(A801="","",N801*'Ergebnis (detailliert)'!J801/'Ergebnis (detailliert)'!I801),0)</f>
        <v/>
      </c>
      <c r="Q801" s="95" t="str">
        <f t="shared" si="52"/>
        <v/>
      </c>
      <c r="R801" s="96" t="str">
        <f t="shared" si="53"/>
        <v/>
      </c>
      <c r="S801" s="97" t="str">
        <f>IF(A801="","",IF(LOOKUP(A801,Stammdaten!$A$17:$A$1001,Stammdaten!$G$17:$G$1001)="Nein",0,IF(ISBLANK('Beladung des Speichers'!A801),"",ROUND(MIN(J801,Q801)*-1,2))))</f>
        <v/>
      </c>
    </row>
    <row r="802" spans="1:19" x14ac:dyDescent="0.2">
      <c r="A802" s="98" t="str">
        <f>IF('Beladung des Speichers'!A802="","",'Beladung des Speichers'!A802)</f>
        <v/>
      </c>
      <c r="B802" s="98" t="str">
        <f>IF('Beladung des Speichers'!B802="","",'Beladung des Speichers'!B802)</f>
        <v/>
      </c>
      <c r="C802" s="149" t="str">
        <f>IF(ISBLANK('Beladung des Speichers'!A802),"",SUMIFS('Beladung des Speichers'!$C$17:$C$300,'Beladung des Speichers'!$A$17:$A$300,A802)-SUMIFS('Entladung des Speichers'!$C$17:$C$300,'Entladung des Speichers'!$A$17:$A$300,A802)+SUMIFS(Füllstände!$B$17:$B$299,Füllstände!$A$17:$A$299,A802)-SUMIFS(Füllstände!$C$17:$C$299,Füllstände!$A$17:$A$299,A802))</f>
        <v/>
      </c>
      <c r="D802" s="150" t="str">
        <f>IF(ISBLANK('Beladung des Speichers'!A802),"",C802*'Beladung des Speichers'!C802/SUMIFS('Beladung des Speichers'!$C$17:$C$300,'Beladung des Speichers'!$A$17:$A$300,A802))</f>
        <v/>
      </c>
      <c r="E802" s="151" t="str">
        <f>IF(ISBLANK('Beladung des Speichers'!A802),"",1/SUMIFS('Beladung des Speichers'!$C$17:$C$300,'Beladung des Speichers'!$A$17:$A$300,A802)*C802*SUMIF($A$17:$A$300,A802,'Beladung des Speichers'!$E$17:$E$300))</f>
        <v/>
      </c>
      <c r="F802" s="152" t="str">
        <f>IF(ISBLANK('Beladung des Speichers'!A802),"",IF(C802=0,"0,00",D802/C802*E802))</f>
        <v/>
      </c>
      <c r="G802" s="153" t="str">
        <f>IF(ISBLANK('Beladung des Speichers'!A802),"",SUMIFS('Beladung des Speichers'!$C$17:$C$300,'Beladung des Speichers'!$A$17:$A$300,A802))</f>
        <v/>
      </c>
      <c r="H802" s="112" t="str">
        <f>IF(ISBLANK('Beladung des Speichers'!A802),"",'Beladung des Speichers'!C802)</f>
        <v/>
      </c>
      <c r="I802" s="154" t="str">
        <f>IF(ISBLANK('Beladung des Speichers'!A802),"",SUMIFS('Beladung des Speichers'!$E$17:$E$1001,'Beladung des Speichers'!$A$17:$A$1001,'Ergebnis (detailliert)'!A802))</f>
        <v/>
      </c>
      <c r="J802" s="113" t="str">
        <f>IF(ISBLANK('Beladung des Speichers'!A802),"",'Beladung des Speichers'!E802)</f>
        <v/>
      </c>
      <c r="K802" s="154" t="str">
        <f>IF(ISBLANK('Beladung des Speichers'!A802),"",SUMIFS('Entladung des Speichers'!$C$17:$C$1001,'Entladung des Speichers'!$A$17:$A$1001,'Ergebnis (detailliert)'!A802))</f>
        <v/>
      </c>
      <c r="L802" s="155" t="str">
        <f t="shared" si="50"/>
        <v/>
      </c>
      <c r="M802" s="155" t="str">
        <f>IF(ISBLANK('Entladung des Speichers'!A802),"",'Entladung des Speichers'!C802)</f>
        <v/>
      </c>
      <c r="N802" s="154" t="str">
        <f>IF(ISBLANK('Beladung des Speichers'!A802),"",SUMIFS('Entladung des Speichers'!$E$17:$E$1001,'Entladung des Speichers'!$A$17:$A$1001,'Ergebnis (detailliert)'!$A$17:$A$300))</f>
        <v/>
      </c>
      <c r="O802" s="113" t="str">
        <f t="shared" si="51"/>
        <v/>
      </c>
      <c r="P802" s="17" t="str">
        <f>IFERROR(IF(A802="","",N802*'Ergebnis (detailliert)'!J802/'Ergebnis (detailliert)'!I802),0)</f>
        <v/>
      </c>
      <c r="Q802" s="95" t="str">
        <f t="shared" si="52"/>
        <v/>
      </c>
      <c r="R802" s="96" t="str">
        <f t="shared" si="53"/>
        <v/>
      </c>
      <c r="S802" s="97" t="str">
        <f>IF(A802="","",IF(LOOKUP(A802,Stammdaten!$A$17:$A$1001,Stammdaten!$G$17:$G$1001)="Nein",0,IF(ISBLANK('Beladung des Speichers'!A802),"",ROUND(MIN(J802,Q802)*-1,2))))</f>
        <v/>
      </c>
    </row>
    <row r="803" spans="1:19" x14ac:dyDescent="0.2">
      <c r="A803" s="98" t="str">
        <f>IF('Beladung des Speichers'!A803="","",'Beladung des Speichers'!A803)</f>
        <v/>
      </c>
      <c r="B803" s="98" t="str">
        <f>IF('Beladung des Speichers'!B803="","",'Beladung des Speichers'!B803)</f>
        <v/>
      </c>
      <c r="C803" s="149" t="str">
        <f>IF(ISBLANK('Beladung des Speichers'!A803),"",SUMIFS('Beladung des Speichers'!$C$17:$C$300,'Beladung des Speichers'!$A$17:$A$300,A803)-SUMIFS('Entladung des Speichers'!$C$17:$C$300,'Entladung des Speichers'!$A$17:$A$300,A803)+SUMIFS(Füllstände!$B$17:$B$299,Füllstände!$A$17:$A$299,A803)-SUMIFS(Füllstände!$C$17:$C$299,Füllstände!$A$17:$A$299,A803))</f>
        <v/>
      </c>
      <c r="D803" s="150" t="str">
        <f>IF(ISBLANK('Beladung des Speichers'!A803),"",C803*'Beladung des Speichers'!C803/SUMIFS('Beladung des Speichers'!$C$17:$C$300,'Beladung des Speichers'!$A$17:$A$300,A803))</f>
        <v/>
      </c>
      <c r="E803" s="151" t="str">
        <f>IF(ISBLANK('Beladung des Speichers'!A803),"",1/SUMIFS('Beladung des Speichers'!$C$17:$C$300,'Beladung des Speichers'!$A$17:$A$300,A803)*C803*SUMIF($A$17:$A$300,A803,'Beladung des Speichers'!$E$17:$E$300))</f>
        <v/>
      </c>
      <c r="F803" s="152" t="str">
        <f>IF(ISBLANK('Beladung des Speichers'!A803),"",IF(C803=0,"0,00",D803/C803*E803))</f>
        <v/>
      </c>
      <c r="G803" s="153" t="str">
        <f>IF(ISBLANK('Beladung des Speichers'!A803),"",SUMIFS('Beladung des Speichers'!$C$17:$C$300,'Beladung des Speichers'!$A$17:$A$300,A803))</f>
        <v/>
      </c>
      <c r="H803" s="112" t="str">
        <f>IF(ISBLANK('Beladung des Speichers'!A803),"",'Beladung des Speichers'!C803)</f>
        <v/>
      </c>
      <c r="I803" s="154" t="str">
        <f>IF(ISBLANK('Beladung des Speichers'!A803),"",SUMIFS('Beladung des Speichers'!$E$17:$E$1001,'Beladung des Speichers'!$A$17:$A$1001,'Ergebnis (detailliert)'!A803))</f>
        <v/>
      </c>
      <c r="J803" s="113" t="str">
        <f>IF(ISBLANK('Beladung des Speichers'!A803),"",'Beladung des Speichers'!E803)</f>
        <v/>
      </c>
      <c r="K803" s="154" t="str">
        <f>IF(ISBLANK('Beladung des Speichers'!A803),"",SUMIFS('Entladung des Speichers'!$C$17:$C$1001,'Entladung des Speichers'!$A$17:$A$1001,'Ergebnis (detailliert)'!A803))</f>
        <v/>
      </c>
      <c r="L803" s="155" t="str">
        <f t="shared" si="50"/>
        <v/>
      </c>
      <c r="M803" s="155" t="str">
        <f>IF(ISBLANK('Entladung des Speichers'!A803),"",'Entladung des Speichers'!C803)</f>
        <v/>
      </c>
      <c r="N803" s="154" t="str">
        <f>IF(ISBLANK('Beladung des Speichers'!A803),"",SUMIFS('Entladung des Speichers'!$E$17:$E$1001,'Entladung des Speichers'!$A$17:$A$1001,'Ergebnis (detailliert)'!$A$17:$A$300))</f>
        <v/>
      </c>
      <c r="O803" s="113" t="str">
        <f t="shared" si="51"/>
        <v/>
      </c>
      <c r="P803" s="17" t="str">
        <f>IFERROR(IF(A803="","",N803*'Ergebnis (detailliert)'!J803/'Ergebnis (detailliert)'!I803),0)</f>
        <v/>
      </c>
      <c r="Q803" s="95" t="str">
        <f t="shared" si="52"/>
        <v/>
      </c>
      <c r="R803" s="96" t="str">
        <f t="shared" si="53"/>
        <v/>
      </c>
      <c r="S803" s="97" t="str">
        <f>IF(A803="","",IF(LOOKUP(A803,Stammdaten!$A$17:$A$1001,Stammdaten!$G$17:$G$1001)="Nein",0,IF(ISBLANK('Beladung des Speichers'!A803),"",ROUND(MIN(J803,Q803)*-1,2))))</f>
        <v/>
      </c>
    </row>
    <row r="804" spans="1:19" x14ac:dyDescent="0.2">
      <c r="A804" s="98" t="str">
        <f>IF('Beladung des Speichers'!A804="","",'Beladung des Speichers'!A804)</f>
        <v/>
      </c>
      <c r="B804" s="98" t="str">
        <f>IF('Beladung des Speichers'!B804="","",'Beladung des Speichers'!B804)</f>
        <v/>
      </c>
      <c r="C804" s="149" t="str">
        <f>IF(ISBLANK('Beladung des Speichers'!A804),"",SUMIFS('Beladung des Speichers'!$C$17:$C$300,'Beladung des Speichers'!$A$17:$A$300,A804)-SUMIFS('Entladung des Speichers'!$C$17:$C$300,'Entladung des Speichers'!$A$17:$A$300,A804)+SUMIFS(Füllstände!$B$17:$B$299,Füllstände!$A$17:$A$299,A804)-SUMIFS(Füllstände!$C$17:$C$299,Füllstände!$A$17:$A$299,A804))</f>
        <v/>
      </c>
      <c r="D804" s="150" t="str">
        <f>IF(ISBLANK('Beladung des Speichers'!A804),"",C804*'Beladung des Speichers'!C804/SUMIFS('Beladung des Speichers'!$C$17:$C$300,'Beladung des Speichers'!$A$17:$A$300,A804))</f>
        <v/>
      </c>
      <c r="E804" s="151" t="str">
        <f>IF(ISBLANK('Beladung des Speichers'!A804),"",1/SUMIFS('Beladung des Speichers'!$C$17:$C$300,'Beladung des Speichers'!$A$17:$A$300,A804)*C804*SUMIF($A$17:$A$300,A804,'Beladung des Speichers'!$E$17:$E$300))</f>
        <v/>
      </c>
      <c r="F804" s="152" t="str">
        <f>IF(ISBLANK('Beladung des Speichers'!A804),"",IF(C804=0,"0,00",D804/C804*E804))</f>
        <v/>
      </c>
      <c r="G804" s="153" t="str">
        <f>IF(ISBLANK('Beladung des Speichers'!A804),"",SUMIFS('Beladung des Speichers'!$C$17:$C$300,'Beladung des Speichers'!$A$17:$A$300,A804))</f>
        <v/>
      </c>
      <c r="H804" s="112" t="str">
        <f>IF(ISBLANK('Beladung des Speichers'!A804),"",'Beladung des Speichers'!C804)</f>
        <v/>
      </c>
      <c r="I804" s="154" t="str">
        <f>IF(ISBLANK('Beladung des Speichers'!A804),"",SUMIFS('Beladung des Speichers'!$E$17:$E$1001,'Beladung des Speichers'!$A$17:$A$1001,'Ergebnis (detailliert)'!A804))</f>
        <v/>
      </c>
      <c r="J804" s="113" t="str">
        <f>IF(ISBLANK('Beladung des Speichers'!A804),"",'Beladung des Speichers'!E804)</f>
        <v/>
      </c>
      <c r="K804" s="154" t="str">
        <f>IF(ISBLANK('Beladung des Speichers'!A804),"",SUMIFS('Entladung des Speichers'!$C$17:$C$1001,'Entladung des Speichers'!$A$17:$A$1001,'Ergebnis (detailliert)'!A804))</f>
        <v/>
      </c>
      <c r="L804" s="155" t="str">
        <f t="shared" si="50"/>
        <v/>
      </c>
      <c r="M804" s="155" t="str">
        <f>IF(ISBLANK('Entladung des Speichers'!A804),"",'Entladung des Speichers'!C804)</f>
        <v/>
      </c>
      <c r="N804" s="154" t="str">
        <f>IF(ISBLANK('Beladung des Speichers'!A804),"",SUMIFS('Entladung des Speichers'!$E$17:$E$1001,'Entladung des Speichers'!$A$17:$A$1001,'Ergebnis (detailliert)'!$A$17:$A$300))</f>
        <v/>
      </c>
      <c r="O804" s="113" t="str">
        <f t="shared" si="51"/>
        <v/>
      </c>
      <c r="P804" s="17" t="str">
        <f>IFERROR(IF(A804="","",N804*'Ergebnis (detailliert)'!J804/'Ergebnis (detailliert)'!I804),0)</f>
        <v/>
      </c>
      <c r="Q804" s="95" t="str">
        <f t="shared" si="52"/>
        <v/>
      </c>
      <c r="R804" s="96" t="str">
        <f t="shared" si="53"/>
        <v/>
      </c>
      <c r="S804" s="97" t="str">
        <f>IF(A804="","",IF(LOOKUP(A804,Stammdaten!$A$17:$A$1001,Stammdaten!$G$17:$G$1001)="Nein",0,IF(ISBLANK('Beladung des Speichers'!A804),"",ROUND(MIN(J804,Q804)*-1,2))))</f>
        <v/>
      </c>
    </row>
    <row r="805" spans="1:19" x14ac:dyDescent="0.2">
      <c r="A805" s="98" t="str">
        <f>IF('Beladung des Speichers'!A805="","",'Beladung des Speichers'!A805)</f>
        <v/>
      </c>
      <c r="B805" s="98" t="str">
        <f>IF('Beladung des Speichers'!B805="","",'Beladung des Speichers'!B805)</f>
        <v/>
      </c>
      <c r="C805" s="149" t="str">
        <f>IF(ISBLANK('Beladung des Speichers'!A805),"",SUMIFS('Beladung des Speichers'!$C$17:$C$300,'Beladung des Speichers'!$A$17:$A$300,A805)-SUMIFS('Entladung des Speichers'!$C$17:$C$300,'Entladung des Speichers'!$A$17:$A$300,A805)+SUMIFS(Füllstände!$B$17:$B$299,Füllstände!$A$17:$A$299,A805)-SUMIFS(Füllstände!$C$17:$C$299,Füllstände!$A$17:$A$299,A805))</f>
        <v/>
      </c>
      <c r="D805" s="150" t="str">
        <f>IF(ISBLANK('Beladung des Speichers'!A805),"",C805*'Beladung des Speichers'!C805/SUMIFS('Beladung des Speichers'!$C$17:$C$300,'Beladung des Speichers'!$A$17:$A$300,A805))</f>
        <v/>
      </c>
      <c r="E805" s="151" t="str">
        <f>IF(ISBLANK('Beladung des Speichers'!A805),"",1/SUMIFS('Beladung des Speichers'!$C$17:$C$300,'Beladung des Speichers'!$A$17:$A$300,A805)*C805*SUMIF($A$17:$A$300,A805,'Beladung des Speichers'!$E$17:$E$300))</f>
        <v/>
      </c>
      <c r="F805" s="152" t="str">
        <f>IF(ISBLANK('Beladung des Speichers'!A805),"",IF(C805=0,"0,00",D805/C805*E805))</f>
        <v/>
      </c>
      <c r="G805" s="153" t="str">
        <f>IF(ISBLANK('Beladung des Speichers'!A805),"",SUMIFS('Beladung des Speichers'!$C$17:$C$300,'Beladung des Speichers'!$A$17:$A$300,A805))</f>
        <v/>
      </c>
      <c r="H805" s="112" t="str">
        <f>IF(ISBLANK('Beladung des Speichers'!A805),"",'Beladung des Speichers'!C805)</f>
        <v/>
      </c>
      <c r="I805" s="154" t="str">
        <f>IF(ISBLANK('Beladung des Speichers'!A805),"",SUMIFS('Beladung des Speichers'!$E$17:$E$1001,'Beladung des Speichers'!$A$17:$A$1001,'Ergebnis (detailliert)'!A805))</f>
        <v/>
      </c>
      <c r="J805" s="113" t="str">
        <f>IF(ISBLANK('Beladung des Speichers'!A805),"",'Beladung des Speichers'!E805)</f>
        <v/>
      </c>
      <c r="K805" s="154" t="str">
        <f>IF(ISBLANK('Beladung des Speichers'!A805),"",SUMIFS('Entladung des Speichers'!$C$17:$C$1001,'Entladung des Speichers'!$A$17:$A$1001,'Ergebnis (detailliert)'!A805))</f>
        <v/>
      </c>
      <c r="L805" s="155" t="str">
        <f t="shared" si="50"/>
        <v/>
      </c>
      <c r="M805" s="155" t="str">
        <f>IF(ISBLANK('Entladung des Speichers'!A805),"",'Entladung des Speichers'!C805)</f>
        <v/>
      </c>
      <c r="N805" s="154" t="str">
        <f>IF(ISBLANK('Beladung des Speichers'!A805),"",SUMIFS('Entladung des Speichers'!$E$17:$E$1001,'Entladung des Speichers'!$A$17:$A$1001,'Ergebnis (detailliert)'!$A$17:$A$300))</f>
        <v/>
      </c>
      <c r="O805" s="113" t="str">
        <f t="shared" si="51"/>
        <v/>
      </c>
      <c r="P805" s="17" t="str">
        <f>IFERROR(IF(A805="","",N805*'Ergebnis (detailliert)'!J805/'Ergebnis (detailliert)'!I805),0)</f>
        <v/>
      </c>
      <c r="Q805" s="95" t="str">
        <f t="shared" si="52"/>
        <v/>
      </c>
      <c r="R805" s="96" t="str">
        <f t="shared" si="53"/>
        <v/>
      </c>
      <c r="S805" s="97" t="str">
        <f>IF(A805="","",IF(LOOKUP(A805,Stammdaten!$A$17:$A$1001,Stammdaten!$G$17:$G$1001)="Nein",0,IF(ISBLANK('Beladung des Speichers'!A805),"",ROUND(MIN(J805,Q805)*-1,2))))</f>
        <v/>
      </c>
    </row>
    <row r="806" spans="1:19" x14ac:dyDescent="0.2">
      <c r="A806" s="98" t="str">
        <f>IF('Beladung des Speichers'!A806="","",'Beladung des Speichers'!A806)</f>
        <v/>
      </c>
      <c r="B806" s="98" t="str">
        <f>IF('Beladung des Speichers'!B806="","",'Beladung des Speichers'!B806)</f>
        <v/>
      </c>
      <c r="C806" s="149" t="str">
        <f>IF(ISBLANK('Beladung des Speichers'!A806),"",SUMIFS('Beladung des Speichers'!$C$17:$C$300,'Beladung des Speichers'!$A$17:$A$300,A806)-SUMIFS('Entladung des Speichers'!$C$17:$C$300,'Entladung des Speichers'!$A$17:$A$300,A806)+SUMIFS(Füllstände!$B$17:$B$299,Füllstände!$A$17:$A$299,A806)-SUMIFS(Füllstände!$C$17:$C$299,Füllstände!$A$17:$A$299,A806))</f>
        <v/>
      </c>
      <c r="D806" s="150" t="str">
        <f>IF(ISBLANK('Beladung des Speichers'!A806),"",C806*'Beladung des Speichers'!C806/SUMIFS('Beladung des Speichers'!$C$17:$C$300,'Beladung des Speichers'!$A$17:$A$300,A806))</f>
        <v/>
      </c>
      <c r="E806" s="151" t="str">
        <f>IF(ISBLANK('Beladung des Speichers'!A806),"",1/SUMIFS('Beladung des Speichers'!$C$17:$C$300,'Beladung des Speichers'!$A$17:$A$300,A806)*C806*SUMIF($A$17:$A$300,A806,'Beladung des Speichers'!$E$17:$E$300))</f>
        <v/>
      </c>
      <c r="F806" s="152" t="str">
        <f>IF(ISBLANK('Beladung des Speichers'!A806),"",IF(C806=0,"0,00",D806/C806*E806))</f>
        <v/>
      </c>
      <c r="G806" s="153" t="str">
        <f>IF(ISBLANK('Beladung des Speichers'!A806),"",SUMIFS('Beladung des Speichers'!$C$17:$C$300,'Beladung des Speichers'!$A$17:$A$300,A806))</f>
        <v/>
      </c>
      <c r="H806" s="112" t="str">
        <f>IF(ISBLANK('Beladung des Speichers'!A806),"",'Beladung des Speichers'!C806)</f>
        <v/>
      </c>
      <c r="I806" s="154" t="str">
        <f>IF(ISBLANK('Beladung des Speichers'!A806),"",SUMIFS('Beladung des Speichers'!$E$17:$E$1001,'Beladung des Speichers'!$A$17:$A$1001,'Ergebnis (detailliert)'!A806))</f>
        <v/>
      </c>
      <c r="J806" s="113" t="str">
        <f>IF(ISBLANK('Beladung des Speichers'!A806),"",'Beladung des Speichers'!E806)</f>
        <v/>
      </c>
      <c r="K806" s="154" t="str">
        <f>IF(ISBLANK('Beladung des Speichers'!A806),"",SUMIFS('Entladung des Speichers'!$C$17:$C$1001,'Entladung des Speichers'!$A$17:$A$1001,'Ergebnis (detailliert)'!A806))</f>
        <v/>
      </c>
      <c r="L806" s="155" t="str">
        <f t="shared" si="50"/>
        <v/>
      </c>
      <c r="M806" s="155" t="str">
        <f>IF(ISBLANK('Entladung des Speichers'!A806),"",'Entladung des Speichers'!C806)</f>
        <v/>
      </c>
      <c r="N806" s="154" t="str">
        <f>IF(ISBLANK('Beladung des Speichers'!A806),"",SUMIFS('Entladung des Speichers'!$E$17:$E$1001,'Entladung des Speichers'!$A$17:$A$1001,'Ergebnis (detailliert)'!$A$17:$A$300))</f>
        <v/>
      </c>
      <c r="O806" s="113" t="str">
        <f t="shared" si="51"/>
        <v/>
      </c>
      <c r="P806" s="17" t="str">
        <f>IFERROR(IF(A806="","",N806*'Ergebnis (detailliert)'!J806/'Ergebnis (detailliert)'!I806),0)</f>
        <v/>
      </c>
      <c r="Q806" s="95" t="str">
        <f t="shared" si="52"/>
        <v/>
      </c>
      <c r="R806" s="96" t="str">
        <f t="shared" si="53"/>
        <v/>
      </c>
      <c r="S806" s="97" t="str">
        <f>IF(A806="","",IF(LOOKUP(A806,Stammdaten!$A$17:$A$1001,Stammdaten!$G$17:$G$1001)="Nein",0,IF(ISBLANK('Beladung des Speichers'!A806),"",ROUND(MIN(J806,Q806)*-1,2))))</f>
        <v/>
      </c>
    </row>
    <row r="807" spans="1:19" x14ac:dyDescent="0.2">
      <c r="A807" s="98" t="str">
        <f>IF('Beladung des Speichers'!A807="","",'Beladung des Speichers'!A807)</f>
        <v/>
      </c>
      <c r="B807" s="98" t="str">
        <f>IF('Beladung des Speichers'!B807="","",'Beladung des Speichers'!B807)</f>
        <v/>
      </c>
      <c r="C807" s="149" t="str">
        <f>IF(ISBLANK('Beladung des Speichers'!A807),"",SUMIFS('Beladung des Speichers'!$C$17:$C$300,'Beladung des Speichers'!$A$17:$A$300,A807)-SUMIFS('Entladung des Speichers'!$C$17:$C$300,'Entladung des Speichers'!$A$17:$A$300,A807)+SUMIFS(Füllstände!$B$17:$B$299,Füllstände!$A$17:$A$299,A807)-SUMIFS(Füllstände!$C$17:$C$299,Füllstände!$A$17:$A$299,A807))</f>
        <v/>
      </c>
      <c r="D807" s="150" t="str">
        <f>IF(ISBLANK('Beladung des Speichers'!A807),"",C807*'Beladung des Speichers'!C807/SUMIFS('Beladung des Speichers'!$C$17:$C$300,'Beladung des Speichers'!$A$17:$A$300,A807))</f>
        <v/>
      </c>
      <c r="E807" s="151" t="str">
        <f>IF(ISBLANK('Beladung des Speichers'!A807),"",1/SUMIFS('Beladung des Speichers'!$C$17:$C$300,'Beladung des Speichers'!$A$17:$A$300,A807)*C807*SUMIF($A$17:$A$300,A807,'Beladung des Speichers'!$E$17:$E$300))</f>
        <v/>
      </c>
      <c r="F807" s="152" t="str">
        <f>IF(ISBLANK('Beladung des Speichers'!A807),"",IF(C807=0,"0,00",D807/C807*E807))</f>
        <v/>
      </c>
      <c r="G807" s="153" t="str">
        <f>IF(ISBLANK('Beladung des Speichers'!A807),"",SUMIFS('Beladung des Speichers'!$C$17:$C$300,'Beladung des Speichers'!$A$17:$A$300,A807))</f>
        <v/>
      </c>
      <c r="H807" s="112" t="str">
        <f>IF(ISBLANK('Beladung des Speichers'!A807),"",'Beladung des Speichers'!C807)</f>
        <v/>
      </c>
      <c r="I807" s="154" t="str">
        <f>IF(ISBLANK('Beladung des Speichers'!A807),"",SUMIFS('Beladung des Speichers'!$E$17:$E$1001,'Beladung des Speichers'!$A$17:$A$1001,'Ergebnis (detailliert)'!A807))</f>
        <v/>
      </c>
      <c r="J807" s="113" t="str">
        <f>IF(ISBLANK('Beladung des Speichers'!A807),"",'Beladung des Speichers'!E807)</f>
        <v/>
      </c>
      <c r="K807" s="154" t="str">
        <f>IF(ISBLANK('Beladung des Speichers'!A807),"",SUMIFS('Entladung des Speichers'!$C$17:$C$1001,'Entladung des Speichers'!$A$17:$A$1001,'Ergebnis (detailliert)'!A807))</f>
        <v/>
      </c>
      <c r="L807" s="155" t="str">
        <f t="shared" si="50"/>
        <v/>
      </c>
      <c r="M807" s="155" t="str">
        <f>IF(ISBLANK('Entladung des Speichers'!A807),"",'Entladung des Speichers'!C807)</f>
        <v/>
      </c>
      <c r="N807" s="154" t="str">
        <f>IF(ISBLANK('Beladung des Speichers'!A807),"",SUMIFS('Entladung des Speichers'!$E$17:$E$1001,'Entladung des Speichers'!$A$17:$A$1001,'Ergebnis (detailliert)'!$A$17:$A$300))</f>
        <v/>
      </c>
      <c r="O807" s="113" t="str">
        <f t="shared" si="51"/>
        <v/>
      </c>
      <c r="P807" s="17" t="str">
        <f>IFERROR(IF(A807="","",N807*'Ergebnis (detailliert)'!J807/'Ergebnis (detailliert)'!I807),0)</f>
        <v/>
      </c>
      <c r="Q807" s="95" t="str">
        <f t="shared" si="52"/>
        <v/>
      </c>
      <c r="R807" s="96" t="str">
        <f t="shared" si="53"/>
        <v/>
      </c>
      <c r="S807" s="97" t="str">
        <f>IF(A807="","",IF(LOOKUP(A807,Stammdaten!$A$17:$A$1001,Stammdaten!$G$17:$G$1001)="Nein",0,IF(ISBLANK('Beladung des Speichers'!A807),"",ROUND(MIN(J807,Q807)*-1,2))))</f>
        <v/>
      </c>
    </row>
    <row r="808" spans="1:19" x14ac:dyDescent="0.2">
      <c r="A808" s="98" t="str">
        <f>IF('Beladung des Speichers'!A808="","",'Beladung des Speichers'!A808)</f>
        <v/>
      </c>
      <c r="B808" s="98" t="str">
        <f>IF('Beladung des Speichers'!B808="","",'Beladung des Speichers'!B808)</f>
        <v/>
      </c>
      <c r="C808" s="149" t="str">
        <f>IF(ISBLANK('Beladung des Speichers'!A808),"",SUMIFS('Beladung des Speichers'!$C$17:$C$300,'Beladung des Speichers'!$A$17:$A$300,A808)-SUMIFS('Entladung des Speichers'!$C$17:$C$300,'Entladung des Speichers'!$A$17:$A$300,A808)+SUMIFS(Füllstände!$B$17:$B$299,Füllstände!$A$17:$A$299,A808)-SUMIFS(Füllstände!$C$17:$C$299,Füllstände!$A$17:$A$299,A808))</f>
        <v/>
      </c>
      <c r="D808" s="150" t="str">
        <f>IF(ISBLANK('Beladung des Speichers'!A808),"",C808*'Beladung des Speichers'!C808/SUMIFS('Beladung des Speichers'!$C$17:$C$300,'Beladung des Speichers'!$A$17:$A$300,A808))</f>
        <v/>
      </c>
      <c r="E808" s="151" t="str">
        <f>IF(ISBLANK('Beladung des Speichers'!A808),"",1/SUMIFS('Beladung des Speichers'!$C$17:$C$300,'Beladung des Speichers'!$A$17:$A$300,A808)*C808*SUMIF($A$17:$A$300,A808,'Beladung des Speichers'!$E$17:$E$300))</f>
        <v/>
      </c>
      <c r="F808" s="152" t="str">
        <f>IF(ISBLANK('Beladung des Speichers'!A808),"",IF(C808=0,"0,00",D808/C808*E808))</f>
        <v/>
      </c>
      <c r="G808" s="153" t="str">
        <f>IF(ISBLANK('Beladung des Speichers'!A808),"",SUMIFS('Beladung des Speichers'!$C$17:$C$300,'Beladung des Speichers'!$A$17:$A$300,A808))</f>
        <v/>
      </c>
      <c r="H808" s="112" t="str">
        <f>IF(ISBLANK('Beladung des Speichers'!A808),"",'Beladung des Speichers'!C808)</f>
        <v/>
      </c>
      <c r="I808" s="154" t="str">
        <f>IF(ISBLANK('Beladung des Speichers'!A808),"",SUMIFS('Beladung des Speichers'!$E$17:$E$1001,'Beladung des Speichers'!$A$17:$A$1001,'Ergebnis (detailliert)'!A808))</f>
        <v/>
      </c>
      <c r="J808" s="113" t="str">
        <f>IF(ISBLANK('Beladung des Speichers'!A808),"",'Beladung des Speichers'!E808)</f>
        <v/>
      </c>
      <c r="K808" s="154" t="str">
        <f>IF(ISBLANK('Beladung des Speichers'!A808),"",SUMIFS('Entladung des Speichers'!$C$17:$C$1001,'Entladung des Speichers'!$A$17:$A$1001,'Ergebnis (detailliert)'!A808))</f>
        <v/>
      </c>
      <c r="L808" s="155" t="str">
        <f t="shared" si="50"/>
        <v/>
      </c>
      <c r="M808" s="155" t="str">
        <f>IF(ISBLANK('Entladung des Speichers'!A808),"",'Entladung des Speichers'!C808)</f>
        <v/>
      </c>
      <c r="N808" s="154" t="str">
        <f>IF(ISBLANK('Beladung des Speichers'!A808),"",SUMIFS('Entladung des Speichers'!$E$17:$E$1001,'Entladung des Speichers'!$A$17:$A$1001,'Ergebnis (detailliert)'!$A$17:$A$300))</f>
        <v/>
      </c>
      <c r="O808" s="113" t="str">
        <f t="shared" si="51"/>
        <v/>
      </c>
      <c r="P808" s="17" t="str">
        <f>IFERROR(IF(A808="","",N808*'Ergebnis (detailliert)'!J808/'Ergebnis (detailliert)'!I808),0)</f>
        <v/>
      </c>
      <c r="Q808" s="95" t="str">
        <f t="shared" si="52"/>
        <v/>
      </c>
      <c r="R808" s="96" t="str">
        <f t="shared" si="53"/>
        <v/>
      </c>
      <c r="S808" s="97" t="str">
        <f>IF(A808="","",IF(LOOKUP(A808,Stammdaten!$A$17:$A$1001,Stammdaten!$G$17:$G$1001)="Nein",0,IF(ISBLANK('Beladung des Speichers'!A808),"",ROUND(MIN(J808,Q808)*-1,2))))</f>
        <v/>
      </c>
    </row>
    <row r="809" spans="1:19" x14ac:dyDescent="0.2">
      <c r="A809" s="98" t="str">
        <f>IF('Beladung des Speichers'!A809="","",'Beladung des Speichers'!A809)</f>
        <v/>
      </c>
      <c r="B809" s="98" t="str">
        <f>IF('Beladung des Speichers'!B809="","",'Beladung des Speichers'!B809)</f>
        <v/>
      </c>
      <c r="C809" s="149" t="str">
        <f>IF(ISBLANK('Beladung des Speichers'!A809),"",SUMIFS('Beladung des Speichers'!$C$17:$C$300,'Beladung des Speichers'!$A$17:$A$300,A809)-SUMIFS('Entladung des Speichers'!$C$17:$C$300,'Entladung des Speichers'!$A$17:$A$300,A809)+SUMIFS(Füllstände!$B$17:$B$299,Füllstände!$A$17:$A$299,A809)-SUMIFS(Füllstände!$C$17:$C$299,Füllstände!$A$17:$A$299,A809))</f>
        <v/>
      </c>
      <c r="D809" s="150" t="str">
        <f>IF(ISBLANK('Beladung des Speichers'!A809),"",C809*'Beladung des Speichers'!C809/SUMIFS('Beladung des Speichers'!$C$17:$C$300,'Beladung des Speichers'!$A$17:$A$300,A809))</f>
        <v/>
      </c>
      <c r="E809" s="151" t="str">
        <f>IF(ISBLANK('Beladung des Speichers'!A809),"",1/SUMIFS('Beladung des Speichers'!$C$17:$C$300,'Beladung des Speichers'!$A$17:$A$300,A809)*C809*SUMIF($A$17:$A$300,A809,'Beladung des Speichers'!$E$17:$E$300))</f>
        <v/>
      </c>
      <c r="F809" s="152" t="str">
        <f>IF(ISBLANK('Beladung des Speichers'!A809),"",IF(C809=0,"0,00",D809/C809*E809))</f>
        <v/>
      </c>
      <c r="G809" s="153" t="str">
        <f>IF(ISBLANK('Beladung des Speichers'!A809),"",SUMIFS('Beladung des Speichers'!$C$17:$C$300,'Beladung des Speichers'!$A$17:$A$300,A809))</f>
        <v/>
      </c>
      <c r="H809" s="112" t="str">
        <f>IF(ISBLANK('Beladung des Speichers'!A809),"",'Beladung des Speichers'!C809)</f>
        <v/>
      </c>
      <c r="I809" s="154" t="str">
        <f>IF(ISBLANK('Beladung des Speichers'!A809),"",SUMIFS('Beladung des Speichers'!$E$17:$E$1001,'Beladung des Speichers'!$A$17:$A$1001,'Ergebnis (detailliert)'!A809))</f>
        <v/>
      </c>
      <c r="J809" s="113" t="str">
        <f>IF(ISBLANK('Beladung des Speichers'!A809),"",'Beladung des Speichers'!E809)</f>
        <v/>
      </c>
      <c r="K809" s="154" t="str">
        <f>IF(ISBLANK('Beladung des Speichers'!A809),"",SUMIFS('Entladung des Speichers'!$C$17:$C$1001,'Entladung des Speichers'!$A$17:$A$1001,'Ergebnis (detailliert)'!A809))</f>
        <v/>
      </c>
      <c r="L809" s="155" t="str">
        <f t="shared" si="50"/>
        <v/>
      </c>
      <c r="M809" s="155" t="str">
        <f>IF(ISBLANK('Entladung des Speichers'!A809),"",'Entladung des Speichers'!C809)</f>
        <v/>
      </c>
      <c r="N809" s="154" t="str">
        <f>IF(ISBLANK('Beladung des Speichers'!A809),"",SUMIFS('Entladung des Speichers'!$E$17:$E$1001,'Entladung des Speichers'!$A$17:$A$1001,'Ergebnis (detailliert)'!$A$17:$A$300))</f>
        <v/>
      </c>
      <c r="O809" s="113" t="str">
        <f t="shared" si="51"/>
        <v/>
      </c>
      <c r="P809" s="17" t="str">
        <f>IFERROR(IF(A809="","",N809*'Ergebnis (detailliert)'!J809/'Ergebnis (detailliert)'!I809),0)</f>
        <v/>
      </c>
      <c r="Q809" s="95" t="str">
        <f t="shared" si="52"/>
        <v/>
      </c>
      <c r="R809" s="96" t="str">
        <f t="shared" si="53"/>
        <v/>
      </c>
      <c r="S809" s="97" t="str">
        <f>IF(A809="","",IF(LOOKUP(A809,Stammdaten!$A$17:$A$1001,Stammdaten!$G$17:$G$1001)="Nein",0,IF(ISBLANK('Beladung des Speichers'!A809),"",ROUND(MIN(J809,Q809)*-1,2))))</f>
        <v/>
      </c>
    </row>
    <row r="810" spans="1:19" x14ac:dyDescent="0.2">
      <c r="A810" s="98" t="str">
        <f>IF('Beladung des Speichers'!A810="","",'Beladung des Speichers'!A810)</f>
        <v/>
      </c>
      <c r="B810" s="98" t="str">
        <f>IF('Beladung des Speichers'!B810="","",'Beladung des Speichers'!B810)</f>
        <v/>
      </c>
      <c r="C810" s="149" t="str">
        <f>IF(ISBLANK('Beladung des Speichers'!A810),"",SUMIFS('Beladung des Speichers'!$C$17:$C$300,'Beladung des Speichers'!$A$17:$A$300,A810)-SUMIFS('Entladung des Speichers'!$C$17:$C$300,'Entladung des Speichers'!$A$17:$A$300,A810)+SUMIFS(Füllstände!$B$17:$B$299,Füllstände!$A$17:$A$299,A810)-SUMIFS(Füllstände!$C$17:$C$299,Füllstände!$A$17:$A$299,A810))</f>
        <v/>
      </c>
      <c r="D810" s="150" t="str">
        <f>IF(ISBLANK('Beladung des Speichers'!A810),"",C810*'Beladung des Speichers'!C810/SUMIFS('Beladung des Speichers'!$C$17:$C$300,'Beladung des Speichers'!$A$17:$A$300,A810))</f>
        <v/>
      </c>
      <c r="E810" s="151" t="str">
        <f>IF(ISBLANK('Beladung des Speichers'!A810),"",1/SUMIFS('Beladung des Speichers'!$C$17:$C$300,'Beladung des Speichers'!$A$17:$A$300,A810)*C810*SUMIF($A$17:$A$300,A810,'Beladung des Speichers'!$E$17:$E$300))</f>
        <v/>
      </c>
      <c r="F810" s="152" t="str">
        <f>IF(ISBLANK('Beladung des Speichers'!A810),"",IF(C810=0,"0,00",D810/C810*E810))</f>
        <v/>
      </c>
      <c r="G810" s="153" t="str">
        <f>IF(ISBLANK('Beladung des Speichers'!A810),"",SUMIFS('Beladung des Speichers'!$C$17:$C$300,'Beladung des Speichers'!$A$17:$A$300,A810))</f>
        <v/>
      </c>
      <c r="H810" s="112" t="str">
        <f>IF(ISBLANK('Beladung des Speichers'!A810),"",'Beladung des Speichers'!C810)</f>
        <v/>
      </c>
      <c r="I810" s="154" t="str">
        <f>IF(ISBLANK('Beladung des Speichers'!A810),"",SUMIFS('Beladung des Speichers'!$E$17:$E$1001,'Beladung des Speichers'!$A$17:$A$1001,'Ergebnis (detailliert)'!A810))</f>
        <v/>
      </c>
      <c r="J810" s="113" t="str">
        <f>IF(ISBLANK('Beladung des Speichers'!A810),"",'Beladung des Speichers'!E810)</f>
        <v/>
      </c>
      <c r="K810" s="154" t="str">
        <f>IF(ISBLANK('Beladung des Speichers'!A810),"",SUMIFS('Entladung des Speichers'!$C$17:$C$1001,'Entladung des Speichers'!$A$17:$A$1001,'Ergebnis (detailliert)'!A810))</f>
        <v/>
      </c>
      <c r="L810" s="155" t="str">
        <f t="shared" si="50"/>
        <v/>
      </c>
      <c r="M810" s="155" t="str">
        <f>IF(ISBLANK('Entladung des Speichers'!A810),"",'Entladung des Speichers'!C810)</f>
        <v/>
      </c>
      <c r="N810" s="154" t="str">
        <f>IF(ISBLANK('Beladung des Speichers'!A810),"",SUMIFS('Entladung des Speichers'!$E$17:$E$1001,'Entladung des Speichers'!$A$17:$A$1001,'Ergebnis (detailliert)'!$A$17:$A$300))</f>
        <v/>
      </c>
      <c r="O810" s="113" t="str">
        <f t="shared" si="51"/>
        <v/>
      </c>
      <c r="P810" s="17" t="str">
        <f>IFERROR(IF(A810="","",N810*'Ergebnis (detailliert)'!J810/'Ergebnis (detailliert)'!I810),0)</f>
        <v/>
      </c>
      <c r="Q810" s="95" t="str">
        <f t="shared" si="52"/>
        <v/>
      </c>
      <c r="R810" s="96" t="str">
        <f t="shared" si="53"/>
        <v/>
      </c>
      <c r="S810" s="97" t="str">
        <f>IF(A810="","",IF(LOOKUP(A810,Stammdaten!$A$17:$A$1001,Stammdaten!$G$17:$G$1001)="Nein",0,IF(ISBLANK('Beladung des Speichers'!A810),"",ROUND(MIN(J810,Q810)*-1,2))))</f>
        <v/>
      </c>
    </row>
    <row r="811" spans="1:19" x14ac:dyDescent="0.2">
      <c r="A811" s="98" t="str">
        <f>IF('Beladung des Speichers'!A811="","",'Beladung des Speichers'!A811)</f>
        <v/>
      </c>
      <c r="B811" s="98" t="str">
        <f>IF('Beladung des Speichers'!B811="","",'Beladung des Speichers'!B811)</f>
        <v/>
      </c>
      <c r="C811" s="149" t="str">
        <f>IF(ISBLANK('Beladung des Speichers'!A811),"",SUMIFS('Beladung des Speichers'!$C$17:$C$300,'Beladung des Speichers'!$A$17:$A$300,A811)-SUMIFS('Entladung des Speichers'!$C$17:$C$300,'Entladung des Speichers'!$A$17:$A$300,A811)+SUMIFS(Füllstände!$B$17:$B$299,Füllstände!$A$17:$A$299,A811)-SUMIFS(Füllstände!$C$17:$C$299,Füllstände!$A$17:$A$299,A811))</f>
        <v/>
      </c>
      <c r="D811" s="150" t="str">
        <f>IF(ISBLANK('Beladung des Speichers'!A811),"",C811*'Beladung des Speichers'!C811/SUMIFS('Beladung des Speichers'!$C$17:$C$300,'Beladung des Speichers'!$A$17:$A$300,A811))</f>
        <v/>
      </c>
      <c r="E811" s="151" t="str">
        <f>IF(ISBLANK('Beladung des Speichers'!A811),"",1/SUMIFS('Beladung des Speichers'!$C$17:$C$300,'Beladung des Speichers'!$A$17:$A$300,A811)*C811*SUMIF($A$17:$A$300,A811,'Beladung des Speichers'!$E$17:$E$300))</f>
        <v/>
      </c>
      <c r="F811" s="152" t="str">
        <f>IF(ISBLANK('Beladung des Speichers'!A811),"",IF(C811=0,"0,00",D811/C811*E811))</f>
        <v/>
      </c>
      <c r="G811" s="153" t="str">
        <f>IF(ISBLANK('Beladung des Speichers'!A811),"",SUMIFS('Beladung des Speichers'!$C$17:$C$300,'Beladung des Speichers'!$A$17:$A$300,A811))</f>
        <v/>
      </c>
      <c r="H811" s="112" t="str">
        <f>IF(ISBLANK('Beladung des Speichers'!A811),"",'Beladung des Speichers'!C811)</f>
        <v/>
      </c>
      <c r="I811" s="154" t="str">
        <f>IF(ISBLANK('Beladung des Speichers'!A811),"",SUMIFS('Beladung des Speichers'!$E$17:$E$1001,'Beladung des Speichers'!$A$17:$A$1001,'Ergebnis (detailliert)'!A811))</f>
        <v/>
      </c>
      <c r="J811" s="113" t="str">
        <f>IF(ISBLANK('Beladung des Speichers'!A811),"",'Beladung des Speichers'!E811)</f>
        <v/>
      </c>
      <c r="K811" s="154" t="str">
        <f>IF(ISBLANK('Beladung des Speichers'!A811),"",SUMIFS('Entladung des Speichers'!$C$17:$C$1001,'Entladung des Speichers'!$A$17:$A$1001,'Ergebnis (detailliert)'!A811))</f>
        <v/>
      </c>
      <c r="L811" s="155" t="str">
        <f t="shared" si="50"/>
        <v/>
      </c>
      <c r="M811" s="155" t="str">
        <f>IF(ISBLANK('Entladung des Speichers'!A811),"",'Entladung des Speichers'!C811)</f>
        <v/>
      </c>
      <c r="N811" s="154" t="str">
        <f>IF(ISBLANK('Beladung des Speichers'!A811),"",SUMIFS('Entladung des Speichers'!$E$17:$E$1001,'Entladung des Speichers'!$A$17:$A$1001,'Ergebnis (detailliert)'!$A$17:$A$300))</f>
        <v/>
      </c>
      <c r="O811" s="113" t="str">
        <f t="shared" si="51"/>
        <v/>
      </c>
      <c r="P811" s="17" t="str">
        <f>IFERROR(IF(A811="","",N811*'Ergebnis (detailliert)'!J811/'Ergebnis (detailliert)'!I811),0)</f>
        <v/>
      </c>
      <c r="Q811" s="95" t="str">
        <f t="shared" si="52"/>
        <v/>
      </c>
      <c r="R811" s="96" t="str">
        <f t="shared" si="53"/>
        <v/>
      </c>
      <c r="S811" s="97" t="str">
        <f>IF(A811="","",IF(LOOKUP(A811,Stammdaten!$A$17:$A$1001,Stammdaten!$G$17:$G$1001)="Nein",0,IF(ISBLANK('Beladung des Speichers'!A811),"",ROUND(MIN(J811,Q811)*-1,2))))</f>
        <v/>
      </c>
    </row>
    <row r="812" spans="1:19" x14ac:dyDescent="0.2">
      <c r="A812" s="98" t="str">
        <f>IF('Beladung des Speichers'!A812="","",'Beladung des Speichers'!A812)</f>
        <v/>
      </c>
      <c r="B812" s="98" t="str">
        <f>IF('Beladung des Speichers'!B812="","",'Beladung des Speichers'!B812)</f>
        <v/>
      </c>
      <c r="C812" s="149" t="str">
        <f>IF(ISBLANK('Beladung des Speichers'!A812),"",SUMIFS('Beladung des Speichers'!$C$17:$C$300,'Beladung des Speichers'!$A$17:$A$300,A812)-SUMIFS('Entladung des Speichers'!$C$17:$C$300,'Entladung des Speichers'!$A$17:$A$300,A812)+SUMIFS(Füllstände!$B$17:$B$299,Füllstände!$A$17:$A$299,A812)-SUMIFS(Füllstände!$C$17:$C$299,Füllstände!$A$17:$A$299,A812))</f>
        <v/>
      </c>
      <c r="D812" s="150" t="str">
        <f>IF(ISBLANK('Beladung des Speichers'!A812),"",C812*'Beladung des Speichers'!C812/SUMIFS('Beladung des Speichers'!$C$17:$C$300,'Beladung des Speichers'!$A$17:$A$300,A812))</f>
        <v/>
      </c>
      <c r="E812" s="151" t="str">
        <f>IF(ISBLANK('Beladung des Speichers'!A812),"",1/SUMIFS('Beladung des Speichers'!$C$17:$C$300,'Beladung des Speichers'!$A$17:$A$300,A812)*C812*SUMIF($A$17:$A$300,A812,'Beladung des Speichers'!$E$17:$E$300))</f>
        <v/>
      </c>
      <c r="F812" s="152" t="str">
        <f>IF(ISBLANK('Beladung des Speichers'!A812),"",IF(C812=0,"0,00",D812/C812*E812))</f>
        <v/>
      </c>
      <c r="G812" s="153" t="str">
        <f>IF(ISBLANK('Beladung des Speichers'!A812),"",SUMIFS('Beladung des Speichers'!$C$17:$C$300,'Beladung des Speichers'!$A$17:$A$300,A812))</f>
        <v/>
      </c>
      <c r="H812" s="112" t="str">
        <f>IF(ISBLANK('Beladung des Speichers'!A812),"",'Beladung des Speichers'!C812)</f>
        <v/>
      </c>
      <c r="I812" s="154" t="str">
        <f>IF(ISBLANK('Beladung des Speichers'!A812),"",SUMIFS('Beladung des Speichers'!$E$17:$E$1001,'Beladung des Speichers'!$A$17:$A$1001,'Ergebnis (detailliert)'!A812))</f>
        <v/>
      </c>
      <c r="J812" s="113" t="str">
        <f>IF(ISBLANK('Beladung des Speichers'!A812),"",'Beladung des Speichers'!E812)</f>
        <v/>
      </c>
      <c r="K812" s="154" t="str">
        <f>IF(ISBLANK('Beladung des Speichers'!A812),"",SUMIFS('Entladung des Speichers'!$C$17:$C$1001,'Entladung des Speichers'!$A$17:$A$1001,'Ergebnis (detailliert)'!A812))</f>
        <v/>
      </c>
      <c r="L812" s="155" t="str">
        <f t="shared" si="50"/>
        <v/>
      </c>
      <c r="M812" s="155" t="str">
        <f>IF(ISBLANK('Entladung des Speichers'!A812),"",'Entladung des Speichers'!C812)</f>
        <v/>
      </c>
      <c r="N812" s="154" t="str">
        <f>IF(ISBLANK('Beladung des Speichers'!A812),"",SUMIFS('Entladung des Speichers'!$E$17:$E$1001,'Entladung des Speichers'!$A$17:$A$1001,'Ergebnis (detailliert)'!$A$17:$A$300))</f>
        <v/>
      </c>
      <c r="O812" s="113" t="str">
        <f t="shared" si="51"/>
        <v/>
      </c>
      <c r="P812" s="17" t="str">
        <f>IFERROR(IF(A812="","",N812*'Ergebnis (detailliert)'!J812/'Ergebnis (detailliert)'!I812),0)</f>
        <v/>
      </c>
      <c r="Q812" s="95" t="str">
        <f t="shared" si="52"/>
        <v/>
      </c>
      <c r="R812" s="96" t="str">
        <f t="shared" si="53"/>
        <v/>
      </c>
      <c r="S812" s="97" t="str">
        <f>IF(A812="","",IF(LOOKUP(A812,Stammdaten!$A$17:$A$1001,Stammdaten!$G$17:$G$1001)="Nein",0,IF(ISBLANK('Beladung des Speichers'!A812),"",ROUND(MIN(J812,Q812)*-1,2))))</f>
        <v/>
      </c>
    </row>
    <row r="813" spans="1:19" x14ac:dyDescent="0.2">
      <c r="A813" s="98" t="str">
        <f>IF('Beladung des Speichers'!A813="","",'Beladung des Speichers'!A813)</f>
        <v/>
      </c>
      <c r="B813" s="98" t="str">
        <f>IF('Beladung des Speichers'!B813="","",'Beladung des Speichers'!B813)</f>
        <v/>
      </c>
      <c r="C813" s="149" t="str">
        <f>IF(ISBLANK('Beladung des Speichers'!A813),"",SUMIFS('Beladung des Speichers'!$C$17:$C$300,'Beladung des Speichers'!$A$17:$A$300,A813)-SUMIFS('Entladung des Speichers'!$C$17:$C$300,'Entladung des Speichers'!$A$17:$A$300,A813)+SUMIFS(Füllstände!$B$17:$B$299,Füllstände!$A$17:$A$299,A813)-SUMIFS(Füllstände!$C$17:$C$299,Füllstände!$A$17:$A$299,A813))</f>
        <v/>
      </c>
      <c r="D813" s="150" t="str">
        <f>IF(ISBLANK('Beladung des Speichers'!A813),"",C813*'Beladung des Speichers'!C813/SUMIFS('Beladung des Speichers'!$C$17:$C$300,'Beladung des Speichers'!$A$17:$A$300,A813))</f>
        <v/>
      </c>
      <c r="E813" s="151" t="str">
        <f>IF(ISBLANK('Beladung des Speichers'!A813),"",1/SUMIFS('Beladung des Speichers'!$C$17:$C$300,'Beladung des Speichers'!$A$17:$A$300,A813)*C813*SUMIF($A$17:$A$300,A813,'Beladung des Speichers'!$E$17:$E$300))</f>
        <v/>
      </c>
      <c r="F813" s="152" t="str">
        <f>IF(ISBLANK('Beladung des Speichers'!A813),"",IF(C813=0,"0,00",D813/C813*E813))</f>
        <v/>
      </c>
      <c r="G813" s="153" t="str">
        <f>IF(ISBLANK('Beladung des Speichers'!A813),"",SUMIFS('Beladung des Speichers'!$C$17:$C$300,'Beladung des Speichers'!$A$17:$A$300,A813))</f>
        <v/>
      </c>
      <c r="H813" s="112" t="str">
        <f>IF(ISBLANK('Beladung des Speichers'!A813),"",'Beladung des Speichers'!C813)</f>
        <v/>
      </c>
      <c r="I813" s="154" t="str">
        <f>IF(ISBLANK('Beladung des Speichers'!A813),"",SUMIFS('Beladung des Speichers'!$E$17:$E$1001,'Beladung des Speichers'!$A$17:$A$1001,'Ergebnis (detailliert)'!A813))</f>
        <v/>
      </c>
      <c r="J813" s="113" t="str">
        <f>IF(ISBLANK('Beladung des Speichers'!A813),"",'Beladung des Speichers'!E813)</f>
        <v/>
      </c>
      <c r="K813" s="154" t="str">
        <f>IF(ISBLANK('Beladung des Speichers'!A813),"",SUMIFS('Entladung des Speichers'!$C$17:$C$1001,'Entladung des Speichers'!$A$17:$A$1001,'Ergebnis (detailliert)'!A813))</f>
        <v/>
      </c>
      <c r="L813" s="155" t="str">
        <f t="shared" si="50"/>
        <v/>
      </c>
      <c r="M813" s="155" t="str">
        <f>IF(ISBLANK('Entladung des Speichers'!A813),"",'Entladung des Speichers'!C813)</f>
        <v/>
      </c>
      <c r="N813" s="154" t="str">
        <f>IF(ISBLANK('Beladung des Speichers'!A813),"",SUMIFS('Entladung des Speichers'!$E$17:$E$1001,'Entladung des Speichers'!$A$17:$A$1001,'Ergebnis (detailliert)'!$A$17:$A$300))</f>
        <v/>
      </c>
      <c r="O813" s="113" t="str">
        <f t="shared" si="51"/>
        <v/>
      </c>
      <c r="P813" s="17" t="str">
        <f>IFERROR(IF(A813="","",N813*'Ergebnis (detailliert)'!J813/'Ergebnis (detailliert)'!I813),0)</f>
        <v/>
      </c>
      <c r="Q813" s="95" t="str">
        <f t="shared" si="52"/>
        <v/>
      </c>
      <c r="R813" s="96" t="str">
        <f t="shared" si="53"/>
        <v/>
      </c>
      <c r="S813" s="97" t="str">
        <f>IF(A813="","",IF(LOOKUP(A813,Stammdaten!$A$17:$A$1001,Stammdaten!$G$17:$G$1001)="Nein",0,IF(ISBLANK('Beladung des Speichers'!A813),"",ROUND(MIN(J813,Q813)*-1,2))))</f>
        <v/>
      </c>
    </row>
    <row r="814" spans="1:19" x14ac:dyDescent="0.2">
      <c r="A814" s="98" t="str">
        <f>IF('Beladung des Speichers'!A814="","",'Beladung des Speichers'!A814)</f>
        <v/>
      </c>
      <c r="B814" s="98" t="str">
        <f>IF('Beladung des Speichers'!B814="","",'Beladung des Speichers'!B814)</f>
        <v/>
      </c>
      <c r="C814" s="149" t="str">
        <f>IF(ISBLANK('Beladung des Speichers'!A814),"",SUMIFS('Beladung des Speichers'!$C$17:$C$300,'Beladung des Speichers'!$A$17:$A$300,A814)-SUMIFS('Entladung des Speichers'!$C$17:$C$300,'Entladung des Speichers'!$A$17:$A$300,A814)+SUMIFS(Füllstände!$B$17:$B$299,Füllstände!$A$17:$A$299,A814)-SUMIFS(Füllstände!$C$17:$C$299,Füllstände!$A$17:$A$299,A814))</f>
        <v/>
      </c>
      <c r="D814" s="150" t="str">
        <f>IF(ISBLANK('Beladung des Speichers'!A814),"",C814*'Beladung des Speichers'!C814/SUMIFS('Beladung des Speichers'!$C$17:$C$300,'Beladung des Speichers'!$A$17:$A$300,A814))</f>
        <v/>
      </c>
      <c r="E814" s="151" t="str">
        <f>IF(ISBLANK('Beladung des Speichers'!A814),"",1/SUMIFS('Beladung des Speichers'!$C$17:$C$300,'Beladung des Speichers'!$A$17:$A$300,A814)*C814*SUMIF($A$17:$A$300,A814,'Beladung des Speichers'!$E$17:$E$300))</f>
        <v/>
      </c>
      <c r="F814" s="152" t="str">
        <f>IF(ISBLANK('Beladung des Speichers'!A814),"",IF(C814=0,"0,00",D814/C814*E814))</f>
        <v/>
      </c>
      <c r="G814" s="153" t="str">
        <f>IF(ISBLANK('Beladung des Speichers'!A814),"",SUMIFS('Beladung des Speichers'!$C$17:$C$300,'Beladung des Speichers'!$A$17:$A$300,A814))</f>
        <v/>
      </c>
      <c r="H814" s="112" t="str">
        <f>IF(ISBLANK('Beladung des Speichers'!A814),"",'Beladung des Speichers'!C814)</f>
        <v/>
      </c>
      <c r="I814" s="154" t="str">
        <f>IF(ISBLANK('Beladung des Speichers'!A814),"",SUMIFS('Beladung des Speichers'!$E$17:$E$1001,'Beladung des Speichers'!$A$17:$A$1001,'Ergebnis (detailliert)'!A814))</f>
        <v/>
      </c>
      <c r="J814" s="113" t="str">
        <f>IF(ISBLANK('Beladung des Speichers'!A814),"",'Beladung des Speichers'!E814)</f>
        <v/>
      </c>
      <c r="K814" s="154" t="str">
        <f>IF(ISBLANK('Beladung des Speichers'!A814),"",SUMIFS('Entladung des Speichers'!$C$17:$C$1001,'Entladung des Speichers'!$A$17:$A$1001,'Ergebnis (detailliert)'!A814))</f>
        <v/>
      </c>
      <c r="L814" s="155" t="str">
        <f t="shared" si="50"/>
        <v/>
      </c>
      <c r="M814" s="155" t="str">
        <f>IF(ISBLANK('Entladung des Speichers'!A814),"",'Entladung des Speichers'!C814)</f>
        <v/>
      </c>
      <c r="N814" s="154" t="str">
        <f>IF(ISBLANK('Beladung des Speichers'!A814),"",SUMIFS('Entladung des Speichers'!$E$17:$E$1001,'Entladung des Speichers'!$A$17:$A$1001,'Ergebnis (detailliert)'!$A$17:$A$300))</f>
        <v/>
      </c>
      <c r="O814" s="113" t="str">
        <f t="shared" si="51"/>
        <v/>
      </c>
      <c r="P814" s="17" t="str">
        <f>IFERROR(IF(A814="","",N814*'Ergebnis (detailliert)'!J814/'Ergebnis (detailliert)'!I814),0)</f>
        <v/>
      </c>
      <c r="Q814" s="95" t="str">
        <f t="shared" si="52"/>
        <v/>
      </c>
      <c r="R814" s="96" t="str">
        <f t="shared" si="53"/>
        <v/>
      </c>
      <c r="S814" s="97" t="str">
        <f>IF(A814="","",IF(LOOKUP(A814,Stammdaten!$A$17:$A$1001,Stammdaten!$G$17:$G$1001)="Nein",0,IF(ISBLANK('Beladung des Speichers'!A814),"",ROUND(MIN(J814,Q814)*-1,2))))</f>
        <v/>
      </c>
    </row>
    <row r="815" spans="1:19" x14ac:dyDescent="0.2">
      <c r="A815" s="98" t="str">
        <f>IF('Beladung des Speichers'!A815="","",'Beladung des Speichers'!A815)</f>
        <v/>
      </c>
      <c r="B815" s="98" t="str">
        <f>IF('Beladung des Speichers'!B815="","",'Beladung des Speichers'!B815)</f>
        <v/>
      </c>
      <c r="C815" s="149" t="str">
        <f>IF(ISBLANK('Beladung des Speichers'!A815),"",SUMIFS('Beladung des Speichers'!$C$17:$C$300,'Beladung des Speichers'!$A$17:$A$300,A815)-SUMIFS('Entladung des Speichers'!$C$17:$C$300,'Entladung des Speichers'!$A$17:$A$300,A815)+SUMIFS(Füllstände!$B$17:$B$299,Füllstände!$A$17:$A$299,A815)-SUMIFS(Füllstände!$C$17:$C$299,Füllstände!$A$17:$A$299,A815))</f>
        <v/>
      </c>
      <c r="D815" s="150" t="str">
        <f>IF(ISBLANK('Beladung des Speichers'!A815),"",C815*'Beladung des Speichers'!C815/SUMIFS('Beladung des Speichers'!$C$17:$C$300,'Beladung des Speichers'!$A$17:$A$300,A815))</f>
        <v/>
      </c>
      <c r="E815" s="151" t="str">
        <f>IF(ISBLANK('Beladung des Speichers'!A815),"",1/SUMIFS('Beladung des Speichers'!$C$17:$C$300,'Beladung des Speichers'!$A$17:$A$300,A815)*C815*SUMIF($A$17:$A$300,A815,'Beladung des Speichers'!$E$17:$E$300))</f>
        <v/>
      </c>
      <c r="F815" s="152" t="str">
        <f>IF(ISBLANK('Beladung des Speichers'!A815),"",IF(C815=0,"0,00",D815/C815*E815))</f>
        <v/>
      </c>
      <c r="G815" s="153" t="str">
        <f>IF(ISBLANK('Beladung des Speichers'!A815),"",SUMIFS('Beladung des Speichers'!$C$17:$C$300,'Beladung des Speichers'!$A$17:$A$300,A815))</f>
        <v/>
      </c>
      <c r="H815" s="112" t="str">
        <f>IF(ISBLANK('Beladung des Speichers'!A815),"",'Beladung des Speichers'!C815)</f>
        <v/>
      </c>
      <c r="I815" s="154" t="str">
        <f>IF(ISBLANK('Beladung des Speichers'!A815),"",SUMIFS('Beladung des Speichers'!$E$17:$E$1001,'Beladung des Speichers'!$A$17:$A$1001,'Ergebnis (detailliert)'!A815))</f>
        <v/>
      </c>
      <c r="J815" s="113" t="str">
        <f>IF(ISBLANK('Beladung des Speichers'!A815),"",'Beladung des Speichers'!E815)</f>
        <v/>
      </c>
      <c r="K815" s="154" t="str">
        <f>IF(ISBLANK('Beladung des Speichers'!A815),"",SUMIFS('Entladung des Speichers'!$C$17:$C$1001,'Entladung des Speichers'!$A$17:$A$1001,'Ergebnis (detailliert)'!A815))</f>
        <v/>
      </c>
      <c r="L815" s="155" t="str">
        <f t="shared" si="50"/>
        <v/>
      </c>
      <c r="M815" s="155" t="str">
        <f>IF(ISBLANK('Entladung des Speichers'!A815),"",'Entladung des Speichers'!C815)</f>
        <v/>
      </c>
      <c r="N815" s="154" t="str">
        <f>IF(ISBLANK('Beladung des Speichers'!A815),"",SUMIFS('Entladung des Speichers'!$E$17:$E$1001,'Entladung des Speichers'!$A$17:$A$1001,'Ergebnis (detailliert)'!$A$17:$A$300))</f>
        <v/>
      </c>
      <c r="O815" s="113" t="str">
        <f t="shared" si="51"/>
        <v/>
      </c>
      <c r="P815" s="17" t="str">
        <f>IFERROR(IF(A815="","",N815*'Ergebnis (detailliert)'!J815/'Ergebnis (detailliert)'!I815),0)</f>
        <v/>
      </c>
      <c r="Q815" s="95" t="str">
        <f t="shared" si="52"/>
        <v/>
      </c>
      <c r="R815" s="96" t="str">
        <f t="shared" si="53"/>
        <v/>
      </c>
      <c r="S815" s="97" t="str">
        <f>IF(A815="","",IF(LOOKUP(A815,Stammdaten!$A$17:$A$1001,Stammdaten!$G$17:$G$1001)="Nein",0,IF(ISBLANK('Beladung des Speichers'!A815),"",ROUND(MIN(J815,Q815)*-1,2))))</f>
        <v/>
      </c>
    </row>
    <row r="816" spans="1:19" x14ac:dyDescent="0.2">
      <c r="A816" s="98" t="str">
        <f>IF('Beladung des Speichers'!A816="","",'Beladung des Speichers'!A816)</f>
        <v/>
      </c>
      <c r="B816" s="98" t="str">
        <f>IF('Beladung des Speichers'!B816="","",'Beladung des Speichers'!B816)</f>
        <v/>
      </c>
      <c r="C816" s="149" t="str">
        <f>IF(ISBLANK('Beladung des Speichers'!A816),"",SUMIFS('Beladung des Speichers'!$C$17:$C$300,'Beladung des Speichers'!$A$17:$A$300,A816)-SUMIFS('Entladung des Speichers'!$C$17:$C$300,'Entladung des Speichers'!$A$17:$A$300,A816)+SUMIFS(Füllstände!$B$17:$B$299,Füllstände!$A$17:$A$299,A816)-SUMIFS(Füllstände!$C$17:$C$299,Füllstände!$A$17:$A$299,A816))</f>
        <v/>
      </c>
      <c r="D816" s="150" t="str">
        <f>IF(ISBLANK('Beladung des Speichers'!A816),"",C816*'Beladung des Speichers'!C816/SUMIFS('Beladung des Speichers'!$C$17:$C$300,'Beladung des Speichers'!$A$17:$A$300,A816))</f>
        <v/>
      </c>
      <c r="E816" s="151" t="str">
        <f>IF(ISBLANK('Beladung des Speichers'!A816),"",1/SUMIFS('Beladung des Speichers'!$C$17:$C$300,'Beladung des Speichers'!$A$17:$A$300,A816)*C816*SUMIF($A$17:$A$300,A816,'Beladung des Speichers'!$E$17:$E$300))</f>
        <v/>
      </c>
      <c r="F816" s="152" t="str">
        <f>IF(ISBLANK('Beladung des Speichers'!A816),"",IF(C816=0,"0,00",D816/C816*E816))</f>
        <v/>
      </c>
      <c r="G816" s="153" t="str">
        <f>IF(ISBLANK('Beladung des Speichers'!A816),"",SUMIFS('Beladung des Speichers'!$C$17:$C$300,'Beladung des Speichers'!$A$17:$A$300,A816))</f>
        <v/>
      </c>
      <c r="H816" s="112" t="str">
        <f>IF(ISBLANK('Beladung des Speichers'!A816),"",'Beladung des Speichers'!C816)</f>
        <v/>
      </c>
      <c r="I816" s="154" t="str">
        <f>IF(ISBLANK('Beladung des Speichers'!A816),"",SUMIFS('Beladung des Speichers'!$E$17:$E$1001,'Beladung des Speichers'!$A$17:$A$1001,'Ergebnis (detailliert)'!A816))</f>
        <v/>
      </c>
      <c r="J816" s="113" t="str">
        <f>IF(ISBLANK('Beladung des Speichers'!A816),"",'Beladung des Speichers'!E816)</f>
        <v/>
      </c>
      <c r="K816" s="154" t="str">
        <f>IF(ISBLANK('Beladung des Speichers'!A816),"",SUMIFS('Entladung des Speichers'!$C$17:$C$1001,'Entladung des Speichers'!$A$17:$A$1001,'Ergebnis (detailliert)'!A816))</f>
        <v/>
      </c>
      <c r="L816" s="155" t="str">
        <f t="shared" si="50"/>
        <v/>
      </c>
      <c r="M816" s="155" t="str">
        <f>IF(ISBLANK('Entladung des Speichers'!A816),"",'Entladung des Speichers'!C816)</f>
        <v/>
      </c>
      <c r="N816" s="154" t="str">
        <f>IF(ISBLANK('Beladung des Speichers'!A816),"",SUMIFS('Entladung des Speichers'!$E$17:$E$1001,'Entladung des Speichers'!$A$17:$A$1001,'Ergebnis (detailliert)'!$A$17:$A$300))</f>
        <v/>
      </c>
      <c r="O816" s="113" t="str">
        <f t="shared" si="51"/>
        <v/>
      </c>
      <c r="P816" s="17" t="str">
        <f>IFERROR(IF(A816="","",N816*'Ergebnis (detailliert)'!J816/'Ergebnis (detailliert)'!I816),0)</f>
        <v/>
      </c>
      <c r="Q816" s="95" t="str">
        <f t="shared" si="52"/>
        <v/>
      </c>
      <c r="R816" s="96" t="str">
        <f t="shared" si="53"/>
        <v/>
      </c>
      <c r="S816" s="97" t="str">
        <f>IF(A816="","",IF(LOOKUP(A816,Stammdaten!$A$17:$A$1001,Stammdaten!$G$17:$G$1001)="Nein",0,IF(ISBLANK('Beladung des Speichers'!A816),"",ROUND(MIN(J816,Q816)*-1,2))))</f>
        <v/>
      </c>
    </row>
    <row r="817" spans="1:19" x14ac:dyDescent="0.2">
      <c r="A817" s="98" t="str">
        <f>IF('Beladung des Speichers'!A817="","",'Beladung des Speichers'!A817)</f>
        <v/>
      </c>
      <c r="B817" s="98" t="str">
        <f>IF('Beladung des Speichers'!B817="","",'Beladung des Speichers'!B817)</f>
        <v/>
      </c>
      <c r="C817" s="149" t="str">
        <f>IF(ISBLANK('Beladung des Speichers'!A817),"",SUMIFS('Beladung des Speichers'!$C$17:$C$300,'Beladung des Speichers'!$A$17:$A$300,A817)-SUMIFS('Entladung des Speichers'!$C$17:$C$300,'Entladung des Speichers'!$A$17:$A$300,A817)+SUMIFS(Füllstände!$B$17:$B$299,Füllstände!$A$17:$A$299,A817)-SUMIFS(Füllstände!$C$17:$C$299,Füllstände!$A$17:$A$299,A817))</f>
        <v/>
      </c>
      <c r="D817" s="150" t="str">
        <f>IF(ISBLANK('Beladung des Speichers'!A817),"",C817*'Beladung des Speichers'!C817/SUMIFS('Beladung des Speichers'!$C$17:$C$300,'Beladung des Speichers'!$A$17:$A$300,A817))</f>
        <v/>
      </c>
      <c r="E817" s="151" t="str">
        <f>IF(ISBLANK('Beladung des Speichers'!A817),"",1/SUMIFS('Beladung des Speichers'!$C$17:$C$300,'Beladung des Speichers'!$A$17:$A$300,A817)*C817*SUMIF($A$17:$A$300,A817,'Beladung des Speichers'!$E$17:$E$300))</f>
        <v/>
      </c>
      <c r="F817" s="152" t="str">
        <f>IF(ISBLANK('Beladung des Speichers'!A817),"",IF(C817=0,"0,00",D817/C817*E817))</f>
        <v/>
      </c>
      <c r="G817" s="153" t="str">
        <f>IF(ISBLANK('Beladung des Speichers'!A817),"",SUMIFS('Beladung des Speichers'!$C$17:$C$300,'Beladung des Speichers'!$A$17:$A$300,A817))</f>
        <v/>
      </c>
      <c r="H817" s="112" t="str">
        <f>IF(ISBLANK('Beladung des Speichers'!A817),"",'Beladung des Speichers'!C817)</f>
        <v/>
      </c>
      <c r="I817" s="154" t="str">
        <f>IF(ISBLANK('Beladung des Speichers'!A817),"",SUMIFS('Beladung des Speichers'!$E$17:$E$1001,'Beladung des Speichers'!$A$17:$A$1001,'Ergebnis (detailliert)'!A817))</f>
        <v/>
      </c>
      <c r="J817" s="113" t="str">
        <f>IF(ISBLANK('Beladung des Speichers'!A817),"",'Beladung des Speichers'!E817)</f>
        <v/>
      </c>
      <c r="K817" s="154" t="str">
        <f>IF(ISBLANK('Beladung des Speichers'!A817),"",SUMIFS('Entladung des Speichers'!$C$17:$C$1001,'Entladung des Speichers'!$A$17:$A$1001,'Ergebnis (detailliert)'!A817))</f>
        <v/>
      </c>
      <c r="L817" s="155" t="str">
        <f t="shared" si="50"/>
        <v/>
      </c>
      <c r="M817" s="155" t="str">
        <f>IF(ISBLANK('Entladung des Speichers'!A817),"",'Entladung des Speichers'!C817)</f>
        <v/>
      </c>
      <c r="N817" s="154" t="str">
        <f>IF(ISBLANK('Beladung des Speichers'!A817),"",SUMIFS('Entladung des Speichers'!$E$17:$E$1001,'Entladung des Speichers'!$A$17:$A$1001,'Ergebnis (detailliert)'!$A$17:$A$300))</f>
        <v/>
      </c>
      <c r="O817" s="113" t="str">
        <f t="shared" si="51"/>
        <v/>
      </c>
      <c r="P817" s="17" t="str">
        <f>IFERROR(IF(A817="","",N817*'Ergebnis (detailliert)'!J817/'Ergebnis (detailliert)'!I817),0)</f>
        <v/>
      </c>
      <c r="Q817" s="95" t="str">
        <f t="shared" si="52"/>
        <v/>
      </c>
      <c r="R817" s="96" t="str">
        <f t="shared" si="53"/>
        <v/>
      </c>
      <c r="S817" s="97" t="str">
        <f>IF(A817="","",IF(LOOKUP(A817,Stammdaten!$A$17:$A$1001,Stammdaten!$G$17:$G$1001)="Nein",0,IF(ISBLANK('Beladung des Speichers'!A817),"",ROUND(MIN(J817,Q817)*-1,2))))</f>
        <v/>
      </c>
    </row>
    <row r="818" spans="1:19" x14ac:dyDescent="0.2">
      <c r="A818" s="98" t="str">
        <f>IF('Beladung des Speichers'!A818="","",'Beladung des Speichers'!A818)</f>
        <v/>
      </c>
      <c r="B818" s="98" t="str">
        <f>IF('Beladung des Speichers'!B818="","",'Beladung des Speichers'!B818)</f>
        <v/>
      </c>
      <c r="C818" s="149" t="str">
        <f>IF(ISBLANK('Beladung des Speichers'!A818),"",SUMIFS('Beladung des Speichers'!$C$17:$C$300,'Beladung des Speichers'!$A$17:$A$300,A818)-SUMIFS('Entladung des Speichers'!$C$17:$C$300,'Entladung des Speichers'!$A$17:$A$300,A818)+SUMIFS(Füllstände!$B$17:$B$299,Füllstände!$A$17:$A$299,A818)-SUMIFS(Füllstände!$C$17:$C$299,Füllstände!$A$17:$A$299,A818))</f>
        <v/>
      </c>
      <c r="D818" s="150" t="str">
        <f>IF(ISBLANK('Beladung des Speichers'!A818),"",C818*'Beladung des Speichers'!C818/SUMIFS('Beladung des Speichers'!$C$17:$C$300,'Beladung des Speichers'!$A$17:$A$300,A818))</f>
        <v/>
      </c>
      <c r="E818" s="151" t="str">
        <f>IF(ISBLANK('Beladung des Speichers'!A818),"",1/SUMIFS('Beladung des Speichers'!$C$17:$C$300,'Beladung des Speichers'!$A$17:$A$300,A818)*C818*SUMIF($A$17:$A$300,A818,'Beladung des Speichers'!$E$17:$E$300))</f>
        <v/>
      </c>
      <c r="F818" s="152" t="str">
        <f>IF(ISBLANK('Beladung des Speichers'!A818),"",IF(C818=0,"0,00",D818/C818*E818))</f>
        <v/>
      </c>
      <c r="G818" s="153" t="str">
        <f>IF(ISBLANK('Beladung des Speichers'!A818),"",SUMIFS('Beladung des Speichers'!$C$17:$C$300,'Beladung des Speichers'!$A$17:$A$300,A818))</f>
        <v/>
      </c>
      <c r="H818" s="112" t="str">
        <f>IF(ISBLANK('Beladung des Speichers'!A818),"",'Beladung des Speichers'!C818)</f>
        <v/>
      </c>
      <c r="I818" s="154" t="str">
        <f>IF(ISBLANK('Beladung des Speichers'!A818),"",SUMIFS('Beladung des Speichers'!$E$17:$E$1001,'Beladung des Speichers'!$A$17:$A$1001,'Ergebnis (detailliert)'!A818))</f>
        <v/>
      </c>
      <c r="J818" s="113" t="str">
        <f>IF(ISBLANK('Beladung des Speichers'!A818),"",'Beladung des Speichers'!E818)</f>
        <v/>
      </c>
      <c r="K818" s="154" t="str">
        <f>IF(ISBLANK('Beladung des Speichers'!A818),"",SUMIFS('Entladung des Speichers'!$C$17:$C$1001,'Entladung des Speichers'!$A$17:$A$1001,'Ergebnis (detailliert)'!A818))</f>
        <v/>
      </c>
      <c r="L818" s="155" t="str">
        <f t="shared" si="50"/>
        <v/>
      </c>
      <c r="M818" s="155" t="str">
        <f>IF(ISBLANK('Entladung des Speichers'!A818),"",'Entladung des Speichers'!C818)</f>
        <v/>
      </c>
      <c r="N818" s="154" t="str">
        <f>IF(ISBLANK('Beladung des Speichers'!A818),"",SUMIFS('Entladung des Speichers'!$E$17:$E$1001,'Entladung des Speichers'!$A$17:$A$1001,'Ergebnis (detailliert)'!$A$17:$A$300))</f>
        <v/>
      </c>
      <c r="O818" s="113" t="str">
        <f t="shared" si="51"/>
        <v/>
      </c>
      <c r="P818" s="17" t="str">
        <f>IFERROR(IF(A818="","",N818*'Ergebnis (detailliert)'!J818/'Ergebnis (detailliert)'!I818),0)</f>
        <v/>
      </c>
      <c r="Q818" s="95" t="str">
        <f t="shared" si="52"/>
        <v/>
      </c>
      <c r="R818" s="96" t="str">
        <f t="shared" si="53"/>
        <v/>
      </c>
      <c r="S818" s="97" t="str">
        <f>IF(A818="","",IF(LOOKUP(A818,Stammdaten!$A$17:$A$1001,Stammdaten!$G$17:$G$1001)="Nein",0,IF(ISBLANK('Beladung des Speichers'!A818),"",ROUND(MIN(J818,Q818)*-1,2))))</f>
        <v/>
      </c>
    </row>
    <row r="819" spans="1:19" x14ac:dyDescent="0.2">
      <c r="A819" s="98" t="str">
        <f>IF('Beladung des Speichers'!A819="","",'Beladung des Speichers'!A819)</f>
        <v/>
      </c>
      <c r="B819" s="98" t="str">
        <f>IF('Beladung des Speichers'!B819="","",'Beladung des Speichers'!B819)</f>
        <v/>
      </c>
      <c r="C819" s="149" t="str">
        <f>IF(ISBLANK('Beladung des Speichers'!A819),"",SUMIFS('Beladung des Speichers'!$C$17:$C$300,'Beladung des Speichers'!$A$17:$A$300,A819)-SUMIFS('Entladung des Speichers'!$C$17:$C$300,'Entladung des Speichers'!$A$17:$A$300,A819)+SUMIFS(Füllstände!$B$17:$B$299,Füllstände!$A$17:$A$299,A819)-SUMIFS(Füllstände!$C$17:$C$299,Füllstände!$A$17:$A$299,A819))</f>
        <v/>
      </c>
      <c r="D819" s="150" t="str">
        <f>IF(ISBLANK('Beladung des Speichers'!A819),"",C819*'Beladung des Speichers'!C819/SUMIFS('Beladung des Speichers'!$C$17:$C$300,'Beladung des Speichers'!$A$17:$A$300,A819))</f>
        <v/>
      </c>
      <c r="E819" s="151" t="str">
        <f>IF(ISBLANK('Beladung des Speichers'!A819),"",1/SUMIFS('Beladung des Speichers'!$C$17:$C$300,'Beladung des Speichers'!$A$17:$A$300,A819)*C819*SUMIF($A$17:$A$300,A819,'Beladung des Speichers'!$E$17:$E$300))</f>
        <v/>
      </c>
      <c r="F819" s="152" t="str">
        <f>IF(ISBLANK('Beladung des Speichers'!A819),"",IF(C819=0,"0,00",D819/C819*E819))</f>
        <v/>
      </c>
      <c r="G819" s="153" t="str">
        <f>IF(ISBLANK('Beladung des Speichers'!A819),"",SUMIFS('Beladung des Speichers'!$C$17:$C$300,'Beladung des Speichers'!$A$17:$A$300,A819))</f>
        <v/>
      </c>
      <c r="H819" s="112" t="str">
        <f>IF(ISBLANK('Beladung des Speichers'!A819),"",'Beladung des Speichers'!C819)</f>
        <v/>
      </c>
      <c r="I819" s="154" t="str">
        <f>IF(ISBLANK('Beladung des Speichers'!A819),"",SUMIFS('Beladung des Speichers'!$E$17:$E$1001,'Beladung des Speichers'!$A$17:$A$1001,'Ergebnis (detailliert)'!A819))</f>
        <v/>
      </c>
      <c r="J819" s="113" t="str">
        <f>IF(ISBLANK('Beladung des Speichers'!A819),"",'Beladung des Speichers'!E819)</f>
        <v/>
      </c>
      <c r="K819" s="154" t="str">
        <f>IF(ISBLANK('Beladung des Speichers'!A819),"",SUMIFS('Entladung des Speichers'!$C$17:$C$1001,'Entladung des Speichers'!$A$17:$A$1001,'Ergebnis (detailliert)'!A819))</f>
        <v/>
      </c>
      <c r="L819" s="155" t="str">
        <f t="shared" si="50"/>
        <v/>
      </c>
      <c r="M819" s="155" t="str">
        <f>IF(ISBLANK('Entladung des Speichers'!A819),"",'Entladung des Speichers'!C819)</f>
        <v/>
      </c>
      <c r="N819" s="154" t="str">
        <f>IF(ISBLANK('Beladung des Speichers'!A819),"",SUMIFS('Entladung des Speichers'!$E$17:$E$1001,'Entladung des Speichers'!$A$17:$A$1001,'Ergebnis (detailliert)'!$A$17:$A$300))</f>
        <v/>
      </c>
      <c r="O819" s="113" t="str">
        <f t="shared" si="51"/>
        <v/>
      </c>
      <c r="P819" s="17" t="str">
        <f>IFERROR(IF(A819="","",N819*'Ergebnis (detailliert)'!J819/'Ergebnis (detailliert)'!I819),0)</f>
        <v/>
      </c>
      <c r="Q819" s="95" t="str">
        <f t="shared" si="52"/>
        <v/>
      </c>
      <c r="R819" s="96" t="str">
        <f t="shared" si="53"/>
        <v/>
      </c>
      <c r="S819" s="97" t="str">
        <f>IF(A819="","",IF(LOOKUP(A819,Stammdaten!$A$17:$A$1001,Stammdaten!$G$17:$G$1001)="Nein",0,IF(ISBLANK('Beladung des Speichers'!A819),"",ROUND(MIN(J819,Q819)*-1,2))))</f>
        <v/>
      </c>
    </row>
    <row r="820" spans="1:19" x14ac:dyDescent="0.2">
      <c r="A820" s="98" t="str">
        <f>IF('Beladung des Speichers'!A820="","",'Beladung des Speichers'!A820)</f>
        <v/>
      </c>
      <c r="B820" s="98" t="str">
        <f>IF('Beladung des Speichers'!B820="","",'Beladung des Speichers'!B820)</f>
        <v/>
      </c>
      <c r="C820" s="149" t="str">
        <f>IF(ISBLANK('Beladung des Speichers'!A820),"",SUMIFS('Beladung des Speichers'!$C$17:$C$300,'Beladung des Speichers'!$A$17:$A$300,A820)-SUMIFS('Entladung des Speichers'!$C$17:$C$300,'Entladung des Speichers'!$A$17:$A$300,A820)+SUMIFS(Füllstände!$B$17:$B$299,Füllstände!$A$17:$A$299,A820)-SUMIFS(Füllstände!$C$17:$C$299,Füllstände!$A$17:$A$299,A820))</f>
        <v/>
      </c>
      <c r="D820" s="150" t="str">
        <f>IF(ISBLANK('Beladung des Speichers'!A820),"",C820*'Beladung des Speichers'!C820/SUMIFS('Beladung des Speichers'!$C$17:$C$300,'Beladung des Speichers'!$A$17:$A$300,A820))</f>
        <v/>
      </c>
      <c r="E820" s="151" t="str">
        <f>IF(ISBLANK('Beladung des Speichers'!A820),"",1/SUMIFS('Beladung des Speichers'!$C$17:$C$300,'Beladung des Speichers'!$A$17:$A$300,A820)*C820*SUMIF($A$17:$A$300,A820,'Beladung des Speichers'!$E$17:$E$300))</f>
        <v/>
      </c>
      <c r="F820" s="152" t="str">
        <f>IF(ISBLANK('Beladung des Speichers'!A820),"",IF(C820=0,"0,00",D820/C820*E820))</f>
        <v/>
      </c>
      <c r="G820" s="153" t="str">
        <f>IF(ISBLANK('Beladung des Speichers'!A820),"",SUMIFS('Beladung des Speichers'!$C$17:$C$300,'Beladung des Speichers'!$A$17:$A$300,A820))</f>
        <v/>
      </c>
      <c r="H820" s="112" t="str">
        <f>IF(ISBLANK('Beladung des Speichers'!A820),"",'Beladung des Speichers'!C820)</f>
        <v/>
      </c>
      <c r="I820" s="154" t="str">
        <f>IF(ISBLANK('Beladung des Speichers'!A820),"",SUMIFS('Beladung des Speichers'!$E$17:$E$1001,'Beladung des Speichers'!$A$17:$A$1001,'Ergebnis (detailliert)'!A820))</f>
        <v/>
      </c>
      <c r="J820" s="113" t="str">
        <f>IF(ISBLANK('Beladung des Speichers'!A820),"",'Beladung des Speichers'!E820)</f>
        <v/>
      </c>
      <c r="K820" s="154" t="str">
        <f>IF(ISBLANK('Beladung des Speichers'!A820),"",SUMIFS('Entladung des Speichers'!$C$17:$C$1001,'Entladung des Speichers'!$A$17:$A$1001,'Ergebnis (detailliert)'!A820))</f>
        <v/>
      </c>
      <c r="L820" s="155" t="str">
        <f t="shared" si="50"/>
        <v/>
      </c>
      <c r="M820" s="155" t="str">
        <f>IF(ISBLANK('Entladung des Speichers'!A820),"",'Entladung des Speichers'!C820)</f>
        <v/>
      </c>
      <c r="N820" s="154" t="str">
        <f>IF(ISBLANK('Beladung des Speichers'!A820),"",SUMIFS('Entladung des Speichers'!$E$17:$E$1001,'Entladung des Speichers'!$A$17:$A$1001,'Ergebnis (detailliert)'!$A$17:$A$300))</f>
        <v/>
      </c>
      <c r="O820" s="113" t="str">
        <f t="shared" si="51"/>
        <v/>
      </c>
      <c r="P820" s="17" t="str">
        <f>IFERROR(IF(A820="","",N820*'Ergebnis (detailliert)'!J820/'Ergebnis (detailliert)'!I820),0)</f>
        <v/>
      </c>
      <c r="Q820" s="95" t="str">
        <f t="shared" si="52"/>
        <v/>
      </c>
      <c r="R820" s="96" t="str">
        <f t="shared" si="53"/>
        <v/>
      </c>
      <c r="S820" s="97" t="str">
        <f>IF(A820="","",IF(LOOKUP(A820,Stammdaten!$A$17:$A$1001,Stammdaten!$G$17:$G$1001)="Nein",0,IF(ISBLANK('Beladung des Speichers'!A820),"",ROUND(MIN(J820,Q820)*-1,2))))</f>
        <v/>
      </c>
    </row>
    <row r="821" spans="1:19" x14ac:dyDescent="0.2">
      <c r="A821" s="98" t="str">
        <f>IF('Beladung des Speichers'!A821="","",'Beladung des Speichers'!A821)</f>
        <v/>
      </c>
      <c r="B821" s="98" t="str">
        <f>IF('Beladung des Speichers'!B821="","",'Beladung des Speichers'!B821)</f>
        <v/>
      </c>
      <c r="C821" s="149" t="str">
        <f>IF(ISBLANK('Beladung des Speichers'!A821),"",SUMIFS('Beladung des Speichers'!$C$17:$C$300,'Beladung des Speichers'!$A$17:$A$300,A821)-SUMIFS('Entladung des Speichers'!$C$17:$C$300,'Entladung des Speichers'!$A$17:$A$300,A821)+SUMIFS(Füllstände!$B$17:$B$299,Füllstände!$A$17:$A$299,A821)-SUMIFS(Füllstände!$C$17:$C$299,Füllstände!$A$17:$A$299,A821))</f>
        <v/>
      </c>
      <c r="D821" s="150" t="str">
        <f>IF(ISBLANK('Beladung des Speichers'!A821),"",C821*'Beladung des Speichers'!C821/SUMIFS('Beladung des Speichers'!$C$17:$C$300,'Beladung des Speichers'!$A$17:$A$300,A821))</f>
        <v/>
      </c>
      <c r="E821" s="151" t="str">
        <f>IF(ISBLANK('Beladung des Speichers'!A821),"",1/SUMIFS('Beladung des Speichers'!$C$17:$C$300,'Beladung des Speichers'!$A$17:$A$300,A821)*C821*SUMIF($A$17:$A$300,A821,'Beladung des Speichers'!$E$17:$E$300))</f>
        <v/>
      </c>
      <c r="F821" s="152" t="str">
        <f>IF(ISBLANK('Beladung des Speichers'!A821),"",IF(C821=0,"0,00",D821/C821*E821))</f>
        <v/>
      </c>
      <c r="G821" s="153" t="str">
        <f>IF(ISBLANK('Beladung des Speichers'!A821),"",SUMIFS('Beladung des Speichers'!$C$17:$C$300,'Beladung des Speichers'!$A$17:$A$300,A821))</f>
        <v/>
      </c>
      <c r="H821" s="112" t="str">
        <f>IF(ISBLANK('Beladung des Speichers'!A821),"",'Beladung des Speichers'!C821)</f>
        <v/>
      </c>
      <c r="I821" s="154" t="str">
        <f>IF(ISBLANK('Beladung des Speichers'!A821),"",SUMIFS('Beladung des Speichers'!$E$17:$E$1001,'Beladung des Speichers'!$A$17:$A$1001,'Ergebnis (detailliert)'!A821))</f>
        <v/>
      </c>
      <c r="J821" s="113" t="str">
        <f>IF(ISBLANK('Beladung des Speichers'!A821),"",'Beladung des Speichers'!E821)</f>
        <v/>
      </c>
      <c r="K821" s="154" t="str">
        <f>IF(ISBLANK('Beladung des Speichers'!A821),"",SUMIFS('Entladung des Speichers'!$C$17:$C$1001,'Entladung des Speichers'!$A$17:$A$1001,'Ergebnis (detailliert)'!A821))</f>
        <v/>
      </c>
      <c r="L821" s="155" t="str">
        <f t="shared" si="50"/>
        <v/>
      </c>
      <c r="M821" s="155" t="str">
        <f>IF(ISBLANK('Entladung des Speichers'!A821),"",'Entladung des Speichers'!C821)</f>
        <v/>
      </c>
      <c r="N821" s="154" t="str">
        <f>IF(ISBLANK('Beladung des Speichers'!A821),"",SUMIFS('Entladung des Speichers'!$E$17:$E$1001,'Entladung des Speichers'!$A$17:$A$1001,'Ergebnis (detailliert)'!$A$17:$A$300))</f>
        <v/>
      </c>
      <c r="O821" s="113" t="str">
        <f t="shared" si="51"/>
        <v/>
      </c>
      <c r="P821" s="17" t="str">
        <f>IFERROR(IF(A821="","",N821*'Ergebnis (detailliert)'!J821/'Ergebnis (detailliert)'!I821),0)</f>
        <v/>
      </c>
      <c r="Q821" s="95" t="str">
        <f t="shared" si="52"/>
        <v/>
      </c>
      <c r="R821" s="96" t="str">
        <f t="shared" si="53"/>
        <v/>
      </c>
      <c r="S821" s="97" t="str">
        <f>IF(A821="","",IF(LOOKUP(A821,Stammdaten!$A$17:$A$1001,Stammdaten!$G$17:$G$1001)="Nein",0,IF(ISBLANK('Beladung des Speichers'!A821),"",ROUND(MIN(J821,Q821)*-1,2))))</f>
        <v/>
      </c>
    </row>
    <row r="822" spans="1:19" x14ac:dyDescent="0.2">
      <c r="A822" s="98" t="str">
        <f>IF('Beladung des Speichers'!A822="","",'Beladung des Speichers'!A822)</f>
        <v/>
      </c>
      <c r="B822" s="98" t="str">
        <f>IF('Beladung des Speichers'!B822="","",'Beladung des Speichers'!B822)</f>
        <v/>
      </c>
      <c r="C822" s="149" t="str">
        <f>IF(ISBLANK('Beladung des Speichers'!A822),"",SUMIFS('Beladung des Speichers'!$C$17:$C$300,'Beladung des Speichers'!$A$17:$A$300,A822)-SUMIFS('Entladung des Speichers'!$C$17:$C$300,'Entladung des Speichers'!$A$17:$A$300,A822)+SUMIFS(Füllstände!$B$17:$B$299,Füllstände!$A$17:$A$299,A822)-SUMIFS(Füllstände!$C$17:$C$299,Füllstände!$A$17:$A$299,A822))</f>
        <v/>
      </c>
      <c r="D822" s="150" t="str">
        <f>IF(ISBLANK('Beladung des Speichers'!A822),"",C822*'Beladung des Speichers'!C822/SUMIFS('Beladung des Speichers'!$C$17:$C$300,'Beladung des Speichers'!$A$17:$A$300,A822))</f>
        <v/>
      </c>
      <c r="E822" s="151" t="str">
        <f>IF(ISBLANK('Beladung des Speichers'!A822),"",1/SUMIFS('Beladung des Speichers'!$C$17:$C$300,'Beladung des Speichers'!$A$17:$A$300,A822)*C822*SUMIF($A$17:$A$300,A822,'Beladung des Speichers'!$E$17:$E$300))</f>
        <v/>
      </c>
      <c r="F822" s="152" t="str">
        <f>IF(ISBLANK('Beladung des Speichers'!A822),"",IF(C822=0,"0,00",D822/C822*E822))</f>
        <v/>
      </c>
      <c r="G822" s="153" t="str">
        <f>IF(ISBLANK('Beladung des Speichers'!A822),"",SUMIFS('Beladung des Speichers'!$C$17:$C$300,'Beladung des Speichers'!$A$17:$A$300,A822))</f>
        <v/>
      </c>
      <c r="H822" s="112" t="str">
        <f>IF(ISBLANK('Beladung des Speichers'!A822),"",'Beladung des Speichers'!C822)</f>
        <v/>
      </c>
      <c r="I822" s="154" t="str">
        <f>IF(ISBLANK('Beladung des Speichers'!A822),"",SUMIFS('Beladung des Speichers'!$E$17:$E$1001,'Beladung des Speichers'!$A$17:$A$1001,'Ergebnis (detailliert)'!A822))</f>
        <v/>
      </c>
      <c r="J822" s="113" t="str">
        <f>IF(ISBLANK('Beladung des Speichers'!A822),"",'Beladung des Speichers'!E822)</f>
        <v/>
      </c>
      <c r="K822" s="154" t="str">
        <f>IF(ISBLANK('Beladung des Speichers'!A822),"",SUMIFS('Entladung des Speichers'!$C$17:$C$1001,'Entladung des Speichers'!$A$17:$A$1001,'Ergebnis (detailliert)'!A822))</f>
        <v/>
      </c>
      <c r="L822" s="155" t="str">
        <f t="shared" si="50"/>
        <v/>
      </c>
      <c r="M822" s="155" t="str">
        <f>IF(ISBLANK('Entladung des Speichers'!A822),"",'Entladung des Speichers'!C822)</f>
        <v/>
      </c>
      <c r="N822" s="154" t="str">
        <f>IF(ISBLANK('Beladung des Speichers'!A822),"",SUMIFS('Entladung des Speichers'!$E$17:$E$1001,'Entladung des Speichers'!$A$17:$A$1001,'Ergebnis (detailliert)'!$A$17:$A$300))</f>
        <v/>
      </c>
      <c r="O822" s="113" t="str">
        <f t="shared" si="51"/>
        <v/>
      </c>
      <c r="P822" s="17" t="str">
        <f>IFERROR(IF(A822="","",N822*'Ergebnis (detailliert)'!J822/'Ergebnis (detailliert)'!I822),0)</f>
        <v/>
      </c>
      <c r="Q822" s="95" t="str">
        <f t="shared" si="52"/>
        <v/>
      </c>
      <c r="R822" s="96" t="str">
        <f t="shared" si="53"/>
        <v/>
      </c>
      <c r="S822" s="97" t="str">
        <f>IF(A822="","",IF(LOOKUP(A822,Stammdaten!$A$17:$A$1001,Stammdaten!$G$17:$G$1001)="Nein",0,IF(ISBLANK('Beladung des Speichers'!A822),"",ROUND(MIN(J822,Q822)*-1,2))))</f>
        <v/>
      </c>
    </row>
    <row r="823" spans="1:19" x14ac:dyDescent="0.2">
      <c r="A823" s="98" t="str">
        <f>IF('Beladung des Speichers'!A823="","",'Beladung des Speichers'!A823)</f>
        <v/>
      </c>
      <c r="B823" s="98" t="str">
        <f>IF('Beladung des Speichers'!B823="","",'Beladung des Speichers'!B823)</f>
        <v/>
      </c>
      <c r="C823" s="149" t="str">
        <f>IF(ISBLANK('Beladung des Speichers'!A823),"",SUMIFS('Beladung des Speichers'!$C$17:$C$300,'Beladung des Speichers'!$A$17:$A$300,A823)-SUMIFS('Entladung des Speichers'!$C$17:$C$300,'Entladung des Speichers'!$A$17:$A$300,A823)+SUMIFS(Füllstände!$B$17:$B$299,Füllstände!$A$17:$A$299,A823)-SUMIFS(Füllstände!$C$17:$C$299,Füllstände!$A$17:$A$299,A823))</f>
        <v/>
      </c>
      <c r="D823" s="150" t="str">
        <f>IF(ISBLANK('Beladung des Speichers'!A823),"",C823*'Beladung des Speichers'!C823/SUMIFS('Beladung des Speichers'!$C$17:$C$300,'Beladung des Speichers'!$A$17:$A$300,A823))</f>
        <v/>
      </c>
      <c r="E823" s="151" t="str">
        <f>IF(ISBLANK('Beladung des Speichers'!A823),"",1/SUMIFS('Beladung des Speichers'!$C$17:$C$300,'Beladung des Speichers'!$A$17:$A$300,A823)*C823*SUMIF($A$17:$A$300,A823,'Beladung des Speichers'!$E$17:$E$300))</f>
        <v/>
      </c>
      <c r="F823" s="152" t="str">
        <f>IF(ISBLANK('Beladung des Speichers'!A823),"",IF(C823=0,"0,00",D823/C823*E823))</f>
        <v/>
      </c>
      <c r="G823" s="153" t="str">
        <f>IF(ISBLANK('Beladung des Speichers'!A823),"",SUMIFS('Beladung des Speichers'!$C$17:$C$300,'Beladung des Speichers'!$A$17:$A$300,A823))</f>
        <v/>
      </c>
      <c r="H823" s="112" t="str">
        <f>IF(ISBLANK('Beladung des Speichers'!A823),"",'Beladung des Speichers'!C823)</f>
        <v/>
      </c>
      <c r="I823" s="154" t="str">
        <f>IF(ISBLANK('Beladung des Speichers'!A823),"",SUMIFS('Beladung des Speichers'!$E$17:$E$1001,'Beladung des Speichers'!$A$17:$A$1001,'Ergebnis (detailliert)'!A823))</f>
        <v/>
      </c>
      <c r="J823" s="113" t="str">
        <f>IF(ISBLANK('Beladung des Speichers'!A823),"",'Beladung des Speichers'!E823)</f>
        <v/>
      </c>
      <c r="K823" s="154" t="str">
        <f>IF(ISBLANK('Beladung des Speichers'!A823),"",SUMIFS('Entladung des Speichers'!$C$17:$C$1001,'Entladung des Speichers'!$A$17:$A$1001,'Ergebnis (detailliert)'!A823))</f>
        <v/>
      </c>
      <c r="L823" s="155" t="str">
        <f t="shared" si="50"/>
        <v/>
      </c>
      <c r="M823" s="155" t="str">
        <f>IF(ISBLANK('Entladung des Speichers'!A823),"",'Entladung des Speichers'!C823)</f>
        <v/>
      </c>
      <c r="N823" s="154" t="str">
        <f>IF(ISBLANK('Beladung des Speichers'!A823),"",SUMIFS('Entladung des Speichers'!$E$17:$E$1001,'Entladung des Speichers'!$A$17:$A$1001,'Ergebnis (detailliert)'!$A$17:$A$300))</f>
        <v/>
      </c>
      <c r="O823" s="113" t="str">
        <f t="shared" si="51"/>
        <v/>
      </c>
      <c r="P823" s="17" t="str">
        <f>IFERROR(IF(A823="","",N823*'Ergebnis (detailliert)'!J823/'Ergebnis (detailliert)'!I823),0)</f>
        <v/>
      </c>
      <c r="Q823" s="95" t="str">
        <f t="shared" si="52"/>
        <v/>
      </c>
      <c r="R823" s="96" t="str">
        <f t="shared" si="53"/>
        <v/>
      </c>
      <c r="S823" s="97" t="str">
        <f>IF(A823="","",IF(LOOKUP(A823,Stammdaten!$A$17:$A$1001,Stammdaten!$G$17:$G$1001)="Nein",0,IF(ISBLANK('Beladung des Speichers'!A823),"",ROUND(MIN(J823,Q823)*-1,2))))</f>
        <v/>
      </c>
    </row>
    <row r="824" spans="1:19" x14ac:dyDescent="0.2">
      <c r="A824" s="98" t="str">
        <f>IF('Beladung des Speichers'!A824="","",'Beladung des Speichers'!A824)</f>
        <v/>
      </c>
      <c r="B824" s="98" t="str">
        <f>IF('Beladung des Speichers'!B824="","",'Beladung des Speichers'!B824)</f>
        <v/>
      </c>
      <c r="C824" s="149" t="str">
        <f>IF(ISBLANK('Beladung des Speichers'!A824),"",SUMIFS('Beladung des Speichers'!$C$17:$C$300,'Beladung des Speichers'!$A$17:$A$300,A824)-SUMIFS('Entladung des Speichers'!$C$17:$C$300,'Entladung des Speichers'!$A$17:$A$300,A824)+SUMIFS(Füllstände!$B$17:$B$299,Füllstände!$A$17:$A$299,A824)-SUMIFS(Füllstände!$C$17:$C$299,Füllstände!$A$17:$A$299,A824))</f>
        <v/>
      </c>
      <c r="D824" s="150" t="str">
        <f>IF(ISBLANK('Beladung des Speichers'!A824),"",C824*'Beladung des Speichers'!C824/SUMIFS('Beladung des Speichers'!$C$17:$C$300,'Beladung des Speichers'!$A$17:$A$300,A824))</f>
        <v/>
      </c>
      <c r="E824" s="151" t="str">
        <f>IF(ISBLANK('Beladung des Speichers'!A824),"",1/SUMIFS('Beladung des Speichers'!$C$17:$C$300,'Beladung des Speichers'!$A$17:$A$300,A824)*C824*SUMIF($A$17:$A$300,A824,'Beladung des Speichers'!$E$17:$E$300))</f>
        <v/>
      </c>
      <c r="F824" s="152" t="str">
        <f>IF(ISBLANK('Beladung des Speichers'!A824),"",IF(C824=0,"0,00",D824/C824*E824))</f>
        <v/>
      </c>
      <c r="G824" s="153" t="str">
        <f>IF(ISBLANK('Beladung des Speichers'!A824),"",SUMIFS('Beladung des Speichers'!$C$17:$C$300,'Beladung des Speichers'!$A$17:$A$300,A824))</f>
        <v/>
      </c>
      <c r="H824" s="112" t="str">
        <f>IF(ISBLANK('Beladung des Speichers'!A824),"",'Beladung des Speichers'!C824)</f>
        <v/>
      </c>
      <c r="I824" s="154" t="str">
        <f>IF(ISBLANK('Beladung des Speichers'!A824),"",SUMIFS('Beladung des Speichers'!$E$17:$E$1001,'Beladung des Speichers'!$A$17:$A$1001,'Ergebnis (detailliert)'!A824))</f>
        <v/>
      </c>
      <c r="J824" s="113" t="str">
        <f>IF(ISBLANK('Beladung des Speichers'!A824),"",'Beladung des Speichers'!E824)</f>
        <v/>
      </c>
      <c r="K824" s="154" t="str">
        <f>IF(ISBLANK('Beladung des Speichers'!A824),"",SUMIFS('Entladung des Speichers'!$C$17:$C$1001,'Entladung des Speichers'!$A$17:$A$1001,'Ergebnis (detailliert)'!A824))</f>
        <v/>
      </c>
      <c r="L824" s="155" t="str">
        <f t="shared" si="50"/>
        <v/>
      </c>
      <c r="M824" s="155" t="str">
        <f>IF(ISBLANK('Entladung des Speichers'!A824),"",'Entladung des Speichers'!C824)</f>
        <v/>
      </c>
      <c r="N824" s="154" t="str">
        <f>IF(ISBLANK('Beladung des Speichers'!A824),"",SUMIFS('Entladung des Speichers'!$E$17:$E$1001,'Entladung des Speichers'!$A$17:$A$1001,'Ergebnis (detailliert)'!$A$17:$A$300))</f>
        <v/>
      </c>
      <c r="O824" s="113" t="str">
        <f t="shared" si="51"/>
        <v/>
      </c>
      <c r="P824" s="17" t="str">
        <f>IFERROR(IF(A824="","",N824*'Ergebnis (detailliert)'!J824/'Ergebnis (detailliert)'!I824),0)</f>
        <v/>
      </c>
      <c r="Q824" s="95" t="str">
        <f t="shared" si="52"/>
        <v/>
      </c>
      <c r="R824" s="96" t="str">
        <f t="shared" si="53"/>
        <v/>
      </c>
      <c r="S824" s="97" t="str">
        <f>IF(A824="","",IF(LOOKUP(A824,Stammdaten!$A$17:$A$1001,Stammdaten!$G$17:$G$1001)="Nein",0,IF(ISBLANK('Beladung des Speichers'!A824),"",ROUND(MIN(J824,Q824)*-1,2))))</f>
        <v/>
      </c>
    </row>
    <row r="825" spans="1:19" x14ac:dyDescent="0.2">
      <c r="A825" s="98" t="str">
        <f>IF('Beladung des Speichers'!A825="","",'Beladung des Speichers'!A825)</f>
        <v/>
      </c>
      <c r="B825" s="98" t="str">
        <f>IF('Beladung des Speichers'!B825="","",'Beladung des Speichers'!B825)</f>
        <v/>
      </c>
      <c r="C825" s="149" t="str">
        <f>IF(ISBLANK('Beladung des Speichers'!A825),"",SUMIFS('Beladung des Speichers'!$C$17:$C$300,'Beladung des Speichers'!$A$17:$A$300,A825)-SUMIFS('Entladung des Speichers'!$C$17:$C$300,'Entladung des Speichers'!$A$17:$A$300,A825)+SUMIFS(Füllstände!$B$17:$B$299,Füllstände!$A$17:$A$299,A825)-SUMIFS(Füllstände!$C$17:$C$299,Füllstände!$A$17:$A$299,A825))</f>
        <v/>
      </c>
      <c r="D825" s="150" t="str">
        <f>IF(ISBLANK('Beladung des Speichers'!A825),"",C825*'Beladung des Speichers'!C825/SUMIFS('Beladung des Speichers'!$C$17:$C$300,'Beladung des Speichers'!$A$17:$A$300,A825))</f>
        <v/>
      </c>
      <c r="E825" s="151" t="str">
        <f>IF(ISBLANK('Beladung des Speichers'!A825),"",1/SUMIFS('Beladung des Speichers'!$C$17:$C$300,'Beladung des Speichers'!$A$17:$A$300,A825)*C825*SUMIF($A$17:$A$300,A825,'Beladung des Speichers'!$E$17:$E$300))</f>
        <v/>
      </c>
      <c r="F825" s="152" t="str">
        <f>IF(ISBLANK('Beladung des Speichers'!A825),"",IF(C825=0,"0,00",D825/C825*E825))</f>
        <v/>
      </c>
      <c r="G825" s="153" t="str">
        <f>IF(ISBLANK('Beladung des Speichers'!A825),"",SUMIFS('Beladung des Speichers'!$C$17:$C$300,'Beladung des Speichers'!$A$17:$A$300,A825))</f>
        <v/>
      </c>
      <c r="H825" s="112" t="str">
        <f>IF(ISBLANK('Beladung des Speichers'!A825),"",'Beladung des Speichers'!C825)</f>
        <v/>
      </c>
      <c r="I825" s="154" t="str">
        <f>IF(ISBLANK('Beladung des Speichers'!A825),"",SUMIFS('Beladung des Speichers'!$E$17:$E$1001,'Beladung des Speichers'!$A$17:$A$1001,'Ergebnis (detailliert)'!A825))</f>
        <v/>
      </c>
      <c r="J825" s="113" t="str">
        <f>IF(ISBLANK('Beladung des Speichers'!A825),"",'Beladung des Speichers'!E825)</f>
        <v/>
      </c>
      <c r="K825" s="154" t="str">
        <f>IF(ISBLANK('Beladung des Speichers'!A825),"",SUMIFS('Entladung des Speichers'!$C$17:$C$1001,'Entladung des Speichers'!$A$17:$A$1001,'Ergebnis (detailliert)'!A825))</f>
        <v/>
      </c>
      <c r="L825" s="155" t="str">
        <f t="shared" si="50"/>
        <v/>
      </c>
      <c r="M825" s="155" t="str">
        <f>IF(ISBLANK('Entladung des Speichers'!A825),"",'Entladung des Speichers'!C825)</f>
        <v/>
      </c>
      <c r="N825" s="154" t="str">
        <f>IF(ISBLANK('Beladung des Speichers'!A825),"",SUMIFS('Entladung des Speichers'!$E$17:$E$1001,'Entladung des Speichers'!$A$17:$A$1001,'Ergebnis (detailliert)'!$A$17:$A$300))</f>
        <v/>
      </c>
      <c r="O825" s="113" t="str">
        <f t="shared" si="51"/>
        <v/>
      </c>
      <c r="P825" s="17" t="str">
        <f>IFERROR(IF(A825="","",N825*'Ergebnis (detailliert)'!J825/'Ergebnis (detailliert)'!I825),0)</f>
        <v/>
      </c>
      <c r="Q825" s="95" t="str">
        <f t="shared" si="52"/>
        <v/>
      </c>
      <c r="R825" s="96" t="str">
        <f t="shared" si="53"/>
        <v/>
      </c>
      <c r="S825" s="97" t="str">
        <f>IF(A825="","",IF(LOOKUP(A825,Stammdaten!$A$17:$A$1001,Stammdaten!$G$17:$G$1001)="Nein",0,IF(ISBLANK('Beladung des Speichers'!A825),"",ROUND(MIN(J825,Q825)*-1,2))))</f>
        <v/>
      </c>
    </row>
    <row r="826" spans="1:19" x14ac:dyDescent="0.2">
      <c r="A826" s="98" t="str">
        <f>IF('Beladung des Speichers'!A826="","",'Beladung des Speichers'!A826)</f>
        <v/>
      </c>
      <c r="B826" s="98" t="str">
        <f>IF('Beladung des Speichers'!B826="","",'Beladung des Speichers'!B826)</f>
        <v/>
      </c>
      <c r="C826" s="149" t="str">
        <f>IF(ISBLANK('Beladung des Speichers'!A826),"",SUMIFS('Beladung des Speichers'!$C$17:$C$300,'Beladung des Speichers'!$A$17:$A$300,A826)-SUMIFS('Entladung des Speichers'!$C$17:$C$300,'Entladung des Speichers'!$A$17:$A$300,A826)+SUMIFS(Füllstände!$B$17:$B$299,Füllstände!$A$17:$A$299,A826)-SUMIFS(Füllstände!$C$17:$C$299,Füllstände!$A$17:$A$299,A826))</f>
        <v/>
      </c>
      <c r="D826" s="150" t="str">
        <f>IF(ISBLANK('Beladung des Speichers'!A826),"",C826*'Beladung des Speichers'!C826/SUMIFS('Beladung des Speichers'!$C$17:$C$300,'Beladung des Speichers'!$A$17:$A$300,A826))</f>
        <v/>
      </c>
      <c r="E826" s="151" t="str">
        <f>IF(ISBLANK('Beladung des Speichers'!A826),"",1/SUMIFS('Beladung des Speichers'!$C$17:$C$300,'Beladung des Speichers'!$A$17:$A$300,A826)*C826*SUMIF($A$17:$A$300,A826,'Beladung des Speichers'!$E$17:$E$300))</f>
        <v/>
      </c>
      <c r="F826" s="152" t="str">
        <f>IF(ISBLANK('Beladung des Speichers'!A826),"",IF(C826=0,"0,00",D826/C826*E826))</f>
        <v/>
      </c>
      <c r="G826" s="153" t="str">
        <f>IF(ISBLANK('Beladung des Speichers'!A826),"",SUMIFS('Beladung des Speichers'!$C$17:$C$300,'Beladung des Speichers'!$A$17:$A$300,A826))</f>
        <v/>
      </c>
      <c r="H826" s="112" t="str">
        <f>IF(ISBLANK('Beladung des Speichers'!A826),"",'Beladung des Speichers'!C826)</f>
        <v/>
      </c>
      <c r="I826" s="154" t="str">
        <f>IF(ISBLANK('Beladung des Speichers'!A826),"",SUMIFS('Beladung des Speichers'!$E$17:$E$1001,'Beladung des Speichers'!$A$17:$A$1001,'Ergebnis (detailliert)'!A826))</f>
        <v/>
      </c>
      <c r="J826" s="113" t="str">
        <f>IF(ISBLANK('Beladung des Speichers'!A826),"",'Beladung des Speichers'!E826)</f>
        <v/>
      </c>
      <c r="K826" s="154" t="str">
        <f>IF(ISBLANK('Beladung des Speichers'!A826),"",SUMIFS('Entladung des Speichers'!$C$17:$C$1001,'Entladung des Speichers'!$A$17:$A$1001,'Ergebnis (detailliert)'!A826))</f>
        <v/>
      </c>
      <c r="L826" s="155" t="str">
        <f t="shared" si="50"/>
        <v/>
      </c>
      <c r="M826" s="155" t="str">
        <f>IF(ISBLANK('Entladung des Speichers'!A826),"",'Entladung des Speichers'!C826)</f>
        <v/>
      </c>
      <c r="N826" s="154" t="str">
        <f>IF(ISBLANK('Beladung des Speichers'!A826),"",SUMIFS('Entladung des Speichers'!$E$17:$E$1001,'Entladung des Speichers'!$A$17:$A$1001,'Ergebnis (detailliert)'!$A$17:$A$300))</f>
        <v/>
      </c>
      <c r="O826" s="113" t="str">
        <f t="shared" si="51"/>
        <v/>
      </c>
      <c r="P826" s="17" t="str">
        <f>IFERROR(IF(A826="","",N826*'Ergebnis (detailliert)'!J826/'Ergebnis (detailliert)'!I826),0)</f>
        <v/>
      </c>
      <c r="Q826" s="95" t="str">
        <f t="shared" si="52"/>
        <v/>
      </c>
      <c r="R826" s="96" t="str">
        <f t="shared" si="53"/>
        <v/>
      </c>
      <c r="S826" s="97" t="str">
        <f>IF(A826="","",IF(LOOKUP(A826,Stammdaten!$A$17:$A$1001,Stammdaten!$G$17:$G$1001)="Nein",0,IF(ISBLANK('Beladung des Speichers'!A826),"",ROUND(MIN(J826,Q826)*-1,2))))</f>
        <v/>
      </c>
    </row>
    <row r="827" spans="1:19" x14ac:dyDescent="0.2">
      <c r="A827" s="98" t="str">
        <f>IF('Beladung des Speichers'!A827="","",'Beladung des Speichers'!A827)</f>
        <v/>
      </c>
      <c r="B827" s="98" t="str">
        <f>IF('Beladung des Speichers'!B827="","",'Beladung des Speichers'!B827)</f>
        <v/>
      </c>
      <c r="C827" s="149" t="str">
        <f>IF(ISBLANK('Beladung des Speichers'!A827),"",SUMIFS('Beladung des Speichers'!$C$17:$C$300,'Beladung des Speichers'!$A$17:$A$300,A827)-SUMIFS('Entladung des Speichers'!$C$17:$C$300,'Entladung des Speichers'!$A$17:$A$300,A827)+SUMIFS(Füllstände!$B$17:$B$299,Füllstände!$A$17:$A$299,A827)-SUMIFS(Füllstände!$C$17:$C$299,Füllstände!$A$17:$A$299,A827))</f>
        <v/>
      </c>
      <c r="D827" s="150" t="str">
        <f>IF(ISBLANK('Beladung des Speichers'!A827),"",C827*'Beladung des Speichers'!C827/SUMIFS('Beladung des Speichers'!$C$17:$C$300,'Beladung des Speichers'!$A$17:$A$300,A827))</f>
        <v/>
      </c>
      <c r="E827" s="151" t="str">
        <f>IF(ISBLANK('Beladung des Speichers'!A827),"",1/SUMIFS('Beladung des Speichers'!$C$17:$C$300,'Beladung des Speichers'!$A$17:$A$300,A827)*C827*SUMIF($A$17:$A$300,A827,'Beladung des Speichers'!$E$17:$E$300))</f>
        <v/>
      </c>
      <c r="F827" s="152" t="str">
        <f>IF(ISBLANK('Beladung des Speichers'!A827),"",IF(C827=0,"0,00",D827/C827*E827))</f>
        <v/>
      </c>
      <c r="G827" s="153" t="str">
        <f>IF(ISBLANK('Beladung des Speichers'!A827),"",SUMIFS('Beladung des Speichers'!$C$17:$C$300,'Beladung des Speichers'!$A$17:$A$300,A827))</f>
        <v/>
      </c>
      <c r="H827" s="112" t="str">
        <f>IF(ISBLANK('Beladung des Speichers'!A827),"",'Beladung des Speichers'!C827)</f>
        <v/>
      </c>
      <c r="I827" s="154" t="str">
        <f>IF(ISBLANK('Beladung des Speichers'!A827),"",SUMIFS('Beladung des Speichers'!$E$17:$E$1001,'Beladung des Speichers'!$A$17:$A$1001,'Ergebnis (detailliert)'!A827))</f>
        <v/>
      </c>
      <c r="J827" s="113" t="str">
        <f>IF(ISBLANK('Beladung des Speichers'!A827),"",'Beladung des Speichers'!E827)</f>
        <v/>
      </c>
      <c r="K827" s="154" t="str">
        <f>IF(ISBLANK('Beladung des Speichers'!A827),"",SUMIFS('Entladung des Speichers'!$C$17:$C$1001,'Entladung des Speichers'!$A$17:$A$1001,'Ergebnis (detailliert)'!A827))</f>
        <v/>
      </c>
      <c r="L827" s="155" t="str">
        <f t="shared" si="50"/>
        <v/>
      </c>
      <c r="M827" s="155" t="str">
        <f>IF(ISBLANK('Entladung des Speichers'!A827),"",'Entladung des Speichers'!C827)</f>
        <v/>
      </c>
      <c r="N827" s="154" t="str">
        <f>IF(ISBLANK('Beladung des Speichers'!A827),"",SUMIFS('Entladung des Speichers'!$E$17:$E$1001,'Entladung des Speichers'!$A$17:$A$1001,'Ergebnis (detailliert)'!$A$17:$A$300))</f>
        <v/>
      </c>
      <c r="O827" s="113" t="str">
        <f t="shared" si="51"/>
        <v/>
      </c>
      <c r="P827" s="17" t="str">
        <f>IFERROR(IF(A827="","",N827*'Ergebnis (detailliert)'!J827/'Ergebnis (detailliert)'!I827),0)</f>
        <v/>
      </c>
      <c r="Q827" s="95" t="str">
        <f t="shared" si="52"/>
        <v/>
      </c>
      <c r="R827" s="96" t="str">
        <f t="shared" si="53"/>
        <v/>
      </c>
      <c r="S827" s="97" t="str">
        <f>IF(A827="","",IF(LOOKUP(A827,Stammdaten!$A$17:$A$1001,Stammdaten!$G$17:$G$1001)="Nein",0,IF(ISBLANK('Beladung des Speichers'!A827),"",ROUND(MIN(J827,Q827)*-1,2))))</f>
        <v/>
      </c>
    </row>
    <row r="828" spans="1:19" x14ac:dyDescent="0.2">
      <c r="A828" s="98" t="str">
        <f>IF('Beladung des Speichers'!A828="","",'Beladung des Speichers'!A828)</f>
        <v/>
      </c>
      <c r="B828" s="98" t="str">
        <f>IF('Beladung des Speichers'!B828="","",'Beladung des Speichers'!B828)</f>
        <v/>
      </c>
      <c r="C828" s="149" t="str">
        <f>IF(ISBLANK('Beladung des Speichers'!A828),"",SUMIFS('Beladung des Speichers'!$C$17:$C$300,'Beladung des Speichers'!$A$17:$A$300,A828)-SUMIFS('Entladung des Speichers'!$C$17:$C$300,'Entladung des Speichers'!$A$17:$A$300,A828)+SUMIFS(Füllstände!$B$17:$B$299,Füllstände!$A$17:$A$299,A828)-SUMIFS(Füllstände!$C$17:$C$299,Füllstände!$A$17:$A$299,A828))</f>
        <v/>
      </c>
      <c r="D828" s="150" t="str">
        <f>IF(ISBLANK('Beladung des Speichers'!A828),"",C828*'Beladung des Speichers'!C828/SUMIFS('Beladung des Speichers'!$C$17:$C$300,'Beladung des Speichers'!$A$17:$A$300,A828))</f>
        <v/>
      </c>
      <c r="E828" s="151" t="str">
        <f>IF(ISBLANK('Beladung des Speichers'!A828),"",1/SUMIFS('Beladung des Speichers'!$C$17:$C$300,'Beladung des Speichers'!$A$17:$A$300,A828)*C828*SUMIF($A$17:$A$300,A828,'Beladung des Speichers'!$E$17:$E$300))</f>
        <v/>
      </c>
      <c r="F828" s="152" t="str">
        <f>IF(ISBLANK('Beladung des Speichers'!A828),"",IF(C828=0,"0,00",D828/C828*E828))</f>
        <v/>
      </c>
      <c r="G828" s="153" t="str">
        <f>IF(ISBLANK('Beladung des Speichers'!A828),"",SUMIFS('Beladung des Speichers'!$C$17:$C$300,'Beladung des Speichers'!$A$17:$A$300,A828))</f>
        <v/>
      </c>
      <c r="H828" s="112" t="str">
        <f>IF(ISBLANK('Beladung des Speichers'!A828),"",'Beladung des Speichers'!C828)</f>
        <v/>
      </c>
      <c r="I828" s="154" t="str">
        <f>IF(ISBLANK('Beladung des Speichers'!A828),"",SUMIFS('Beladung des Speichers'!$E$17:$E$1001,'Beladung des Speichers'!$A$17:$A$1001,'Ergebnis (detailliert)'!A828))</f>
        <v/>
      </c>
      <c r="J828" s="113" t="str">
        <f>IF(ISBLANK('Beladung des Speichers'!A828),"",'Beladung des Speichers'!E828)</f>
        <v/>
      </c>
      <c r="K828" s="154" t="str">
        <f>IF(ISBLANK('Beladung des Speichers'!A828),"",SUMIFS('Entladung des Speichers'!$C$17:$C$1001,'Entladung des Speichers'!$A$17:$A$1001,'Ergebnis (detailliert)'!A828))</f>
        <v/>
      </c>
      <c r="L828" s="155" t="str">
        <f t="shared" si="50"/>
        <v/>
      </c>
      <c r="M828" s="155" t="str">
        <f>IF(ISBLANK('Entladung des Speichers'!A828),"",'Entladung des Speichers'!C828)</f>
        <v/>
      </c>
      <c r="N828" s="154" t="str">
        <f>IF(ISBLANK('Beladung des Speichers'!A828),"",SUMIFS('Entladung des Speichers'!$E$17:$E$1001,'Entladung des Speichers'!$A$17:$A$1001,'Ergebnis (detailliert)'!$A$17:$A$300))</f>
        <v/>
      </c>
      <c r="O828" s="113" t="str">
        <f t="shared" si="51"/>
        <v/>
      </c>
      <c r="P828" s="17" t="str">
        <f>IFERROR(IF(A828="","",N828*'Ergebnis (detailliert)'!J828/'Ergebnis (detailliert)'!I828),0)</f>
        <v/>
      </c>
      <c r="Q828" s="95" t="str">
        <f t="shared" si="52"/>
        <v/>
      </c>
      <c r="R828" s="96" t="str">
        <f t="shared" si="53"/>
        <v/>
      </c>
      <c r="S828" s="97" t="str">
        <f>IF(A828="","",IF(LOOKUP(A828,Stammdaten!$A$17:$A$1001,Stammdaten!$G$17:$G$1001)="Nein",0,IF(ISBLANK('Beladung des Speichers'!A828),"",ROUND(MIN(J828,Q828)*-1,2))))</f>
        <v/>
      </c>
    </row>
    <row r="829" spans="1:19" x14ac:dyDescent="0.2">
      <c r="A829" s="98" t="str">
        <f>IF('Beladung des Speichers'!A829="","",'Beladung des Speichers'!A829)</f>
        <v/>
      </c>
      <c r="B829" s="98" t="str">
        <f>IF('Beladung des Speichers'!B829="","",'Beladung des Speichers'!B829)</f>
        <v/>
      </c>
      <c r="C829" s="149" t="str">
        <f>IF(ISBLANK('Beladung des Speichers'!A829),"",SUMIFS('Beladung des Speichers'!$C$17:$C$300,'Beladung des Speichers'!$A$17:$A$300,A829)-SUMIFS('Entladung des Speichers'!$C$17:$C$300,'Entladung des Speichers'!$A$17:$A$300,A829)+SUMIFS(Füllstände!$B$17:$B$299,Füllstände!$A$17:$A$299,A829)-SUMIFS(Füllstände!$C$17:$C$299,Füllstände!$A$17:$A$299,A829))</f>
        <v/>
      </c>
      <c r="D829" s="150" t="str">
        <f>IF(ISBLANK('Beladung des Speichers'!A829),"",C829*'Beladung des Speichers'!C829/SUMIFS('Beladung des Speichers'!$C$17:$C$300,'Beladung des Speichers'!$A$17:$A$300,A829))</f>
        <v/>
      </c>
      <c r="E829" s="151" t="str">
        <f>IF(ISBLANK('Beladung des Speichers'!A829),"",1/SUMIFS('Beladung des Speichers'!$C$17:$C$300,'Beladung des Speichers'!$A$17:$A$300,A829)*C829*SUMIF($A$17:$A$300,A829,'Beladung des Speichers'!$E$17:$E$300))</f>
        <v/>
      </c>
      <c r="F829" s="152" t="str">
        <f>IF(ISBLANK('Beladung des Speichers'!A829),"",IF(C829=0,"0,00",D829/C829*E829))</f>
        <v/>
      </c>
      <c r="G829" s="153" t="str">
        <f>IF(ISBLANK('Beladung des Speichers'!A829),"",SUMIFS('Beladung des Speichers'!$C$17:$C$300,'Beladung des Speichers'!$A$17:$A$300,A829))</f>
        <v/>
      </c>
      <c r="H829" s="112" t="str">
        <f>IF(ISBLANK('Beladung des Speichers'!A829),"",'Beladung des Speichers'!C829)</f>
        <v/>
      </c>
      <c r="I829" s="154" t="str">
        <f>IF(ISBLANK('Beladung des Speichers'!A829),"",SUMIFS('Beladung des Speichers'!$E$17:$E$1001,'Beladung des Speichers'!$A$17:$A$1001,'Ergebnis (detailliert)'!A829))</f>
        <v/>
      </c>
      <c r="J829" s="113" t="str">
        <f>IF(ISBLANK('Beladung des Speichers'!A829),"",'Beladung des Speichers'!E829)</f>
        <v/>
      </c>
      <c r="K829" s="154" t="str">
        <f>IF(ISBLANK('Beladung des Speichers'!A829),"",SUMIFS('Entladung des Speichers'!$C$17:$C$1001,'Entladung des Speichers'!$A$17:$A$1001,'Ergebnis (detailliert)'!A829))</f>
        <v/>
      </c>
      <c r="L829" s="155" t="str">
        <f t="shared" si="50"/>
        <v/>
      </c>
      <c r="M829" s="155" t="str">
        <f>IF(ISBLANK('Entladung des Speichers'!A829),"",'Entladung des Speichers'!C829)</f>
        <v/>
      </c>
      <c r="N829" s="154" t="str">
        <f>IF(ISBLANK('Beladung des Speichers'!A829),"",SUMIFS('Entladung des Speichers'!$E$17:$E$1001,'Entladung des Speichers'!$A$17:$A$1001,'Ergebnis (detailliert)'!$A$17:$A$300))</f>
        <v/>
      </c>
      <c r="O829" s="113" t="str">
        <f t="shared" si="51"/>
        <v/>
      </c>
      <c r="P829" s="17" t="str">
        <f>IFERROR(IF(A829="","",N829*'Ergebnis (detailliert)'!J829/'Ergebnis (detailliert)'!I829),0)</f>
        <v/>
      </c>
      <c r="Q829" s="95" t="str">
        <f t="shared" si="52"/>
        <v/>
      </c>
      <c r="R829" s="96" t="str">
        <f t="shared" si="53"/>
        <v/>
      </c>
      <c r="S829" s="97" t="str">
        <f>IF(A829="","",IF(LOOKUP(A829,Stammdaten!$A$17:$A$1001,Stammdaten!$G$17:$G$1001)="Nein",0,IF(ISBLANK('Beladung des Speichers'!A829),"",ROUND(MIN(J829,Q829)*-1,2))))</f>
        <v/>
      </c>
    </row>
    <row r="830" spans="1:19" x14ac:dyDescent="0.2">
      <c r="A830" s="98" t="str">
        <f>IF('Beladung des Speichers'!A830="","",'Beladung des Speichers'!A830)</f>
        <v/>
      </c>
      <c r="B830" s="98" t="str">
        <f>IF('Beladung des Speichers'!B830="","",'Beladung des Speichers'!B830)</f>
        <v/>
      </c>
      <c r="C830" s="149" t="str">
        <f>IF(ISBLANK('Beladung des Speichers'!A830),"",SUMIFS('Beladung des Speichers'!$C$17:$C$300,'Beladung des Speichers'!$A$17:$A$300,A830)-SUMIFS('Entladung des Speichers'!$C$17:$C$300,'Entladung des Speichers'!$A$17:$A$300,A830)+SUMIFS(Füllstände!$B$17:$B$299,Füllstände!$A$17:$A$299,A830)-SUMIFS(Füllstände!$C$17:$C$299,Füllstände!$A$17:$A$299,A830))</f>
        <v/>
      </c>
      <c r="D830" s="150" t="str">
        <f>IF(ISBLANK('Beladung des Speichers'!A830),"",C830*'Beladung des Speichers'!C830/SUMIFS('Beladung des Speichers'!$C$17:$C$300,'Beladung des Speichers'!$A$17:$A$300,A830))</f>
        <v/>
      </c>
      <c r="E830" s="151" t="str">
        <f>IF(ISBLANK('Beladung des Speichers'!A830),"",1/SUMIFS('Beladung des Speichers'!$C$17:$C$300,'Beladung des Speichers'!$A$17:$A$300,A830)*C830*SUMIF($A$17:$A$300,A830,'Beladung des Speichers'!$E$17:$E$300))</f>
        <v/>
      </c>
      <c r="F830" s="152" t="str">
        <f>IF(ISBLANK('Beladung des Speichers'!A830),"",IF(C830=0,"0,00",D830/C830*E830))</f>
        <v/>
      </c>
      <c r="G830" s="153" t="str">
        <f>IF(ISBLANK('Beladung des Speichers'!A830),"",SUMIFS('Beladung des Speichers'!$C$17:$C$300,'Beladung des Speichers'!$A$17:$A$300,A830))</f>
        <v/>
      </c>
      <c r="H830" s="112" t="str">
        <f>IF(ISBLANK('Beladung des Speichers'!A830),"",'Beladung des Speichers'!C830)</f>
        <v/>
      </c>
      <c r="I830" s="154" t="str">
        <f>IF(ISBLANK('Beladung des Speichers'!A830),"",SUMIFS('Beladung des Speichers'!$E$17:$E$1001,'Beladung des Speichers'!$A$17:$A$1001,'Ergebnis (detailliert)'!A830))</f>
        <v/>
      </c>
      <c r="J830" s="113" t="str">
        <f>IF(ISBLANK('Beladung des Speichers'!A830),"",'Beladung des Speichers'!E830)</f>
        <v/>
      </c>
      <c r="K830" s="154" t="str">
        <f>IF(ISBLANK('Beladung des Speichers'!A830),"",SUMIFS('Entladung des Speichers'!$C$17:$C$1001,'Entladung des Speichers'!$A$17:$A$1001,'Ergebnis (detailliert)'!A830))</f>
        <v/>
      </c>
      <c r="L830" s="155" t="str">
        <f t="shared" si="50"/>
        <v/>
      </c>
      <c r="M830" s="155" t="str">
        <f>IF(ISBLANK('Entladung des Speichers'!A830),"",'Entladung des Speichers'!C830)</f>
        <v/>
      </c>
      <c r="N830" s="154" t="str">
        <f>IF(ISBLANK('Beladung des Speichers'!A830),"",SUMIFS('Entladung des Speichers'!$E$17:$E$1001,'Entladung des Speichers'!$A$17:$A$1001,'Ergebnis (detailliert)'!$A$17:$A$300))</f>
        <v/>
      </c>
      <c r="O830" s="113" t="str">
        <f t="shared" si="51"/>
        <v/>
      </c>
      <c r="P830" s="17" t="str">
        <f>IFERROR(IF(A830="","",N830*'Ergebnis (detailliert)'!J830/'Ergebnis (detailliert)'!I830),0)</f>
        <v/>
      </c>
      <c r="Q830" s="95" t="str">
        <f t="shared" si="52"/>
        <v/>
      </c>
      <c r="R830" s="96" t="str">
        <f t="shared" si="53"/>
        <v/>
      </c>
      <c r="S830" s="97" t="str">
        <f>IF(A830="","",IF(LOOKUP(A830,Stammdaten!$A$17:$A$1001,Stammdaten!$G$17:$G$1001)="Nein",0,IF(ISBLANK('Beladung des Speichers'!A830),"",ROUND(MIN(J830,Q830)*-1,2))))</f>
        <v/>
      </c>
    </row>
    <row r="831" spans="1:19" x14ac:dyDescent="0.2">
      <c r="A831" s="98" t="str">
        <f>IF('Beladung des Speichers'!A831="","",'Beladung des Speichers'!A831)</f>
        <v/>
      </c>
      <c r="B831" s="98" t="str">
        <f>IF('Beladung des Speichers'!B831="","",'Beladung des Speichers'!B831)</f>
        <v/>
      </c>
      <c r="C831" s="149" t="str">
        <f>IF(ISBLANK('Beladung des Speichers'!A831),"",SUMIFS('Beladung des Speichers'!$C$17:$C$300,'Beladung des Speichers'!$A$17:$A$300,A831)-SUMIFS('Entladung des Speichers'!$C$17:$C$300,'Entladung des Speichers'!$A$17:$A$300,A831)+SUMIFS(Füllstände!$B$17:$B$299,Füllstände!$A$17:$A$299,A831)-SUMIFS(Füllstände!$C$17:$C$299,Füllstände!$A$17:$A$299,A831))</f>
        <v/>
      </c>
      <c r="D831" s="150" t="str">
        <f>IF(ISBLANK('Beladung des Speichers'!A831),"",C831*'Beladung des Speichers'!C831/SUMIFS('Beladung des Speichers'!$C$17:$C$300,'Beladung des Speichers'!$A$17:$A$300,A831))</f>
        <v/>
      </c>
      <c r="E831" s="151" t="str">
        <f>IF(ISBLANK('Beladung des Speichers'!A831),"",1/SUMIFS('Beladung des Speichers'!$C$17:$C$300,'Beladung des Speichers'!$A$17:$A$300,A831)*C831*SUMIF($A$17:$A$300,A831,'Beladung des Speichers'!$E$17:$E$300))</f>
        <v/>
      </c>
      <c r="F831" s="152" t="str">
        <f>IF(ISBLANK('Beladung des Speichers'!A831),"",IF(C831=0,"0,00",D831/C831*E831))</f>
        <v/>
      </c>
      <c r="G831" s="153" t="str">
        <f>IF(ISBLANK('Beladung des Speichers'!A831),"",SUMIFS('Beladung des Speichers'!$C$17:$C$300,'Beladung des Speichers'!$A$17:$A$300,A831))</f>
        <v/>
      </c>
      <c r="H831" s="112" t="str">
        <f>IF(ISBLANK('Beladung des Speichers'!A831),"",'Beladung des Speichers'!C831)</f>
        <v/>
      </c>
      <c r="I831" s="154" t="str">
        <f>IF(ISBLANK('Beladung des Speichers'!A831),"",SUMIFS('Beladung des Speichers'!$E$17:$E$1001,'Beladung des Speichers'!$A$17:$A$1001,'Ergebnis (detailliert)'!A831))</f>
        <v/>
      </c>
      <c r="J831" s="113" t="str">
        <f>IF(ISBLANK('Beladung des Speichers'!A831),"",'Beladung des Speichers'!E831)</f>
        <v/>
      </c>
      <c r="K831" s="154" t="str">
        <f>IF(ISBLANK('Beladung des Speichers'!A831),"",SUMIFS('Entladung des Speichers'!$C$17:$C$1001,'Entladung des Speichers'!$A$17:$A$1001,'Ergebnis (detailliert)'!A831))</f>
        <v/>
      </c>
      <c r="L831" s="155" t="str">
        <f t="shared" si="50"/>
        <v/>
      </c>
      <c r="M831" s="155" t="str">
        <f>IF(ISBLANK('Entladung des Speichers'!A831),"",'Entladung des Speichers'!C831)</f>
        <v/>
      </c>
      <c r="N831" s="154" t="str">
        <f>IF(ISBLANK('Beladung des Speichers'!A831),"",SUMIFS('Entladung des Speichers'!$E$17:$E$1001,'Entladung des Speichers'!$A$17:$A$1001,'Ergebnis (detailliert)'!$A$17:$A$300))</f>
        <v/>
      </c>
      <c r="O831" s="113" t="str">
        <f t="shared" si="51"/>
        <v/>
      </c>
      <c r="P831" s="17" t="str">
        <f>IFERROR(IF(A831="","",N831*'Ergebnis (detailliert)'!J831/'Ergebnis (detailliert)'!I831),0)</f>
        <v/>
      </c>
      <c r="Q831" s="95" t="str">
        <f t="shared" si="52"/>
        <v/>
      </c>
      <c r="R831" s="96" t="str">
        <f t="shared" si="53"/>
        <v/>
      </c>
      <c r="S831" s="97" t="str">
        <f>IF(A831="","",IF(LOOKUP(A831,Stammdaten!$A$17:$A$1001,Stammdaten!$G$17:$G$1001)="Nein",0,IF(ISBLANK('Beladung des Speichers'!A831),"",ROUND(MIN(J831,Q831)*-1,2))))</f>
        <v/>
      </c>
    </row>
    <row r="832" spans="1:19" x14ac:dyDescent="0.2">
      <c r="A832" s="98" t="str">
        <f>IF('Beladung des Speichers'!A832="","",'Beladung des Speichers'!A832)</f>
        <v/>
      </c>
      <c r="B832" s="98" t="str">
        <f>IF('Beladung des Speichers'!B832="","",'Beladung des Speichers'!B832)</f>
        <v/>
      </c>
      <c r="C832" s="149" t="str">
        <f>IF(ISBLANK('Beladung des Speichers'!A832),"",SUMIFS('Beladung des Speichers'!$C$17:$C$300,'Beladung des Speichers'!$A$17:$A$300,A832)-SUMIFS('Entladung des Speichers'!$C$17:$C$300,'Entladung des Speichers'!$A$17:$A$300,A832)+SUMIFS(Füllstände!$B$17:$B$299,Füllstände!$A$17:$A$299,A832)-SUMIFS(Füllstände!$C$17:$C$299,Füllstände!$A$17:$A$299,A832))</f>
        <v/>
      </c>
      <c r="D832" s="150" t="str">
        <f>IF(ISBLANK('Beladung des Speichers'!A832),"",C832*'Beladung des Speichers'!C832/SUMIFS('Beladung des Speichers'!$C$17:$C$300,'Beladung des Speichers'!$A$17:$A$300,A832))</f>
        <v/>
      </c>
      <c r="E832" s="151" t="str">
        <f>IF(ISBLANK('Beladung des Speichers'!A832),"",1/SUMIFS('Beladung des Speichers'!$C$17:$C$300,'Beladung des Speichers'!$A$17:$A$300,A832)*C832*SUMIF($A$17:$A$300,A832,'Beladung des Speichers'!$E$17:$E$300))</f>
        <v/>
      </c>
      <c r="F832" s="152" t="str">
        <f>IF(ISBLANK('Beladung des Speichers'!A832),"",IF(C832=0,"0,00",D832/C832*E832))</f>
        <v/>
      </c>
      <c r="G832" s="153" t="str">
        <f>IF(ISBLANK('Beladung des Speichers'!A832),"",SUMIFS('Beladung des Speichers'!$C$17:$C$300,'Beladung des Speichers'!$A$17:$A$300,A832))</f>
        <v/>
      </c>
      <c r="H832" s="112" t="str">
        <f>IF(ISBLANK('Beladung des Speichers'!A832),"",'Beladung des Speichers'!C832)</f>
        <v/>
      </c>
      <c r="I832" s="154" t="str">
        <f>IF(ISBLANK('Beladung des Speichers'!A832),"",SUMIFS('Beladung des Speichers'!$E$17:$E$1001,'Beladung des Speichers'!$A$17:$A$1001,'Ergebnis (detailliert)'!A832))</f>
        <v/>
      </c>
      <c r="J832" s="113" t="str">
        <f>IF(ISBLANK('Beladung des Speichers'!A832),"",'Beladung des Speichers'!E832)</f>
        <v/>
      </c>
      <c r="K832" s="154" t="str">
        <f>IF(ISBLANK('Beladung des Speichers'!A832),"",SUMIFS('Entladung des Speichers'!$C$17:$C$1001,'Entladung des Speichers'!$A$17:$A$1001,'Ergebnis (detailliert)'!A832))</f>
        <v/>
      </c>
      <c r="L832" s="155" t="str">
        <f t="shared" si="50"/>
        <v/>
      </c>
      <c r="M832" s="155" t="str">
        <f>IF(ISBLANK('Entladung des Speichers'!A832),"",'Entladung des Speichers'!C832)</f>
        <v/>
      </c>
      <c r="N832" s="154" t="str">
        <f>IF(ISBLANK('Beladung des Speichers'!A832),"",SUMIFS('Entladung des Speichers'!$E$17:$E$1001,'Entladung des Speichers'!$A$17:$A$1001,'Ergebnis (detailliert)'!$A$17:$A$300))</f>
        <v/>
      </c>
      <c r="O832" s="113" t="str">
        <f t="shared" si="51"/>
        <v/>
      </c>
      <c r="P832" s="17" t="str">
        <f>IFERROR(IF(A832="","",N832*'Ergebnis (detailliert)'!J832/'Ergebnis (detailliert)'!I832),0)</f>
        <v/>
      </c>
      <c r="Q832" s="95" t="str">
        <f t="shared" si="52"/>
        <v/>
      </c>
      <c r="R832" s="96" t="str">
        <f t="shared" si="53"/>
        <v/>
      </c>
      <c r="S832" s="97" t="str">
        <f>IF(A832="","",IF(LOOKUP(A832,Stammdaten!$A$17:$A$1001,Stammdaten!$G$17:$G$1001)="Nein",0,IF(ISBLANK('Beladung des Speichers'!A832),"",ROUND(MIN(J832,Q832)*-1,2))))</f>
        <v/>
      </c>
    </row>
    <row r="833" spans="1:19" x14ac:dyDescent="0.2">
      <c r="A833" s="98" t="str">
        <f>IF('Beladung des Speichers'!A833="","",'Beladung des Speichers'!A833)</f>
        <v/>
      </c>
      <c r="B833" s="98" t="str">
        <f>IF('Beladung des Speichers'!B833="","",'Beladung des Speichers'!B833)</f>
        <v/>
      </c>
      <c r="C833" s="149" t="str">
        <f>IF(ISBLANK('Beladung des Speichers'!A833),"",SUMIFS('Beladung des Speichers'!$C$17:$C$300,'Beladung des Speichers'!$A$17:$A$300,A833)-SUMIFS('Entladung des Speichers'!$C$17:$C$300,'Entladung des Speichers'!$A$17:$A$300,A833)+SUMIFS(Füllstände!$B$17:$B$299,Füllstände!$A$17:$A$299,A833)-SUMIFS(Füllstände!$C$17:$C$299,Füllstände!$A$17:$A$299,A833))</f>
        <v/>
      </c>
      <c r="D833" s="150" t="str">
        <f>IF(ISBLANK('Beladung des Speichers'!A833),"",C833*'Beladung des Speichers'!C833/SUMIFS('Beladung des Speichers'!$C$17:$C$300,'Beladung des Speichers'!$A$17:$A$300,A833))</f>
        <v/>
      </c>
      <c r="E833" s="151" t="str">
        <f>IF(ISBLANK('Beladung des Speichers'!A833),"",1/SUMIFS('Beladung des Speichers'!$C$17:$C$300,'Beladung des Speichers'!$A$17:$A$300,A833)*C833*SUMIF($A$17:$A$300,A833,'Beladung des Speichers'!$E$17:$E$300))</f>
        <v/>
      </c>
      <c r="F833" s="152" t="str">
        <f>IF(ISBLANK('Beladung des Speichers'!A833),"",IF(C833=0,"0,00",D833/C833*E833))</f>
        <v/>
      </c>
      <c r="G833" s="153" t="str">
        <f>IF(ISBLANK('Beladung des Speichers'!A833),"",SUMIFS('Beladung des Speichers'!$C$17:$C$300,'Beladung des Speichers'!$A$17:$A$300,A833))</f>
        <v/>
      </c>
      <c r="H833" s="112" t="str">
        <f>IF(ISBLANK('Beladung des Speichers'!A833),"",'Beladung des Speichers'!C833)</f>
        <v/>
      </c>
      <c r="I833" s="154" t="str">
        <f>IF(ISBLANK('Beladung des Speichers'!A833),"",SUMIFS('Beladung des Speichers'!$E$17:$E$1001,'Beladung des Speichers'!$A$17:$A$1001,'Ergebnis (detailliert)'!A833))</f>
        <v/>
      </c>
      <c r="J833" s="113" t="str">
        <f>IF(ISBLANK('Beladung des Speichers'!A833),"",'Beladung des Speichers'!E833)</f>
        <v/>
      </c>
      <c r="K833" s="154" t="str">
        <f>IF(ISBLANK('Beladung des Speichers'!A833),"",SUMIFS('Entladung des Speichers'!$C$17:$C$1001,'Entladung des Speichers'!$A$17:$A$1001,'Ergebnis (detailliert)'!A833))</f>
        <v/>
      </c>
      <c r="L833" s="155" t="str">
        <f t="shared" si="50"/>
        <v/>
      </c>
      <c r="M833" s="155" t="str">
        <f>IF(ISBLANK('Entladung des Speichers'!A833),"",'Entladung des Speichers'!C833)</f>
        <v/>
      </c>
      <c r="N833" s="154" t="str">
        <f>IF(ISBLANK('Beladung des Speichers'!A833),"",SUMIFS('Entladung des Speichers'!$E$17:$E$1001,'Entladung des Speichers'!$A$17:$A$1001,'Ergebnis (detailliert)'!$A$17:$A$300))</f>
        <v/>
      </c>
      <c r="O833" s="113" t="str">
        <f t="shared" si="51"/>
        <v/>
      </c>
      <c r="P833" s="17" t="str">
        <f>IFERROR(IF(A833="","",N833*'Ergebnis (detailliert)'!J833/'Ergebnis (detailliert)'!I833),0)</f>
        <v/>
      </c>
      <c r="Q833" s="95" t="str">
        <f t="shared" si="52"/>
        <v/>
      </c>
      <c r="R833" s="96" t="str">
        <f t="shared" si="53"/>
        <v/>
      </c>
      <c r="S833" s="97" t="str">
        <f>IF(A833="","",IF(LOOKUP(A833,Stammdaten!$A$17:$A$1001,Stammdaten!$G$17:$G$1001)="Nein",0,IF(ISBLANK('Beladung des Speichers'!A833),"",ROUND(MIN(J833,Q833)*-1,2))))</f>
        <v/>
      </c>
    </row>
    <row r="834" spans="1:19" x14ac:dyDescent="0.2">
      <c r="A834" s="98" t="str">
        <f>IF('Beladung des Speichers'!A834="","",'Beladung des Speichers'!A834)</f>
        <v/>
      </c>
      <c r="B834" s="98" t="str">
        <f>IF('Beladung des Speichers'!B834="","",'Beladung des Speichers'!B834)</f>
        <v/>
      </c>
      <c r="C834" s="149" t="str">
        <f>IF(ISBLANK('Beladung des Speichers'!A834),"",SUMIFS('Beladung des Speichers'!$C$17:$C$300,'Beladung des Speichers'!$A$17:$A$300,A834)-SUMIFS('Entladung des Speichers'!$C$17:$C$300,'Entladung des Speichers'!$A$17:$A$300,A834)+SUMIFS(Füllstände!$B$17:$B$299,Füllstände!$A$17:$A$299,A834)-SUMIFS(Füllstände!$C$17:$C$299,Füllstände!$A$17:$A$299,A834))</f>
        <v/>
      </c>
      <c r="D834" s="150" t="str">
        <f>IF(ISBLANK('Beladung des Speichers'!A834),"",C834*'Beladung des Speichers'!C834/SUMIFS('Beladung des Speichers'!$C$17:$C$300,'Beladung des Speichers'!$A$17:$A$300,A834))</f>
        <v/>
      </c>
      <c r="E834" s="151" t="str">
        <f>IF(ISBLANK('Beladung des Speichers'!A834),"",1/SUMIFS('Beladung des Speichers'!$C$17:$C$300,'Beladung des Speichers'!$A$17:$A$300,A834)*C834*SUMIF($A$17:$A$300,A834,'Beladung des Speichers'!$E$17:$E$300))</f>
        <v/>
      </c>
      <c r="F834" s="152" t="str">
        <f>IF(ISBLANK('Beladung des Speichers'!A834),"",IF(C834=0,"0,00",D834/C834*E834))</f>
        <v/>
      </c>
      <c r="G834" s="153" t="str">
        <f>IF(ISBLANK('Beladung des Speichers'!A834),"",SUMIFS('Beladung des Speichers'!$C$17:$C$300,'Beladung des Speichers'!$A$17:$A$300,A834))</f>
        <v/>
      </c>
      <c r="H834" s="112" t="str">
        <f>IF(ISBLANK('Beladung des Speichers'!A834),"",'Beladung des Speichers'!C834)</f>
        <v/>
      </c>
      <c r="I834" s="154" t="str">
        <f>IF(ISBLANK('Beladung des Speichers'!A834),"",SUMIFS('Beladung des Speichers'!$E$17:$E$1001,'Beladung des Speichers'!$A$17:$A$1001,'Ergebnis (detailliert)'!A834))</f>
        <v/>
      </c>
      <c r="J834" s="113" t="str">
        <f>IF(ISBLANK('Beladung des Speichers'!A834),"",'Beladung des Speichers'!E834)</f>
        <v/>
      </c>
      <c r="K834" s="154" t="str">
        <f>IF(ISBLANK('Beladung des Speichers'!A834),"",SUMIFS('Entladung des Speichers'!$C$17:$C$1001,'Entladung des Speichers'!$A$17:$A$1001,'Ergebnis (detailliert)'!A834))</f>
        <v/>
      </c>
      <c r="L834" s="155" t="str">
        <f t="shared" si="50"/>
        <v/>
      </c>
      <c r="M834" s="155" t="str">
        <f>IF(ISBLANK('Entladung des Speichers'!A834),"",'Entladung des Speichers'!C834)</f>
        <v/>
      </c>
      <c r="N834" s="154" t="str">
        <f>IF(ISBLANK('Beladung des Speichers'!A834),"",SUMIFS('Entladung des Speichers'!$E$17:$E$1001,'Entladung des Speichers'!$A$17:$A$1001,'Ergebnis (detailliert)'!$A$17:$A$300))</f>
        <v/>
      </c>
      <c r="O834" s="113" t="str">
        <f t="shared" si="51"/>
        <v/>
      </c>
      <c r="P834" s="17" t="str">
        <f>IFERROR(IF(A834="","",N834*'Ergebnis (detailliert)'!J834/'Ergebnis (detailliert)'!I834),0)</f>
        <v/>
      </c>
      <c r="Q834" s="95" t="str">
        <f t="shared" si="52"/>
        <v/>
      </c>
      <c r="R834" s="96" t="str">
        <f t="shared" si="53"/>
        <v/>
      </c>
      <c r="S834" s="97" t="str">
        <f>IF(A834="","",IF(LOOKUP(A834,Stammdaten!$A$17:$A$1001,Stammdaten!$G$17:$G$1001)="Nein",0,IF(ISBLANK('Beladung des Speichers'!A834),"",ROUND(MIN(J834,Q834)*-1,2))))</f>
        <v/>
      </c>
    </row>
    <row r="835" spans="1:19" x14ac:dyDescent="0.2">
      <c r="A835" s="98" t="str">
        <f>IF('Beladung des Speichers'!A835="","",'Beladung des Speichers'!A835)</f>
        <v/>
      </c>
      <c r="B835" s="98" t="str">
        <f>IF('Beladung des Speichers'!B835="","",'Beladung des Speichers'!B835)</f>
        <v/>
      </c>
      <c r="C835" s="149" t="str">
        <f>IF(ISBLANK('Beladung des Speichers'!A835),"",SUMIFS('Beladung des Speichers'!$C$17:$C$300,'Beladung des Speichers'!$A$17:$A$300,A835)-SUMIFS('Entladung des Speichers'!$C$17:$C$300,'Entladung des Speichers'!$A$17:$A$300,A835)+SUMIFS(Füllstände!$B$17:$B$299,Füllstände!$A$17:$A$299,A835)-SUMIFS(Füllstände!$C$17:$C$299,Füllstände!$A$17:$A$299,A835))</f>
        <v/>
      </c>
      <c r="D835" s="150" t="str">
        <f>IF(ISBLANK('Beladung des Speichers'!A835),"",C835*'Beladung des Speichers'!C835/SUMIFS('Beladung des Speichers'!$C$17:$C$300,'Beladung des Speichers'!$A$17:$A$300,A835))</f>
        <v/>
      </c>
      <c r="E835" s="151" t="str">
        <f>IF(ISBLANK('Beladung des Speichers'!A835),"",1/SUMIFS('Beladung des Speichers'!$C$17:$C$300,'Beladung des Speichers'!$A$17:$A$300,A835)*C835*SUMIF($A$17:$A$300,A835,'Beladung des Speichers'!$E$17:$E$300))</f>
        <v/>
      </c>
      <c r="F835" s="152" t="str">
        <f>IF(ISBLANK('Beladung des Speichers'!A835),"",IF(C835=0,"0,00",D835/C835*E835))</f>
        <v/>
      </c>
      <c r="G835" s="153" t="str">
        <f>IF(ISBLANK('Beladung des Speichers'!A835),"",SUMIFS('Beladung des Speichers'!$C$17:$C$300,'Beladung des Speichers'!$A$17:$A$300,A835))</f>
        <v/>
      </c>
      <c r="H835" s="112" t="str">
        <f>IF(ISBLANK('Beladung des Speichers'!A835),"",'Beladung des Speichers'!C835)</f>
        <v/>
      </c>
      <c r="I835" s="154" t="str">
        <f>IF(ISBLANK('Beladung des Speichers'!A835),"",SUMIFS('Beladung des Speichers'!$E$17:$E$1001,'Beladung des Speichers'!$A$17:$A$1001,'Ergebnis (detailliert)'!A835))</f>
        <v/>
      </c>
      <c r="J835" s="113" t="str">
        <f>IF(ISBLANK('Beladung des Speichers'!A835),"",'Beladung des Speichers'!E835)</f>
        <v/>
      </c>
      <c r="K835" s="154" t="str">
        <f>IF(ISBLANK('Beladung des Speichers'!A835),"",SUMIFS('Entladung des Speichers'!$C$17:$C$1001,'Entladung des Speichers'!$A$17:$A$1001,'Ergebnis (detailliert)'!A835))</f>
        <v/>
      </c>
      <c r="L835" s="155" t="str">
        <f t="shared" si="50"/>
        <v/>
      </c>
      <c r="M835" s="155" t="str">
        <f>IF(ISBLANK('Entladung des Speichers'!A835),"",'Entladung des Speichers'!C835)</f>
        <v/>
      </c>
      <c r="N835" s="154" t="str">
        <f>IF(ISBLANK('Beladung des Speichers'!A835),"",SUMIFS('Entladung des Speichers'!$E$17:$E$1001,'Entladung des Speichers'!$A$17:$A$1001,'Ergebnis (detailliert)'!$A$17:$A$300))</f>
        <v/>
      </c>
      <c r="O835" s="113" t="str">
        <f t="shared" si="51"/>
        <v/>
      </c>
      <c r="P835" s="17" t="str">
        <f>IFERROR(IF(A835="","",N835*'Ergebnis (detailliert)'!J835/'Ergebnis (detailliert)'!I835),0)</f>
        <v/>
      </c>
      <c r="Q835" s="95" t="str">
        <f t="shared" si="52"/>
        <v/>
      </c>
      <c r="R835" s="96" t="str">
        <f t="shared" si="53"/>
        <v/>
      </c>
      <c r="S835" s="97" t="str">
        <f>IF(A835="","",IF(LOOKUP(A835,Stammdaten!$A$17:$A$1001,Stammdaten!$G$17:$G$1001)="Nein",0,IF(ISBLANK('Beladung des Speichers'!A835),"",ROUND(MIN(J835,Q835)*-1,2))))</f>
        <v/>
      </c>
    </row>
    <row r="836" spans="1:19" x14ac:dyDescent="0.2">
      <c r="A836" s="98" t="str">
        <f>IF('Beladung des Speichers'!A836="","",'Beladung des Speichers'!A836)</f>
        <v/>
      </c>
      <c r="B836" s="98" t="str">
        <f>IF('Beladung des Speichers'!B836="","",'Beladung des Speichers'!B836)</f>
        <v/>
      </c>
      <c r="C836" s="149" t="str">
        <f>IF(ISBLANK('Beladung des Speichers'!A836),"",SUMIFS('Beladung des Speichers'!$C$17:$C$300,'Beladung des Speichers'!$A$17:$A$300,A836)-SUMIFS('Entladung des Speichers'!$C$17:$C$300,'Entladung des Speichers'!$A$17:$A$300,A836)+SUMIFS(Füllstände!$B$17:$B$299,Füllstände!$A$17:$A$299,A836)-SUMIFS(Füllstände!$C$17:$C$299,Füllstände!$A$17:$A$299,A836))</f>
        <v/>
      </c>
      <c r="D836" s="150" t="str">
        <f>IF(ISBLANK('Beladung des Speichers'!A836),"",C836*'Beladung des Speichers'!C836/SUMIFS('Beladung des Speichers'!$C$17:$C$300,'Beladung des Speichers'!$A$17:$A$300,A836))</f>
        <v/>
      </c>
      <c r="E836" s="151" t="str">
        <f>IF(ISBLANK('Beladung des Speichers'!A836),"",1/SUMIFS('Beladung des Speichers'!$C$17:$C$300,'Beladung des Speichers'!$A$17:$A$300,A836)*C836*SUMIF($A$17:$A$300,A836,'Beladung des Speichers'!$E$17:$E$300))</f>
        <v/>
      </c>
      <c r="F836" s="152" t="str">
        <f>IF(ISBLANK('Beladung des Speichers'!A836),"",IF(C836=0,"0,00",D836/C836*E836))</f>
        <v/>
      </c>
      <c r="G836" s="153" t="str">
        <f>IF(ISBLANK('Beladung des Speichers'!A836),"",SUMIFS('Beladung des Speichers'!$C$17:$C$300,'Beladung des Speichers'!$A$17:$A$300,A836))</f>
        <v/>
      </c>
      <c r="H836" s="112" t="str">
        <f>IF(ISBLANK('Beladung des Speichers'!A836),"",'Beladung des Speichers'!C836)</f>
        <v/>
      </c>
      <c r="I836" s="154" t="str">
        <f>IF(ISBLANK('Beladung des Speichers'!A836),"",SUMIFS('Beladung des Speichers'!$E$17:$E$1001,'Beladung des Speichers'!$A$17:$A$1001,'Ergebnis (detailliert)'!A836))</f>
        <v/>
      </c>
      <c r="J836" s="113" t="str">
        <f>IF(ISBLANK('Beladung des Speichers'!A836),"",'Beladung des Speichers'!E836)</f>
        <v/>
      </c>
      <c r="K836" s="154" t="str">
        <f>IF(ISBLANK('Beladung des Speichers'!A836),"",SUMIFS('Entladung des Speichers'!$C$17:$C$1001,'Entladung des Speichers'!$A$17:$A$1001,'Ergebnis (detailliert)'!A836))</f>
        <v/>
      </c>
      <c r="L836" s="155" t="str">
        <f t="shared" si="50"/>
        <v/>
      </c>
      <c r="M836" s="155" t="str">
        <f>IF(ISBLANK('Entladung des Speichers'!A836),"",'Entladung des Speichers'!C836)</f>
        <v/>
      </c>
      <c r="N836" s="154" t="str">
        <f>IF(ISBLANK('Beladung des Speichers'!A836),"",SUMIFS('Entladung des Speichers'!$E$17:$E$1001,'Entladung des Speichers'!$A$17:$A$1001,'Ergebnis (detailliert)'!$A$17:$A$300))</f>
        <v/>
      </c>
      <c r="O836" s="113" t="str">
        <f t="shared" si="51"/>
        <v/>
      </c>
      <c r="P836" s="17" t="str">
        <f>IFERROR(IF(A836="","",N836*'Ergebnis (detailliert)'!J836/'Ergebnis (detailliert)'!I836),0)</f>
        <v/>
      </c>
      <c r="Q836" s="95" t="str">
        <f t="shared" si="52"/>
        <v/>
      </c>
      <c r="R836" s="96" t="str">
        <f t="shared" si="53"/>
        <v/>
      </c>
      <c r="S836" s="97" t="str">
        <f>IF(A836="","",IF(LOOKUP(A836,Stammdaten!$A$17:$A$1001,Stammdaten!$G$17:$G$1001)="Nein",0,IF(ISBLANK('Beladung des Speichers'!A836),"",ROUND(MIN(J836,Q836)*-1,2))))</f>
        <v/>
      </c>
    </row>
    <row r="837" spans="1:19" x14ac:dyDescent="0.2">
      <c r="A837" s="98" t="str">
        <f>IF('Beladung des Speichers'!A837="","",'Beladung des Speichers'!A837)</f>
        <v/>
      </c>
      <c r="B837" s="98" t="str">
        <f>IF('Beladung des Speichers'!B837="","",'Beladung des Speichers'!B837)</f>
        <v/>
      </c>
      <c r="C837" s="149" t="str">
        <f>IF(ISBLANK('Beladung des Speichers'!A837),"",SUMIFS('Beladung des Speichers'!$C$17:$C$300,'Beladung des Speichers'!$A$17:$A$300,A837)-SUMIFS('Entladung des Speichers'!$C$17:$C$300,'Entladung des Speichers'!$A$17:$A$300,A837)+SUMIFS(Füllstände!$B$17:$B$299,Füllstände!$A$17:$A$299,A837)-SUMIFS(Füllstände!$C$17:$C$299,Füllstände!$A$17:$A$299,A837))</f>
        <v/>
      </c>
      <c r="D837" s="150" t="str">
        <f>IF(ISBLANK('Beladung des Speichers'!A837),"",C837*'Beladung des Speichers'!C837/SUMIFS('Beladung des Speichers'!$C$17:$C$300,'Beladung des Speichers'!$A$17:$A$300,A837))</f>
        <v/>
      </c>
      <c r="E837" s="151" t="str">
        <f>IF(ISBLANK('Beladung des Speichers'!A837),"",1/SUMIFS('Beladung des Speichers'!$C$17:$C$300,'Beladung des Speichers'!$A$17:$A$300,A837)*C837*SUMIF($A$17:$A$300,A837,'Beladung des Speichers'!$E$17:$E$300))</f>
        <v/>
      </c>
      <c r="F837" s="152" t="str">
        <f>IF(ISBLANK('Beladung des Speichers'!A837),"",IF(C837=0,"0,00",D837/C837*E837))</f>
        <v/>
      </c>
      <c r="G837" s="153" t="str">
        <f>IF(ISBLANK('Beladung des Speichers'!A837),"",SUMIFS('Beladung des Speichers'!$C$17:$C$300,'Beladung des Speichers'!$A$17:$A$300,A837))</f>
        <v/>
      </c>
      <c r="H837" s="112" t="str">
        <f>IF(ISBLANK('Beladung des Speichers'!A837),"",'Beladung des Speichers'!C837)</f>
        <v/>
      </c>
      <c r="I837" s="154" t="str">
        <f>IF(ISBLANK('Beladung des Speichers'!A837),"",SUMIFS('Beladung des Speichers'!$E$17:$E$1001,'Beladung des Speichers'!$A$17:$A$1001,'Ergebnis (detailliert)'!A837))</f>
        <v/>
      </c>
      <c r="J837" s="113" t="str">
        <f>IF(ISBLANK('Beladung des Speichers'!A837),"",'Beladung des Speichers'!E837)</f>
        <v/>
      </c>
      <c r="K837" s="154" t="str">
        <f>IF(ISBLANK('Beladung des Speichers'!A837),"",SUMIFS('Entladung des Speichers'!$C$17:$C$1001,'Entladung des Speichers'!$A$17:$A$1001,'Ergebnis (detailliert)'!A837))</f>
        <v/>
      </c>
      <c r="L837" s="155" t="str">
        <f t="shared" si="50"/>
        <v/>
      </c>
      <c r="M837" s="155" t="str">
        <f>IF(ISBLANK('Entladung des Speichers'!A837),"",'Entladung des Speichers'!C837)</f>
        <v/>
      </c>
      <c r="N837" s="154" t="str">
        <f>IF(ISBLANK('Beladung des Speichers'!A837),"",SUMIFS('Entladung des Speichers'!$E$17:$E$1001,'Entladung des Speichers'!$A$17:$A$1001,'Ergebnis (detailliert)'!$A$17:$A$300))</f>
        <v/>
      </c>
      <c r="O837" s="113" t="str">
        <f t="shared" si="51"/>
        <v/>
      </c>
      <c r="P837" s="17" t="str">
        <f>IFERROR(IF(A837="","",N837*'Ergebnis (detailliert)'!J837/'Ergebnis (detailliert)'!I837),0)</f>
        <v/>
      </c>
      <c r="Q837" s="95" t="str">
        <f t="shared" si="52"/>
        <v/>
      </c>
      <c r="R837" s="96" t="str">
        <f t="shared" si="53"/>
        <v/>
      </c>
      <c r="S837" s="97" t="str">
        <f>IF(A837="","",IF(LOOKUP(A837,Stammdaten!$A$17:$A$1001,Stammdaten!$G$17:$G$1001)="Nein",0,IF(ISBLANK('Beladung des Speichers'!A837),"",ROUND(MIN(J837,Q837)*-1,2))))</f>
        <v/>
      </c>
    </row>
    <row r="838" spans="1:19" x14ac:dyDescent="0.2">
      <c r="A838" s="98" t="str">
        <f>IF('Beladung des Speichers'!A838="","",'Beladung des Speichers'!A838)</f>
        <v/>
      </c>
      <c r="B838" s="98" t="str">
        <f>IF('Beladung des Speichers'!B838="","",'Beladung des Speichers'!B838)</f>
        <v/>
      </c>
      <c r="C838" s="149" t="str">
        <f>IF(ISBLANK('Beladung des Speichers'!A838),"",SUMIFS('Beladung des Speichers'!$C$17:$C$300,'Beladung des Speichers'!$A$17:$A$300,A838)-SUMIFS('Entladung des Speichers'!$C$17:$C$300,'Entladung des Speichers'!$A$17:$A$300,A838)+SUMIFS(Füllstände!$B$17:$B$299,Füllstände!$A$17:$A$299,A838)-SUMIFS(Füllstände!$C$17:$C$299,Füllstände!$A$17:$A$299,A838))</f>
        <v/>
      </c>
      <c r="D838" s="150" t="str">
        <f>IF(ISBLANK('Beladung des Speichers'!A838),"",C838*'Beladung des Speichers'!C838/SUMIFS('Beladung des Speichers'!$C$17:$C$300,'Beladung des Speichers'!$A$17:$A$300,A838))</f>
        <v/>
      </c>
      <c r="E838" s="151" t="str">
        <f>IF(ISBLANK('Beladung des Speichers'!A838),"",1/SUMIFS('Beladung des Speichers'!$C$17:$C$300,'Beladung des Speichers'!$A$17:$A$300,A838)*C838*SUMIF($A$17:$A$300,A838,'Beladung des Speichers'!$E$17:$E$300))</f>
        <v/>
      </c>
      <c r="F838" s="152" t="str">
        <f>IF(ISBLANK('Beladung des Speichers'!A838),"",IF(C838=0,"0,00",D838/C838*E838))</f>
        <v/>
      </c>
      <c r="G838" s="153" t="str">
        <f>IF(ISBLANK('Beladung des Speichers'!A838),"",SUMIFS('Beladung des Speichers'!$C$17:$C$300,'Beladung des Speichers'!$A$17:$A$300,A838))</f>
        <v/>
      </c>
      <c r="H838" s="112" t="str">
        <f>IF(ISBLANK('Beladung des Speichers'!A838),"",'Beladung des Speichers'!C838)</f>
        <v/>
      </c>
      <c r="I838" s="154" t="str">
        <f>IF(ISBLANK('Beladung des Speichers'!A838),"",SUMIFS('Beladung des Speichers'!$E$17:$E$1001,'Beladung des Speichers'!$A$17:$A$1001,'Ergebnis (detailliert)'!A838))</f>
        <v/>
      </c>
      <c r="J838" s="113" t="str">
        <f>IF(ISBLANK('Beladung des Speichers'!A838),"",'Beladung des Speichers'!E838)</f>
        <v/>
      </c>
      <c r="K838" s="154" t="str">
        <f>IF(ISBLANK('Beladung des Speichers'!A838),"",SUMIFS('Entladung des Speichers'!$C$17:$C$1001,'Entladung des Speichers'!$A$17:$A$1001,'Ergebnis (detailliert)'!A838))</f>
        <v/>
      </c>
      <c r="L838" s="155" t="str">
        <f t="shared" si="50"/>
        <v/>
      </c>
      <c r="M838" s="155" t="str">
        <f>IF(ISBLANK('Entladung des Speichers'!A838),"",'Entladung des Speichers'!C838)</f>
        <v/>
      </c>
      <c r="N838" s="154" t="str">
        <f>IF(ISBLANK('Beladung des Speichers'!A838),"",SUMIFS('Entladung des Speichers'!$E$17:$E$1001,'Entladung des Speichers'!$A$17:$A$1001,'Ergebnis (detailliert)'!$A$17:$A$300))</f>
        <v/>
      </c>
      <c r="O838" s="113" t="str">
        <f t="shared" si="51"/>
        <v/>
      </c>
      <c r="P838" s="17" t="str">
        <f>IFERROR(IF(A838="","",N838*'Ergebnis (detailliert)'!J838/'Ergebnis (detailliert)'!I838),0)</f>
        <v/>
      </c>
      <c r="Q838" s="95" t="str">
        <f t="shared" si="52"/>
        <v/>
      </c>
      <c r="R838" s="96" t="str">
        <f t="shared" si="53"/>
        <v/>
      </c>
      <c r="S838" s="97" t="str">
        <f>IF(A838="","",IF(LOOKUP(A838,Stammdaten!$A$17:$A$1001,Stammdaten!$G$17:$G$1001)="Nein",0,IF(ISBLANK('Beladung des Speichers'!A838),"",ROUND(MIN(J838,Q838)*-1,2))))</f>
        <v/>
      </c>
    </row>
    <row r="839" spans="1:19" x14ac:dyDescent="0.2">
      <c r="A839" s="98" t="str">
        <f>IF('Beladung des Speichers'!A839="","",'Beladung des Speichers'!A839)</f>
        <v/>
      </c>
      <c r="B839" s="98" t="str">
        <f>IF('Beladung des Speichers'!B839="","",'Beladung des Speichers'!B839)</f>
        <v/>
      </c>
      <c r="C839" s="149" t="str">
        <f>IF(ISBLANK('Beladung des Speichers'!A839),"",SUMIFS('Beladung des Speichers'!$C$17:$C$300,'Beladung des Speichers'!$A$17:$A$300,A839)-SUMIFS('Entladung des Speichers'!$C$17:$C$300,'Entladung des Speichers'!$A$17:$A$300,A839)+SUMIFS(Füllstände!$B$17:$B$299,Füllstände!$A$17:$A$299,A839)-SUMIFS(Füllstände!$C$17:$C$299,Füllstände!$A$17:$A$299,A839))</f>
        <v/>
      </c>
      <c r="D839" s="150" t="str">
        <f>IF(ISBLANK('Beladung des Speichers'!A839),"",C839*'Beladung des Speichers'!C839/SUMIFS('Beladung des Speichers'!$C$17:$C$300,'Beladung des Speichers'!$A$17:$A$300,A839))</f>
        <v/>
      </c>
      <c r="E839" s="151" t="str">
        <f>IF(ISBLANK('Beladung des Speichers'!A839),"",1/SUMIFS('Beladung des Speichers'!$C$17:$C$300,'Beladung des Speichers'!$A$17:$A$300,A839)*C839*SUMIF($A$17:$A$300,A839,'Beladung des Speichers'!$E$17:$E$300))</f>
        <v/>
      </c>
      <c r="F839" s="152" t="str">
        <f>IF(ISBLANK('Beladung des Speichers'!A839),"",IF(C839=0,"0,00",D839/C839*E839))</f>
        <v/>
      </c>
      <c r="G839" s="153" t="str">
        <f>IF(ISBLANK('Beladung des Speichers'!A839),"",SUMIFS('Beladung des Speichers'!$C$17:$C$300,'Beladung des Speichers'!$A$17:$A$300,A839))</f>
        <v/>
      </c>
      <c r="H839" s="112" t="str">
        <f>IF(ISBLANK('Beladung des Speichers'!A839),"",'Beladung des Speichers'!C839)</f>
        <v/>
      </c>
      <c r="I839" s="154" t="str">
        <f>IF(ISBLANK('Beladung des Speichers'!A839),"",SUMIFS('Beladung des Speichers'!$E$17:$E$1001,'Beladung des Speichers'!$A$17:$A$1001,'Ergebnis (detailliert)'!A839))</f>
        <v/>
      </c>
      <c r="J839" s="113" t="str">
        <f>IF(ISBLANK('Beladung des Speichers'!A839),"",'Beladung des Speichers'!E839)</f>
        <v/>
      </c>
      <c r="K839" s="154" t="str">
        <f>IF(ISBLANK('Beladung des Speichers'!A839),"",SUMIFS('Entladung des Speichers'!$C$17:$C$1001,'Entladung des Speichers'!$A$17:$A$1001,'Ergebnis (detailliert)'!A839))</f>
        <v/>
      </c>
      <c r="L839" s="155" t="str">
        <f t="shared" si="50"/>
        <v/>
      </c>
      <c r="M839" s="155" t="str">
        <f>IF(ISBLANK('Entladung des Speichers'!A839),"",'Entladung des Speichers'!C839)</f>
        <v/>
      </c>
      <c r="N839" s="154" t="str">
        <f>IF(ISBLANK('Beladung des Speichers'!A839),"",SUMIFS('Entladung des Speichers'!$E$17:$E$1001,'Entladung des Speichers'!$A$17:$A$1001,'Ergebnis (detailliert)'!$A$17:$A$300))</f>
        <v/>
      </c>
      <c r="O839" s="113" t="str">
        <f t="shared" si="51"/>
        <v/>
      </c>
      <c r="P839" s="17" t="str">
        <f>IFERROR(IF(A839="","",N839*'Ergebnis (detailliert)'!J839/'Ergebnis (detailliert)'!I839),0)</f>
        <v/>
      </c>
      <c r="Q839" s="95" t="str">
        <f t="shared" si="52"/>
        <v/>
      </c>
      <c r="R839" s="96" t="str">
        <f t="shared" si="53"/>
        <v/>
      </c>
      <c r="S839" s="97" t="str">
        <f>IF(A839="","",IF(LOOKUP(A839,Stammdaten!$A$17:$A$1001,Stammdaten!$G$17:$G$1001)="Nein",0,IF(ISBLANK('Beladung des Speichers'!A839),"",ROUND(MIN(J839,Q839)*-1,2))))</f>
        <v/>
      </c>
    </row>
    <row r="840" spans="1:19" x14ac:dyDescent="0.2">
      <c r="A840" s="98" t="str">
        <f>IF('Beladung des Speichers'!A840="","",'Beladung des Speichers'!A840)</f>
        <v/>
      </c>
      <c r="B840" s="98" t="str">
        <f>IF('Beladung des Speichers'!B840="","",'Beladung des Speichers'!B840)</f>
        <v/>
      </c>
      <c r="C840" s="149" t="str">
        <f>IF(ISBLANK('Beladung des Speichers'!A840),"",SUMIFS('Beladung des Speichers'!$C$17:$C$300,'Beladung des Speichers'!$A$17:$A$300,A840)-SUMIFS('Entladung des Speichers'!$C$17:$C$300,'Entladung des Speichers'!$A$17:$A$300,A840)+SUMIFS(Füllstände!$B$17:$B$299,Füllstände!$A$17:$A$299,A840)-SUMIFS(Füllstände!$C$17:$C$299,Füllstände!$A$17:$A$299,A840))</f>
        <v/>
      </c>
      <c r="D840" s="150" t="str">
        <f>IF(ISBLANK('Beladung des Speichers'!A840),"",C840*'Beladung des Speichers'!C840/SUMIFS('Beladung des Speichers'!$C$17:$C$300,'Beladung des Speichers'!$A$17:$A$300,A840))</f>
        <v/>
      </c>
      <c r="E840" s="151" t="str">
        <f>IF(ISBLANK('Beladung des Speichers'!A840),"",1/SUMIFS('Beladung des Speichers'!$C$17:$C$300,'Beladung des Speichers'!$A$17:$A$300,A840)*C840*SUMIF($A$17:$A$300,A840,'Beladung des Speichers'!$E$17:$E$300))</f>
        <v/>
      </c>
      <c r="F840" s="152" t="str">
        <f>IF(ISBLANK('Beladung des Speichers'!A840),"",IF(C840=0,"0,00",D840/C840*E840))</f>
        <v/>
      </c>
      <c r="G840" s="153" t="str">
        <f>IF(ISBLANK('Beladung des Speichers'!A840),"",SUMIFS('Beladung des Speichers'!$C$17:$C$300,'Beladung des Speichers'!$A$17:$A$300,A840))</f>
        <v/>
      </c>
      <c r="H840" s="112" t="str">
        <f>IF(ISBLANK('Beladung des Speichers'!A840),"",'Beladung des Speichers'!C840)</f>
        <v/>
      </c>
      <c r="I840" s="154" t="str">
        <f>IF(ISBLANK('Beladung des Speichers'!A840),"",SUMIFS('Beladung des Speichers'!$E$17:$E$1001,'Beladung des Speichers'!$A$17:$A$1001,'Ergebnis (detailliert)'!A840))</f>
        <v/>
      </c>
      <c r="J840" s="113" t="str">
        <f>IF(ISBLANK('Beladung des Speichers'!A840),"",'Beladung des Speichers'!E840)</f>
        <v/>
      </c>
      <c r="K840" s="154" t="str">
        <f>IF(ISBLANK('Beladung des Speichers'!A840),"",SUMIFS('Entladung des Speichers'!$C$17:$C$1001,'Entladung des Speichers'!$A$17:$A$1001,'Ergebnis (detailliert)'!A840))</f>
        <v/>
      </c>
      <c r="L840" s="155" t="str">
        <f t="shared" si="50"/>
        <v/>
      </c>
      <c r="M840" s="155" t="str">
        <f>IF(ISBLANK('Entladung des Speichers'!A840),"",'Entladung des Speichers'!C840)</f>
        <v/>
      </c>
      <c r="N840" s="154" t="str">
        <f>IF(ISBLANK('Beladung des Speichers'!A840),"",SUMIFS('Entladung des Speichers'!$E$17:$E$1001,'Entladung des Speichers'!$A$17:$A$1001,'Ergebnis (detailliert)'!$A$17:$A$300))</f>
        <v/>
      </c>
      <c r="O840" s="113" t="str">
        <f t="shared" si="51"/>
        <v/>
      </c>
      <c r="P840" s="17" t="str">
        <f>IFERROR(IF(A840="","",N840*'Ergebnis (detailliert)'!J840/'Ergebnis (detailliert)'!I840),0)</f>
        <v/>
      </c>
      <c r="Q840" s="95" t="str">
        <f t="shared" si="52"/>
        <v/>
      </c>
      <c r="R840" s="96" t="str">
        <f t="shared" si="53"/>
        <v/>
      </c>
      <c r="S840" s="97" t="str">
        <f>IF(A840="","",IF(LOOKUP(A840,Stammdaten!$A$17:$A$1001,Stammdaten!$G$17:$G$1001)="Nein",0,IF(ISBLANK('Beladung des Speichers'!A840),"",ROUND(MIN(J840,Q840)*-1,2))))</f>
        <v/>
      </c>
    </row>
    <row r="841" spans="1:19" x14ac:dyDescent="0.2">
      <c r="A841" s="98" t="str">
        <f>IF('Beladung des Speichers'!A841="","",'Beladung des Speichers'!A841)</f>
        <v/>
      </c>
      <c r="B841" s="98" t="str">
        <f>IF('Beladung des Speichers'!B841="","",'Beladung des Speichers'!B841)</f>
        <v/>
      </c>
      <c r="C841" s="149" t="str">
        <f>IF(ISBLANK('Beladung des Speichers'!A841),"",SUMIFS('Beladung des Speichers'!$C$17:$C$300,'Beladung des Speichers'!$A$17:$A$300,A841)-SUMIFS('Entladung des Speichers'!$C$17:$C$300,'Entladung des Speichers'!$A$17:$A$300,A841)+SUMIFS(Füllstände!$B$17:$B$299,Füllstände!$A$17:$A$299,A841)-SUMIFS(Füllstände!$C$17:$C$299,Füllstände!$A$17:$A$299,A841))</f>
        <v/>
      </c>
      <c r="D841" s="150" t="str">
        <f>IF(ISBLANK('Beladung des Speichers'!A841),"",C841*'Beladung des Speichers'!C841/SUMIFS('Beladung des Speichers'!$C$17:$C$300,'Beladung des Speichers'!$A$17:$A$300,A841))</f>
        <v/>
      </c>
      <c r="E841" s="151" t="str">
        <f>IF(ISBLANK('Beladung des Speichers'!A841),"",1/SUMIFS('Beladung des Speichers'!$C$17:$C$300,'Beladung des Speichers'!$A$17:$A$300,A841)*C841*SUMIF($A$17:$A$300,A841,'Beladung des Speichers'!$E$17:$E$300))</f>
        <v/>
      </c>
      <c r="F841" s="152" t="str">
        <f>IF(ISBLANK('Beladung des Speichers'!A841),"",IF(C841=0,"0,00",D841/C841*E841))</f>
        <v/>
      </c>
      <c r="G841" s="153" t="str">
        <f>IF(ISBLANK('Beladung des Speichers'!A841),"",SUMIFS('Beladung des Speichers'!$C$17:$C$300,'Beladung des Speichers'!$A$17:$A$300,A841))</f>
        <v/>
      </c>
      <c r="H841" s="112" t="str">
        <f>IF(ISBLANK('Beladung des Speichers'!A841),"",'Beladung des Speichers'!C841)</f>
        <v/>
      </c>
      <c r="I841" s="154" t="str">
        <f>IF(ISBLANK('Beladung des Speichers'!A841),"",SUMIFS('Beladung des Speichers'!$E$17:$E$1001,'Beladung des Speichers'!$A$17:$A$1001,'Ergebnis (detailliert)'!A841))</f>
        <v/>
      </c>
      <c r="J841" s="113" t="str">
        <f>IF(ISBLANK('Beladung des Speichers'!A841),"",'Beladung des Speichers'!E841)</f>
        <v/>
      </c>
      <c r="K841" s="154" t="str">
        <f>IF(ISBLANK('Beladung des Speichers'!A841),"",SUMIFS('Entladung des Speichers'!$C$17:$C$1001,'Entladung des Speichers'!$A$17:$A$1001,'Ergebnis (detailliert)'!A841))</f>
        <v/>
      </c>
      <c r="L841" s="155" t="str">
        <f t="shared" si="50"/>
        <v/>
      </c>
      <c r="M841" s="155" t="str">
        <f>IF(ISBLANK('Entladung des Speichers'!A841),"",'Entladung des Speichers'!C841)</f>
        <v/>
      </c>
      <c r="N841" s="154" t="str">
        <f>IF(ISBLANK('Beladung des Speichers'!A841),"",SUMIFS('Entladung des Speichers'!$E$17:$E$1001,'Entladung des Speichers'!$A$17:$A$1001,'Ergebnis (detailliert)'!$A$17:$A$300))</f>
        <v/>
      </c>
      <c r="O841" s="113" t="str">
        <f t="shared" si="51"/>
        <v/>
      </c>
      <c r="P841" s="17" t="str">
        <f>IFERROR(IF(A841="","",N841*'Ergebnis (detailliert)'!J841/'Ergebnis (detailliert)'!I841),0)</f>
        <v/>
      </c>
      <c r="Q841" s="95" t="str">
        <f t="shared" si="52"/>
        <v/>
      </c>
      <c r="R841" s="96" t="str">
        <f t="shared" si="53"/>
        <v/>
      </c>
      <c r="S841" s="97" t="str">
        <f>IF(A841="","",IF(LOOKUP(A841,Stammdaten!$A$17:$A$1001,Stammdaten!$G$17:$G$1001)="Nein",0,IF(ISBLANK('Beladung des Speichers'!A841),"",ROUND(MIN(J841,Q841)*-1,2))))</f>
        <v/>
      </c>
    </row>
    <row r="842" spans="1:19" x14ac:dyDescent="0.2">
      <c r="A842" s="98" t="str">
        <f>IF('Beladung des Speichers'!A842="","",'Beladung des Speichers'!A842)</f>
        <v/>
      </c>
      <c r="B842" s="98" t="str">
        <f>IF('Beladung des Speichers'!B842="","",'Beladung des Speichers'!B842)</f>
        <v/>
      </c>
      <c r="C842" s="149" t="str">
        <f>IF(ISBLANK('Beladung des Speichers'!A842),"",SUMIFS('Beladung des Speichers'!$C$17:$C$300,'Beladung des Speichers'!$A$17:$A$300,A842)-SUMIFS('Entladung des Speichers'!$C$17:$C$300,'Entladung des Speichers'!$A$17:$A$300,A842)+SUMIFS(Füllstände!$B$17:$B$299,Füllstände!$A$17:$A$299,A842)-SUMIFS(Füllstände!$C$17:$C$299,Füllstände!$A$17:$A$299,A842))</f>
        <v/>
      </c>
      <c r="D842" s="150" t="str">
        <f>IF(ISBLANK('Beladung des Speichers'!A842),"",C842*'Beladung des Speichers'!C842/SUMIFS('Beladung des Speichers'!$C$17:$C$300,'Beladung des Speichers'!$A$17:$A$300,A842))</f>
        <v/>
      </c>
      <c r="E842" s="151" t="str">
        <f>IF(ISBLANK('Beladung des Speichers'!A842),"",1/SUMIFS('Beladung des Speichers'!$C$17:$C$300,'Beladung des Speichers'!$A$17:$A$300,A842)*C842*SUMIF($A$17:$A$300,A842,'Beladung des Speichers'!$E$17:$E$300))</f>
        <v/>
      </c>
      <c r="F842" s="152" t="str">
        <f>IF(ISBLANK('Beladung des Speichers'!A842),"",IF(C842=0,"0,00",D842/C842*E842))</f>
        <v/>
      </c>
      <c r="G842" s="153" t="str">
        <f>IF(ISBLANK('Beladung des Speichers'!A842),"",SUMIFS('Beladung des Speichers'!$C$17:$C$300,'Beladung des Speichers'!$A$17:$A$300,A842))</f>
        <v/>
      </c>
      <c r="H842" s="112" t="str">
        <f>IF(ISBLANK('Beladung des Speichers'!A842),"",'Beladung des Speichers'!C842)</f>
        <v/>
      </c>
      <c r="I842" s="154" t="str">
        <f>IF(ISBLANK('Beladung des Speichers'!A842),"",SUMIFS('Beladung des Speichers'!$E$17:$E$1001,'Beladung des Speichers'!$A$17:$A$1001,'Ergebnis (detailliert)'!A842))</f>
        <v/>
      </c>
      <c r="J842" s="113" t="str">
        <f>IF(ISBLANK('Beladung des Speichers'!A842),"",'Beladung des Speichers'!E842)</f>
        <v/>
      </c>
      <c r="K842" s="154" t="str">
        <f>IF(ISBLANK('Beladung des Speichers'!A842),"",SUMIFS('Entladung des Speichers'!$C$17:$C$1001,'Entladung des Speichers'!$A$17:$A$1001,'Ergebnis (detailliert)'!A842))</f>
        <v/>
      </c>
      <c r="L842" s="155" t="str">
        <f t="shared" si="50"/>
        <v/>
      </c>
      <c r="M842" s="155" t="str">
        <f>IF(ISBLANK('Entladung des Speichers'!A842),"",'Entladung des Speichers'!C842)</f>
        <v/>
      </c>
      <c r="N842" s="154" t="str">
        <f>IF(ISBLANK('Beladung des Speichers'!A842),"",SUMIFS('Entladung des Speichers'!$E$17:$E$1001,'Entladung des Speichers'!$A$17:$A$1001,'Ergebnis (detailliert)'!$A$17:$A$300))</f>
        <v/>
      </c>
      <c r="O842" s="113" t="str">
        <f t="shared" si="51"/>
        <v/>
      </c>
      <c r="P842" s="17" t="str">
        <f>IFERROR(IF(A842="","",N842*'Ergebnis (detailliert)'!J842/'Ergebnis (detailliert)'!I842),0)</f>
        <v/>
      </c>
      <c r="Q842" s="95" t="str">
        <f t="shared" si="52"/>
        <v/>
      </c>
      <c r="R842" s="96" t="str">
        <f t="shared" si="53"/>
        <v/>
      </c>
      <c r="S842" s="97" t="str">
        <f>IF(A842="","",IF(LOOKUP(A842,Stammdaten!$A$17:$A$1001,Stammdaten!$G$17:$G$1001)="Nein",0,IF(ISBLANK('Beladung des Speichers'!A842),"",ROUND(MIN(J842,Q842)*-1,2))))</f>
        <v/>
      </c>
    </row>
    <row r="843" spans="1:19" x14ac:dyDescent="0.2">
      <c r="A843" s="98" t="str">
        <f>IF('Beladung des Speichers'!A843="","",'Beladung des Speichers'!A843)</f>
        <v/>
      </c>
      <c r="B843" s="98" t="str">
        <f>IF('Beladung des Speichers'!B843="","",'Beladung des Speichers'!B843)</f>
        <v/>
      </c>
      <c r="C843" s="149" t="str">
        <f>IF(ISBLANK('Beladung des Speichers'!A843),"",SUMIFS('Beladung des Speichers'!$C$17:$C$300,'Beladung des Speichers'!$A$17:$A$300,A843)-SUMIFS('Entladung des Speichers'!$C$17:$C$300,'Entladung des Speichers'!$A$17:$A$300,A843)+SUMIFS(Füllstände!$B$17:$B$299,Füllstände!$A$17:$A$299,A843)-SUMIFS(Füllstände!$C$17:$C$299,Füllstände!$A$17:$A$299,A843))</f>
        <v/>
      </c>
      <c r="D843" s="150" t="str">
        <f>IF(ISBLANK('Beladung des Speichers'!A843),"",C843*'Beladung des Speichers'!C843/SUMIFS('Beladung des Speichers'!$C$17:$C$300,'Beladung des Speichers'!$A$17:$A$300,A843))</f>
        <v/>
      </c>
      <c r="E843" s="151" t="str">
        <f>IF(ISBLANK('Beladung des Speichers'!A843),"",1/SUMIFS('Beladung des Speichers'!$C$17:$C$300,'Beladung des Speichers'!$A$17:$A$300,A843)*C843*SUMIF($A$17:$A$300,A843,'Beladung des Speichers'!$E$17:$E$300))</f>
        <v/>
      </c>
      <c r="F843" s="152" t="str">
        <f>IF(ISBLANK('Beladung des Speichers'!A843),"",IF(C843=0,"0,00",D843/C843*E843))</f>
        <v/>
      </c>
      <c r="G843" s="153" t="str">
        <f>IF(ISBLANK('Beladung des Speichers'!A843),"",SUMIFS('Beladung des Speichers'!$C$17:$C$300,'Beladung des Speichers'!$A$17:$A$300,A843))</f>
        <v/>
      </c>
      <c r="H843" s="112" t="str">
        <f>IF(ISBLANK('Beladung des Speichers'!A843),"",'Beladung des Speichers'!C843)</f>
        <v/>
      </c>
      <c r="I843" s="154" t="str">
        <f>IF(ISBLANK('Beladung des Speichers'!A843),"",SUMIFS('Beladung des Speichers'!$E$17:$E$1001,'Beladung des Speichers'!$A$17:$A$1001,'Ergebnis (detailliert)'!A843))</f>
        <v/>
      </c>
      <c r="J843" s="113" t="str">
        <f>IF(ISBLANK('Beladung des Speichers'!A843),"",'Beladung des Speichers'!E843)</f>
        <v/>
      </c>
      <c r="K843" s="154" t="str">
        <f>IF(ISBLANK('Beladung des Speichers'!A843),"",SUMIFS('Entladung des Speichers'!$C$17:$C$1001,'Entladung des Speichers'!$A$17:$A$1001,'Ergebnis (detailliert)'!A843))</f>
        <v/>
      </c>
      <c r="L843" s="155" t="str">
        <f t="shared" si="50"/>
        <v/>
      </c>
      <c r="M843" s="155" t="str">
        <f>IF(ISBLANK('Entladung des Speichers'!A843),"",'Entladung des Speichers'!C843)</f>
        <v/>
      </c>
      <c r="N843" s="154" t="str">
        <f>IF(ISBLANK('Beladung des Speichers'!A843),"",SUMIFS('Entladung des Speichers'!$E$17:$E$1001,'Entladung des Speichers'!$A$17:$A$1001,'Ergebnis (detailliert)'!$A$17:$A$300))</f>
        <v/>
      </c>
      <c r="O843" s="113" t="str">
        <f t="shared" si="51"/>
        <v/>
      </c>
      <c r="P843" s="17" t="str">
        <f>IFERROR(IF(A843="","",N843*'Ergebnis (detailliert)'!J843/'Ergebnis (detailliert)'!I843),0)</f>
        <v/>
      </c>
      <c r="Q843" s="95" t="str">
        <f t="shared" si="52"/>
        <v/>
      </c>
      <c r="R843" s="96" t="str">
        <f t="shared" si="53"/>
        <v/>
      </c>
      <c r="S843" s="97" t="str">
        <f>IF(A843="","",IF(LOOKUP(A843,Stammdaten!$A$17:$A$1001,Stammdaten!$G$17:$G$1001)="Nein",0,IF(ISBLANK('Beladung des Speichers'!A843),"",ROUND(MIN(J843,Q843)*-1,2))))</f>
        <v/>
      </c>
    </row>
    <row r="844" spans="1:19" x14ac:dyDescent="0.2">
      <c r="A844" s="98" t="str">
        <f>IF('Beladung des Speichers'!A844="","",'Beladung des Speichers'!A844)</f>
        <v/>
      </c>
      <c r="B844" s="98" t="str">
        <f>IF('Beladung des Speichers'!B844="","",'Beladung des Speichers'!B844)</f>
        <v/>
      </c>
      <c r="C844" s="149" t="str">
        <f>IF(ISBLANK('Beladung des Speichers'!A844),"",SUMIFS('Beladung des Speichers'!$C$17:$C$300,'Beladung des Speichers'!$A$17:$A$300,A844)-SUMIFS('Entladung des Speichers'!$C$17:$C$300,'Entladung des Speichers'!$A$17:$A$300,A844)+SUMIFS(Füllstände!$B$17:$B$299,Füllstände!$A$17:$A$299,A844)-SUMIFS(Füllstände!$C$17:$C$299,Füllstände!$A$17:$A$299,A844))</f>
        <v/>
      </c>
      <c r="D844" s="150" t="str">
        <f>IF(ISBLANK('Beladung des Speichers'!A844),"",C844*'Beladung des Speichers'!C844/SUMIFS('Beladung des Speichers'!$C$17:$C$300,'Beladung des Speichers'!$A$17:$A$300,A844))</f>
        <v/>
      </c>
      <c r="E844" s="151" t="str">
        <f>IF(ISBLANK('Beladung des Speichers'!A844),"",1/SUMIFS('Beladung des Speichers'!$C$17:$C$300,'Beladung des Speichers'!$A$17:$A$300,A844)*C844*SUMIF($A$17:$A$300,A844,'Beladung des Speichers'!$E$17:$E$300))</f>
        <v/>
      </c>
      <c r="F844" s="152" t="str">
        <f>IF(ISBLANK('Beladung des Speichers'!A844),"",IF(C844=0,"0,00",D844/C844*E844))</f>
        <v/>
      </c>
      <c r="G844" s="153" t="str">
        <f>IF(ISBLANK('Beladung des Speichers'!A844),"",SUMIFS('Beladung des Speichers'!$C$17:$C$300,'Beladung des Speichers'!$A$17:$A$300,A844))</f>
        <v/>
      </c>
      <c r="H844" s="112" t="str">
        <f>IF(ISBLANK('Beladung des Speichers'!A844),"",'Beladung des Speichers'!C844)</f>
        <v/>
      </c>
      <c r="I844" s="154" t="str">
        <f>IF(ISBLANK('Beladung des Speichers'!A844),"",SUMIFS('Beladung des Speichers'!$E$17:$E$1001,'Beladung des Speichers'!$A$17:$A$1001,'Ergebnis (detailliert)'!A844))</f>
        <v/>
      </c>
      <c r="J844" s="113" t="str">
        <f>IF(ISBLANK('Beladung des Speichers'!A844),"",'Beladung des Speichers'!E844)</f>
        <v/>
      </c>
      <c r="K844" s="154" t="str">
        <f>IF(ISBLANK('Beladung des Speichers'!A844),"",SUMIFS('Entladung des Speichers'!$C$17:$C$1001,'Entladung des Speichers'!$A$17:$A$1001,'Ergebnis (detailliert)'!A844))</f>
        <v/>
      </c>
      <c r="L844" s="155" t="str">
        <f t="shared" si="50"/>
        <v/>
      </c>
      <c r="M844" s="155" t="str">
        <f>IF(ISBLANK('Entladung des Speichers'!A844),"",'Entladung des Speichers'!C844)</f>
        <v/>
      </c>
      <c r="N844" s="154" t="str">
        <f>IF(ISBLANK('Beladung des Speichers'!A844),"",SUMIFS('Entladung des Speichers'!$E$17:$E$1001,'Entladung des Speichers'!$A$17:$A$1001,'Ergebnis (detailliert)'!$A$17:$A$300))</f>
        <v/>
      </c>
      <c r="O844" s="113" t="str">
        <f t="shared" si="51"/>
        <v/>
      </c>
      <c r="P844" s="17" t="str">
        <f>IFERROR(IF(A844="","",N844*'Ergebnis (detailliert)'!J844/'Ergebnis (detailliert)'!I844),0)</f>
        <v/>
      </c>
      <c r="Q844" s="95" t="str">
        <f t="shared" si="52"/>
        <v/>
      </c>
      <c r="R844" s="96" t="str">
        <f t="shared" si="53"/>
        <v/>
      </c>
      <c r="S844" s="97" t="str">
        <f>IF(A844="","",IF(LOOKUP(A844,Stammdaten!$A$17:$A$1001,Stammdaten!$G$17:$G$1001)="Nein",0,IF(ISBLANK('Beladung des Speichers'!A844),"",ROUND(MIN(J844,Q844)*-1,2))))</f>
        <v/>
      </c>
    </row>
    <row r="845" spans="1:19" x14ac:dyDescent="0.2">
      <c r="A845" s="98" t="str">
        <f>IF('Beladung des Speichers'!A845="","",'Beladung des Speichers'!A845)</f>
        <v/>
      </c>
      <c r="B845" s="98" t="str">
        <f>IF('Beladung des Speichers'!B845="","",'Beladung des Speichers'!B845)</f>
        <v/>
      </c>
      <c r="C845" s="149" t="str">
        <f>IF(ISBLANK('Beladung des Speichers'!A845),"",SUMIFS('Beladung des Speichers'!$C$17:$C$300,'Beladung des Speichers'!$A$17:$A$300,A845)-SUMIFS('Entladung des Speichers'!$C$17:$C$300,'Entladung des Speichers'!$A$17:$A$300,A845)+SUMIFS(Füllstände!$B$17:$B$299,Füllstände!$A$17:$A$299,A845)-SUMIFS(Füllstände!$C$17:$C$299,Füllstände!$A$17:$A$299,A845))</f>
        <v/>
      </c>
      <c r="D845" s="150" t="str">
        <f>IF(ISBLANK('Beladung des Speichers'!A845),"",C845*'Beladung des Speichers'!C845/SUMIFS('Beladung des Speichers'!$C$17:$C$300,'Beladung des Speichers'!$A$17:$A$300,A845))</f>
        <v/>
      </c>
      <c r="E845" s="151" t="str">
        <f>IF(ISBLANK('Beladung des Speichers'!A845),"",1/SUMIFS('Beladung des Speichers'!$C$17:$C$300,'Beladung des Speichers'!$A$17:$A$300,A845)*C845*SUMIF($A$17:$A$300,A845,'Beladung des Speichers'!$E$17:$E$300))</f>
        <v/>
      </c>
      <c r="F845" s="152" t="str">
        <f>IF(ISBLANK('Beladung des Speichers'!A845),"",IF(C845=0,"0,00",D845/C845*E845))</f>
        <v/>
      </c>
      <c r="G845" s="153" t="str">
        <f>IF(ISBLANK('Beladung des Speichers'!A845),"",SUMIFS('Beladung des Speichers'!$C$17:$C$300,'Beladung des Speichers'!$A$17:$A$300,A845))</f>
        <v/>
      </c>
      <c r="H845" s="112" t="str">
        <f>IF(ISBLANK('Beladung des Speichers'!A845),"",'Beladung des Speichers'!C845)</f>
        <v/>
      </c>
      <c r="I845" s="154" t="str">
        <f>IF(ISBLANK('Beladung des Speichers'!A845),"",SUMIFS('Beladung des Speichers'!$E$17:$E$1001,'Beladung des Speichers'!$A$17:$A$1001,'Ergebnis (detailliert)'!A845))</f>
        <v/>
      </c>
      <c r="J845" s="113" t="str">
        <f>IF(ISBLANK('Beladung des Speichers'!A845),"",'Beladung des Speichers'!E845)</f>
        <v/>
      </c>
      <c r="K845" s="154" t="str">
        <f>IF(ISBLANK('Beladung des Speichers'!A845),"",SUMIFS('Entladung des Speichers'!$C$17:$C$1001,'Entladung des Speichers'!$A$17:$A$1001,'Ergebnis (detailliert)'!A845))</f>
        <v/>
      </c>
      <c r="L845" s="155" t="str">
        <f t="shared" si="50"/>
        <v/>
      </c>
      <c r="M845" s="155" t="str">
        <f>IF(ISBLANK('Entladung des Speichers'!A845),"",'Entladung des Speichers'!C845)</f>
        <v/>
      </c>
      <c r="N845" s="154" t="str">
        <f>IF(ISBLANK('Beladung des Speichers'!A845),"",SUMIFS('Entladung des Speichers'!$E$17:$E$1001,'Entladung des Speichers'!$A$17:$A$1001,'Ergebnis (detailliert)'!$A$17:$A$300))</f>
        <v/>
      </c>
      <c r="O845" s="113" t="str">
        <f t="shared" si="51"/>
        <v/>
      </c>
      <c r="P845" s="17" t="str">
        <f>IFERROR(IF(A845="","",N845*'Ergebnis (detailliert)'!J845/'Ergebnis (detailliert)'!I845),0)</f>
        <v/>
      </c>
      <c r="Q845" s="95" t="str">
        <f t="shared" si="52"/>
        <v/>
      </c>
      <c r="R845" s="96" t="str">
        <f t="shared" si="53"/>
        <v/>
      </c>
      <c r="S845" s="97" t="str">
        <f>IF(A845="","",IF(LOOKUP(A845,Stammdaten!$A$17:$A$1001,Stammdaten!$G$17:$G$1001)="Nein",0,IF(ISBLANK('Beladung des Speichers'!A845),"",ROUND(MIN(J845,Q845)*-1,2))))</f>
        <v/>
      </c>
    </row>
    <row r="846" spans="1:19" x14ac:dyDescent="0.2">
      <c r="A846" s="98" t="str">
        <f>IF('Beladung des Speichers'!A846="","",'Beladung des Speichers'!A846)</f>
        <v/>
      </c>
      <c r="B846" s="98" t="str">
        <f>IF('Beladung des Speichers'!B846="","",'Beladung des Speichers'!B846)</f>
        <v/>
      </c>
      <c r="C846" s="149" t="str">
        <f>IF(ISBLANK('Beladung des Speichers'!A846),"",SUMIFS('Beladung des Speichers'!$C$17:$C$300,'Beladung des Speichers'!$A$17:$A$300,A846)-SUMIFS('Entladung des Speichers'!$C$17:$C$300,'Entladung des Speichers'!$A$17:$A$300,A846)+SUMIFS(Füllstände!$B$17:$B$299,Füllstände!$A$17:$A$299,A846)-SUMIFS(Füllstände!$C$17:$C$299,Füllstände!$A$17:$A$299,A846))</f>
        <v/>
      </c>
      <c r="D846" s="150" t="str">
        <f>IF(ISBLANK('Beladung des Speichers'!A846),"",C846*'Beladung des Speichers'!C846/SUMIFS('Beladung des Speichers'!$C$17:$C$300,'Beladung des Speichers'!$A$17:$A$300,A846))</f>
        <v/>
      </c>
      <c r="E846" s="151" t="str">
        <f>IF(ISBLANK('Beladung des Speichers'!A846),"",1/SUMIFS('Beladung des Speichers'!$C$17:$C$300,'Beladung des Speichers'!$A$17:$A$300,A846)*C846*SUMIF($A$17:$A$300,A846,'Beladung des Speichers'!$E$17:$E$300))</f>
        <v/>
      </c>
      <c r="F846" s="152" t="str">
        <f>IF(ISBLANK('Beladung des Speichers'!A846),"",IF(C846=0,"0,00",D846/C846*E846))</f>
        <v/>
      </c>
      <c r="G846" s="153" t="str">
        <f>IF(ISBLANK('Beladung des Speichers'!A846),"",SUMIFS('Beladung des Speichers'!$C$17:$C$300,'Beladung des Speichers'!$A$17:$A$300,A846))</f>
        <v/>
      </c>
      <c r="H846" s="112" t="str">
        <f>IF(ISBLANK('Beladung des Speichers'!A846),"",'Beladung des Speichers'!C846)</f>
        <v/>
      </c>
      <c r="I846" s="154" t="str">
        <f>IF(ISBLANK('Beladung des Speichers'!A846),"",SUMIFS('Beladung des Speichers'!$E$17:$E$1001,'Beladung des Speichers'!$A$17:$A$1001,'Ergebnis (detailliert)'!A846))</f>
        <v/>
      </c>
      <c r="J846" s="113" t="str">
        <f>IF(ISBLANK('Beladung des Speichers'!A846),"",'Beladung des Speichers'!E846)</f>
        <v/>
      </c>
      <c r="K846" s="154" t="str">
        <f>IF(ISBLANK('Beladung des Speichers'!A846),"",SUMIFS('Entladung des Speichers'!$C$17:$C$1001,'Entladung des Speichers'!$A$17:$A$1001,'Ergebnis (detailliert)'!A846))</f>
        <v/>
      </c>
      <c r="L846" s="155" t="str">
        <f t="shared" si="50"/>
        <v/>
      </c>
      <c r="M846" s="155" t="str">
        <f>IF(ISBLANK('Entladung des Speichers'!A846),"",'Entladung des Speichers'!C846)</f>
        <v/>
      </c>
      <c r="N846" s="154" t="str">
        <f>IF(ISBLANK('Beladung des Speichers'!A846),"",SUMIFS('Entladung des Speichers'!$E$17:$E$1001,'Entladung des Speichers'!$A$17:$A$1001,'Ergebnis (detailliert)'!$A$17:$A$300))</f>
        <v/>
      </c>
      <c r="O846" s="113" t="str">
        <f t="shared" si="51"/>
        <v/>
      </c>
      <c r="P846" s="17" t="str">
        <f>IFERROR(IF(A846="","",N846*'Ergebnis (detailliert)'!J846/'Ergebnis (detailliert)'!I846),0)</f>
        <v/>
      </c>
      <c r="Q846" s="95" t="str">
        <f t="shared" si="52"/>
        <v/>
      </c>
      <c r="R846" s="96" t="str">
        <f t="shared" si="53"/>
        <v/>
      </c>
      <c r="S846" s="97" t="str">
        <f>IF(A846="","",IF(LOOKUP(A846,Stammdaten!$A$17:$A$1001,Stammdaten!$G$17:$G$1001)="Nein",0,IF(ISBLANK('Beladung des Speichers'!A846),"",ROUND(MIN(J846,Q846)*-1,2))))</f>
        <v/>
      </c>
    </row>
    <row r="847" spans="1:19" x14ac:dyDescent="0.2">
      <c r="A847" s="98" t="str">
        <f>IF('Beladung des Speichers'!A847="","",'Beladung des Speichers'!A847)</f>
        <v/>
      </c>
      <c r="B847" s="98" t="str">
        <f>IF('Beladung des Speichers'!B847="","",'Beladung des Speichers'!B847)</f>
        <v/>
      </c>
      <c r="C847" s="149" t="str">
        <f>IF(ISBLANK('Beladung des Speichers'!A847),"",SUMIFS('Beladung des Speichers'!$C$17:$C$300,'Beladung des Speichers'!$A$17:$A$300,A847)-SUMIFS('Entladung des Speichers'!$C$17:$C$300,'Entladung des Speichers'!$A$17:$A$300,A847)+SUMIFS(Füllstände!$B$17:$B$299,Füllstände!$A$17:$A$299,A847)-SUMIFS(Füllstände!$C$17:$C$299,Füllstände!$A$17:$A$299,A847))</f>
        <v/>
      </c>
      <c r="D847" s="150" t="str">
        <f>IF(ISBLANK('Beladung des Speichers'!A847),"",C847*'Beladung des Speichers'!C847/SUMIFS('Beladung des Speichers'!$C$17:$C$300,'Beladung des Speichers'!$A$17:$A$300,A847))</f>
        <v/>
      </c>
      <c r="E847" s="151" t="str">
        <f>IF(ISBLANK('Beladung des Speichers'!A847),"",1/SUMIFS('Beladung des Speichers'!$C$17:$C$300,'Beladung des Speichers'!$A$17:$A$300,A847)*C847*SUMIF($A$17:$A$300,A847,'Beladung des Speichers'!$E$17:$E$300))</f>
        <v/>
      </c>
      <c r="F847" s="152" t="str">
        <f>IF(ISBLANK('Beladung des Speichers'!A847),"",IF(C847=0,"0,00",D847/C847*E847))</f>
        <v/>
      </c>
      <c r="G847" s="153" t="str">
        <f>IF(ISBLANK('Beladung des Speichers'!A847),"",SUMIFS('Beladung des Speichers'!$C$17:$C$300,'Beladung des Speichers'!$A$17:$A$300,A847))</f>
        <v/>
      </c>
      <c r="H847" s="112" t="str">
        <f>IF(ISBLANK('Beladung des Speichers'!A847),"",'Beladung des Speichers'!C847)</f>
        <v/>
      </c>
      <c r="I847" s="154" t="str">
        <f>IF(ISBLANK('Beladung des Speichers'!A847),"",SUMIFS('Beladung des Speichers'!$E$17:$E$1001,'Beladung des Speichers'!$A$17:$A$1001,'Ergebnis (detailliert)'!A847))</f>
        <v/>
      </c>
      <c r="J847" s="113" t="str">
        <f>IF(ISBLANK('Beladung des Speichers'!A847),"",'Beladung des Speichers'!E847)</f>
        <v/>
      </c>
      <c r="K847" s="154" t="str">
        <f>IF(ISBLANK('Beladung des Speichers'!A847),"",SUMIFS('Entladung des Speichers'!$C$17:$C$1001,'Entladung des Speichers'!$A$17:$A$1001,'Ergebnis (detailliert)'!A847))</f>
        <v/>
      </c>
      <c r="L847" s="155" t="str">
        <f t="shared" si="50"/>
        <v/>
      </c>
      <c r="M847" s="155" t="str">
        <f>IF(ISBLANK('Entladung des Speichers'!A847),"",'Entladung des Speichers'!C847)</f>
        <v/>
      </c>
      <c r="N847" s="154" t="str">
        <f>IF(ISBLANK('Beladung des Speichers'!A847),"",SUMIFS('Entladung des Speichers'!$E$17:$E$1001,'Entladung des Speichers'!$A$17:$A$1001,'Ergebnis (detailliert)'!$A$17:$A$300))</f>
        <v/>
      </c>
      <c r="O847" s="113" t="str">
        <f t="shared" si="51"/>
        <v/>
      </c>
      <c r="P847" s="17" t="str">
        <f>IFERROR(IF(A847="","",N847*'Ergebnis (detailliert)'!J847/'Ergebnis (detailliert)'!I847),0)</f>
        <v/>
      </c>
      <c r="Q847" s="95" t="str">
        <f t="shared" si="52"/>
        <v/>
      </c>
      <c r="R847" s="96" t="str">
        <f t="shared" si="53"/>
        <v/>
      </c>
      <c r="S847" s="97" t="str">
        <f>IF(A847="","",IF(LOOKUP(A847,Stammdaten!$A$17:$A$1001,Stammdaten!$G$17:$G$1001)="Nein",0,IF(ISBLANK('Beladung des Speichers'!A847),"",ROUND(MIN(J847,Q847)*-1,2))))</f>
        <v/>
      </c>
    </row>
    <row r="848" spans="1:19" x14ac:dyDescent="0.2">
      <c r="A848" s="98" t="str">
        <f>IF('Beladung des Speichers'!A848="","",'Beladung des Speichers'!A848)</f>
        <v/>
      </c>
      <c r="B848" s="98" t="str">
        <f>IF('Beladung des Speichers'!B848="","",'Beladung des Speichers'!B848)</f>
        <v/>
      </c>
      <c r="C848" s="149" t="str">
        <f>IF(ISBLANK('Beladung des Speichers'!A848),"",SUMIFS('Beladung des Speichers'!$C$17:$C$300,'Beladung des Speichers'!$A$17:$A$300,A848)-SUMIFS('Entladung des Speichers'!$C$17:$C$300,'Entladung des Speichers'!$A$17:$A$300,A848)+SUMIFS(Füllstände!$B$17:$B$299,Füllstände!$A$17:$A$299,A848)-SUMIFS(Füllstände!$C$17:$C$299,Füllstände!$A$17:$A$299,A848))</f>
        <v/>
      </c>
      <c r="D848" s="150" t="str">
        <f>IF(ISBLANK('Beladung des Speichers'!A848),"",C848*'Beladung des Speichers'!C848/SUMIFS('Beladung des Speichers'!$C$17:$C$300,'Beladung des Speichers'!$A$17:$A$300,A848))</f>
        <v/>
      </c>
      <c r="E848" s="151" t="str">
        <f>IF(ISBLANK('Beladung des Speichers'!A848),"",1/SUMIFS('Beladung des Speichers'!$C$17:$C$300,'Beladung des Speichers'!$A$17:$A$300,A848)*C848*SUMIF($A$17:$A$300,A848,'Beladung des Speichers'!$E$17:$E$300))</f>
        <v/>
      </c>
      <c r="F848" s="152" t="str">
        <f>IF(ISBLANK('Beladung des Speichers'!A848),"",IF(C848=0,"0,00",D848/C848*E848))</f>
        <v/>
      </c>
      <c r="G848" s="153" t="str">
        <f>IF(ISBLANK('Beladung des Speichers'!A848),"",SUMIFS('Beladung des Speichers'!$C$17:$C$300,'Beladung des Speichers'!$A$17:$A$300,A848))</f>
        <v/>
      </c>
      <c r="H848" s="112" t="str">
        <f>IF(ISBLANK('Beladung des Speichers'!A848),"",'Beladung des Speichers'!C848)</f>
        <v/>
      </c>
      <c r="I848" s="154" t="str">
        <f>IF(ISBLANK('Beladung des Speichers'!A848),"",SUMIFS('Beladung des Speichers'!$E$17:$E$1001,'Beladung des Speichers'!$A$17:$A$1001,'Ergebnis (detailliert)'!A848))</f>
        <v/>
      </c>
      <c r="J848" s="113" t="str">
        <f>IF(ISBLANK('Beladung des Speichers'!A848),"",'Beladung des Speichers'!E848)</f>
        <v/>
      </c>
      <c r="K848" s="154" t="str">
        <f>IF(ISBLANK('Beladung des Speichers'!A848),"",SUMIFS('Entladung des Speichers'!$C$17:$C$1001,'Entladung des Speichers'!$A$17:$A$1001,'Ergebnis (detailliert)'!A848))</f>
        <v/>
      </c>
      <c r="L848" s="155" t="str">
        <f t="shared" si="50"/>
        <v/>
      </c>
      <c r="M848" s="155" t="str">
        <f>IF(ISBLANK('Entladung des Speichers'!A848),"",'Entladung des Speichers'!C848)</f>
        <v/>
      </c>
      <c r="N848" s="154" t="str">
        <f>IF(ISBLANK('Beladung des Speichers'!A848),"",SUMIFS('Entladung des Speichers'!$E$17:$E$1001,'Entladung des Speichers'!$A$17:$A$1001,'Ergebnis (detailliert)'!$A$17:$A$300))</f>
        <v/>
      </c>
      <c r="O848" s="113" t="str">
        <f t="shared" si="51"/>
        <v/>
      </c>
      <c r="P848" s="17" t="str">
        <f>IFERROR(IF(A848="","",N848*'Ergebnis (detailliert)'!J848/'Ergebnis (detailliert)'!I848),0)</f>
        <v/>
      </c>
      <c r="Q848" s="95" t="str">
        <f t="shared" si="52"/>
        <v/>
      </c>
      <c r="R848" s="96" t="str">
        <f t="shared" si="53"/>
        <v/>
      </c>
      <c r="S848" s="97" t="str">
        <f>IF(A848="","",IF(LOOKUP(A848,Stammdaten!$A$17:$A$1001,Stammdaten!$G$17:$G$1001)="Nein",0,IF(ISBLANK('Beladung des Speichers'!A848),"",ROUND(MIN(J848,Q848)*-1,2))))</f>
        <v/>
      </c>
    </row>
    <row r="849" spans="1:19" x14ac:dyDescent="0.2">
      <c r="A849" s="98" t="str">
        <f>IF('Beladung des Speichers'!A849="","",'Beladung des Speichers'!A849)</f>
        <v/>
      </c>
      <c r="B849" s="98" t="str">
        <f>IF('Beladung des Speichers'!B849="","",'Beladung des Speichers'!B849)</f>
        <v/>
      </c>
      <c r="C849" s="149" t="str">
        <f>IF(ISBLANK('Beladung des Speichers'!A849),"",SUMIFS('Beladung des Speichers'!$C$17:$C$300,'Beladung des Speichers'!$A$17:$A$300,A849)-SUMIFS('Entladung des Speichers'!$C$17:$C$300,'Entladung des Speichers'!$A$17:$A$300,A849)+SUMIFS(Füllstände!$B$17:$B$299,Füllstände!$A$17:$A$299,A849)-SUMIFS(Füllstände!$C$17:$C$299,Füllstände!$A$17:$A$299,A849))</f>
        <v/>
      </c>
      <c r="D849" s="150" t="str">
        <f>IF(ISBLANK('Beladung des Speichers'!A849),"",C849*'Beladung des Speichers'!C849/SUMIFS('Beladung des Speichers'!$C$17:$C$300,'Beladung des Speichers'!$A$17:$A$300,A849))</f>
        <v/>
      </c>
      <c r="E849" s="151" t="str">
        <f>IF(ISBLANK('Beladung des Speichers'!A849),"",1/SUMIFS('Beladung des Speichers'!$C$17:$C$300,'Beladung des Speichers'!$A$17:$A$300,A849)*C849*SUMIF($A$17:$A$300,A849,'Beladung des Speichers'!$E$17:$E$300))</f>
        <v/>
      </c>
      <c r="F849" s="152" t="str">
        <f>IF(ISBLANK('Beladung des Speichers'!A849),"",IF(C849=0,"0,00",D849/C849*E849))</f>
        <v/>
      </c>
      <c r="G849" s="153" t="str">
        <f>IF(ISBLANK('Beladung des Speichers'!A849),"",SUMIFS('Beladung des Speichers'!$C$17:$C$300,'Beladung des Speichers'!$A$17:$A$300,A849))</f>
        <v/>
      </c>
      <c r="H849" s="112" t="str">
        <f>IF(ISBLANK('Beladung des Speichers'!A849),"",'Beladung des Speichers'!C849)</f>
        <v/>
      </c>
      <c r="I849" s="154" t="str">
        <f>IF(ISBLANK('Beladung des Speichers'!A849),"",SUMIFS('Beladung des Speichers'!$E$17:$E$1001,'Beladung des Speichers'!$A$17:$A$1001,'Ergebnis (detailliert)'!A849))</f>
        <v/>
      </c>
      <c r="J849" s="113" t="str">
        <f>IF(ISBLANK('Beladung des Speichers'!A849),"",'Beladung des Speichers'!E849)</f>
        <v/>
      </c>
      <c r="K849" s="154" t="str">
        <f>IF(ISBLANK('Beladung des Speichers'!A849),"",SUMIFS('Entladung des Speichers'!$C$17:$C$1001,'Entladung des Speichers'!$A$17:$A$1001,'Ergebnis (detailliert)'!A849))</f>
        <v/>
      </c>
      <c r="L849" s="155" t="str">
        <f t="shared" si="50"/>
        <v/>
      </c>
      <c r="M849" s="155" t="str">
        <f>IF(ISBLANK('Entladung des Speichers'!A849),"",'Entladung des Speichers'!C849)</f>
        <v/>
      </c>
      <c r="N849" s="154" t="str">
        <f>IF(ISBLANK('Beladung des Speichers'!A849),"",SUMIFS('Entladung des Speichers'!$E$17:$E$1001,'Entladung des Speichers'!$A$17:$A$1001,'Ergebnis (detailliert)'!$A$17:$A$300))</f>
        <v/>
      </c>
      <c r="O849" s="113" t="str">
        <f t="shared" si="51"/>
        <v/>
      </c>
      <c r="P849" s="17" t="str">
        <f>IFERROR(IF(A849="","",N849*'Ergebnis (detailliert)'!J849/'Ergebnis (detailliert)'!I849),0)</f>
        <v/>
      </c>
      <c r="Q849" s="95" t="str">
        <f t="shared" si="52"/>
        <v/>
      </c>
      <c r="R849" s="96" t="str">
        <f t="shared" si="53"/>
        <v/>
      </c>
      <c r="S849" s="97" t="str">
        <f>IF(A849="","",IF(LOOKUP(A849,Stammdaten!$A$17:$A$1001,Stammdaten!$G$17:$G$1001)="Nein",0,IF(ISBLANK('Beladung des Speichers'!A849),"",ROUND(MIN(J849,Q849)*-1,2))))</f>
        <v/>
      </c>
    </row>
    <row r="850" spans="1:19" x14ac:dyDescent="0.2">
      <c r="A850" s="98" t="str">
        <f>IF('Beladung des Speichers'!A850="","",'Beladung des Speichers'!A850)</f>
        <v/>
      </c>
      <c r="B850" s="98" t="str">
        <f>IF('Beladung des Speichers'!B850="","",'Beladung des Speichers'!B850)</f>
        <v/>
      </c>
      <c r="C850" s="149" t="str">
        <f>IF(ISBLANK('Beladung des Speichers'!A850),"",SUMIFS('Beladung des Speichers'!$C$17:$C$300,'Beladung des Speichers'!$A$17:$A$300,A850)-SUMIFS('Entladung des Speichers'!$C$17:$C$300,'Entladung des Speichers'!$A$17:$A$300,A850)+SUMIFS(Füllstände!$B$17:$B$299,Füllstände!$A$17:$A$299,A850)-SUMIFS(Füllstände!$C$17:$C$299,Füllstände!$A$17:$A$299,A850))</f>
        <v/>
      </c>
      <c r="D850" s="150" t="str">
        <f>IF(ISBLANK('Beladung des Speichers'!A850),"",C850*'Beladung des Speichers'!C850/SUMIFS('Beladung des Speichers'!$C$17:$C$300,'Beladung des Speichers'!$A$17:$A$300,A850))</f>
        <v/>
      </c>
      <c r="E850" s="151" t="str">
        <f>IF(ISBLANK('Beladung des Speichers'!A850),"",1/SUMIFS('Beladung des Speichers'!$C$17:$C$300,'Beladung des Speichers'!$A$17:$A$300,A850)*C850*SUMIF($A$17:$A$300,A850,'Beladung des Speichers'!$E$17:$E$300))</f>
        <v/>
      </c>
      <c r="F850" s="152" t="str">
        <f>IF(ISBLANK('Beladung des Speichers'!A850),"",IF(C850=0,"0,00",D850/C850*E850))</f>
        <v/>
      </c>
      <c r="G850" s="153" t="str">
        <f>IF(ISBLANK('Beladung des Speichers'!A850),"",SUMIFS('Beladung des Speichers'!$C$17:$C$300,'Beladung des Speichers'!$A$17:$A$300,A850))</f>
        <v/>
      </c>
      <c r="H850" s="112" t="str">
        <f>IF(ISBLANK('Beladung des Speichers'!A850),"",'Beladung des Speichers'!C850)</f>
        <v/>
      </c>
      <c r="I850" s="154" t="str">
        <f>IF(ISBLANK('Beladung des Speichers'!A850),"",SUMIFS('Beladung des Speichers'!$E$17:$E$1001,'Beladung des Speichers'!$A$17:$A$1001,'Ergebnis (detailliert)'!A850))</f>
        <v/>
      </c>
      <c r="J850" s="113" t="str">
        <f>IF(ISBLANK('Beladung des Speichers'!A850),"",'Beladung des Speichers'!E850)</f>
        <v/>
      </c>
      <c r="K850" s="154" t="str">
        <f>IF(ISBLANK('Beladung des Speichers'!A850),"",SUMIFS('Entladung des Speichers'!$C$17:$C$1001,'Entladung des Speichers'!$A$17:$A$1001,'Ergebnis (detailliert)'!A850))</f>
        <v/>
      </c>
      <c r="L850" s="155" t="str">
        <f t="shared" ref="L850:L913" si="54">IF(A850="","",K850+C850)</f>
        <v/>
      </c>
      <c r="M850" s="155" t="str">
        <f>IF(ISBLANK('Entladung des Speichers'!A850),"",'Entladung des Speichers'!C850)</f>
        <v/>
      </c>
      <c r="N850" s="154" t="str">
        <f>IF(ISBLANK('Beladung des Speichers'!A850),"",SUMIFS('Entladung des Speichers'!$E$17:$E$1001,'Entladung des Speichers'!$A$17:$A$1001,'Ergebnis (detailliert)'!$A$17:$A$300))</f>
        <v/>
      </c>
      <c r="O850" s="113" t="str">
        <f t="shared" ref="O850:O913" si="55">IF(A850="","",N850+E850)</f>
        <v/>
      </c>
      <c r="P850" s="17" t="str">
        <f>IFERROR(IF(A850="","",N850*'Ergebnis (detailliert)'!J850/'Ergebnis (detailliert)'!I850),0)</f>
        <v/>
      </c>
      <c r="Q850" s="95" t="str">
        <f t="shared" ref="Q850:Q913" si="56">IFERROR(IF(A850="","",P850+E850*H850/G850),0)</f>
        <v/>
      </c>
      <c r="R850" s="96" t="str">
        <f t="shared" ref="R850:R913" si="57">H850</f>
        <v/>
      </c>
      <c r="S850" s="97" t="str">
        <f>IF(A850="","",IF(LOOKUP(A850,Stammdaten!$A$17:$A$1001,Stammdaten!$G$17:$G$1001)="Nein",0,IF(ISBLANK('Beladung des Speichers'!A850),"",ROUND(MIN(J850,Q850)*-1,2))))</f>
        <v/>
      </c>
    </row>
    <row r="851" spans="1:19" x14ac:dyDescent="0.2">
      <c r="A851" s="98" t="str">
        <f>IF('Beladung des Speichers'!A851="","",'Beladung des Speichers'!A851)</f>
        <v/>
      </c>
      <c r="B851" s="98" t="str">
        <f>IF('Beladung des Speichers'!B851="","",'Beladung des Speichers'!B851)</f>
        <v/>
      </c>
      <c r="C851" s="149" t="str">
        <f>IF(ISBLANK('Beladung des Speichers'!A851),"",SUMIFS('Beladung des Speichers'!$C$17:$C$300,'Beladung des Speichers'!$A$17:$A$300,A851)-SUMIFS('Entladung des Speichers'!$C$17:$C$300,'Entladung des Speichers'!$A$17:$A$300,A851)+SUMIFS(Füllstände!$B$17:$B$299,Füllstände!$A$17:$A$299,A851)-SUMIFS(Füllstände!$C$17:$C$299,Füllstände!$A$17:$A$299,A851))</f>
        <v/>
      </c>
      <c r="D851" s="150" t="str">
        <f>IF(ISBLANK('Beladung des Speichers'!A851),"",C851*'Beladung des Speichers'!C851/SUMIFS('Beladung des Speichers'!$C$17:$C$300,'Beladung des Speichers'!$A$17:$A$300,A851))</f>
        <v/>
      </c>
      <c r="E851" s="151" t="str">
        <f>IF(ISBLANK('Beladung des Speichers'!A851),"",1/SUMIFS('Beladung des Speichers'!$C$17:$C$300,'Beladung des Speichers'!$A$17:$A$300,A851)*C851*SUMIF($A$17:$A$300,A851,'Beladung des Speichers'!$E$17:$E$300))</f>
        <v/>
      </c>
      <c r="F851" s="152" t="str">
        <f>IF(ISBLANK('Beladung des Speichers'!A851),"",IF(C851=0,"0,00",D851/C851*E851))</f>
        <v/>
      </c>
      <c r="G851" s="153" t="str">
        <f>IF(ISBLANK('Beladung des Speichers'!A851),"",SUMIFS('Beladung des Speichers'!$C$17:$C$300,'Beladung des Speichers'!$A$17:$A$300,A851))</f>
        <v/>
      </c>
      <c r="H851" s="112" t="str">
        <f>IF(ISBLANK('Beladung des Speichers'!A851),"",'Beladung des Speichers'!C851)</f>
        <v/>
      </c>
      <c r="I851" s="154" t="str">
        <f>IF(ISBLANK('Beladung des Speichers'!A851),"",SUMIFS('Beladung des Speichers'!$E$17:$E$1001,'Beladung des Speichers'!$A$17:$A$1001,'Ergebnis (detailliert)'!A851))</f>
        <v/>
      </c>
      <c r="J851" s="113" t="str">
        <f>IF(ISBLANK('Beladung des Speichers'!A851),"",'Beladung des Speichers'!E851)</f>
        <v/>
      </c>
      <c r="K851" s="154" t="str">
        <f>IF(ISBLANK('Beladung des Speichers'!A851),"",SUMIFS('Entladung des Speichers'!$C$17:$C$1001,'Entladung des Speichers'!$A$17:$A$1001,'Ergebnis (detailliert)'!A851))</f>
        <v/>
      </c>
      <c r="L851" s="155" t="str">
        <f t="shared" si="54"/>
        <v/>
      </c>
      <c r="M851" s="155" t="str">
        <f>IF(ISBLANK('Entladung des Speichers'!A851),"",'Entladung des Speichers'!C851)</f>
        <v/>
      </c>
      <c r="N851" s="154" t="str">
        <f>IF(ISBLANK('Beladung des Speichers'!A851),"",SUMIFS('Entladung des Speichers'!$E$17:$E$1001,'Entladung des Speichers'!$A$17:$A$1001,'Ergebnis (detailliert)'!$A$17:$A$300))</f>
        <v/>
      </c>
      <c r="O851" s="113" t="str">
        <f t="shared" si="55"/>
        <v/>
      </c>
      <c r="P851" s="17" t="str">
        <f>IFERROR(IF(A851="","",N851*'Ergebnis (detailliert)'!J851/'Ergebnis (detailliert)'!I851),0)</f>
        <v/>
      </c>
      <c r="Q851" s="95" t="str">
        <f t="shared" si="56"/>
        <v/>
      </c>
      <c r="R851" s="96" t="str">
        <f t="shared" si="57"/>
        <v/>
      </c>
      <c r="S851" s="97" t="str">
        <f>IF(A851="","",IF(LOOKUP(A851,Stammdaten!$A$17:$A$1001,Stammdaten!$G$17:$G$1001)="Nein",0,IF(ISBLANK('Beladung des Speichers'!A851),"",ROUND(MIN(J851,Q851)*-1,2))))</f>
        <v/>
      </c>
    </row>
    <row r="852" spans="1:19" x14ac:dyDescent="0.2">
      <c r="A852" s="98" t="str">
        <f>IF('Beladung des Speichers'!A852="","",'Beladung des Speichers'!A852)</f>
        <v/>
      </c>
      <c r="B852" s="98" t="str">
        <f>IF('Beladung des Speichers'!B852="","",'Beladung des Speichers'!B852)</f>
        <v/>
      </c>
      <c r="C852" s="149" t="str">
        <f>IF(ISBLANK('Beladung des Speichers'!A852),"",SUMIFS('Beladung des Speichers'!$C$17:$C$300,'Beladung des Speichers'!$A$17:$A$300,A852)-SUMIFS('Entladung des Speichers'!$C$17:$C$300,'Entladung des Speichers'!$A$17:$A$300,A852)+SUMIFS(Füllstände!$B$17:$B$299,Füllstände!$A$17:$A$299,A852)-SUMIFS(Füllstände!$C$17:$C$299,Füllstände!$A$17:$A$299,A852))</f>
        <v/>
      </c>
      <c r="D852" s="150" t="str">
        <f>IF(ISBLANK('Beladung des Speichers'!A852),"",C852*'Beladung des Speichers'!C852/SUMIFS('Beladung des Speichers'!$C$17:$C$300,'Beladung des Speichers'!$A$17:$A$300,A852))</f>
        <v/>
      </c>
      <c r="E852" s="151" t="str">
        <f>IF(ISBLANK('Beladung des Speichers'!A852),"",1/SUMIFS('Beladung des Speichers'!$C$17:$C$300,'Beladung des Speichers'!$A$17:$A$300,A852)*C852*SUMIF($A$17:$A$300,A852,'Beladung des Speichers'!$E$17:$E$300))</f>
        <v/>
      </c>
      <c r="F852" s="152" t="str">
        <f>IF(ISBLANK('Beladung des Speichers'!A852),"",IF(C852=0,"0,00",D852/C852*E852))</f>
        <v/>
      </c>
      <c r="G852" s="153" t="str">
        <f>IF(ISBLANK('Beladung des Speichers'!A852),"",SUMIFS('Beladung des Speichers'!$C$17:$C$300,'Beladung des Speichers'!$A$17:$A$300,A852))</f>
        <v/>
      </c>
      <c r="H852" s="112" t="str">
        <f>IF(ISBLANK('Beladung des Speichers'!A852),"",'Beladung des Speichers'!C852)</f>
        <v/>
      </c>
      <c r="I852" s="154" t="str">
        <f>IF(ISBLANK('Beladung des Speichers'!A852),"",SUMIFS('Beladung des Speichers'!$E$17:$E$1001,'Beladung des Speichers'!$A$17:$A$1001,'Ergebnis (detailliert)'!A852))</f>
        <v/>
      </c>
      <c r="J852" s="113" t="str">
        <f>IF(ISBLANK('Beladung des Speichers'!A852),"",'Beladung des Speichers'!E852)</f>
        <v/>
      </c>
      <c r="K852" s="154" t="str">
        <f>IF(ISBLANK('Beladung des Speichers'!A852),"",SUMIFS('Entladung des Speichers'!$C$17:$C$1001,'Entladung des Speichers'!$A$17:$A$1001,'Ergebnis (detailliert)'!A852))</f>
        <v/>
      </c>
      <c r="L852" s="155" t="str">
        <f t="shared" si="54"/>
        <v/>
      </c>
      <c r="M852" s="155" t="str">
        <f>IF(ISBLANK('Entladung des Speichers'!A852),"",'Entladung des Speichers'!C852)</f>
        <v/>
      </c>
      <c r="N852" s="154" t="str">
        <f>IF(ISBLANK('Beladung des Speichers'!A852),"",SUMIFS('Entladung des Speichers'!$E$17:$E$1001,'Entladung des Speichers'!$A$17:$A$1001,'Ergebnis (detailliert)'!$A$17:$A$300))</f>
        <v/>
      </c>
      <c r="O852" s="113" t="str">
        <f t="shared" si="55"/>
        <v/>
      </c>
      <c r="P852" s="17" t="str">
        <f>IFERROR(IF(A852="","",N852*'Ergebnis (detailliert)'!J852/'Ergebnis (detailliert)'!I852),0)</f>
        <v/>
      </c>
      <c r="Q852" s="95" t="str">
        <f t="shared" si="56"/>
        <v/>
      </c>
      <c r="R852" s="96" t="str">
        <f t="shared" si="57"/>
        <v/>
      </c>
      <c r="S852" s="97" t="str">
        <f>IF(A852="","",IF(LOOKUP(A852,Stammdaten!$A$17:$A$1001,Stammdaten!$G$17:$G$1001)="Nein",0,IF(ISBLANK('Beladung des Speichers'!A852),"",ROUND(MIN(J852,Q852)*-1,2))))</f>
        <v/>
      </c>
    </row>
    <row r="853" spans="1:19" x14ac:dyDescent="0.2">
      <c r="A853" s="98" t="str">
        <f>IF('Beladung des Speichers'!A853="","",'Beladung des Speichers'!A853)</f>
        <v/>
      </c>
      <c r="B853" s="98" t="str">
        <f>IF('Beladung des Speichers'!B853="","",'Beladung des Speichers'!B853)</f>
        <v/>
      </c>
      <c r="C853" s="149" t="str">
        <f>IF(ISBLANK('Beladung des Speichers'!A853),"",SUMIFS('Beladung des Speichers'!$C$17:$C$300,'Beladung des Speichers'!$A$17:$A$300,A853)-SUMIFS('Entladung des Speichers'!$C$17:$C$300,'Entladung des Speichers'!$A$17:$A$300,A853)+SUMIFS(Füllstände!$B$17:$B$299,Füllstände!$A$17:$A$299,A853)-SUMIFS(Füllstände!$C$17:$C$299,Füllstände!$A$17:$A$299,A853))</f>
        <v/>
      </c>
      <c r="D853" s="150" t="str">
        <f>IF(ISBLANK('Beladung des Speichers'!A853),"",C853*'Beladung des Speichers'!C853/SUMIFS('Beladung des Speichers'!$C$17:$C$300,'Beladung des Speichers'!$A$17:$A$300,A853))</f>
        <v/>
      </c>
      <c r="E853" s="151" t="str">
        <f>IF(ISBLANK('Beladung des Speichers'!A853),"",1/SUMIFS('Beladung des Speichers'!$C$17:$C$300,'Beladung des Speichers'!$A$17:$A$300,A853)*C853*SUMIF($A$17:$A$300,A853,'Beladung des Speichers'!$E$17:$E$300))</f>
        <v/>
      </c>
      <c r="F853" s="152" t="str">
        <f>IF(ISBLANK('Beladung des Speichers'!A853),"",IF(C853=0,"0,00",D853/C853*E853))</f>
        <v/>
      </c>
      <c r="G853" s="153" t="str">
        <f>IF(ISBLANK('Beladung des Speichers'!A853),"",SUMIFS('Beladung des Speichers'!$C$17:$C$300,'Beladung des Speichers'!$A$17:$A$300,A853))</f>
        <v/>
      </c>
      <c r="H853" s="112" t="str">
        <f>IF(ISBLANK('Beladung des Speichers'!A853),"",'Beladung des Speichers'!C853)</f>
        <v/>
      </c>
      <c r="I853" s="154" t="str">
        <f>IF(ISBLANK('Beladung des Speichers'!A853),"",SUMIFS('Beladung des Speichers'!$E$17:$E$1001,'Beladung des Speichers'!$A$17:$A$1001,'Ergebnis (detailliert)'!A853))</f>
        <v/>
      </c>
      <c r="J853" s="113" t="str">
        <f>IF(ISBLANK('Beladung des Speichers'!A853),"",'Beladung des Speichers'!E853)</f>
        <v/>
      </c>
      <c r="K853" s="154" t="str">
        <f>IF(ISBLANK('Beladung des Speichers'!A853),"",SUMIFS('Entladung des Speichers'!$C$17:$C$1001,'Entladung des Speichers'!$A$17:$A$1001,'Ergebnis (detailliert)'!A853))</f>
        <v/>
      </c>
      <c r="L853" s="155" t="str">
        <f t="shared" si="54"/>
        <v/>
      </c>
      <c r="M853" s="155" t="str">
        <f>IF(ISBLANK('Entladung des Speichers'!A853),"",'Entladung des Speichers'!C853)</f>
        <v/>
      </c>
      <c r="N853" s="154" t="str">
        <f>IF(ISBLANK('Beladung des Speichers'!A853),"",SUMIFS('Entladung des Speichers'!$E$17:$E$1001,'Entladung des Speichers'!$A$17:$A$1001,'Ergebnis (detailliert)'!$A$17:$A$300))</f>
        <v/>
      </c>
      <c r="O853" s="113" t="str">
        <f t="shared" si="55"/>
        <v/>
      </c>
      <c r="P853" s="17" t="str">
        <f>IFERROR(IF(A853="","",N853*'Ergebnis (detailliert)'!J853/'Ergebnis (detailliert)'!I853),0)</f>
        <v/>
      </c>
      <c r="Q853" s="95" t="str">
        <f t="shared" si="56"/>
        <v/>
      </c>
      <c r="R853" s="96" t="str">
        <f t="shared" si="57"/>
        <v/>
      </c>
      <c r="S853" s="97" t="str">
        <f>IF(A853="","",IF(LOOKUP(A853,Stammdaten!$A$17:$A$1001,Stammdaten!$G$17:$G$1001)="Nein",0,IF(ISBLANK('Beladung des Speichers'!A853),"",ROUND(MIN(J853,Q853)*-1,2))))</f>
        <v/>
      </c>
    </row>
    <row r="854" spans="1:19" x14ac:dyDescent="0.2">
      <c r="A854" s="98" t="str">
        <f>IF('Beladung des Speichers'!A854="","",'Beladung des Speichers'!A854)</f>
        <v/>
      </c>
      <c r="B854" s="98" t="str">
        <f>IF('Beladung des Speichers'!B854="","",'Beladung des Speichers'!B854)</f>
        <v/>
      </c>
      <c r="C854" s="149" t="str">
        <f>IF(ISBLANK('Beladung des Speichers'!A854),"",SUMIFS('Beladung des Speichers'!$C$17:$C$300,'Beladung des Speichers'!$A$17:$A$300,A854)-SUMIFS('Entladung des Speichers'!$C$17:$C$300,'Entladung des Speichers'!$A$17:$A$300,A854)+SUMIFS(Füllstände!$B$17:$B$299,Füllstände!$A$17:$A$299,A854)-SUMIFS(Füllstände!$C$17:$C$299,Füllstände!$A$17:$A$299,A854))</f>
        <v/>
      </c>
      <c r="D854" s="150" t="str">
        <f>IF(ISBLANK('Beladung des Speichers'!A854),"",C854*'Beladung des Speichers'!C854/SUMIFS('Beladung des Speichers'!$C$17:$C$300,'Beladung des Speichers'!$A$17:$A$300,A854))</f>
        <v/>
      </c>
      <c r="E854" s="151" t="str">
        <f>IF(ISBLANK('Beladung des Speichers'!A854),"",1/SUMIFS('Beladung des Speichers'!$C$17:$C$300,'Beladung des Speichers'!$A$17:$A$300,A854)*C854*SUMIF($A$17:$A$300,A854,'Beladung des Speichers'!$E$17:$E$300))</f>
        <v/>
      </c>
      <c r="F854" s="152" t="str">
        <f>IF(ISBLANK('Beladung des Speichers'!A854),"",IF(C854=0,"0,00",D854/C854*E854))</f>
        <v/>
      </c>
      <c r="G854" s="153" t="str">
        <f>IF(ISBLANK('Beladung des Speichers'!A854),"",SUMIFS('Beladung des Speichers'!$C$17:$C$300,'Beladung des Speichers'!$A$17:$A$300,A854))</f>
        <v/>
      </c>
      <c r="H854" s="112" t="str">
        <f>IF(ISBLANK('Beladung des Speichers'!A854),"",'Beladung des Speichers'!C854)</f>
        <v/>
      </c>
      <c r="I854" s="154" t="str">
        <f>IF(ISBLANK('Beladung des Speichers'!A854),"",SUMIFS('Beladung des Speichers'!$E$17:$E$1001,'Beladung des Speichers'!$A$17:$A$1001,'Ergebnis (detailliert)'!A854))</f>
        <v/>
      </c>
      <c r="J854" s="113" t="str">
        <f>IF(ISBLANK('Beladung des Speichers'!A854),"",'Beladung des Speichers'!E854)</f>
        <v/>
      </c>
      <c r="K854" s="154" t="str">
        <f>IF(ISBLANK('Beladung des Speichers'!A854),"",SUMIFS('Entladung des Speichers'!$C$17:$C$1001,'Entladung des Speichers'!$A$17:$A$1001,'Ergebnis (detailliert)'!A854))</f>
        <v/>
      </c>
      <c r="L854" s="155" t="str">
        <f t="shared" si="54"/>
        <v/>
      </c>
      <c r="M854" s="155" t="str">
        <f>IF(ISBLANK('Entladung des Speichers'!A854),"",'Entladung des Speichers'!C854)</f>
        <v/>
      </c>
      <c r="N854" s="154" t="str">
        <f>IF(ISBLANK('Beladung des Speichers'!A854),"",SUMIFS('Entladung des Speichers'!$E$17:$E$1001,'Entladung des Speichers'!$A$17:$A$1001,'Ergebnis (detailliert)'!$A$17:$A$300))</f>
        <v/>
      </c>
      <c r="O854" s="113" t="str">
        <f t="shared" si="55"/>
        <v/>
      </c>
      <c r="P854" s="17" t="str">
        <f>IFERROR(IF(A854="","",N854*'Ergebnis (detailliert)'!J854/'Ergebnis (detailliert)'!I854),0)</f>
        <v/>
      </c>
      <c r="Q854" s="95" t="str">
        <f t="shared" si="56"/>
        <v/>
      </c>
      <c r="R854" s="96" t="str">
        <f t="shared" si="57"/>
        <v/>
      </c>
      <c r="S854" s="97" t="str">
        <f>IF(A854="","",IF(LOOKUP(A854,Stammdaten!$A$17:$A$1001,Stammdaten!$G$17:$G$1001)="Nein",0,IF(ISBLANK('Beladung des Speichers'!A854),"",ROUND(MIN(J854,Q854)*-1,2))))</f>
        <v/>
      </c>
    </row>
    <row r="855" spans="1:19" x14ac:dyDescent="0.2">
      <c r="A855" s="98" t="str">
        <f>IF('Beladung des Speichers'!A855="","",'Beladung des Speichers'!A855)</f>
        <v/>
      </c>
      <c r="B855" s="98" t="str">
        <f>IF('Beladung des Speichers'!B855="","",'Beladung des Speichers'!B855)</f>
        <v/>
      </c>
      <c r="C855" s="149" t="str">
        <f>IF(ISBLANK('Beladung des Speichers'!A855),"",SUMIFS('Beladung des Speichers'!$C$17:$C$300,'Beladung des Speichers'!$A$17:$A$300,A855)-SUMIFS('Entladung des Speichers'!$C$17:$C$300,'Entladung des Speichers'!$A$17:$A$300,A855)+SUMIFS(Füllstände!$B$17:$B$299,Füllstände!$A$17:$A$299,A855)-SUMIFS(Füllstände!$C$17:$C$299,Füllstände!$A$17:$A$299,A855))</f>
        <v/>
      </c>
      <c r="D855" s="150" t="str">
        <f>IF(ISBLANK('Beladung des Speichers'!A855),"",C855*'Beladung des Speichers'!C855/SUMIFS('Beladung des Speichers'!$C$17:$C$300,'Beladung des Speichers'!$A$17:$A$300,A855))</f>
        <v/>
      </c>
      <c r="E855" s="151" t="str">
        <f>IF(ISBLANK('Beladung des Speichers'!A855),"",1/SUMIFS('Beladung des Speichers'!$C$17:$C$300,'Beladung des Speichers'!$A$17:$A$300,A855)*C855*SUMIF($A$17:$A$300,A855,'Beladung des Speichers'!$E$17:$E$300))</f>
        <v/>
      </c>
      <c r="F855" s="152" t="str">
        <f>IF(ISBLANK('Beladung des Speichers'!A855),"",IF(C855=0,"0,00",D855/C855*E855))</f>
        <v/>
      </c>
      <c r="G855" s="153" t="str">
        <f>IF(ISBLANK('Beladung des Speichers'!A855),"",SUMIFS('Beladung des Speichers'!$C$17:$C$300,'Beladung des Speichers'!$A$17:$A$300,A855))</f>
        <v/>
      </c>
      <c r="H855" s="112" t="str">
        <f>IF(ISBLANK('Beladung des Speichers'!A855),"",'Beladung des Speichers'!C855)</f>
        <v/>
      </c>
      <c r="I855" s="154" t="str">
        <f>IF(ISBLANK('Beladung des Speichers'!A855),"",SUMIFS('Beladung des Speichers'!$E$17:$E$1001,'Beladung des Speichers'!$A$17:$A$1001,'Ergebnis (detailliert)'!A855))</f>
        <v/>
      </c>
      <c r="J855" s="113" t="str">
        <f>IF(ISBLANK('Beladung des Speichers'!A855),"",'Beladung des Speichers'!E855)</f>
        <v/>
      </c>
      <c r="K855" s="154" t="str">
        <f>IF(ISBLANK('Beladung des Speichers'!A855),"",SUMIFS('Entladung des Speichers'!$C$17:$C$1001,'Entladung des Speichers'!$A$17:$A$1001,'Ergebnis (detailliert)'!A855))</f>
        <v/>
      </c>
      <c r="L855" s="155" t="str">
        <f t="shared" si="54"/>
        <v/>
      </c>
      <c r="M855" s="155" t="str">
        <f>IF(ISBLANK('Entladung des Speichers'!A855),"",'Entladung des Speichers'!C855)</f>
        <v/>
      </c>
      <c r="N855" s="154" t="str">
        <f>IF(ISBLANK('Beladung des Speichers'!A855),"",SUMIFS('Entladung des Speichers'!$E$17:$E$1001,'Entladung des Speichers'!$A$17:$A$1001,'Ergebnis (detailliert)'!$A$17:$A$300))</f>
        <v/>
      </c>
      <c r="O855" s="113" t="str">
        <f t="shared" si="55"/>
        <v/>
      </c>
      <c r="P855" s="17" t="str">
        <f>IFERROR(IF(A855="","",N855*'Ergebnis (detailliert)'!J855/'Ergebnis (detailliert)'!I855),0)</f>
        <v/>
      </c>
      <c r="Q855" s="95" t="str">
        <f t="shared" si="56"/>
        <v/>
      </c>
      <c r="R855" s="96" t="str">
        <f t="shared" si="57"/>
        <v/>
      </c>
      <c r="S855" s="97" t="str">
        <f>IF(A855="","",IF(LOOKUP(A855,Stammdaten!$A$17:$A$1001,Stammdaten!$G$17:$G$1001)="Nein",0,IF(ISBLANK('Beladung des Speichers'!A855),"",ROUND(MIN(J855,Q855)*-1,2))))</f>
        <v/>
      </c>
    </row>
    <row r="856" spans="1:19" x14ac:dyDescent="0.2">
      <c r="A856" s="98" t="str">
        <f>IF('Beladung des Speichers'!A856="","",'Beladung des Speichers'!A856)</f>
        <v/>
      </c>
      <c r="B856" s="98" t="str">
        <f>IF('Beladung des Speichers'!B856="","",'Beladung des Speichers'!B856)</f>
        <v/>
      </c>
      <c r="C856" s="149" t="str">
        <f>IF(ISBLANK('Beladung des Speichers'!A856),"",SUMIFS('Beladung des Speichers'!$C$17:$C$300,'Beladung des Speichers'!$A$17:$A$300,A856)-SUMIFS('Entladung des Speichers'!$C$17:$C$300,'Entladung des Speichers'!$A$17:$A$300,A856)+SUMIFS(Füllstände!$B$17:$B$299,Füllstände!$A$17:$A$299,A856)-SUMIFS(Füllstände!$C$17:$C$299,Füllstände!$A$17:$A$299,A856))</f>
        <v/>
      </c>
      <c r="D856" s="150" t="str">
        <f>IF(ISBLANK('Beladung des Speichers'!A856),"",C856*'Beladung des Speichers'!C856/SUMIFS('Beladung des Speichers'!$C$17:$C$300,'Beladung des Speichers'!$A$17:$A$300,A856))</f>
        <v/>
      </c>
      <c r="E856" s="151" t="str">
        <f>IF(ISBLANK('Beladung des Speichers'!A856),"",1/SUMIFS('Beladung des Speichers'!$C$17:$C$300,'Beladung des Speichers'!$A$17:$A$300,A856)*C856*SUMIF($A$17:$A$300,A856,'Beladung des Speichers'!$E$17:$E$300))</f>
        <v/>
      </c>
      <c r="F856" s="152" t="str">
        <f>IF(ISBLANK('Beladung des Speichers'!A856),"",IF(C856=0,"0,00",D856/C856*E856))</f>
        <v/>
      </c>
      <c r="G856" s="153" t="str">
        <f>IF(ISBLANK('Beladung des Speichers'!A856),"",SUMIFS('Beladung des Speichers'!$C$17:$C$300,'Beladung des Speichers'!$A$17:$A$300,A856))</f>
        <v/>
      </c>
      <c r="H856" s="112" t="str">
        <f>IF(ISBLANK('Beladung des Speichers'!A856),"",'Beladung des Speichers'!C856)</f>
        <v/>
      </c>
      <c r="I856" s="154" t="str">
        <f>IF(ISBLANK('Beladung des Speichers'!A856),"",SUMIFS('Beladung des Speichers'!$E$17:$E$1001,'Beladung des Speichers'!$A$17:$A$1001,'Ergebnis (detailliert)'!A856))</f>
        <v/>
      </c>
      <c r="J856" s="113" t="str">
        <f>IF(ISBLANK('Beladung des Speichers'!A856),"",'Beladung des Speichers'!E856)</f>
        <v/>
      </c>
      <c r="K856" s="154" t="str">
        <f>IF(ISBLANK('Beladung des Speichers'!A856),"",SUMIFS('Entladung des Speichers'!$C$17:$C$1001,'Entladung des Speichers'!$A$17:$A$1001,'Ergebnis (detailliert)'!A856))</f>
        <v/>
      </c>
      <c r="L856" s="155" t="str">
        <f t="shared" si="54"/>
        <v/>
      </c>
      <c r="M856" s="155" t="str">
        <f>IF(ISBLANK('Entladung des Speichers'!A856),"",'Entladung des Speichers'!C856)</f>
        <v/>
      </c>
      <c r="N856" s="154" t="str">
        <f>IF(ISBLANK('Beladung des Speichers'!A856),"",SUMIFS('Entladung des Speichers'!$E$17:$E$1001,'Entladung des Speichers'!$A$17:$A$1001,'Ergebnis (detailliert)'!$A$17:$A$300))</f>
        <v/>
      </c>
      <c r="O856" s="113" t="str">
        <f t="shared" si="55"/>
        <v/>
      </c>
      <c r="P856" s="17" t="str">
        <f>IFERROR(IF(A856="","",N856*'Ergebnis (detailliert)'!J856/'Ergebnis (detailliert)'!I856),0)</f>
        <v/>
      </c>
      <c r="Q856" s="95" t="str">
        <f t="shared" si="56"/>
        <v/>
      </c>
      <c r="R856" s="96" t="str">
        <f t="shared" si="57"/>
        <v/>
      </c>
      <c r="S856" s="97" t="str">
        <f>IF(A856="","",IF(LOOKUP(A856,Stammdaten!$A$17:$A$1001,Stammdaten!$G$17:$G$1001)="Nein",0,IF(ISBLANK('Beladung des Speichers'!A856),"",ROUND(MIN(J856,Q856)*-1,2))))</f>
        <v/>
      </c>
    </row>
    <row r="857" spans="1:19" x14ac:dyDescent="0.2">
      <c r="A857" s="98" t="str">
        <f>IF('Beladung des Speichers'!A857="","",'Beladung des Speichers'!A857)</f>
        <v/>
      </c>
      <c r="B857" s="98" t="str">
        <f>IF('Beladung des Speichers'!B857="","",'Beladung des Speichers'!B857)</f>
        <v/>
      </c>
      <c r="C857" s="149" t="str">
        <f>IF(ISBLANK('Beladung des Speichers'!A857),"",SUMIFS('Beladung des Speichers'!$C$17:$C$300,'Beladung des Speichers'!$A$17:$A$300,A857)-SUMIFS('Entladung des Speichers'!$C$17:$C$300,'Entladung des Speichers'!$A$17:$A$300,A857)+SUMIFS(Füllstände!$B$17:$B$299,Füllstände!$A$17:$A$299,A857)-SUMIFS(Füllstände!$C$17:$C$299,Füllstände!$A$17:$A$299,A857))</f>
        <v/>
      </c>
      <c r="D857" s="150" t="str">
        <f>IF(ISBLANK('Beladung des Speichers'!A857),"",C857*'Beladung des Speichers'!C857/SUMIFS('Beladung des Speichers'!$C$17:$C$300,'Beladung des Speichers'!$A$17:$A$300,A857))</f>
        <v/>
      </c>
      <c r="E857" s="151" t="str">
        <f>IF(ISBLANK('Beladung des Speichers'!A857),"",1/SUMIFS('Beladung des Speichers'!$C$17:$C$300,'Beladung des Speichers'!$A$17:$A$300,A857)*C857*SUMIF($A$17:$A$300,A857,'Beladung des Speichers'!$E$17:$E$300))</f>
        <v/>
      </c>
      <c r="F857" s="152" t="str">
        <f>IF(ISBLANK('Beladung des Speichers'!A857),"",IF(C857=0,"0,00",D857/C857*E857))</f>
        <v/>
      </c>
      <c r="G857" s="153" t="str">
        <f>IF(ISBLANK('Beladung des Speichers'!A857),"",SUMIFS('Beladung des Speichers'!$C$17:$C$300,'Beladung des Speichers'!$A$17:$A$300,A857))</f>
        <v/>
      </c>
      <c r="H857" s="112" t="str">
        <f>IF(ISBLANK('Beladung des Speichers'!A857),"",'Beladung des Speichers'!C857)</f>
        <v/>
      </c>
      <c r="I857" s="154" t="str">
        <f>IF(ISBLANK('Beladung des Speichers'!A857),"",SUMIFS('Beladung des Speichers'!$E$17:$E$1001,'Beladung des Speichers'!$A$17:$A$1001,'Ergebnis (detailliert)'!A857))</f>
        <v/>
      </c>
      <c r="J857" s="113" t="str">
        <f>IF(ISBLANK('Beladung des Speichers'!A857),"",'Beladung des Speichers'!E857)</f>
        <v/>
      </c>
      <c r="K857" s="154" t="str">
        <f>IF(ISBLANK('Beladung des Speichers'!A857),"",SUMIFS('Entladung des Speichers'!$C$17:$C$1001,'Entladung des Speichers'!$A$17:$A$1001,'Ergebnis (detailliert)'!A857))</f>
        <v/>
      </c>
      <c r="L857" s="155" t="str">
        <f t="shared" si="54"/>
        <v/>
      </c>
      <c r="M857" s="155" t="str">
        <f>IF(ISBLANK('Entladung des Speichers'!A857),"",'Entladung des Speichers'!C857)</f>
        <v/>
      </c>
      <c r="N857" s="154" t="str">
        <f>IF(ISBLANK('Beladung des Speichers'!A857),"",SUMIFS('Entladung des Speichers'!$E$17:$E$1001,'Entladung des Speichers'!$A$17:$A$1001,'Ergebnis (detailliert)'!$A$17:$A$300))</f>
        <v/>
      </c>
      <c r="O857" s="113" t="str">
        <f t="shared" si="55"/>
        <v/>
      </c>
      <c r="P857" s="17" t="str">
        <f>IFERROR(IF(A857="","",N857*'Ergebnis (detailliert)'!J857/'Ergebnis (detailliert)'!I857),0)</f>
        <v/>
      </c>
      <c r="Q857" s="95" t="str">
        <f t="shared" si="56"/>
        <v/>
      </c>
      <c r="R857" s="96" t="str">
        <f t="shared" si="57"/>
        <v/>
      </c>
      <c r="S857" s="97" t="str">
        <f>IF(A857="","",IF(LOOKUP(A857,Stammdaten!$A$17:$A$1001,Stammdaten!$G$17:$G$1001)="Nein",0,IF(ISBLANK('Beladung des Speichers'!A857),"",ROUND(MIN(J857,Q857)*-1,2))))</f>
        <v/>
      </c>
    </row>
    <row r="858" spans="1:19" x14ac:dyDescent="0.2">
      <c r="A858" s="98" t="str">
        <f>IF('Beladung des Speichers'!A858="","",'Beladung des Speichers'!A858)</f>
        <v/>
      </c>
      <c r="B858" s="98" t="str">
        <f>IF('Beladung des Speichers'!B858="","",'Beladung des Speichers'!B858)</f>
        <v/>
      </c>
      <c r="C858" s="149" t="str">
        <f>IF(ISBLANK('Beladung des Speichers'!A858),"",SUMIFS('Beladung des Speichers'!$C$17:$C$300,'Beladung des Speichers'!$A$17:$A$300,A858)-SUMIFS('Entladung des Speichers'!$C$17:$C$300,'Entladung des Speichers'!$A$17:$A$300,A858)+SUMIFS(Füllstände!$B$17:$B$299,Füllstände!$A$17:$A$299,A858)-SUMIFS(Füllstände!$C$17:$C$299,Füllstände!$A$17:$A$299,A858))</f>
        <v/>
      </c>
      <c r="D858" s="150" t="str">
        <f>IF(ISBLANK('Beladung des Speichers'!A858),"",C858*'Beladung des Speichers'!C858/SUMIFS('Beladung des Speichers'!$C$17:$C$300,'Beladung des Speichers'!$A$17:$A$300,A858))</f>
        <v/>
      </c>
      <c r="E858" s="151" t="str">
        <f>IF(ISBLANK('Beladung des Speichers'!A858),"",1/SUMIFS('Beladung des Speichers'!$C$17:$C$300,'Beladung des Speichers'!$A$17:$A$300,A858)*C858*SUMIF($A$17:$A$300,A858,'Beladung des Speichers'!$E$17:$E$300))</f>
        <v/>
      </c>
      <c r="F858" s="152" t="str">
        <f>IF(ISBLANK('Beladung des Speichers'!A858),"",IF(C858=0,"0,00",D858/C858*E858))</f>
        <v/>
      </c>
      <c r="G858" s="153" t="str">
        <f>IF(ISBLANK('Beladung des Speichers'!A858),"",SUMIFS('Beladung des Speichers'!$C$17:$C$300,'Beladung des Speichers'!$A$17:$A$300,A858))</f>
        <v/>
      </c>
      <c r="H858" s="112" t="str">
        <f>IF(ISBLANK('Beladung des Speichers'!A858),"",'Beladung des Speichers'!C858)</f>
        <v/>
      </c>
      <c r="I858" s="154" t="str">
        <f>IF(ISBLANK('Beladung des Speichers'!A858),"",SUMIFS('Beladung des Speichers'!$E$17:$E$1001,'Beladung des Speichers'!$A$17:$A$1001,'Ergebnis (detailliert)'!A858))</f>
        <v/>
      </c>
      <c r="J858" s="113" t="str">
        <f>IF(ISBLANK('Beladung des Speichers'!A858),"",'Beladung des Speichers'!E858)</f>
        <v/>
      </c>
      <c r="K858" s="154" t="str">
        <f>IF(ISBLANK('Beladung des Speichers'!A858),"",SUMIFS('Entladung des Speichers'!$C$17:$C$1001,'Entladung des Speichers'!$A$17:$A$1001,'Ergebnis (detailliert)'!A858))</f>
        <v/>
      </c>
      <c r="L858" s="155" t="str">
        <f t="shared" si="54"/>
        <v/>
      </c>
      <c r="M858" s="155" t="str">
        <f>IF(ISBLANK('Entladung des Speichers'!A858),"",'Entladung des Speichers'!C858)</f>
        <v/>
      </c>
      <c r="N858" s="154" t="str">
        <f>IF(ISBLANK('Beladung des Speichers'!A858),"",SUMIFS('Entladung des Speichers'!$E$17:$E$1001,'Entladung des Speichers'!$A$17:$A$1001,'Ergebnis (detailliert)'!$A$17:$A$300))</f>
        <v/>
      </c>
      <c r="O858" s="113" t="str">
        <f t="shared" si="55"/>
        <v/>
      </c>
      <c r="P858" s="17" t="str">
        <f>IFERROR(IF(A858="","",N858*'Ergebnis (detailliert)'!J858/'Ergebnis (detailliert)'!I858),0)</f>
        <v/>
      </c>
      <c r="Q858" s="95" t="str">
        <f t="shared" si="56"/>
        <v/>
      </c>
      <c r="R858" s="96" t="str">
        <f t="shared" si="57"/>
        <v/>
      </c>
      <c r="S858" s="97" t="str">
        <f>IF(A858="","",IF(LOOKUP(A858,Stammdaten!$A$17:$A$1001,Stammdaten!$G$17:$G$1001)="Nein",0,IF(ISBLANK('Beladung des Speichers'!A858),"",ROUND(MIN(J858,Q858)*-1,2))))</f>
        <v/>
      </c>
    </row>
    <row r="859" spans="1:19" x14ac:dyDescent="0.2">
      <c r="A859" s="98" t="str">
        <f>IF('Beladung des Speichers'!A859="","",'Beladung des Speichers'!A859)</f>
        <v/>
      </c>
      <c r="B859" s="98" t="str">
        <f>IF('Beladung des Speichers'!B859="","",'Beladung des Speichers'!B859)</f>
        <v/>
      </c>
      <c r="C859" s="149" t="str">
        <f>IF(ISBLANK('Beladung des Speichers'!A859),"",SUMIFS('Beladung des Speichers'!$C$17:$C$300,'Beladung des Speichers'!$A$17:$A$300,A859)-SUMIFS('Entladung des Speichers'!$C$17:$C$300,'Entladung des Speichers'!$A$17:$A$300,A859)+SUMIFS(Füllstände!$B$17:$B$299,Füllstände!$A$17:$A$299,A859)-SUMIFS(Füllstände!$C$17:$C$299,Füllstände!$A$17:$A$299,A859))</f>
        <v/>
      </c>
      <c r="D859" s="150" t="str">
        <f>IF(ISBLANK('Beladung des Speichers'!A859),"",C859*'Beladung des Speichers'!C859/SUMIFS('Beladung des Speichers'!$C$17:$C$300,'Beladung des Speichers'!$A$17:$A$300,A859))</f>
        <v/>
      </c>
      <c r="E859" s="151" t="str">
        <f>IF(ISBLANK('Beladung des Speichers'!A859),"",1/SUMIFS('Beladung des Speichers'!$C$17:$C$300,'Beladung des Speichers'!$A$17:$A$300,A859)*C859*SUMIF($A$17:$A$300,A859,'Beladung des Speichers'!$E$17:$E$300))</f>
        <v/>
      </c>
      <c r="F859" s="152" t="str">
        <f>IF(ISBLANK('Beladung des Speichers'!A859),"",IF(C859=0,"0,00",D859/C859*E859))</f>
        <v/>
      </c>
      <c r="G859" s="153" t="str">
        <f>IF(ISBLANK('Beladung des Speichers'!A859),"",SUMIFS('Beladung des Speichers'!$C$17:$C$300,'Beladung des Speichers'!$A$17:$A$300,A859))</f>
        <v/>
      </c>
      <c r="H859" s="112" t="str">
        <f>IF(ISBLANK('Beladung des Speichers'!A859),"",'Beladung des Speichers'!C859)</f>
        <v/>
      </c>
      <c r="I859" s="154" t="str">
        <f>IF(ISBLANK('Beladung des Speichers'!A859),"",SUMIFS('Beladung des Speichers'!$E$17:$E$1001,'Beladung des Speichers'!$A$17:$A$1001,'Ergebnis (detailliert)'!A859))</f>
        <v/>
      </c>
      <c r="J859" s="113" t="str">
        <f>IF(ISBLANK('Beladung des Speichers'!A859),"",'Beladung des Speichers'!E859)</f>
        <v/>
      </c>
      <c r="K859" s="154" t="str">
        <f>IF(ISBLANK('Beladung des Speichers'!A859),"",SUMIFS('Entladung des Speichers'!$C$17:$C$1001,'Entladung des Speichers'!$A$17:$A$1001,'Ergebnis (detailliert)'!A859))</f>
        <v/>
      </c>
      <c r="L859" s="155" t="str">
        <f t="shared" si="54"/>
        <v/>
      </c>
      <c r="M859" s="155" t="str">
        <f>IF(ISBLANK('Entladung des Speichers'!A859),"",'Entladung des Speichers'!C859)</f>
        <v/>
      </c>
      <c r="N859" s="154" t="str">
        <f>IF(ISBLANK('Beladung des Speichers'!A859),"",SUMIFS('Entladung des Speichers'!$E$17:$E$1001,'Entladung des Speichers'!$A$17:$A$1001,'Ergebnis (detailliert)'!$A$17:$A$300))</f>
        <v/>
      </c>
      <c r="O859" s="113" t="str">
        <f t="shared" si="55"/>
        <v/>
      </c>
      <c r="P859" s="17" t="str">
        <f>IFERROR(IF(A859="","",N859*'Ergebnis (detailliert)'!J859/'Ergebnis (detailliert)'!I859),0)</f>
        <v/>
      </c>
      <c r="Q859" s="95" t="str">
        <f t="shared" si="56"/>
        <v/>
      </c>
      <c r="R859" s="96" t="str">
        <f t="shared" si="57"/>
        <v/>
      </c>
      <c r="S859" s="97" t="str">
        <f>IF(A859="","",IF(LOOKUP(A859,Stammdaten!$A$17:$A$1001,Stammdaten!$G$17:$G$1001)="Nein",0,IF(ISBLANK('Beladung des Speichers'!A859),"",ROUND(MIN(J859,Q859)*-1,2))))</f>
        <v/>
      </c>
    </row>
    <row r="860" spans="1:19" x14ac:dyDescent="0.2">
      <c r="A860" s="98" t="str">
        <f>IF('Beladung des Speichers'!A860="","",'Beladung des Speichers'!A860)</f>
        <v/>
      </c>
      <c r="B860" s="98" t="str">
        <f>IF('Beladung des Speichers'!B860="","",'Beladung des Speichers'!B860)</f>
        <v/>
      </c>
      <c r="C860" s="149" t="str">
        <f>IF(ISBLANK('Beladung des Speichers'!A860),"",SUMIFS('Beladung des Speichers'!$C$17:$C$300,'Beladung des Speichers'!$A$17:$A$300,A860)-SUMIFS('Entladung des Speichers'!$C$17:$C$300,'Entladung des Speichers'!$A$17:$A$300,A860)+SUMIFS(Füllstände!$B$17:$B$299,Füllstände!$A$17:$A$299,A860)-SUMIFS(Füllstände!$C$17:$C$299,Füllstände!$A$17:$A$299,A860))</f>
        <v/>
      </c>
      <c r="D860" s="150" t="str">
        <f>IF(ISBLANK('Beladung des Speichers'!A860),"",C860*'Beladung des Speichers'!C860/SUMIFS('Beladung des Speichers'!$C$17:$C$300,'Beladung des Speichers'!$A$17:$A$300,A860))</f>
        <v/>
      </c>
      <c r="E860" s="151" t="str">
        <f>IF(ISBLANK('Beladung des Speichers'!A860),"",1/SUMIFS('Beladung des Speichers'!$C$17:$C$300,'Beladung des Speichers'!$A$17:$A$300,A860)*C860*SUMIF($A$17:$A$300,A860,'Beladung des Speichers'!$E$17:$E$300))</f>
        <v/>
      </c>
      <c r="F860" s="152" t="str">
        <f>IF(ISBLANK('Beladung des Speichers'!A860),"",IF(C860=0,"0,00",D860/C860*E860))</f>
        <v/>
      </c>
      <c r="G860" s="153" t="str">
        <f>IF(ISBLANK('Beladung des Speichers'!A860),"",SUMIFS('Beladung des Speichers'!$C$17:$C$300,'Beladung des Speichers'!$A$17:$A$300,A860))</f>
        <v/>
      </c>
      <c r="H860" s="112" t="str">
        <f>IF(ISBLANK('Beladung des Speichers'!A860),"",'Beladung des Speichers'!C860)</f>
        <v/>
      </c>
      <c r="I860" s="154" t="str">
        <f>IF(ISBLANK('Beladung des Speichers'!A860),"",SUMIFS('Beladung des Speichers'!$E$17:$E$1001,'Beladung des Speichers'!$A$17:$A$1001,'Ergebnis (detailliert)'!A860))</f>
        <v/>
      </c>
      <c r="J860" s="113" t="str">
        <f>IF(ISBLANK('Beladung des Speichers'!A860),"",'Beladung des Speichers'!E860)</f>
        <v/>
      </c>
      <c r="K860" s="154" t="str">
        <f>IF(ISBLANK('Beladung des Speichers'!A860),"",SUMIFS('Entladung des Speichers'!$C$17:$C$1001,'Entladung des Speichers'!$A$17:$A$1001,'Ergebnis (detailliert)'!A860))</f>
        <v/>
      </c>
      <c r="L860" s="155" t="str">
        <f t="shared" si="54"/>
        <v/>
      </c>
      <c r="M860" s="155" t="str">
        <f>IF(ISBLANK('Entladung des Speichers'!A860),"",'Entladung des Speichers'!C860)</f>
        <v/>
      </c>
      <c r="N860" s="154" t="str">
        <f>IF(ISBLANK('Beladung des Speichers'!A860),"",SUMIFS('Entladung des Speichers'!$E$17:$E$1001,'Entladung des Speichers'!$A$17:$A$1001,'Ergebnis (detailliert)'!$A$17:$A$300))</f>
        <v/>
      </c>
      <c r="O860" s="113" t="str">
        <f t="shared" si="55"/>
        <v/>
      </c>
      <c r="P860" s="17" t="str">
        <f>IFERROR(IF(A860="","",N860*'Ergebnis (detailliert)'!J860/'Ergebnis (detailliert)'!I860),0)</f>
        <v/>
      </c>
      <c r="Q860" s="95" t="str">
        <f t="shared" si="56"/>
        <v/>
      </c>
      <c r="R860" s="96" t="str">
        <f t="shared" si="57"/>
        <v/>
      </c>
      <c r="S860" s="97" t="str">
        <f>IF(A860="","",IF(LOOKUP(A860,Stammdaten!$A$17:$A$1001,Stammdaten!$G$17:$G$1001)="Nein",0,IF(ISBLANK('Beladung des Speichers'!A860),"",ROUND(MIN(J860,Q860)*-1,2))))</f>
        <v/>
      </c>
    </row>
    <row r="861" spans="1:19" x14ac:dyDescent="0.2">
      <c r="A861" s="98" t="str">
        <f>IF('Beladung des Speichers'!A861="","",'Beladung des Speichers'!A861)</f>
        <v/>
      </c>
      <c r="B861" s="98" t="str">
        <f>IF('Beladung des Speichers'!B861="","",'Beladung des Speichers'!B861)</f>
        <v/>
      </c>
      <c r="C861" s="149" t="str">
        <f>IF(ISBLANK('Beladung des Speichers'!A861),"",SUMIFS('Beladung des Speichers'!$C$17:$C$300,'Beladung des Speichers'!$A$17:$A$300,A861)-SUMIFS('Entladung des Speichers'!$C$17:$C$300,'Entladung des Speichers'!$A$17:$A$300,A861)+SUMIFS(Füllstände!$B$17:$B$299,Füllstände!$A$17:$A$299,A861)-SUMIFS(Füllstände!$C$17:$C$299,Füllstände!$A$17:$A$299,A861))</f>
        <v/>
      </c>
      <c r="D861" s="150" t="str">
        <f>IF(ISBLANK('Beladung des Speichers'!A861),"",C861*'Beladung des Speichers'!C861/SUMIFS('Beladung des Speichers'!$C$17:$C$300,'Beladung des Speichers'!$A$17:$A$300,A861))</f>
        <v/>
      </c>
      <c r="E861" s="151" t="str">
        <f>IF(ISBLANK('Beladung des Speichers'!A861),"",1/SUMIFS('Beladung des Speichers'!$C$17:$C$300,'Beladung des Speichers'!$A$17:$A$300,A861)*C861*SUMIF($A$17:$A$300,A861,'Beladung des Speichers'!$E$17:$E$300))</f>
        <v/>
      </c>
      <c r="F861" s="152" t="str">
        <f>IF(ISBLANK('Beladung des Speichers'!A861),"",IF(C861=0,"0,00",D861/C861*E861))</f>
        <v/>
      </c>
      <c r="G861" s="153" t="str">
        <f>IF(ISBLANK('Beladung des Speichers'!A861),"",SUMIFS('Beladung des Speichers'!$C$17:$C$300,'Beladung des Speichers'!$A$17:$A$300,A861))</f>
        <v/>
      </c>
      <c r="H861" s="112" t="str">
        <f>IF(ISBLANK('Beladung des Speichers'!A861),"",'Beladung des Speichers'!C861)</f>
        <v/>
      </c>
      <c r="I861" s="154" t="str">
        <f>IF(ISBLANK('Beladung des Speichers'!A861),"",SUMIFS('Beladung des Speichers'!$E$17:$E$1001,'Beladung des Speichers'!$A$17:$A$1001,'Ergebnis (detailliert)'!A861))</f>
        <v/>
      </c>
      <c r="J861" s="113" t="str">
        <f>IF(ISBLANK('Beladung des Speichers'!A861),"",'Beladung des Speichers'!E861)</f>
        <v/>
      </c>
      <c r="K861" s="154" t="str">
        <f>IF(ISBLANK('Beladung des Speichers'!A861),"",SUMIFS('Entladung des Speichers'!$C$17:$C$1001,'Entladung des Speichers'!$A$17:$A$1001,'Ergebnis (detailliert)'!A861))</f>
        <v/>
      </c>
      <c r="L861" s="155" t="str">
        <f t="shared" si="54"/>
        <v/>
      </c>
      <c r="M861" s="155" t="str">
        <f>IF(ISBLANK('Entladung des Speichers'!A861),"",'Entladung des Speichers'!C861)</f>
        <v/>
      </c>
      <c r="N861" s="154" t="str">
        <f>IF(ISBLANK('Beladung des Speichers'!A861),"",SUMIFS('Entladung des Speichers'!$E$17:$E$1001,'Entladung des Speichers'!$A$17:$A$1001,'Ergebnis (detailliert)'!$A$17:$A$300))</f>
        <v/>
      </c>
      <c r="O861" s="113" t="str">
        <f t="shared" si="55"/>
        <v/>
      </c>
      <c r="P861" s="17" t="str">
        <f>IFERROR(IF(A861="","",N861*'Ergebnis (detailliert)'!J861/'Ergebnis (detailliert)'!I861),0)</f>
        <v/>
      </c>
      <c r="Q861" s="95" t="str">
        <f t="shared" si="56"/>
        <v/>
      </c>
      <c r="R861" s="96" t="str">
        <f t="shared" si="57"/>
        <v/>
      </c>
      <c r="S861" s="97" t="str">
        <f>IF(A861="","",IF(LOOKUP(A861,Stammdaten!$A$17:$A$1001,Stammdaten!$G$17:$G$1001)="Nein",0,IF(ISBLANK('Beladung des Speichers'!A861),"",ROUND(MIN(J861,Q861)*-1,2))))</f>
        <v/>
      </c>
    </row>
    <row r="862" spans="1:19" x14ac:dyDescent="0.2">
      <c r="A862" s="98" t="str">
        <f>IF('Beladung des Speichers'!A862="","",'Beladung des Speichers'!A862)</f>
        <v/>
      </c>
      <c r="B862" s="98" t="str">
        <f>IF('Beladung des Speichers'!B862="","",'Beladung des Speichers'!B862)</f>
        <v/>
      </c>
      <c r="C862" s="149" t="str">
        <f>IF(ISBLANK('Beladung des Speichers'!A862),"",SUMIFS('Beladung des Speichers'!$C$17:$C$300,'Beladung des Speichers'!$A$17:$A$300,A862)-SUMIFS('Entladung des Speichers'!$C$17:$C$300,'Entladung des Speichers'!$A$17:$A$300,A862)+SUMIFS(Füllstände!$B$17:$B$299,Füllstände!$A$17:$A$299,A862)-SUMIFS(Füllstände!$C$17:$C$299,Füllstände!$A$17:$A$299,A862))</f>
        <v/>
      </c>
      <c r="D862" s="150" t="str">
        <f>IF(ISBLANK('Beladung des Speichers'!A862),"",C862*'Beladung des Speichers'!C862/SUMIFS('Beladung des Speichers'!$C$17:$C$300,'Beladung des Speichers'!$A$17:$A$300,A862))</f>
        <v/>
      </c>
      <c r="E862" s="151" t="str">
        <f>IF(ISBLANK('Beladung des Speichers'!A862),"",1/SUMIFS('Beladung des Speichers'!$C$17:$C$300,'Beladung des Speichers'!$A$17:$A$300,A862)*C862*SUMIF($A$17:$A$300,A862,'Beladung des Speichers'!$E$17:$E$300))</f>
        <v/>
      </c>
      <c r="F862" s="152" t="str">
        <f>IF(ISBLANK('Beladung des Speichers'!A862),"",IF(C862=0,"0,00",D862/C862*E862))</f>
        <v/>
      </c>
      <c r="G862" s="153" t="str">
        <f>IF(ISBLANK('Beladung des Speichers'!A862),"",SUMIFS('Beladung des Speichers'!$C$17:$C$300,'Beladung des Speichers'!$A$17:$A$300,A862))</f>
        <v/>
      </c>
      <c r="H862" s="112" t="str">
        <f>IF(ISBLANK('Beladung des Speichers'!A862),"",'Beladung des Speichers'!C862)</f>
        <v/>
      </c>
      <c r="I862" s="154" t="str">
        <f>IF(ISBLANK('Beladung des Speichers'!A862),"",SUMIFS('Beladung des Speichers'!$E$17:$E$1001,'Beladung des Speichers'!$A$17:$A$1001,'Ergebnis (detailliert)'!A862))</f>
        <v/>
      </c>
      <c r="J862" s="113" t="str">
        <f>IF(ISBLANK('Beladung des Speichers'!A862),"",'Beladung des Speichers'!E862)</f>
        <v/>
      </c>
      <c r="K862" s="154" t="str">
        <f>IF(ISBLANK('Beladung des Speichers'!A862),"",SUMIFS('Entladung des Speichers'!$C$17:$C$1001,'Entladung des Speichers'!$A$17:$A$1001,'Ergebnis (detailliert)'!A862))</f>
        <v/>
      </c>
      <c r="L862" s="155" t="str">
        <f t="shared" si="54"/>
        <v/>
      </c>
      <c r="M862" s="155" t="str">
        <f>IF(ISBLANK('Entladung des Speichers'!A862),"",'Entladung des Speichers'!C862)</f>
        <v/>
      </c>
      <c r="N862" s="154" t="str">
        <f>IF(ISBLANK('Beladung des Speichers'!A862),"",SUMIFS('Entladung des Speichers'!$E$17:$E$1001,'Entladung des Speichers'!$A$17:$A$1001,'Ergebnis (detailliert)'!$A$17:$A$300))</f>
        <v/>
      </c>
      <c r="O862" s="113" t="str">
        <f t="shared" si="55"/>
        <v/>
      </c>
      <c r="P862" s="17" t="str">
        <f>IFERROR(IF(A862="","",N862*'Ergebnis (detailliert)'!J862/'Ergebnis (detailliert)'!I862),0)</f>
        <v/>
      </c>
      <c r="Q862" s="95" t="str">
        <f t="shared" si="56"/>
        <v/>
      </c>
      <c r="R862" s="96" t="str">
        <f t="shared" si="57"/>
        <v/>
      </c>
      <c r="S862" s="97" t="str">
        <f>IF(A862="","",IF(LOOKUP(A862,Stammdaten!$A$17:$A$1001,Stammdaten!$G$17:$G$1001)="Nein",0,IF(ISBLANK('Beladung des Speichers'!A862),"",ROUND(MIN(J862,Q862)*-1,2))))</f>
        <v/>
      </c>
    </row>
    <row r="863" spans="1:19" x14ac:dyDescent="0.2">
      <c r="A863" s="98" t="str">
        <f>IF('Beladung des Speichers'!A863="","",'Beladung des Speichers'!A863)</f>
        <v/>
      </c>
      <c r="B863" s="98" t="str">
        <f>IF('Beladung des Speichers'!B863="","",'Beladung des Speichers'!B863)</f>
        <v/>
      </c>
      <c r="C863" s="149" t="str">
        <f>IF(ISBLANK('Beladung des Speichers'!A863),"",SUMIFS('Beladung des Speichers'!$C$17:$C$300,'Beladung des Speichers'!$A$17:$A$300,A863)-SUMIFS('Entladung des Speichers'!$C$17:$C$300,'Entladung des Speichers'!$A$17:$A$300,A863)+SUMIFS(Füllstände!$B$17:$B$299,Füllstände!$A$17:$A$299,A863)-SUMIFS(Füllstände!$C$17:$C$299,Füllstände!$A$17:$A$299,A863))</f>
        <v/>
      </c>
      <c r="D863" s="150" t="str">
        <f>IF(ISBLANK('Beladung des Speichers'!A863),"",C863*'Beladung des Speichers'!C863/SUMIFS('Beladung des Speichers'!$C$17:$C$300,'Beladung des Speichers'!$A$17:$A$300,A863))</f>
        <v/>
      </c>
      <c r="E863" s="151" t="str">
        <f>IF(ISBLANK('Beladung des Speichers'!A863),"",1/SUMIFS('Beladung des Speichers'!$C$17:$C$300,'Beladung des Speichers'!$A$17:$A$300,A863)*C863*SUMIF($A$17:$A$300,A863,'Beladung des Speichers'!$E$17:$E$300))</f>
        <v/>
      </c>
      <c r="F863" s="152" t="str">
        <f>IF(ISBLANK('Beladung des Speichers'!A863),"",IF(C863=0,"0,00",D863/C863*E863))</f>
        <v/>
      </c>
      <c r="G863" s="153" t="str">
        <f>IF(ISBLANK('Beladung des Speichers'!A863),"",SUMIFS('Beladung des Speichers'!$C$17:$C$300,'Beladung des Speichers'!$A$17:$A$300,A863))</f>
        <v/>
      </c>
      <c r="H863" s="112" t="str">
        <f>IF(ISBLANK('Beladung des Speichers'!A863),"",'Beladung des Speichers'!C863)</f>
        <v/>
      </c>
      <c r="I863" s="154" t="str">
        <f>IF(ISBLANK('Beladung des Speichers'!A863),"",SUMIFS('Beladung des Speichers'!$E$17:$E$1001,'Beladung des Speichers'!$A$17:$A$1001,'Ergebnis (detailliert)'!A863))</f>
        <v/>
      </c>
      <c r="J863" s="113" t="str">
        <f>IF(ISBLANK('Beladung des Speichers'!A863),"",'Beladung des Speichers'!E863)</f>
        <v/>
      </c>
      <c r="K863" s="154" t="str">
        <f>IF(ISBLANK('Beladung des Speichers'!A863),"",SUMIFS('Entladung des Speichers'!$C$17:$C$1001,'Entladung des Speichers'!$A$17:$A$1001,'Ergebnis (detailliert)'!A863))</f>
        <v/>
      </c>
      <c r="L863" s="155" t="str">
        <f t="shared" si="54"/>
        <v/>
      </c>
      <c r="M863" s="155" t="str">
        <f>IF(ISBLANK('Entladung des Speichers'!A863),"",'Entladung des Speichers'!C863)</f>
        <v/>
      </c>
      <c r="N863" s="154" t="str">
        <f>IF(ISBLANK('Beladung des Speichers'!A863),"",SUMIFS('Entladung des Speichers'!$E$17:$E$1001,'Entladung des Speichers'!$A$17:$A$1001,'Ergebnis (detailliert)'!$A$17:$A$300))</f>
        <v/>
      </c>
      <c r="O863" s="113" t="str">
        <f t="shared" si="55"/>
        <v/>
      </c>
      <c r="P863" s="17" t="str">
        <f>IFERROR(IF(A863="","",N863*'Ergebnis (detailliert)'!J863/'Ergebnis (detailliert)'!I863),0)</f>
        <v/>
      </c>
      <c r="Q863" s="95" t="str">
        <f t="shared" si="56"/>
        <v/>
      </c>
      <c r="R863" s="96" t="str">
        <f t="shared" si="57"/>
        <v/>
      </c>
      <c r="S863" s="97" t="str">
        <f>IF(A863="","",IF(LOOKUP(A863,Stammdaten!$A$17:$A$1001,Stammdaten!$G$17:$G$1001)="Nein",0,IF(ISBLANK('Beladung des Speichers'!A863),"",ROUND(MIN(J863,Q863)*-1,2))))</f>
        <v/>
      </c>
    </row>
    <row r="864" spans="1:19" x14ac:dyDescent="0.2">
      <c r="A864" s="98" t="str">
        <f>IF('Beladung des Speichers'!A864="","",'Beladung des Speichers'!A864)</f>
        <v/>
      </c>
      <c r="B864" s="98" t="str">
        <f>IF('Beladung des Speichers'!B864="","",'Beladung des Speichers'!B864)</f>
        <v/>
      </c>
      <c r="C864" s="149" t="str">
        <f>IF(ISBLANK('Beladung des Speichers'!A864),"",SUMIFS('Beladung des Speichers'!$C$17:$C$300,'Beladung des Speichers'!$A$17:$A$300,A864)-SUMIFS('Entladung des Speichers'!$C$17:$C$300,'Entladung des Speichers'!$A$17:$A$300,A864)+SUMIFS(Füllstände!$B$17:$B$299,Füllstände!$A$17:$A$299,A864)-SUMIFS(Füllstände!$C$17:$C$299,Füllstände!$A$17:$A$299,A864))</f>
        <v/>
      </c>
      <c r="D864" s="150" t="str">
        <f>IF(ISBLANK('Beladung des Speichers'!A864),"",C864*'Beladung des Speichers'!C864/SUMIFS('Beladung des Speichers'!$C$17:$C$300,'Beladung des Speichers'!$A$17:$A$300,A864))</f>
        <v/>
      </c>
      <c r="E864" s="151" t="str">
        <f>IF(ISBLANK('Beladung des Speichers'!A864),"",1/SUMIFS('Beladung des Speichers'!$C$17:$C$300,'Beladung des Speichers'!$A$17:$A$300,A864)*C864*SUMIF($A$17:$A$300,A864,'Beladung des Speichers'!$E$17:$E$300))</f>
        <v/>
      </c>
      <c r="F864" s="152" t="str">
        <f>IF(ISBLANK('Beladung des Speichers'!A864),"",IF(C864=0,"0,00",D864/C864*E864))</f>
        <v/>
      </c>
      <c r="G864" s="153" t="str">
        <f>IF(ISBLANK('Beladung des Speichers'!A864),"",SUMIFS('Beladung des Speichers'!$C$17:$C$300,'Beladung des Speichers'!$A$17:$A$300,A864))</f>
        <v/>
      </c>
      <c r="H864" s="112" t="str">
        <f>IF(ISBLANK('Beladung des Speichers'!A864),"",'Beladung des Speichers'!C864)</f>
        <v/>
      </c>
      <c r="I864" s="154" t="str">
        <f>IF(ISBLANK('Beladung des Speichers'!A864),"",SUMIFS('Beladung des Speichers'!$E$17:$E$1001,'Beladung des Speichers'!$A$17:$A$1001,'Ergebnis (detailliert)'!A864))</f>
        <v/>
      </c>
      <c r="J864" s="113" t="str">
        <f>IF(ISBLANK('Beladung des Speichers'!A864),"",'Beladung des Speichers'!E864)</f>
        <v/>
      </c>
      <c r="K864" s="154" t="str">
        <f>IF(ISBLANK('Beladung des Speichers'!A864),"",SUMIFS('Entladung des Speichers'!$C$17:$C$1001,'Entladung des Speichers'!$A$17:$A$1001,'Ergebnis (detailliert)'!A864))</f>
        <v/>
      </c>
      <c r="L864" s="155" t="str">
        <f t="shared" si="54"/>
        <v/>
      </c>
      <c r="M864" s="155" t="str">
        <f>IF(ISBLANK('Entladung des Speichers'!A864),"",'Entladung des Speichers'!C864)</f>
        <v/>
      </c>
      <c r="N864" s="154" t="str">
        <f>IF(ISBLANK('Beladung des Speichers'!A864),"",SUMIFS('Entladung des Speichers'!$E$17:$E$1001,'Entladung des Speichers'!$A$17:$A$1001,'Ergebnis (detailliert)'!$A$17:$A$300))</f>
        <v/>
      </c>
      <c r="O864" s="113" t="str">
        <f t="shared" si="55"/>
        <v/>
      </c>
      <c r="P864" s="17" t="str">
        <f>IFERROR(IF(A864="","",N864*'Ergebnis (detailliert)'!J864/'Ergebnis (detailliert)'!I864),0)</f>
        <v/>
      </c>
      <c r="Q864" s="95" t="str">
        <f t="shared" si="56"/>
        <v/>
      </c>
      <c r="R864" s="96" t="str">
        <f t="shared" si="57"/>
        <v/>
      </c>
      <c r="S864" s="97" t="str">
        <f>IF(A864="","",IF(LOOKUP(A864,Stammdaten!$A$17:$A$1001,Stammdaten!$G$17:$G$1001)="Nein",0,IF(ISBLANK('Beladung des Speichers'!A864),"",ROUND(MIN(J864,Q864)*-1,2))))</f>
        <v/>
      </c>
    </row>
    <row r="865" spans="1:19" x14ac:dyDescent="0.2">
      <c r="A865" s="98" t="str">
        <f>IF('Beladung des Speichers'!A865="","",'Beladung des Speichers'!A865)</f>
        <v/>
      </c>
      <c r="B865" s="98" t="str">
        <f>IF('Beladung des Speichers'!B865="","",'Beladung des Speichers'!B865)</f>
        <v/>
      </c>
      <c r="C865" s="149" t="str">
        <f>IF(ISBLANK('Beladung des Speichers'!A865),"",SUMIFS('Beladung des Speichers'!$C$17:$C$300,'Beladung des Speichers'!$A$17:$A$300,A865)-SUMIFS('Entladung des Speichers'!$C$17:$C$300,'Entladung des Speichers'!$A$17:$A$300,A865)+SUMIFS(Füllstände!$B$17:$B$299,Füllstände!$A$17:$A$299,A865)-SUMIFS(Füllstände!$C$17:$C$299,Füllstände!$A$17:$A$299,A865))</f>
        <v/>
      </c>
      <c r="D865" s="150" t="str">
        <f>IF(ISBLANK('Beladung des Speichers'!A865),"",C865*'Beladung des Speichers'!C865/SUMIFS('Beladung des Speichers'!$C$17:$C$300,'Beladung des Speichers'!$A$17:$A$300,A865))</f>
        <v/>
      </c>
      <c r="E865" s="151" t="str">
        <f>IF(ISBLANK('Beladung des Speichers'!A865),"",1/SUMIFS('Beladung des Speichers'!$C$17:$C$300,'Beladung des Speichers'!$A$17:$A$300,A865)*C865*SUMIF($A$17:$A$300,A865,'Beladung des Speichers'!$E$17:$E$300))</f>
        <v/>
      </c>
      <c r="F865" s="152" t="str">
        <f>IF(ISBLANK('Beladung des Speichers'!A865),"",IF(C865=0,"0,00",D865/C865*E865))</f>
        <v/>
      </c>
      <c r="G865" s="153" t="str">
        <f>IF(ISBLANK('Beladung des Speichers'!A865),"",SUMIFS('Beladung des Speichers'!$C$17:$C$300,'Beladung des Speichers'!$A$17:$A$300,A865))</f>
        <v/>
      </c>
      <c r="H865" s="112" t="str">
        <f>IF(ISBLANK('Beladung des Speichers'!A865),"",'Beladung des Speichers'!C865)</f>
        <v/>
      </c>
      <c r="I865" s="154" t="str">
        <f>IF(ISBLANK('Beladung des Speichers'!A865),"",SUMIFS('Beladung des Speichers'!$E$17:$E$1001,'Beladung des Speichers'!$A$17:$A$1001,'Ergebnis (detailliert)'!A865))</f>
        <v/>
      </c>
      <c r="J865" s="113" t="str">
        <f>IF(ISBLANK('Beladung des Speichers'!A865),"",'Beladung des Speichers'!E865)</f>
        <v/>
      </c>
      <c r="K865" s="154" t="str">
        <f>IF(ISBLANK('Beladung des Speichers'!A865),"",SUMIFS('Entladung des Speichers'!$C$17:$C$1001,'Entladung des Speichers'!$A$17:$A$1001,'Ergebnis (detailliert)'!A865))</f>
        <v/>
      </c>
      <c r="L865" s="155" t="str">
        <f t="shared" si="54"/>
        <v/>
      </c>
      <c r="M865" s="155" t="str">
        <f>IF(ISBLANK('Entladung des Speichers'!A865),"",'Entladung des Speichers'!C865)</f>
        <v/>
      </c>
      <c r="N865" s="154" t="str">
        <f>IF(ISBLANK('Beladung des Speichers'!A865),"",SUMIFS('Entladung des Speichers'!$E$17:$E$1001,'Entladung des Speichers'!$A$17:$A$1001,'Ergebnis (detailliert)'!$A$17:$A$300))</f>
        <v/>
      </c>
      <c r="O865" s="113" t="str">
        <f t="shared" si="55"/>
        <v/>
      </c>
      <c r="P865" s="17" t="str">
        <f>IFERROR(IF(A865="","",N865*'Ergebnis (detailliert)'!J865/'Ergebnis (detailliert)'!I865),0)</f>
        <v/>
      </c>
      <c r="Q865" s="95" t="str">
        <f t="shared" si="56"/>
        <v/>
      </c>
      <c r="R865" s="96" t="str">
        <f t="shared" si="57"/>
        <v/>
      </c>
      <c r="S865" s="97" t="str">
        <f>IF(A865="","",IF(LOOKUP(A865,Stammdaten!$A$17:$A$1001,Stammdaten!$G$17:$G$1001)="Nein",0,IF(ISBLANK('Beladung des Speichers'!A865),"",ROUND(MIN(J865,Q865)*-1,2))))</f>
        <v/>
      </c>
    </row>
    <row r="866" spans="1:19" x14ac:dyDescent="0.2">
      <c r="A866" s="98" t="str">
        <f>IF('Beladung des Speichers'!A866="","",'Beladung des Speichers'!A866)</f>
        <v/>
      </c>
      <c r="B866" s="98" t="str">
        <f>IF('Beladung des Speichers'!B866="","",'Beladung des Speichers'!B866)</f>
        <v/>
      </c>
      <c r="C866" s="149" t="str">
        <f>IF(ISBLANK('Beladung des Speichers'!A866),"",SUMIFS('Beladung des Speichers'!$C$17:$C$300,'Beladung des Speichers'!$A$17:$A$300,A866)-SUMIFS('Entladung des Speichers'!$C$17:$C$300,'Entladung des Speichers'!$A$17:$A$300,A866)+SUMIFS(Füllstände!$B$17:$B$299,Füllstände!$A$17:$A$299,A866)-SUMIFS(Füllstände!$C$17:$C$299,Füllstände!$A$17:$A$299,A866))</f>
        <v/>
      </c>
      <c r="D866" s="150" t="str">
        <f>IF(ISBLANK('Beladung des Speichers'!A866),"",C866*'Beladung des Speichers'!C866/SUMIFS('Beladung des Speichers'!$C$17:$C$300,'Beladung des Speichers'!$A$17:$A$300,A866))</f>
        <v/>
      </c>
      <c r="E866" s="151" t="str">
        <f>IF(ISBLANK('Beladung des Speichers'!A866),"",1/SUMIFS('Beladung des Speichers'!$C$17:$C$300,'Beladung des Speichers'!$A$17:$A$300,A866)*C866*SUMIF($A$17:$A$300,A866,'Beladung des Speichers'!$E$17:$E$300))</f>
        <v/>
      </c>
      <c r="F866" s="152" t="str">
        <f>IF(ISBLANK('Beladung des Speichers'!A866),"",IF(C866=0,"0,00",D866/C866*E866))</f>
        <v/>
      </c>
      <c r="G866" s="153" t="str">
        <f>IF(ISBLANK('Beladung des Speichers'!A866),"",SUMIFS('Beladung des Speichers'!$C$17:$C$300,'Beladung des Speichers'!$A$17:$A$300,A866))</f>
        <v/>
      </c>
      <c r="H866" s="112" t="str">
        <f>IF(ISBLANK('Beladung des Speichers'!A866),"",'Beladung des Speichers'!C866)</f>
        <v/>
      </c>
      <c r="I866" s="154" t="str">
        <f>IF(ISBLANK('Beladung des Speichers'!A866),"",SUMIFS('Beladung des Speichers'!$E$17:$E$1001,'Beladung des Speichers'!$A$17:$A$1001,'Ergebnis (detailliert)'!A866))</f>
        <v/>
      </c>
      <c r="J866" s="113" t="str">
        <f>IF(ISBLANK('Beladung des Speichers'!A866),"",'Beladung des Speichers'!E866)</f>
        <v/>
      </c>
      <c r="K866" s="154" t="str">
        <f>IF(ISBLANK('Beladung des Speichers'!A866),"",SUMIFS('Entladung des Speichers'!$C$17:$C$1001,'Entladung des Speichers'!$A$17:$A$1001,'Ergebnis (detailliert)'!A866))</f>
        <v/>
      </c>
      <c r="L866" s="155" t="str">
        <f t="shared" si="54"/>
        <v/>
      </c>
      <c r="M866" s="155" t="str">
        <f>IF(ISBLANK('Entladung des Speichers'!A866),"",'Entladung des Speichers'!C866)</f>
        <v/>
      </c>
      <c r="N866" s="154" t="str">
        <f>IF(ISBLANK('Beladung des Speichers'!A866),"",SUMIFS('Entladung des Speichers'!$E$17:$E$1001,'Entladung des Speichers'!$A$17:$A$1001,'Ergebnis (detailliert)'!$A$17:$A$300))</f>
        <v/>
      </c>
      <c r="O866" s="113" t="str">
        <f t="shared" si="55"/>
        <v/>
      </c>
      <c r="P866" s="17" t="str">
        <f>IFERROR(IF(A866="","",N866*'Ergebnis (detailliert)'!J866/'Ergebnis (detailliert)'!I866),0)</f>
        <v/>
      </c>
      <c r="Q866" s="95" t="str">
        <f t="shared" si="56"/>
        <v/>
      </c>
      <c r="R866" s="96" t="str">
        <f t="shared" si="57"/>
        <v/>
      </c>
      <c r="S866" s="97" t="str">
        <f>IF(A866="","",IF(LOOKUP(A866,Stammdaten!$A$17:$A$1001,Stammdaten!$G$17:$G$1001)="Nein",0,IF(ISBLANK('Beladung des Speichers'!A866),"",ROUND(MIN(J866,Q866)*-1,2))))</f>
        <v/>
      </c>
    </row>
    <row r="867" spans="1:19" x14ac:dyDescent="0.2">
      <c r="A867" s="98" t="str">
        <f>IF('Beladung des Speichers'!A867="","",'Beladung des Speichers'!A867)</f>
        <v/>
      </c>
      <c r="B867" s="98" t="str">
        <f>IF('Beladung des Speichers'!B867="","",'Beladung des Speichers'!B867)</f>
        <v/>
      </c>
      <c r="C867" s="149" t="str">
        <f>IF(ISBLANK('Beladung des Speichers'!A867),"",SUMIFS('Beladung des Speichers'!$C$17:$C$300,'Beladung des Speichers'!$A$17:$A$300,A867)-SUMIFS('Entladung des Speichers'!$C$17:$C$300,'Entladung des Speichers'!$A$17:$A$300,A867)+SUMIFS(Füllstände!$B$17:$B$299,Füllstände!$A$17:$A$299,A867)-SUMIFS(Füllstände!$C$17:$C$299,Füllstände!$A$17:$A$299,A867))</f>
        <v/>
      </c>
      <c r="D867" s="150" t="str">
        <f>IF(ISBLANK('Beladung des Speichers'!A867),"",C867*'Beladung des Speichers'!C867/SUMIFS('Beladung des Speichers'!$C$17:$C$300,'Beladung des Speichers'!$A$17:$A$300,A867))</f>
        <v/>
      </c>
      <c r="E867" s="151" t="str">
        <f>IF(ISBLANK('Beladung des Speichers'!A867),"",1/SUMIFS('Beladung des Speichers'!$C$17:$C$300,'Beladung des Speichers'!$A$17:$A$300,A867)*C867*SUMIF($A$17:$A$300,A867,'Beladung des Speichers'!$E$17:$E$300))</f>
        <v/>
      </c>
      <c r="F867" s="152" t="str">
        <f>IF(ISBLANK('Beladung des Speichers'!A867),"",IF(C867=0,"0,00",D867/C867*E867))</f>
        <v/>
      </c>
      <c r="G867" s="153" t="str">
        <f>IF(ISBLANK('Beladung des Speichers'!A867),"",SUMIFS('Beladung des Speichers'!$C$17:$C$300,'Beladung des Speichers'!$A$17:$A$300,A867))</f>
        <v/>
      </c>
      <c r="H867" s="112" t="str">
        <f>IF(ISBLANK('Beladung des Speichers'!A867),"",'Beladung des Speichers'!C867)</f>
        <v/>
      </c>
      <c r="I867" s="154" t="str">
        <f>IF(ISBLANK('Beladung des Speichers'!A867),"",SUMIFS('Beladung des Speichers'!$E$17:$E$1001,'Beladung des Speichers'!$A$17:$A$1001,'Ergebnis (detailliert)'!A867))</f>
        <v/>
      </c>
      <c r="J867" s="113" t="str">
        <f>IF(ISBLANK('Beladung des Speichers'!A867),"",'Beladung des Speichers'!E867)</f>
        <v/>
      </c>
      <c r="K867" s="154" t="str">
        <f>IF(ISBLANK('Beladung des Speichers'!A867),"",SUMIFS('Entladung des Speichers'!$C$17:$C$1001,'Entladung des Speichers'!$A$17:$A$1001,'Ergebnis (detailliert)'!A867))</f>
        <v/>
      </c>
      <c r="L867" s="155" t="str">
        <f t="shared" si="54"/>
        <v/>
      </c>
      <c r="M867" s="155" t="str">
        <f>IF(ISBLANK('Entladung des Speichers'!A867),"",'Entladung des Speichers'!C867)</f>
        <v/>
      </c>
      <c r="N867" s="154" t="str">
        <f>IF(ISBLANK('Beladung des Speichers'!A867),"",SUMIFS('Entladung des Speichers'!$E$17:$E$1001,'Entladung des Speichers'!$A$17:$A$1001,'Ergebnis (detailliert)'!$A$17:$A$300))</f>
        <v/>
      </c>
      <c r="O867" s="113" t="str">
        <f t="shared" si="55"/>
        <v/>
      </c>
      <c r="P867" s="17" t="str">
        <f>IFERROR(IF(A867="","",N867*'Ergebnis (detailliert)'!J867/'Ergebnis (detailliert)'!I867),0)</f>
        <v/>
      </c>
      <c r="Q867" s="95" t="str">
        <f t="shared" si="56"/>
        <v/>
      </c>
      <c r="R867" s="96" t="str">
        <f t="shared" si="57"/>
        <v/>
      </c>
      <c r="S867" s="97" t="str">
        <f>IF(A867="","",IF(LOOKUP(A867,Stammdaten!$A$17:$A$1001,Stammdaten!$G$17:$G$1001)="Nein",0,IF(ISBLANK('Beladung des Speichers'!A867),"",ROUND(MIN(J867,Q867)*-1,2))))</f>
        <v/>
      </c>
    </row>
    <row r="868" spans="1:19" x14ac:dyDescent="0.2">
      <c r="A868" s="98" t="str">
        <f>IF('Beladung des Speichers'!A868="","",'Beladung des Speichers'!A868)</f>
        <v/>
      </c>
      <c r="B868" s="98" t="str">
        <f>IF('Beladung des Speichers'!B868="","",'Beladung des Speichers'!B868)</f>
        <v/>
      </c>
      <c r="C868" s="149" t="str">
        <f>IF(ISBLANK('Beladung des Speichers'!A868),"",SUMIFS('Beladung des Speichers'!$C$17:$C$300,'Beladung des Speichers'!$A$17:$A$300,A868)-SUMIFS('Entladung des Speichers'!$C$17:$C$300,'Entladung des Speichers'!$A$17:$A$300,A868)+SUMIFS(Füllstände!$B$17:$B$299,Füllstände!$A$17:$A$299,A868)-SUMIFS(Füllstände!$C$17:$C$299,Füllstände!$A$17:$A$299,A868))</f>
        <v/>
      </c>
      <c r="D868" s="150" t="str">
        <f>IF(ISBLANK('Beladung des Speichers'!A868),"",C868*'Beladung des Speichers'!C868/SUMIFS('Beladung des Speichers'!$C$17:$C$300,'Beladung des Speichers'!$A$17:$A$300,A868))</f>
        <v/>
      </c>
      <c r="E868" s="151" t="str">
        <f>IF(ISBLANK('Beladung des Speichers'!A868),"",1/SUMIFS('Beladung des Speichers'!$C$17:$C$300,'Beladung des Speichers'!$A$17:$A$300,A868)*C868*SUMIF($A$17:$A$300,A868,'Beladung des Speichers'!$E$17:$E$300))</f>
        <v/>
      </c>
      <c r="F868" s="152" t="str">
        <f>IF(ISBLANK('Beladung des Speichers'!A868),"",IF(C868=0,"0,00",D868/C868*E868))</f>
        <v/>
      </c>
      <c r="G868" s="153" t="str">
        <f>IF(ISBLANK('Beladung des Speichers'!A868),"",SUMIFS('Beladung des Speichers'!$C$17:$C$300,'Beladung des Speichers'!$A$17:$A$300,A868))</f>
        <v/>
      </c>
      <c r="H868" s="112" t="str">
        <f>IF(ISBLANK('Beladung des Speichers'!A868),"",'Beladung des Speichers'!C868)</f>
        <v/>
      </c>
      <c r="I868" s="154" t="str">
        <f>IF(ISBLANK('Beladung des Speichers'!A868),"",SUMIFS('Beladung des Speichers'!$E$17:$E$1001,'Beladung des Speichers'!$A$17:$A$1001,'Ergebnis (detailliert)'!A868))</f>
        <v/>
      </c>
      <c r="J868" s="113" t="str">
        <f>IF(ISBLANK('Beladung des Speichers'!A868),"",'Beladung des Speichers'!E868)</f>
        <v/>
      </c>
      <c r="K868" s="154" t="str">
        <f>IF(ISBLANK('Beladung des Speichers'!A868),"",SUMIFS('Entladung des Speichers'!$C$17:$C$1001,'Entladung des Speichers'!$A$17:$A$1001,'Ergebnis (detailliert)'!A868))</f>
        <v/>
      </c>
      <c r="L868" s="155" t="str">
        <f t="shared" si="54"/>
        <v/>
      </c>
      <c r="M868" s="155" t="str">
        <f>IF(ISBLANK('Entladung des Speichers'!A868),"",'Entladung des Speichers'!C868)</f>
        <v/>
      </c>
      <c r="N868" s="154" t="str">
        <f>IF(ISBLANK('Beladung des Speichers'!A868),"",SUMIFS('Entladung des Speichers'!$E$17:$E$1001,'Entladung des Speichers'!$A$17:$A$1001,'Ergebnis (detailliert)'!$A$17:$A$300))</f>
        <v/>
      </c>
      <c r="O868" s="113" t="str">
        <f t="shared" si="55"/>
        <v/>
      </c>
      <c r="P868" s="17" t="str">
        <f>IFERROR(IF(A868="","",N868*'Ergebnis (detailliert)'!J868/'Ergebnis (detailliert)'!I868),0)</f>
        <v/>
      </c>
      <c r="Q868" s="95" t="str">
        <f t="shared" si="56"/>
        <v/>
      </c>
      <c r="R868" s="96" t="str">
        <f t="shared" si="57"/>
        <v/>
      </c>
      <c r="S868" s="97" t="str">
        <f>IF(A868="","",IF(LOOKUP(A868,Stammdaten!$A$17:$A$1001,Stammdaten!$G$17:$G$1001)="Nein",0,IF(ISBLANK('Beladung des Speichers'!A868),"",ROUND(MIN(J868,Q868)*-1,2))))</f>
        <v/>
      </c>
    </row>
    <row r="869" spans="1:19" x14ac:dyDescent="0.2">
      <c r="A869" s="98" t="str">
        <f>IF('Beladung des Speichers'!A869="","",'Beladung des Speichers'!A869)</f>
        <v/>
      </c>
      <c r="B869" s="98" t="str">
        <f>IF('Beladung des Speichers'!B869="","",'Beladung des Speichers'!B869)</f>
        <v/>
      </c>
      <c r="C869" s="149" t="str">
        <f>IF(ISBLANK('Beladung des Speichers'!A869),"",SUMIFS('Beladung des Speichers'!$C$17:$C$300,'Beladung des Speichers'!$A$17:$A$300,A869)-SUMIFS('Entladung des Speichers'!$C$17:$C$300,'Entladung des Speichers'!$A$17:$A$300,A869)+SUMIFS(Füllstände!$B$17:$B$299,Füllstände!$A$17:$A$299,A869)-SUMIFS(Füllstände!$C$17:$C$299,Füllstände!$A$17:$A$299,A869))</f>
        <v/>
      </c>
      <c r="D869" s="150" t="str">
        <f>IF(ISBLANK('Beladung des Speichers'!A869),"",C869*'Beladung des Speichers'!C869/SUMIFS('Beladung des Speichers'!$C$17:$C$300,'Beladung des Speichers'!$A$17:$A$300,A869))</f>
        <v/>
      </c>
      <c r="E869" s="151" t="str">
        <f>IF(ISBLANK('Beladung des Speichers'!A869),"",1/SUMIFS('Beladung des Speichers'!$C$17:$C$300,'Beladung des Speichers'!$A$17:$A$300,A869)*C869*SUMIF($A$17:$A$300,A869,'Beladung des Speichers'!$E$17:$E$300))</f>
        <v/>
      </c>
      <c r="F869" s="152" t="str">
        <f>IF(ISBLANK('Beladung des Speichers'!A869),"",IF(C869=0,"0,00",D869/C869*E869))</f>
        <v/>
      </c>
      <c r="G869" s="153" t="str">
        <f>IF(ISBLANK('Beladung des Speichers'!A869),"",SUMIFS('Beladung des Speichers'!$C$17:$C$300,'Beladung des Speichers'!$A$17:$A$300,A869))</f>
        <v/>
      </c>
      <c r="H869" s="112" t="str">
        <f>IF(ISBLANK('Beladung des Speichers'!A869),"",'Beladung des Speichers'!C869)</f>
        <v/>
      </c>
      <c r="I869" s="154" t="str">
        <f>IF(ISBLANK('Beladung des Speichers'!A869),"",SUMIFS('Beladung des Speichers'!$E$17:$E$1001,'Beladung des Speichers'!$A$17:$A$1001,'Ergebnis (detailliert)'!A869))</f>
        <v/>
      </c>
      <c r="J869" s="113" t="str">
        <f>IF(ISBLANK('Beladung des Speichers'!A869),"",'Beladung des Speichers'!E869)</f>
        <v/>
      </c>
      <c r="K869" s="154" t="str">
        <f>IF(ISBLANK('Beladung des Speichers'!A869),"",SUMIFS('Entladung des Speichers'!$C$17:$C$1001,'Entladung des Speichers'!$A$17:$A$1001,'Ergebnis (detailliert)'!A869))</f>
        <v/>
      </c>
      <c r="L869" s="155" t="str">
        <f t="shared" si="54"/>
        <v/>
      </c>
      <c r="M869" s="155" t="str">
        <f>IF(ISBLANK('Entladung des Speichers'!A869),"",'Entladung des Speichers'!C869)</f>
        <v/>
      </c>
      <c r="N869" s="154" t="str">
        <f>IF(ISBLANK('Beladung des Speichers'!A869),"",SUMIFS('Entladung des Speichers'!$E$17:$E$1001,'Entladung des Speichers'!$A$17:$A$1001,'Ergebnis (detailliert)'!$A$17:$A$300))</f>
        <v/>
      </c>
      <c r="O869" s="113" t="str">
        <f t="shared" si="55"/>
        <v/>
      </c>
      <c r="P869" s="17" t="str">
        <f>IFERROR(IF(A869="","",N869*'Ergebnis (detailliert)'!J869/'Ergebnis (detailliert)'!I869),0)</f>
        <v/>
      </c>
      <c r="Q869" s="95" t="str">
        <f t="shared" si="56"/>
        <v/>
      </c>
      <c r="R869" s="96" t="str">
        <f t="shared" si="57"/>
        <v/>
      </c>
      <c r="S869" s="97" t="str">
        <f>IF(A869="","",IF(LOOKUP(A869,Stammdaten!$A$17:$A$1001,Stammdaten!$G$17:$G$1001)="Nein",0,IF(ISBLANK('Beladung des Speichers'!A869),"",ROUND(MIN(J869,Q869)*-1,2))))</f>
        <v/>
      </c>
    </row>
    <row r="870" spans="1:19" x14ac:dyDescent="0.2">
      <c r="A870" s="98" t="str">
        <f>IF('Beladung des Speichers'!A870="","",'Beladung des Speichers'!A870)</f>
        <v/>
      </c>
      <c r="B870" s="98" t="str">
        <f>IF('Beladung des Speichers'!B870="","",'Beladung des Speichers'!B870)</f>
        <v/>
      </c>
      <c r="C870" s="149" t="str">
        <f>IF(ISBLANK('Beladung des Speichers'!A870),"",SUMIFS('Beladung des Speichers'!$C$17:$C$300,'Beladung des Speichers'!$A$17:$A$300,A870)-SUMIFS('Entladung des Speichers'!$C$17:$C$300,'Entladung des Speichers'!$A$17:$A$300,A870)+SUMIFS(Füllstände!$B$17:$B$299,Füllstände!$A$17:$A$299,A870)-SUMIFS(Füllstände!$C$17:$C$299,Füllstände!$A$17:$A$299,A870))</f>
        <v/>
      </c>
      <c r="D870" s="150" t="str">
        <f>IF(ISBLANK('Beladung des Speichers'!A870),"",C870*'Beladung des Speichers'!C870/SUMIFS('Beladung des Speichers'!$C$17:$C$300,'Beladung des Speichers'!$A$17:$A$300,A870))</f>
        <v/>
      </c>
      <c r="E870" s="151" t="str">
        <f>IF(ISBLANK('Beladung des Speichers'!A870),"",1/SUMIFS('Beladung des Speichers'!$C$17:$C$300,'Beladung des Speichers'!$A$17:$A$300,A870)*C870*SUMIF($A$17:$A$300,A870,'Beladung des Speichers'!$E$17:$E$300))</f>
        <v/>
      </c>
      <c r="F870" s="152" t="str">
        <f>IF(ISBLANK('Beladung des Speichers'!A870),"",IF(C870=0,"0,00",D870/C870*E870))</f>
        <v/>
      </c>
      <c r="G870" s="153" t="str">
        <f>IF(ISBLANK('Beladung des Speichers'!A870),"",SUMIFS('Beladung des Speichers'!$C$17:$C$300,'Beladung des Speichers'!$A$17:$A$300,A870))</f>
        <v/>
      </c>
      <c r="H870" s="112" t="str">
        <f>IF(ISBLANK('Beladung des Speichers'!A870),"",'Beladung des Speichers'!C870)</f>
        <v/>
      </c>
      <c r="I870" s="154" t="str">
        <f>IF(ISBLANK('Beladung des Speichers'!A870),"",SUMIFS('Beladung des Speichers'!$E$17:$E$1001,'Beladung des Speichers'!$A$17:$A$1001,'Ergebnis (detailliert)'!A870))</f>
        <v/>
      </c>
      <c r="J870" s="113" t="str">
        <f>IF(ISBLANK('Beladung des Speichers'!A870),"",'Beladung des Speichers'!E870)</f>
        <v/>
      </c>
      <c r="K870" s="154" t="str">
        <f>IF(ISBLANK('Beladung des Speichers'!A870),"",SUMIFS('Entladung des Speichers'!$C$17:$C$1001,'Entladung des Speichers'!$A$17:$A$1001,'Ergebnis (detailliert)'!A870))</f>
        <v/>
      </c>
      <c r="L870" s="155" t="str">
        <f t="shared" si="54"/>
        <v/>
      </c>
      <c r="M870" s="155" t="str">
        <f>IF(ISBLANK('Entladung des Speichers'!A870),"",'Entladung des Speichers'!C870)</f>
        <v/>
      </c>
      <c r="N870" s="154" t="str">
        <f>IF(ISBLANK('Beladung des Speichers'!A870),"",SUMIFS('Entladung des Speichers'!$E$17:$E$1001,'Entladung des Speichers'!$A$17:$A$1001,'Ergebnis (detailliert)'!$A$17:$A$300))</f>
        <v/>
      </c>
      <c r="O870" s="113" t="str">
        <f t="shared" si="55"/>
        <v/>
      </c>
      <c r="P870" s="17" t="str">
        <f>IFERROR(IF(A870="","",N870*'Ergebnis (detailliert)'!J870/'Ergebnis (detailliert)'!I870),0)</f>
        <v/>
      </c>
      <c r="Q870" s="95" t="str">
        <f t="shared" si="56"/>
        <v/>
      </c>
      <c r="R870" s="96" t="str">
        <f t="shared" si="57"/>
        <v/>
      </c>
      <c r="S870" s="97" t="str">
        <f>IF(A870="","",IF(LOOKUP(A870,Stammdaten!$A$17:$A$1001,Stammdaten!$G$17:$G$1001)="Nein",0,IF(ISBLANK('Beladung des Speichers'!A870),"",ROUND(MIN(J870,Q870)*-1,2))))</f>
        <v/>
      </c>
    </row>
    <row r="871" spans="1:19" x14ac:dyDescent="0.2">
      <c r="A871" s="98" t="str">
        <f>IF('Beladung des Speichers'!A871="","",'Beladung des Speichers'!A871)</f>
        <v/>
      </c>
      <c r="B871" s="98" t="str">
        <f>IF('Beladung des Speichers'!B871="","",'Beladung des Speichers'!B871)</f>
        <v/>
      </c>
      <c r="C871" s="149" t="str">
        <f>IF(ISBLANK('Beladung des Speichers'!A871),"",SUMIFS('Beladung des Speichers'!$C$17:$C$300,'Beladung des Speichers'!$A$17:$A$300,A871)-SUMIFS('Entladung des Speichers'!$C$17:$C$300,'Entladung des Speichers'!$A$17:$A$300,A871)+SUMIFS(Füllstände!$B$17:$B$299,Füllstände!$A$17:$A$299,A871)-SUMIFS(Füllstände!$C$17:$C$299,Füllstände!$A$17:$A$299,A871))</f>
        <v/>
      </c>
      <c r="D871" s="150" t="str">
        <f>IF(ISBLANK('Beladung des Speichers'!A871),"",C871*'Beladung des Speichers'!C871/SUMIFS('Beladung des Speichers'!$C$17:$C$300,'Beladung des Speichers'!$A$17:$A$300,A871))</f>
        <v/>
      </c>
      <c r="E871" s="151" t="str">
        <f>IF(ISBLANK('Beladung des Speichers'!A871),"",1/SUMIFS('Beladung des Speichers'!$C$17:$C$300,'Beladung des Speichers'!$A$17:$A$300,A871)*C871*SUMIF($A$17:$A$300,A871,'Beladung des Speichers'!$E$17:$E$300))</f>
        <v/>
      </c>
      <c r="F871" s="152" t="str">
        <f>IF(ISBLANK('Beladung des Speichers'!A871),"",IF(C871=0,"0,00",D871/C871*E871))</f>
        <v/>
      </c>
      <c r="G871" s="153" t="str">
        <f>IF(ISBLANK('Beladung des Speichers'!A871),"",SUMIFS('Beladung des Speichers'!$C$17:$C$300,'Beladung des Speichers'!$A$17:$A$300,A871))</f>
        <v/>
      </c>
      <c r="H871" s="112" t="str">
        <f>IF(ISBLANK('Beladung des Speichers'!A871),"",'Beladung des Speichers'!C871)</f>
        <v/>
      </c>
      <c r="I871" s="154" t="str">
        <f>IF(ISBLANK('Beladung des Speichers'!A871),"",SUMIFS('Beladung des Speichers'!$E$17:$E$1001,'Beladung des Speichers'!$A$17:$A$1001,'Ergebnis (detailliert)'!A871))</f>
        <v/>
      </c>
      <c r="J871" s="113" t="str">
        <f>IF(ISBLANK('Beladung des Speichers'!A871),"",'Beladung des Speichers'!E871)</f>
        <v/>
      </c>
      <c r="K871" s="154" t="str">
        <f>IF(ISBLANK('Beladung des Speichers'!A871),"",SUMIFS('Entladung des Speichers'!$C$17:$C$1001,'Entladung des Speichers'!$A$17:$A$1001,'Ergebnis (detailliert)'!A871))</f>
        <v/>
      </c>
      <c r="L871" s="155" t="str">
        <f t="shared" si="54"/>
        <v/>
      </c>
      <c r="M871" s="155" t="str">
        <f>IF(ISBLANK('Entladung des Speichers'!A871),"",'Entladung des Speichers'!C871)</f>
        <v/>
      </c>
      <c r="N871" s="154" t="str">
        <f>IF(ISBLANK('Beladung des Speichers'!A871),"",SUMIFS('Entladung des Speichers'!$E$17:$E$1001,'Entladung des Speichers'!$A$17:$A$1001,'Ergebnis (detailliert)'!$A$17:$A$300))</f>
        <v/>
      </c>
      <c r="O871" s="113" t="str">
        <f t="shared" si="55"/>
        <v/>
      </c>
      <c r="P871" s="17" t="str">
        <f>IFERROR(IF(A871="","",N871*'Ergebnis (detailliert)'!J871/'Ergebnis (detailliert)'!I871),0)</f>
        <v/>
      </c>
      <c r="Q871" s="95" t="str">
        <f t="shared" si="56"/>
        <v/>
      </c>
      <c r="R871" s="96" t="str">
        <f t="shared" si="57"/>
        <v/>
      </c>
      <c r="S871" s="97" t="str">
        <f>IF(A871="","",IF(LOOKUP(A871,Stammdaten!$A$17:$A$1001,Stammdaten!$G$17:$G$1001)="Nein",0,IF(ISBLANK('Beladung des Speichers'!A871),"",ROUND(MIN(J871,Q871)*-1,2))))</f>
        <v/>
      </c>
    </row>
    <row r="872" spans="1:19" x14ac:dyDescent="0.2">
      <c r="A872" s="98" t="str">
        <f>IF('Beladung des Speichers'!A872="","",'Beladung des Speichers'!A872)</f>
        <v/>
      </c>
      <c r="B872" s="98" t="str">
        <f>IF('Beladung des Speichers'!B872="","",'Beladung des Speichers'!B872)</f>
        <v/>
      </c>
      <c r="C872" s="149" t="str">
        <f>IF(ISBLANK('Beladung des Speichers'!A872),"",SUMIFS('Beladung des Speichers'!$C$17:$C$300,'Beladung des Speichers'!$A$17:$A$300,A872)-SUMIFS('Entladung des Speichers'!$C$17:$C$300,'Entladung des Speichers'!$A$17:$A$300,A872)+SUMIFS(Füllstände!$B$17:$B$299,Füllstände!$A$17:$A$299,A872)-SUMIFS(Füllstände!$C$17:$C$299,Füllstände!$A$17:$A$299,A872))</f>
        <v/>
      </c>
      <c r="D872" s="150" t="str">
        <f>IF(ISBLANK('Beladung des Speichers'!A872),"",C872*'Beladung des Speichers'!C872/SUMIFS('Beladung des Speichers'!$C$17:$C$300,'Beladung des Speichers'!$A$17:$A$300,A872))</f>
        <v/>
      </c>
      <c r="E872" s="151" t="str">
        <f>IF(ISBLANK('Beladung des Speichers'!A872),"",1/SUMIFS('Beladung des Speichers'!$C$17:$C$300,'Beladung des Speichers'!$A$17:$A$300,A872)*C872*SUMIF($A$17:$A$300,A872,'Beladung des Speichers'!$E$17:$E$300))</f>
        <v/>
      </c>
      <c r="F872" s="152" t="str">
        <f>IF(ISBLANK('Beladung des Speichers'!A872),"",IF(C872=0,"0,00",D872/C872*E872))</f>
        <v/>
      </c>
      <c r="G872" s="153" t="str">
        <f>IF(ISBLANK('Beladung des Speichers'!A872),"",SUMIFS('Beladung des Speichers'!$C$17:$C$300,'Beladung des Speichers'!$A$17:$A$300,A872))</f>
        <v/>
      </c>
      <c r="H872" s="112" t="str">
        <f>IF(ISBLANK('Beladung des Speichers'!A872),"",'Beladung des Speichers'!C872)</f>
        <v/>
      </c>
      <c r="I872" s="154" t="str">
        <f>IF(ISBLANK('Beladung des Speichers'!A872),"",SUMIFS('Beladung des Speichers'!$E$17:$E$1001,'Beladung des Speichers'!$A$17:$A$1001,'Ergebnis (detailliert)'!A872))</f>
        <v/>
      </c>
      <c r="J872" s="113" t="str">
        <f>IF(ISBLANK('Beladung des Speichers'!A872),"",'Beladung des Speichers'!E872)</f>
        <v/>
      </c>
      <c r="K872" s="154" t="str">
        <f>IF(ISBLANK('Beladung des Speichers'!A872),"",SUMIFS('Entladung des Speichers'!$C$17:$C$1001,'Entladung des Speichers'!$A$17:$A$1001,'Ergebnis (detailliert)'!A872))</f>
        <v/>
      </c>
      <c r="L872" s="155" t="str">
        <f t="shared" si="54"/>
        <v/>
      </c>
      <c r="M872" s="155" t="str">
        <f>IF(ISBLANK('Entladung des Speichers'!A872),"",'Entladung des Speichers'!C872)</f>
        <v/>
      </c>
      <c r="N872" s="154" t="str">
        <f>IF(ISBLANK('Beladung des Speichers'!A872),"",SUMIFS('Entladung des Speichers'!$E$17:$E$1001,'Entladung des Speichers'!$A$17:$A$1001,'Ergebnis (detailliert)'!$A$17:$A$300))</f>
        <v/>
      </c>
      <c r="O872" s="113" t="str">
        <f t="shared" si="55"/>
        <v/>
      </c>
      <c r="P872" s="17" t="str">
        <f>IFERROR(IF(A872="","",N872*'Ergebnis (detailliert)'!J872/'Ergebnis (detailliert)'!I872),0)</f>
        <v/>
      </c>
      <c r="Q872" s="95" t="str">
        <f t="shared" si="56"/>
        <v/>
      </c>
      <c r="R872" s="96" t="str">
        <f t="shared" si="57"/>
        <v/>
      </c>
      <c r="S872" s="97" t="str">
        <f>IF(A872="","",IF(LOOKUP(A872,Stammdaten!$A$17:$A$1001,Stammdaten!$G$17:$G$1001)="Nein",0,IF(ISBLANK('Beladung des Speichers'!A872),"",ROUND(MIN(J872,Q872)*-1,2))))</f>
        <v/>
      </c>
    </row>
    <row r="873" spans="1:19" x14ac:dyDescent="0.2">
      <c r="A873" s="98" t="str">
        <f>IF('Beladung des Speichers'!A873="","",'Beladung des Speichers'!A873)</f>
        <v/>
      </c>
      <c r="B873" s="98" t="str">
        <f>IF('Beladung des Speichers'!B873="","",'Beladung des Speichers'!B873)</f>
        <v/>
      </c>
      <c r="C873" s="149" t="str">
        <f>IF(ISBLANK('Beladung des Speichers'!A873),"",SUMIFS('Beladung des Speichers'!$C$17:$C$300,'Beladung des Speichers'!$A$17:$A$300,A873)-SUMIFS('Entladung des Speichers'!$C$17:$C$300,'Entladung des Speichers'!$A$17:$A$300,A873)+SUMIFS(Füllstände!$B$17:$B$299,Füllstände!$A$17:$A$299,A873)-SUMIFS(Füllstände!$C$17:$C$299,Füllstände!$A$17:$A$299,A873))</f>
        <v/>
      </c>
      <c r="D873" s="150" t="str">
        <f>IF(ISBLANK('Beladung des Speichers'!A873),"",C873*'Beladung des Speichers'!C873/SUMIFS('Beladung des Speichers'!$C$17:$C$300,'Beladung des Speichers'!$A$17:$A$300,A873))</f>
        <v/>
      </c>
      <c r="E873" s="151" t="str">
        <f>IF(ISBLANK('Beladung des Speichers'!A873),"",1/SUMIFS('Beladung des Speichers'!$C$17:$C$300,'Beladung des Speichers'!$A$17:$A$300,A873)*C873*SUMIF($A$17:$A$300,A873,'Beladung des Speichers'!$E$17:$E$300))</f>
        <v/>
      </c>
      <c r="F873" s="152" t="str">
        <f>IF(ISBLANK('Beladung des Speichers'!A873),"",IF(C873=0,"0,00",D873/C873*E873))</f>
        <v/>
      </c>
      <c r="G873" s="153" t="str">
        <f>IF(ISBLANK('Beladung des Speichers'!A873),"",SUMIFS('Beladung des Speichers'!$C$17:$C$300,'Beladung des Speichers'!$A$17:$A$300,A873))</f>
        <v/>
      </c>
      <c r="H873" s="112" t="str">
        <f>IF(ISBLANK('Beladung des Speichers'!A873),"",'Beladung des Speichers'!C873)</f>
        <v/>
      </c>
      <c r="I873" s="154" t="str">
        <f>IF(ISBLANK('Beladung des Speichers'!A873),"",SUMIFS('Beladung des Speichers'!$E$17:$E$1001,'Beladung des Speichers'!$A$17:$A$1001,'Ergebnis (detailliert)'!A873))</f>
        <v/>
      </c>
      <c r="J873" s="113" t="str">
        <f>IF(ISBLANK('Beladung des Speichers'!A873),"",'Beladung des Speichers'!E873)</f>
        <v/>
      </c>
      <c r="K873" s="154" t="str">
        <f>IF(ISBLANK('Beladung des Speichers'!A873),"",SUMIFS('Entladung des Speichers'!$C$17:$C$1001,'Entladung des Speichers'!$A$17:$A$1001,'Ergebnis (detailliert)'!A873))</f>
        <v/>
      </c>
      <c r="L873" s="155" t="str">
        <f t="shared" si="54"/>
        <v/>
      </c>
      <c r="M873" s="155" t="str">
        <f>IF(ISBLANK('Entladung des Speichers'!A873),"",'Entladung des Speichers'!C873)</f>
        <v/>
      </c>
      <c r="N873" s="154" t="str">
        <f>IF(ISBLANK('Beladung des Speichers'!A873),"",SUMIFS('Entladung des Speichers'!$E$17:$E$1001,'Entladung des Speichers'!$A$17:$A$1001,'Ergebnis (detailliert)'!$A$17:$A$300))</f>
        <v/>
      </c>
      <c r="O873" s="113" t="str">
        <f t="shared" si="55"/>
        <v/>
      </c>
      <c r="P873" s="17" t="str">
        <f>IFERROR(IF(A873="","",N873*'Ergebnis (detailliert)'!J873/'Ergebnis (detailliert)'!I873),0)</f>
        <v/>
      </c>
      <c r="Q873" s="95" t="str">
        <f t="shared" si="56"/>
        <v/>
      </c>
      <c r="R873" s="96" t="str">
        <f t="shared" si="57"/>
        <v/>
      </c>
      <c r="S873" s="97" t="str">
        <f>IF(A873="","",IF(LOOKUP(A873,Stammdaten!$A$17:$A$1001,Stammdaten!$G$17:$G$1001)="Nein",0,IF(ISBLANK('Beladung des Speichers'!A873),"",ROUND(MIN(J873,Q873)*-1,2))))</f>
        <v/>
      </c>
    </row>
    <row r="874" spans="1:19" x14ac:dyDescent="0.2">
      <c r="A874" s="98" t="str">
        <f>IF('Beladung des Speichers'!A874="","",'Beladung des Speichers'!A874)</f>
        <v/>
      </c>
      <c r="B874" s="98" t="str">
        <f>IF('Beladung des Speichers'!B874="","",'Beladung des Speichers'!B874)</f>
        <v/>
      </c>
      <c r="C874" s="149" t="str">
        <f>IF(ISBLANK('Beladung des Speichers'!A874),"",SUMIFS('Beladung des Speichers'!$C$17:$C$300,'Beladung des Speichers'!$A$17:$A$300,A874)-SUMIFS('Entladung des Speichers'!$C$17:$C$300,'Entladung des Speichers'!$A$17:$A$300,A874)+SUMIFS(Füllstände!$B$17:$B$299,Füllstände!$A$17:$A$299,A874)-SUMIFS(Füllstände!$C$17:$C$299,Füllstände!$A$17:$A$299,A874))</f>
        <v/>
      </c>
      <c r="D874" s="150" t="str">
        <f>IF(ISBLANK('Beladung des Speichers'!A874),"",C874*'Beladung des Speichers'!C874/SUMIFS('Beladung des Speichers'!$C$17:$C$300,'Beladung des Speichers'!$A$17:$A$300,A874))</f>
        <v/>
      </c>
      <c r="E874" s="151" t="str">
        <f>IF(ISBLANK('Beladung des Speichers'!A874),"",1/SUMIFS('Beladung des Speichers'!$C$17:$C$300,'Beladung des Speichers'!$A$17:$A$300,A874)*C874*SUMIF($A$17:$A$300,A874,'Beladung des Speichers'!$E$17:$E$300))</f>
        <v/>
      </c>
      <c r="F874" s="152" t="str">
        <f>IF(ISBLANK('Beladung des Speichers'!A874),"",IF(C874=0,"0,00",D874/C874*E874))</f>
        <v/>
      </c>
      <c r="G874" s="153" t="str">
        <f>IF(ISBLANK('Beladung des Speichers'!A874),"",SUMIFS('Beladung des Speichers'!$C$17:$C$300,'Beladung des Speichers'!$A$17:$A$300,A874))</f>
        <v/>
      </c>
      <c r="H874" s="112" t="str">
        <f>IF(ISBLANK('Beladung des Speichers'!A874),"",'Beladung des Speichers'!C874)</f>
        <v/>
      </c>
      <c r="I874" s="154" t="str">
        <f>IF(ISBLANK('Beladung des Speichers'!A874),"",SUMIFS('Beladung des Speichers'!$E$17:$E$1001,'Beladung des Speichers'!$A$17:$A$1001,'Ergebnis (detailliert)'!A874))</f>
        <v/>
      </c>
      <c r="J874" s="113" t="str">
        <f>IF(ISBLANK('Beladung des Speichers'!A874),"",'Beladung des Speichers'!E874)</f>
        <v/>
      </c>
      <c r="K874" s="154" t="str">
        <f>IF(ISBLANK('Beladung des Speichers'!A874),"",SUMIFS('Entladung des Speichers'!$C$17:$C$1001,'Entladung des Speichers'!$A$17:$A$1001,'Ergebnis (detailliert)'!A874))</f>
        <v/>
      </c>
      <c r="L874" s="155" t="str">
        <f t="shared" si="54"/>
        <v/>
      </c>
      <c r="M874" s="155" t="str">
        <f>IF(ISBLANK('Entladung des Speichers'!A874),"",'Entladung des Speichers'!C874)</f>
        <v/>
      </c>
      <c r="N874" s="154" t="str">
        <f>IF(ISBLANK('Beladung des Speichers'!A874),"",SUMIFS('Entladung des Speichers'!$E$17:$E$1001,'Entladung des Speichers'!$A$17:$A$1001,'Ergebnis (detailliert)'!$A$17:$A$300))</f>
        <v/>
      </c>
      <c r="O874" s="113" t="str">
        <f t="shared" si="55"/>
        <v/>
      </c>
      <c r="P874" s="17" t="str">
        <f>IFERROR(IF(A874="","",N874*'Ergebnis (detailliert)'!J874/'Ergebnis (detailliert)'!I874),0)</f>
        <v/>
      </c>
      <c r="Q874" s="95" t="str">
        <f t="shared" si="56"/>
        <v/>
      </c>
      <c r="R874" s="96" t="str">
        <f t="shared" si="57"/>
        <v/>
      </c>
      <c r="S874" s="97" t="str">
        <f>IF(A874="","",IF(LOOKUP(A874,Stammdaten!$A$17:$A$1001,Stammdaten!$G$17:$G$1001)="Nein",0,IF(ISBLANK('Beladung des Speichers'!A874),"",ROUND(MIN(J874,Q874)*-1,2))))</f>
        <v/>
      </c>
    </row>
    <row r="875" spans="1:19" x14ac:dyDescent="0.2">
      <c r="A875" s="98" t="str">
        <f>IF('Beladung des Speichers'!A875="","",'Beladung des Speichers'!A875)</f>
        <v/>
      </c>
      <c r="B875" s="98" t="str">
        <f>IF('Beladung des Speichers'!B875="","",'Beladung des Speichers'!B875)</f>
        <v/>
      </c>
      <c r="C875" s="149" t="str">
        <f>IF(ISBLANK('Beladung des Speichers'!A875),"",SUMIFS('Beladung des Speichers'!$C$17:$C$300,'Beladung des Speichers'!$A$17:$A$300,A875)-SUMIFS('Entladung des Speichers'!$C$17:$C$300,'Entladung des Speichers'!$A$17:$A$300,A875)+SUMIFS(Füllstände!$B$17:$B$299,Füllstände!$A$17:$A$299,A875)-SUMIFS(Füllstände!$C$17:$C$299,Füllstände!$A$17:$A$299,A875))</f>
        <v/>
      </c>
      <c r="D875" s="150" t="str">
        <f>IF(ISBLANK('Beladung des Speichers'!A875),"",C875*'Beladung des Speichers'!C875/SUMIFS('Beladung des Speichers'!$C$17:$C$300,'Beladung des Speichers'!$A$17:$A$300,A875))</f>
        <v/>
      </c>
      <c r="E875" s="151" t="str">
        <f>IF(ISBLANK('Beladung des Speichers'!A875),"",1/SUMIFS('Beladung des Speichers'!$C$17:$C$300,'Beladung des Speichers'!$A$17:$A$300,A875)*C875*SUMIF($A$17:$A$300,A875,'Beladung des Speichers'!$E$17:$E$300))</f>
        <v/>
      </c>
      <c r="F875" s="152" t="str">
        <f>IF(ISBLANK('Beladung des Speichers'!A875),"",IF(C875=0,"0,00",D875/C875*E875))</f>
        <v/>
      </c>
      <c r="G875" s="153" t="str">
        <f>IF(ISBLANK('Beladung des Speichers'!A875),"",SUMIFS('Beladung des Speichers'!$C$17:$C$300,'Beladung des Speichers'!$A$17:$A$300,A875))</f>
        <v/>
      </c>
      <c r="H875" s="112" t="str">
        <f>IF(ISBLANK('Beladung des Speichers'!A875),"",'Beladung des Speichers'!C875)</f>
        <v/>
      </c>
      <c r="I875" s="154" t="str">
        <f>IF(ISBLANK('Beladung des Speichers'!A875),"",SUMIFS('Beladung des Speichers'!$E$17:$E$1001,'Beladung des Speichers'!$A$17:$A$1001,'Ergebnis (detailliert)'!A875))</f>
        <v/>
      </c>
      <c r="J875" s="113" t="str">
        <f>IF(ISBLANK('Beladung des Speichers'!A875),"",'Beladung des Speichers'!E875)</f>
        <v/>
      </c>
      <c r="K875" s="154" t="str">
        <f>IF(ISBLANK('Beladung des Speichers'!A875),"",SUMIFS('Entladung des Speichers'!$C$17:$C$1001,'Entladung des Speichers'!$A$17:$A$1001,'Ergebnis (detailliert)'!A875))</f>
        <v/>
      </c>
      <c r="L875" s="155" t="str">
        <f t="shared" si="54"/>
        <v/>
      </c>
      <c r="M875" s="155" t="str">
        <f>IF(ISBLANK('Entladung des Speichers'!A875),"",'Entladung des Speichers'!C875)</f>
        <v/>
      </c>
      <c r="N875" s="154" t="str">
        <f>IF(ISBLANK('Beladung des Speichers'!A875),"",SUMIFS('Entladung des Speichers'!$E$17:$E$1001,'Entladung des Speichers'!$A$17:$A$1001,'Ergebnis (detailliert)'!$A$17:$A$300))</f>
        <v/>
      </c>
      <c r="O875" s="113" t="str">
        <f t="shared" si="55"/>
        <v/>
      </c>
      <c r="P875" s="17" t="str">
        <f>IFERROR(IF(A875="","",N875*'Ergebnis (detailliert)'!J875/'Ergebnis (detailliert)'!I875),0)</f>
        <v/>
      </c>
      <c r="Q875" s="95" t="str">
        <f t="shared" si="56"/>
        <v/>
      </c>
      <c r="R875" s="96" t="str">
        <f t="shared" si="57"/>
        <v/>
      </c>
      <c r="S875" s="97" t="str">
        <f>IF(A875="","",IF(LOOKUP(A875,Stammdaten!$A$17:$A$1001,Stammdaten!$G$17:$G$1001)="Nein",0,IF(ISBLANK('Beladung des Speichers'!A875),"",ROUND(MIN(J875,Q875)*-1,2))))</f>
        <v/>
      </c>
    </row>
    <row r="876" spans="1:19" x14ac:dyDescent="0.2">
      <c r="A876" s="98" t="str">
        <f>IF('Beladung des Speichers'!A876="","",'Beladung des Speichers'!A876)</f>
        <v/>
      </c>
      <c r="B876" s="98" t="str">
        <f>IF('Beladung des Speichers'!B876="","",'Beladung des Speichers'!B876)</f>
        <v/>
      </c>
      <c r="C876" s="149" t="str">
        <f>IF(ISBLANK('Beladung des Speichers'!A876),"",SUMIFS('Beladung des Speichers'!$C$17:$C$300,'Beladung des Speichers'!$A$17:$A$300,A876)-SUMIFS('Entladung des Speichers'!$C$17:$C$300,'Entladung des Speichers'!$A$17:$A$300,A876)+SUMIFS(Füllstände!$B$17:$B$299,Füllstände!$A$17:$A$299,A876)-SUMIFS(Füllstände!$C$17:$C$299,Füllstände!$A$17:$A$299,A876))</f>
        <v/>
      </c>
      <c r="D876" s="150" t="str">
        <f>IF(ISBLANK('Beladung des Speichers'!A876),"",C876*'Beladung des Speichers'!C876/SUMIFS('Beladung des Speichers'!$C$17:$C$300,'Beladung des Speichers'!$A$17:$A$300,A876))</f>
        <v/>
      </c>
      <c r="E876" s="151" t="str">
        <f>IF(ISBLANK('Beladung des Speichers'!A876),"",1/SUMIFS('Beladung des Speichers'!$C$17:$C$300,'Beladung des Speichers'!$A$17:$A$300,A876)*C876*SUMIF($A$17:$A$300,A876,'Beladung des Speichers'!$E$17:$E$300))</f>
        <v/>
      </c>
      <c r="F876" s="152" t="str">
        <f>IF(ISBLANK('Beladung des Speichers'!A876),"",IF(C876=0,"0,00",D876/C876*E876))</f>
        <v/>
      </c>
      <c r="G876" s="153" t="str">
        <f>IF(ISBLANK('Beladung des Speichers'!A876),"",SUMIFS('Beladung des Speichers'!$C$17:$C$300,'Beladung des Speichers'!$A$17:$A$300,A876))</f>
        <v/>
      </c>
      <c r="H876" s="112" t="str">
        <f>IF(ISBLANK('Beladung des Speichers'!A876),"",'Beladung des Speichers'!C876)</f>
        <v/>
      </c>
      <c r="I876" s="154" t="str">
        <f>IF(ISBLANK('Beladung des Speichers'!A876),"",SUMIFS('Beladung des Speichers'!$E$17:$E$1001,'Beladung des Speichers'!$A$17:$A$1001,'Ergebnis (detailliert)'!A876))</f>
        <v/>
      </c>
      <c r="J876" s="113" t="str">
        <f>IF(ISBLANK('Beladung des Speichers'!A876),"",'Beladung des Speichers'!E876)</f>
        <v/>
      </c>
      <c r="K876" s="154" t="str">
        <f>IF(ISBLANK('Beladung des Speichers'!A876),"",SUMIFS('Entladung des Speichers'!$C$17:$C$1001,'Entladung des Speichers'!$A$17:$A$1001,'Ergebnis (detailliert)'!A876))</f>
        <v/>
      </c>
      <c r="L876" s="155" t="str">
        <f t="shared" si="54"/>
        <v/>
      </c>
      <c r="M876" s="155" t="str">
        <f>IF(ISBLANK('Entladung des Speichers'!A876),"",'Entladung des Speichers'!C876)</f>
        <v/>
      </c>
      <c r="N876" s="154" t="str">
        <f>IF(ISBLANK('Beladung des Speichers'!A876),"",SUMIFS('Entladung des Speichers'!$E$17:$E$1001,'Entladung des Speichers'!$A$17:$A$1001,'Ergebnis (detailliert)'!$A$17:$A$300))</f>
        <v/>
      </c>
      <c r="O876" s="113" t="str">
        <f t="shared" si="55"/>
        <v/>
      </c>
      <c r="P876" s="17" t="str">
        <f>IFERROR(IF(A876="","",N876*'Ergebnis (detailliert)'!J876/'Ergebnis (detailliert)'!I876),0)</f>
        <v/>
      </c>
      <c r="Q876" s="95" t="str">
        <f t="shared" si="56"/>
        <v/>
      </c>
      <c r="R876" s="96" t="str">
        <f t="shared" si="57"/>
        <v/>
      </c>
      <c r="S876" s="97" t="str">
        <f>IF(A876="","",IF(LOOKUP(A876,Stammdaten!$A$17:$A$1001,Stammdaten!$G$17:$G$1001)="Nein",0,IF(ISBLANK('Beladung des Speichers'!A876),"",ROUND(MIN(J876,Q876)*-1,2))))</f>
        <v/>
      </c>
    </row>
    <row r="877" spans="1:19" x14ac:dyDescent="0.2">
      <c r="A877" s="98" t="str">
        <f>IF('Beladung des Speichers'!A877="","",'Beladung des Speichers'!A877)</f>
        <v/>
      </c>
      <c r="B877" s="98" t="str">
        <f>IF('Beladung des Speichers'!B877="","",'Beladung des Speichers'!B877)</f>
        <v/>
      </c>
      <c r="C877" s="149" t="str">
        <f>IF(ISBLANK('Beladung des Speichers'!A877),"",SUMIFS('Beladung des Speichers'!$C$17:$C$300,'Beladung des Speichers'!$A$17:$A$300,A877)-SUMIFS('Entladung des Speichers'!$C$17:$C$300,'Entladung des Speichers'!$A$17:$A$300,A877)+SUMIFS(Füllstände!$B$17:$B$299,Füllstände!$A$17:$A$299,A877)-SUMIFS(Füllstände!$C$17:$C$299,Füllstände!$A$17:$A$299,A877))</f>
        <v/>
      </c>
      <c r="D877" s="150" t="str">
        <f>IF(ISBLANK('Beladung des Speichers'!A877),"",C877*'Beladung des Speichers'!C877/SUMIFS('Beladung des Speichers'!$C$17:$C$300,'Beladung des Speichers'!$A$17:$A$300,A877))</f>
        <v/>
      </c>
      <c r="E877" s="151" t="str">
        <f>IF(ISBLANK('Beladung des Speichers'!A877),"",1/SUMIFS('Beladung des Speichers'!$C$17:$C$300,'Beladung des Speichers'!$A$17:$A$300,A877)*C877*SUMIF($A$17:$A$300,A877,'Beladung des Speichers'!$E$17:$E$300))</f>
        <v/>
      </c>
      <c r="F877" s="152" t="str">
        <f>IF(ISBLANK('Beladung des Speichers'!A877),"",IF(C877=0,"0,00",D877/C877*E877))</f>
        <v/>
      </c>
      <c r="G877" s="153" t="str">
        <f>IF(ISBLANK('Beladung des Speichers'!A877),"",SUMIFS('Beladung des Speichers'!$C$17:$C$300,'Beladung des Speichers'!$A$17:$A$300,A877))</f>
        <v/>
      </c>
      <c r="H877" s="112" t="str">
        <f>IF(ISBLANK('Beladung des Speichers'!A877),"",'Beladung des Speichers'!C877)</f>
        <v/>
      </c>
      <c r="I877" s="154" t="str">
        <f>IF(ISBLANK('Beladung des Speichers'!A877),"",SUMIFS('Beladung des Speichers'!$E$17:$E$1001,'Beladung des Speichers'!$A$17:$A$1001,'Ergebnis (detailliert)'!A877))</f>
        <v/>
      </c>
      <c r="J877" s="113" t="str">
        <f>IF(ISBLANK('Beladung des Speichers'!A877),"",'Beladung des Speichers'!E877)</f>
        <v/>
      </c>
      <c r="K877" s="154" t="str">
        <f>IF(ISBLANK('Beladung des Speichers'!A877),"",SUMIFS('Entladung des Speichers'!$C$17:$C$1001,'Entladung des Speichers'!$A$17:$A$1001,'Ergebnis (detailliert)'!A877))</f>
        <v/>
      </c>
      <c r="L877" s="155" t="str">
        <f t="shared" si="54"/>
        <v/>
      </c>
      <c r="M877" s="155" t="str">
        <f>IF(ISBLANK('Entladung des Speichers'!A877),"",'Entladung des Speichers'!C877)</f>
        <v/>
      </c>
      <c r="N877" s="154" t="str">
        <f>IF(ISBLANK('Beladung des Speichers'!A877),"",SUMIFS('Entladung des Speichers'!$E$17:$E$1001,'Entladung des Speichers'!$A$17:$A$1001,'Ergebnis (detailliert)'!$A$17:$A$300))</f>
        <v/>
      </c>
      <c r="O877" s="113" t="str">
        <f t="shared" si="55"/>
        <v/>
      </c>
      <c r="P877" s="17" t="str">
        <f>IFERROR(IF(A877="","",N877*'Ergebnis (detailliert)'!J877/'Ergebnis (detailliert)'!I877),0)</f>
        <v/>
      </c>
      <c r="Q877" s="95" t="str">
        <f t="shared" si="56"/>
        <v/>
      </c>
      <c r="R877" s="96" t="str">
        <f t="shared" si="57"/>
        <v/>
      </c>
      <c r="S877" s="97" t="str">
        <f>IF(A877="","",IF(LOOKUP(A877,Stammdaten!$A$17:$A$1001,Stammdaten!$G$17:$G$1001)="Nein",0,IF(ISBLANK('Beladung des Speichers'!A877),"",ROUND(MIN(J877,Q877)*-1,2))))</f>
        <v/>
      </c>
    </row>
    <row r="878" spans="1:19" x14ac:dyDescent="0.2">
      <c r="A878" s="98" t="str">
        <f>IF('Beladung des Speichers'!A878="","",'Beladung des Speichers'!A878)</f>
        <v/>
      </c>
      <c r="B878" s="98" t="str">
        <f>IF('Beladung des Speichers'!B878="","",'Beladung des Speichers'!B878)</f>
        <v/>
      </c>
      <c r="C878" s="149" t="str">
        <f>IF(ISBLANK('Beladung des Speichers'!A878),"",SUMIFS('Beladung des Speichers'!$C$17:$C$300,'Beladung des Speichers'!$A$17:$A$300,A878)-SUMIFS('Entladung des Speichers'!$C$17:$C$300,'Entladung des Speichers'!$A$17:$A$300,A878)+SUMIFS(Füllstände!$B$17:$B$299,Füllstände!$A$17:$A$299,A878)-SUMIFS(Füllstände!$C$17:$C$299,Füllstände!$A$17:$A$299,A878))</f>
        <v/>
      </c>
      <c r="D878" s="150" t="str">
        <f>IF(ISBLANK('Beladung des Speichers'!A878),"",C878*'Beladung des Speichers'!C878/SUMIFS('Beladung des Speichers'!$C$17:$C$300,'Beladung des Speichers'!$A$17:$A$300,A878))</f>
        <v/>
      </c>
      <c r="E878" s="151" t="str">
        <f>IF(ISBLANK('Beladung des Speichers'!A878),"",1/SUMIFS('Beladung des Speichers'!$C$17:$C$300,'Beladung des Speichers'!$A$17:$A$300,A878)*C878*SUMIF($A$17:$A$300,A878,'Beladung des Speichers'!$E$17:$E$300))</f>
        <v/>
      </c>
      <c r="F878" s="152" t="str">
        <f>IF(ISBLANK('Beladung des Speichers'!A878),"",IF(C878=0,"0,00",D878/C878*E878))</f>
        <v/>
      </c>
      <c r="G878" s="153" t="str">
        <f>IF(ISBLANK('Beladung des Speichers'!A878),"",SUMIFS('Beladung des Speichers'!$C$17:$C$300,'Beladung des Speichers'!$A$17:$A$300,A878))</f>
        <v/>
      </c>
      <c r="H878" s="112" t="str">
        <f>IF(ISBLANK('Beladung des Speichers'!A878),"",'Beladung des Speichers'!C878)</f>
        <v/>
      </c>
      <c r="I878" s="154" t="str">
        <f>IF(ISBLANK('Beladung des Speichers'!A878),"",SUMIFS('Beladung des Speichers'!$E$17:$E$1001,'Beladung des Speichers'!$A$17:$A$1001,'Ergebnis (detailliert)'!A878))</f>
        <v/>
      </c>
      <c r="J878" s="113" t="str">
        <f>IF(ISBLANK('Beladung des Speichers'!A878),"",'Beladung des Speichers'!E878)</f>
        <v/>
      </c>
      <c r="K878" s="154" t="str">
        <f>IF(ISBLANK('Beladung des Speichers'!A878),"",SUMIFS('Entladung des Speichers'!$C$17:$C$1001,'Entladung des Speichers'!$A$17:$A$1001,'Ergebnis (detailliert)'!A878))</f>
        <v/>
      </c>
      <c r="L878" s="155" t="str">
        <f t="shared" si="54"/>
        <v/>
      </c>
      <c r="M878" s="155" t="str">
        <f>IF(ISBLANK('Entladung des Speichers'!A878),"",'Entladung des Speichers'!C878)</f>
        <v/>
      </c>
      <c r="N878" s="154" t="str">
        <f>IF(ISBLANK('Beladung des Speichers'!A878),"",SUMIFS('Entladung des Speichers'!$E$17:$E$1001,'Entladung des Speichers'!$A$17:$A$1001,'Ergebnis (detailliert)'!$A$17:$A$300))</f>
        <v/>
      </c>
      <c r="O878" s="113" t="str">
        <f t="shared" si="55"/>
        <v/>
      </c>
      <c r="P878" s="17" t="str">
        <f>IFERROR(IF(A878="","",N878*'Ergebnis (detailliert)'!J878/'Ergebnis (detailliert)'!I878),0)</f>
        <v/>
      </c>
      <c r="Q878" s="95" t="str">
        <f t="shared" si="56"/>
        <v/>
      </c>
      <c r="R878" s="96" t="str">
        <f t="shared" si="57"/>
        <v/>
      </c>
      <c r="S878" s="97" t="str">
        <f>IF(A878="","",IF(LOOKUP(A878,Stammdaten!$A$17:$A$1001,Stammdaten!$G$17:$G$1001)="Nein",0,IF(ISBLANK('Beladung des Speichers'!A878),"",ROUND(MIN(J878,Q878)*-1,2))))</f>
        <v/>
      </c>
    </row>
    <row r="879" spans="1:19" x14ac:dyDescent="0.2">
      <c r="A879" s="98" t="str">
        <f>IF('Beladung des Speichers'!A879="","",'Beladung des Speichers'!A879)</f>
        <v/>
      </c>
      <c r="B879" s="98" t="str">
        <f>IF('Beladung des Speichers'!B879="","",'Beladung des Speichers'!B879)</f>
        <v/>
      </c>
      <c r="C879" s="149" t="str">
        <f>IF(ISBLANK('Beladung des Speichers'!A879),"",SUMIFS('Beladung des Speichers'!$C$17:$C$300,'Beladung des Speichers'!$A$17:$A$300,A879)-SUMIFS('Entladung des Speichers'!$C$17:$C$300,'Entladung des Speichers'!$A$17:$A$300,A879)+SUMIFS(Füllstände!$B$17:$B$299,Füllstände!$A$17:$A$299,A879)-SUMIFS(Füllstände!$C$17:$C$299,Füllstände!$A$17:$A$299,A879))</f>
        <v/>
      </c>
      <c r="D879" s="150" t="str">
        <f>IF(ISBLANK('Beladung des Speichers'!A879),"",C879*'Beladung des Speichers'!C879/SUMIFS('Beladung des Speichers'!$C$17:$C$300,'Beladung des Speichers'!$A$17:$A$300,A879))</f>
        <v/>
      </c>
      <c r="E879" s="151" t="str">
        <f>IF(ISBLANK('Beladung des Speichers'!A879),"",1/SUMIFS('Beladung des Speichers'!$C$17:$C$300,'Beladung des Speichers'!$A$17:$A$300,A879)*C879*SUMIF($A$17:$A$300,A879,'Beladung des Speichers'!$E$17:$E$300))</f>
        <v/>
      </c>
      <c r="F879" s="152" t="str">
        <f>IF(ISBLANK('Beladung des Speichers'!A879),"",IF(C879=0,"0,00",D879/C879*E879))</f>
        <v/>
      </c>
      <c r="G879" s="153" t="str">
        <f>IF(ISBLANK('Beladung des Speichers'!A879),"",SUMIFS('Beladung des Speichers'!$C$17:$C$300,'Beladung des Speichers'!$A$17:$A$300,A879))</f>
        <v/>
      </c>
      <c r="H879" s="112" t="str">
        <f>IF(ISBLANK('Beladung des Speichers'!A879),"",'Beladung des Speichers'!C879)</f>
        <v/>
      </c>
      <c r="I879" s="154" t="str">
        <f>IF(ISBLANK('Beladung des Speichers'!A879),"",SUMIFS('Beladung des Speichers'!$E$17:$E$1001,'Beladung des Speichers'!$A$17:$A$1001,'Ergebnis (detailliert)'!A879))</f>
        <v/>
      </c>
      <c r="J879" s="113" t="str">
        <f>IF(ISBLANK('Beladung des Speichers'!A879),"",'Beladung des Speichers'!E879)</f>
        <v/>
      </c>
      <c r="K879" s="154" t="str">
        <f>IF(ISBLANK('Beladung des Speichers'!A879),"",SUMIFS('Entladung des Speichers'!$C$17:$C$1001,'Entladung des Speichers'!$A$17:$A$1001,'Ergebnis (detailliert)'!A879))</f>
        <v/>
      </c>
      <c r="L879" s="155" t="str">
        <f t="shared" si="54"/>
        <v/>
      </c>
      <c r="M879" s="155" t="str">
        <f>IF(ISBLANK('Entladung des Speichers'!A879),"",'Entladung des Speichers'!C879)</f>
        <v/>
      </c>
      <c r="N879" s="154" t="str">
        <f>IF(ISBLANK('Beladung des Speichers'!A879),"",SUMIFS('Entladung des Speichers'!$E$17:$E$1001,'Entladung des Speichers'!$A$17:$A$1001,'Ergebnis (detailliert)'!$A$17:$A$300))</f>
        <v/>
      </c>
      <c r="O879" s="113" t="str">
        <f t="shared" si="55"/>
        <v/>
      </c>
      <c r="P879" s="17" t="str">
        <f>IFERROR(IF(A879="","",N879*'Ergebnis (detailliert)'!J879/'Ergebnis (detailliert)'!I879),0)</f>
        <v/>
      </c>
      <c r="Q879" s="95" t="str">
        <f t="shared" si="56"/>
        <v/>
      </c>
      <c r="R879" s="96" t="str">
        <f t="shared" si="57"/>
        <v/>
      </c>
      <c r="S879" s="97" t="str">
        <f>IF(A879="","",IF(LOOKUP(A879,Stammdaten!$A$17:$A$1001,Stammdaten!$G$17:$G$1001)="Nein",0,IF(ISBLANK('Beladung des Speichers'!A879),"",ROUND(MIN(J879,Q879)*-1,2))))</f>
        <v/>
      </c>
    </row>
    <row r="880" spans="1:19" x14ac:dyDescent="0.2">
      <c r="A880" s="98" t="str">
        <f>IF('Beladung des Speichers'!A880="","",'Beladung des Speichers'!A880)</f>
        <v/>
      </c>
      <c r="B880" s="98" t="str">
        <f>IF('Beladung des Speichers'!B880="","",'Beladung des Speichers'!B880)</f>
        <v/>
      </c>
      <c r="C880" s="149" t="str">
        <f>IF(ISBLANK('Beladung des Speichers'!A880),"",SUMIFS('Beladung des Speichers'!$C$17:$C$300,'Beladung des Speichers'!$A$17:$A$300,A880)-SUMIFS('Entladung des Speichers'!$C$17:$C$300,'Entladung des Speichers'!$A$17:$A$300,A880)+SUMIFS(Füllstände!$B$17:$B$299,Füllstände!$A$17:$A$299,A880)-SUMIFS(Füllstände!$C$17:$C$299,Füllstände!$A$17:$A$299,A880))</f>
        <v/>
      </c>
      <c r="D880" s="150" t="str">
        <f>IF(ISBLANK('Beladung des Speichers'!A880),"",C880*'Beladung des Speichers'!C880/SUMIFS('Beladung des Speichers'!$C$17:$C$300,'Beladung des Speichers'!$A$17:$A$300,A880))</f>
        <v/>
      </c>
      <c r="E880" s="151" t="str">
        <f>IF(ISBLANK('Beladung des Speichers'!A880),"",1/SUMIFS('Beladung des Speichers'!$C$17:$C$300,'Beladung des Speichers'!$A$17:$A$300,A880)*C880*SUMIF($A$17:$A$300,A880,'Beladung des Speichers'!$E$17:$E$300))</f>
        <v/>
      </c>
      <c r="F880" s="152" t="str">
        <f>IF(ISBLANK('Beladung des Speichers'!A880),"",IF(C880=0,"0,00",D880/C880*E880))</f>
        <v/>
      </c>
      <c r="G880" s="153" t="str">
        <f>IF(ISBLANK('Beladung des Speichers'!A880),"",SUMIFS('Beladung des Speichers'!$C$17:$C$300,'Beladung des Speichers'!$A$17:$A$300,A880))</f>
        <v/>
      </c>
      <c r="H880" s="112" t="str">
        <f>IF(ISBLANK('Beladung des Speichers'!A880),"",'Beladung des Speichers'!C880)</f>
        <v/>
      </c>
      <c r="I880" s="154" t="str">
        <f>IF(ISBLANK('Beladung des Speichers'!A880),"",SUMIFS('Beladung des Speichers'!$E$17:$E$1001,'Beladung des Speichers'!$A$17:$A$1001,'Ergebnis (detailliert)'!A880))</f>
        <v/>
      </c>
      <c r="J880" s="113" t="str">
        <f>IF(ISBLANK('Beladung des Speichers'!A880),"",'Beladung des Speichers'!E880)</f>
        <v/>
      </c>
      <c r="K880" s="154" t="str">
        <f>IF(ISBLANK('Beladung des Speichers'!A880),"",SUMIFS('Entladung des Speichers'!$C$17:$C$1001,'Entladung des Speichers'!$A$17:$A$1001,'Ergebnis (detailliert)'!A880))</f>
        <v/>
      </c>
      <c r="L880" s="155" t="str">
        <f t="shared" si="54"/>
        <v/>
      </c>
      <c r="M880" s="155" t="str">
        <f>IF(ISBLANK('Entladung des Speichers'!A880),"",'Entladung des Speichers'!C880)</f>
        <v/>
      </c>
      <c r="N880" s="154" t="str">
        <f>IF(ISBLANK('Beladung des Speichers'!A880),"",SUMIFS('Entladung des Speichers'!$E$17:$E$1001,'Entladung des Speichers'!$A$17:$A$1001,'Ergebnis (detailliert)'!$A$17:$A$300))</f>
        <v/>
      </c>
      <c r="O880" s="113" t="str">
        <f t="shared" si="55"/>
        <v/>
      </c>
      <c r="P880" s="17" t="str">
        <f>IFERROR(IF(A880="","",N880*'Ergebnis (detailliert)'!J880/'Ergebnis (detailliert)'!I880),0)</f>
        <v/>
      </c>
      <c r="Q880" s="95" t="str">
        <f t="shared" si="56"/>
        <v/>
      </c>
      <c r="R880" s="96" t="str">
        <f t="shared" si="57"/>
        <v/>
      </c>
      <c r="S880" s="97" t="str">
        <f>IF(A880="","",IF(LOOKUP(A880,Stammdaten!$A$17:$A$1001,Stammdaten!$G$17:$G$1001)="Nein",0,IF(ISBLANK('Beladung des Speichers'!A880),"",ROUND(MIN(J880,Q880)*-1,2))))</f>
        <v/>
      </c>
    </row>
    <row r="881" spans="1:19" x14ac:dyDescent="0.2">
      <c r="A881" s="98" t="str">
        <f>IF('Beladung des Speichers'!A881="","",'Beladung des Speichers'!A881)</f>
        <v/>
      </c>
      <c r="B881" s="98" t="str">
        <f>IF('Beladung des Speichers'!B881="","",'Beladung des Speichers'!B881)</f>
        <v/>
      </c>
      <c r="C881" s="149" t="str">
        <f>IF(ISBLANK('Beladung des Speichers'!A881),"",SUMIFS('Beladung des Speichers'!$C$17:$C$300,'Beladung des Speichers'!$A$17:$A$300,A881)-SUMIFS('Entladung des Speichers'!$C$17:$C$300,'Entladung des Speichers'!$A$17:$A$300,A881)+SUMIFS(Füllstände!$B$17:$B$299,Füllstände!$A$17:$A$299,A881)-SUMIFS(Füllstände!$C$17:$C$299,Füllstände!$A$17:$A$299,A881))</f>
        <v/>
      </c>
      <c r="D881" s="150" t="str">
        <f>IF(ISBLANK('Beladung des Speichers'!A881),"",C881*'Beladung des Speichers'!C881/SUMIFS('Beladung des Speichers'!$C$17:$C$300,'Beladung des Speichers'!$A$17:$A$300,A881))</f>
        <v/>
      </c>
      <c r="E881" s="151" t="str">
        <f>IF(ISBLANK('Beladung des Speichers'!A881),"",1/SUMIFS('Beladung des Speichers'!$C$17:$C$300,'Beladung des Speichers'!$A$17:$A$300,A881)*C881*SUMIF($A$17:$A$300,A881,'Beladung des Speichers'!$E$17:$E$300))</f>
        <v/>
      </c>
      <c r="F881" s="152" t="str">
        <f>IF(ISBLANK('Beladung des Speichers'!A881),"",IF(C881=0,"0,00",D881/C881*E881))</f>
        <v/>
      </c>
      <c r="G881" s="153" t="str">
        <f>IF(ISBLANK('Beladung des Speichers'!A881),"",SUMIFS('Beladung des Speichers'!$C$17:$C$300,'Beladung des Speichers'!$A$17:$A$300,A881))</f>
        <v/>
      </c>
      <c r="H881" s="112" t="str">
        <f>IF(ISBLANK('Beladung des Speichers'!A881),"",'Beladung des Speichers'!C881)</f>
        <v/>
      </c>
      <c r="I881" s="154" t="str">
        <f>IF(ISBLANK('Beladung des Speichers'!A881),"",SUMIFS('Beladung des Speichers'!$E$17:$E$1001,'Beladung des Speichers'!$A$17:$A$1001,'Ergebnis (detailliert)'!A881))</f>
        <v/>
      </c>
      <c r="J881" s="113" t="str">
        <f>IF(ISBLANK('Beladung des Speichers'!A881),"",'Beladung des Speichers'!E881)</f>
        <v/>
      </c>
      <c r="K881" s="154" t="str">
        <f>IF(ISBLANK('Beladung des Speichers'!A881),"",SUMIFS('Entladung des Speichers'!$C$17:$C$1001,'Entladung des Speichers'!$A$17:$A$1001,'Ergebnis (detailliert)'!A881))</f>
        <v/>
      </c>
      <c r="L881" s="155" t="str">
        <f t="shared" si="54"/>
        <v/>
      </c>
      <c r="M881" s="155" t="str">
        <f>IF(ISBLANK('Entladung des Speichers'!A881),"",'Entladung des Speichers'!C881)</f>
        <v/>
      </c>
      <c r="N881" s="154" t="str">
        <f>IF(ISBLANK('Beladung des Speichers'!A881),"",SUMIFS('Entladung des Speichers'!$E$17:$E$1001,'Entladung des Speichers'!$A$17:$A$1001,'Ergebnis (detailliert)'!$A$17:$A$300))</f>
        <v/>
      </c>
      <c r="O881" s="113" t="str">
        <f t="shared" si="55"/>
        <v/>
      </c>
      <c r="P881" s="17" t="str">
        <f>IFERROR(IF(A881="","",N881*'Ergebnis (detailliert)'!J881/'Ergebnis (detailliert)'!I881),0)</f>
        <v/>
      </c>
      <c r="Q881" s="95" t="str">
        <f t="shared" si="56"/>
        <v/>
      </c>
      <c r="R881" s="96" t="str">
        <f t="shared" si="57"/>
        <v/>
      </c>
      <c r="S881" s="97" t="str">
        <f>IF(A881="","",IF(LOOKUP(A881,Stammdaten!$A$17:$A$1001,Stammdaten!$G$17:$G$1001)="Nein",0,IF(ISBLANK('Beladung des Speichers'!A881),"",ROUND(MIN(J881,Q881)*-1,2))))</f>
        <v/>
      </c>
    </row>
    <row r="882" spans="1:19" x14ac:dyDescent="0.2">
      <c r="A882" s="98" t="str">
        <f>IF('Beladung des Speichers'!A882="","",'Beladung des Speichers'!A882)</f>
        <v/>
      </c>
      <c r="B882" s="98" t="str">
        <f>IF('Beladung des Speichers'!B882="","",'Beladung des Speichers'!B882)</f>
        <v/>
      </c>
      <c r="C882" s="149" t="str">
        <f>IF(ISBLANK('Beladung des Speichers'!A882),"",SUMIFS('Beladung des Speichers'!$C$17:$C$300,'Beladung des Speichers'!$A$17:$A$300,A882)-SUMIFS('Entladung des Speichers'!$C$17:$C$300,'Entladung des Speichers'!$A$17:$A$300,A882)+SUMIFS(Füllstände!$B$17:$B$299,Füllstände!$A$17:$A$299,A882)-SUMIFS(Füllstände!$C$17:$C$299,Füllstände!$A$17:$A$299,A882))</f>
        <v/>
      </c>
      <c r="D882" s="150" t="str">
        <f>IF(ISBLANK('Beladung des Speichers'!A882),"",C882*'Beladung des Speichers'!C882/SUMIFS('Beladung des Speichers'!$C$17:$C$300,'Beladung des Speichers'!$A$17:$A$300,A882))</f>
        <v/>
      </c>
      <c r="E882" s="151" t="str">
        <f>IF(ISBLANK('Beladung des Speichers'!A882),"",1/SUMIFS('Beladung des Speichers'!$C$17:$C$300,'Beladung des Speichers'!$A$17:$A$300,A882)*C882*SUMIF($A$17:$A$300,A882,'Beladung des Speichers'!$E$17:$E$300))</f>
        <v/>
      </c>
      <c r="F882" s="152" t="str">
        <f>IF(ISBLANK('Beladung des Speichers'!A882),"",IF(C882=0,"0,00",D882/C882*E882))</f>
        <v/>
      </c>
      <c r="G882" s="153" t="str">
        <f>IF(ISBLANK('Beladung des Speichers'!A882),"",SUMIFS('Beladung des Speichers'!$C$17:$C$300,'Beladung des Speichers'!$A$17:$A$300,A882))</f>
        <v/>
      </c>
      <c r="H882" s="112" t="str">
        <f>IF(ISBLANK('Beladung des Speichers'!A882),"",'Beladung des Speichers'!C882)</f>
        <v/>
      </c>
      <c r="I882" s="154" t="str">
        <f>IF(ISBLANK('Beladung des Speichers'!A882),"",SUMIFS('Beladung des Speichers'!$E$17:$E$1001,'Beladung des Speichers'!$A$17:$A$1001,'Ergebnis (detailliert)'!A882))</f>
        <v/>
      </c>
      <c r="J882" s="113" t="str">
        <f>IF(ISBLANK('Beladung des Speichers'!A882),"",'Beladung des Speichers'!E882)</f>
        <v/>
      </c>
      <c r="K882" s="154" t="str">
        <f>IF(ISBLANK('Beladung des Speichers'!A882),"",SUMIFS('Entladung des Speichers'!$C$17:$C$1001,'Entladung des Speichers'!$A$17:$A$1001,'Ergebnis (detailliert)'!A882))</f>
        <v/>
      </c>
      <c r="L882" s="155" t="str">
        <f t="shared" si="54"/>
        <v/>
      </c>
      <c r="M882" s="155" t="str">
        <f>IF(ISBLANK('Entladung des Speichers'!A882),"",'Entladung des Speichers'!C882)</f>
        <v/>
      </c>
      <c r="N882" s="154" t="str">
        <f>IF(ISBLANK('Beladung des Speichers'!A882),"",SUMIFS('Entladung des Speichers'!$E$17:$E$1001,'Entladung des Speichers'!$A$17:$A$1001,'Ergebnis (detailliert)'!$A$17:$A$300))</f>
        <v/>
      </c>
      <c r="O882" s="113" t="str">
        <f t="shared" si="55"/>
        <v/>
      </c>
      <c r="P882" s="17" t="str">
        <f>IFERROR(IF(A882="","",N882*'Ergebnis (detailliert)'!J882/'Ergebnis (detailliert)'!I882),0)</f>
        <v/>
      </c>
      <c r="Q882" s="95" t="str">
        <f t="shared" si="56"/>
        <v/>
      </c>
      <c r="R882" s="96" t="str">
        <f t="shared" si="57"/>
        <v/>
      </c>
      <c r="S882" s="97" t="str">
        <f>IF(A882="","",IF(LOOKUP(A882,Stammdaten!$A$17:$A$1001,Stammdaten!$G$17:$G$1001)="Nein",0,IF(ISBLANK('Beladung des Speichers'!A882),"",ROUND(MIN(J882,Q882)*-1,2))))</f>
        <v/>
      </c>
    </row>
    <row r="883" spans="1:19" x14ac:dyDescent="0.2">
      <c r="A883" s="98" t="str">
        <f>IF('Beladung des Speichers'!A883="","",'Beladung des Speichers'!A883)</f>
        <v/>
      </c>
      <c r="B883" s="98" t="str">
        <f>IF('Beladung des Speichers'!B883="","",'Beladung des Speichers'!B883)</f>
        <v/>
      </c>
      <c r="C883" s="149" t="str">
        <f>IF(ISBLANK('Beladung des Speichers'!A883),"",SUMIFS('Beladung des Speichers'!$C$17:$C$300,'Beladung des Speichers'!$A$17:$A$300,A883)-SUMIFS('Entladung des Speichers'!$C$17:$C$300,'Entladung des Speichers'!$A$17:$A$300,A883)+SUMIFS(Füllstände!$B$17:$B$299,Füllstände!$A$17:$A$299,A883)-SUMIFS(Füllstände!$C$17:$C$299,Füllstände!$A$17:$A$299,A883))</f>
        <v/>
      </c>
      <c r="D883" s="150" t="str">
        <f>IF(ISBLANK('Beladung des Speichers'!A883),"",C883*'Beladung des Speichers'!C883/SUMIFS('Beladung des Speichers'!$C$17:$C$300,'Beladung des Speichers'!$A$17:$A$300,A883))</f>
        <v/>
      </c>
      <c r="E883" s="151" t="str">
        <f>IF(ISBLANK('Beladung des Speichers'!A883),"",1/SUMIFS('Beladung des Speichers'!$C$17:$C$300,'Beladung des Speichers'!$A$17:$A$300,A883)*C883*SUMIF($A$17:$A$300,A883,'Beladung des Speichers'!$E$17:$E$300))</f>
        <v/>
      </c>
      <c r="F883" s="152" t="str">
        <f>IF(ISBLANK('Beladung des Speichers'!A883),"",IF(C883=0,"0,00",D883/C883*E883))</f>
        <v/>
      </c>
      <c r="G883" s="153" t="str">
        <f>IF(ISBLANK('Beladung des Speichers'!A883),"",SUMIFS('Beladung des Speichers'!$C$17:$C$300,'Beladung des Speichers'!$A$17:$A$300,A883))</f>
        <v/>
      </c>
      <c r="H883" s="112" t="str">
        <f>IF(ISBLANK('Beladung des Speichers'!A883),"",'Beladung des Speichers'!C883)</f>
        <v/>
      </c>
      <c r="I883" s="154" t="str">
        <f>IF(ISBLANK('Beladung des Speichers'!A883),"",SUMIFS('Beladung des Speichers'!$E$17:$E$1001,'Beladung des Speichers'!$A$17:$A$1001,'Ergebnis (detailliert)'!A883))</f>
        <v/>
      </c>
      <c r="J883" s="113" t="str">
        <f>IF(ISBLANK('Beladung des Speichers'!A883),"",'Beladung des Speichers'!E883)</f>
        <v/>
      </c>
      <c r="K883" s="154" t="str">
        <f>IF(ISBLANK('Beladung des Speichers'!A883),"",SUMIFS('Entladung des Speichers'!$C$17:$C$1001,'Entladung des Speichers'!$A$17:$A$1001,'Ergebnis (detailliert)'!A883))</f>
        <v/>
      </c>
      <c r="L883" s="155" t="str">
        <f t="shared" si="54"/>
        <v/>
      </c>
      <c r="M883" s="155" t="str">
        <f>IF(ISBLANK('Entladung des Speichers'!A883),"",'Entladung des Speichers'!C883)</f>
        <v/>
      </c>
      <c r="N883" s="154" t="str">
        <f>IF(ISBLANK('Beladung des Speichers'!A883),"",SUMIFS('Entladung des Speichers'!$E$17:$E$1001,'Entladung des Speichers'!$A$17:$A$1001,'Ergebnis (detailliert)'!$A$17:$A$300))</f>
        <v/>
      </c>
      <c r="O883" s="113" t="str">
        <f t="shared" si="55"/>
        <v/>
      </c>
      <c r="P883" s="17" t="str">
        <f>IFERROR(IF(A883="","",N883*'Ergebnis (detailliert)'!J883/'Ergebnis (detailliert)'!I883),0)</f>
        <v/>
      </c>
      <c r="Q883" s="95" t="str">
        <f t="shared" si="56"/>
        <v/>
      </c>
      <c r="R883" s="96" t="str">
        <f t="shared" si="57"/>
        <v/>
      </c>
      <c r="S883" s="97" t="str">
        <f>IF(A883="","",IF(LOOKUP(A883,Stammdaten!$A$17:$A$1001,Stammdaten!$G$17:$G$1001)="Nein",0,IF(ISBLANK('Beladung des Speichers'!A883),"",ROUND(MIN(J883,Q883)*-1,2))))</f>
        <v/>
      </c>
    </row>
    <row r="884" spans="1:19" x14ac:dyDescent="0.2">
      <c r="A884" s="98" t="str">
        <f>IF('Beladung des Speichers'!A884="","",'Beladung des Speichers'!A884)</f>
        <v/>
      </c>
      <c r="B884" s="98" t="str">
        <f>IF('Beladung des Speichers'!B884="","",'Beladung des Speichers'!B884)</f>
        <v/>
      </c>
      <c r="C884" s="149" t="str">
        <f>IF(ISBLANK('Beladung des Speichers'!A884),"",SUMIFS('Beladung des Speichers'!$C$17:$C$300,'Beladung des Speichers'!$A$17:$A$300,A884)-SUMIFS('Entladung des Speichers'!$C$17:$C$300,'Entladung des Speichers'!$A$17:$A$300,A884)+SUMIFS(Füllstände!$B$17:$B$299,Füllstände!$A$17:$A$299,A884)-SUMIFS(Füllstände!$C$17:$C$299,Füllstände!$A$17:$A$299,A884))</f>
        <v/>
      </c>
      <c r="D884" s="150" t="str">
        <f>IF(ISBLANK('Beladung des Speichers'!A884),"",C884*'Beladung des Speichers'!C884/SUMIFS('Beladung des Speichers'!$C$17:$C$300,'Beladung des Speichers'!$A$17:$A$300,A884))</f>
        <v/>
      </c>
      <c r="E884" s="151" t="str">
        <f>IF(ISBLANK('Beladung des Speichers'!A884),"",1/SUMIFS('Beladung des Speichers'!$C$17:$C$300,'Beladung des Speichers'!$A$17:$A$300,A884)*C884*SUMIF($A$17:$A$300,A884,'Beladung des Speichers'!$E$17:$E$300))</f>
        <v/>
      </c>
      <c r="F884" s="152" t="str">
        <f>IF(ISBLANK('Beladung des Speichers'!A884),"",IF(C884=0,"0,00",D884/C884*E884))</f>
        <v/>
      </c>
      <c r="G884" s="153" t="str">
        <f>IF(ISBLANK('Beladung des Speichers'!A884),"",SUMIFS('Beladung des Speichers'!$C$17:$C$300,'Beladung des Speichers'!$A$17:$A$300,A884))</f>
        <v/>
      </c>
      <c r="H884" s="112" t="str">
        <f>IF(ISBLANK('Beladung des Speichers'!A884),"",'Beladung des Speichers'!C884)</f>
        <v/>
      </c>
      <c r="I884" s="154" t="str">
        <f>IF(ISBLANK('Beladung des Speichers'!A884),"",SUMIFS('Beladung des Speichers'!$E$17:$E$1001,'Beladung des Speichers'!$A$17:$A$1001,'Ergebnis (detailliert)'!A884))</f>
        <v/>
      </c>
      <c r="J884" s="113" t="str">
        <f>IF(ISBLANK('Beladung des Speichers'!A884),"",'Beladung des Speichers'!E884)</f>
        <v/>
      </c>
      <c r="K884" s="154" t="str">
        <f>IF(ISBLANK('Beladung des Speichers'!A884),"",SUMIFS('Entladung des Speichers'!$C$17:$C$1001,'Entladung des Speichers'!$A$17:$A$1001,'Ergebnis (detailliert)'!A884))</f>
        <v/>
      </c>
      <c r="L884" s="155" t="str">
        <f t="shared" si="54"/>
        <v/>
      </c>
      <c r="M884" s="155" t="str">
        <f>IF(ISBLANK('Entladung des Speichers'!A884),"",'Entladung des Speichers'!C884)</f>
        <v/>
      </c>
      <c r="N884" s="154" t="str">
        <f>IF(ISBLANK('Beladung des Speichers'!A884),"",SUMIFS('Entladung des Speichers'!$E$17:$E$1001,'Entladung des Speichers'!$A$17:$A$1001,'Ergebnis (detailliert)'!$A$17:$A$300))</f>
        <v/>
      </c>
      <c r="O884" s="113" t="str">
        <f t="shared" si="55"/>
        <v/>
      </c>
      <c r="P884" s="17" t="str">
        <f>IFERROR(IF(A884="","",N884*'Ergebnis (detailliert)'!J884/'Ergebnis (detailliert)'!I884),0)</f>
        <v/>
      </c>
      <c r="Q884" s="95" t="str">
        <f t="shared" si="56"/>
        <v/>
      </c>
      <c r="R884" s="96" t="str">
        <f t="shared" si="57"/>
        <v/>
      </c>
      <c r="S884" s="97" t="str">
        <f>IF(A884="","",IF(LOOKUP(A884,Stammdaten!$A$17:$A$1001,Stammdaten!$G$17:$G$1001)="Nein",0,IF(ISBLANK('Beladung des Speichers'!A884),"",ROUND(MIN(J884,Q884)*-1,2))))</f>
        <v/>
      </c>
    </row>
    <row r="885" spans="1:19" x14ac:dyDescent="0.2">
      <c r="A885" s="98" t="str">
        <f>IF('Beladung des Speichers'!A885="","",'Beladung des Speichers'!A885)</f>
        <v/>
      </c>
      <c r="B885" s="98" t="str">
        <f>IF('Beladung des Speichers'!B885="","",'Beladung des Speichers'!B885)</f>
        <v/>
      </c>
      <c r="C885" s="149" t="str">
        <f>IF(ISBLANK('Beladung des Speichers'!A885),"",SUMIFS('Beladung des Speichers'!$C$17:$C$300,'Beladung des Speichers'!$A$17:$A$300,A885)-SUMIFS('Entladung des Speichers'!$C$17:$C$300,'Entladung des Speichers'!$A$17:$A$300,A885)+SUMIFS(Füllstände!$B$17:$B$299,Füllstände!$A$17:$A$299,A885)-SUMIFS(Füllstände!$C$17:$C$299,Füllstände!$A$17:$A$299,A885))</f>
        <v/>
      </c>
      <c r="D885" s="150" t="str">
        <f>IF(ISBLANK('Beladung des Speichers'!A885),"",C885*'Beladung des Speichers'!C885/SUMIFS('Beladung des Speichers'!$C$17:$C$300,'Beladung des Speichers'!$A$17:$A$300,A885))</f>
        <v/>
      </c>
      <c r="E885" s="151" t="str">
        <f>IF(ISBLANK('Beladung des Speichers'!A885),"",1/SUMIFS('Beladung des Speichers'!$C$17:$C$300,'Beladung des Speichers'!$A$17:$A$300,A885)*C885*SUMIF($A$17:$A$300,A885,'Beladung des Speichers'!$E$17:$E$300))</f>
        <v/>
      </c>
      <c r="F885" s="152" t="str">
        <f>IF(ISBLANK('Beladung des Speichers'!A885),"",IF(C885=0,"0,00",D885/C885*E885))</f>
        <v/>
      </c>
      <c r="G885" s="153" t="str">
        <f>IF(ISBLANK('Beladung des Speichers'!A885),"",SUMIFS('Beladung des Speichers'!$C$17:$C$300,'Beladung des Speichers'!$A$17:$A$300,A885))</f>
        <v/>
      </c>
      <c r="H885" s="112" t="str">
        <f>IF(ISBLANK('Beladung des Speichers'!A885),"",'Beladung des Speichers'!C885)</f>
        <v/>
      </c>
      <c r="I885" s="154" t="str">
        <f>IF(ISBLANK('Beladung des Speichers'!A885),"",SUMIFS('Beladung des Speichers'!$E$17:$E$1001,'Beladung des Speichers'!$A$17:$A$1001,'Ergebnis (detailliert)'!A885))</f>
        <v/>
      </c>
      <c r="J885" s="113" t="str">
        <f>IF(ISBLANK('Beladung des Speichers'!A885),"",'Beladung des Speichers'!E885)</f>
        <v/>
      </c>
      <c r="K885" s="154" t="str">
        <f>IF(ISBLANK('Beladung des Speichers'!A885),"",SUMIFS('Entladung des Speichers'!$C$17:$C$1001,'Entladung des Speichers'!$A$17:$A$1001,'Ergebnis (detailliert)'!A885))</f>
        <v/>
      </c>
      <c r="L885" s="155" t="str">
        <f t="shared" si="54"/>
        <v/>
      </c>
      <c r="M885" s="155" t="str">
        <f>IF(ISBLANK('Entladung des Speichers'!A885),"",'Entladung des Speichers'!C885)</f>
        <v/>
      </c>
      <c r="N885" s="154" t="str">
        <f>IF(ISBLANK('Beladung des Speichers'!A885),"",SUMIFS('Entladung des Speichers'!$E$17:$E$1001,'Entladung des Speichers'!$A$17:$A$1001,'Ergebnis (detailliert)'!$A$17:$A$300))</f>
        <v/>
      </c>
      <c r="O885" s="113" t="str">
        <f t="shared" si="55"/>
        <v/>
      </c>
      <c r="P885" s="17" t="str">
        <f>IFERROR(IF(A885="","",N885*'Ergebnis (detailliert)'!J885/'Ergebnis (detailliert)'!I885),0)</f>
        <v/>
      </c>
      <c r="Q885" s="95" t="str">
        <f t="shared" si="56"/>
        <v/>
      </c>
      <c r="R885" s="96" t="str">
        <f t="shared" si="57"/>
        <v/>
      </c>
      <c r="S885" s="97" t="str">
        <f>IF(A885="","",IF(LOOKUP(A885,Stammdaten!$A$17:$A$1001,Stammdaten!$G$17:$G$1001)="Nein",0,IF(ISBLANK('Beladung des Speichers'!A885),"",ROUND(MIN(J885,Q885)*-1,2))))</f>
        <v/>
      </c>
    </row>
    <row r="886" spans="1:19" x14ac:dyDescent="0.2">
      <c r="A886" s="98" t="str">
        <f>IF('Beladung des Speichers'!A886="","",'Beladung des Speichers'!A886)</f>
        <v/>
      </c>
      <c r="B886" s="98" t="str">
        <f>IF('Beladung des Speichers'!B886="","",'Beladung des Speichers'!B886)</f>
        <v/>
      </c>
      <c r="C886" s="149" t="str">
        <f>IF(ISBLANK('Beladung des Speichers'!A886),"",SUMIFS('Beladung des Speichers'!$C$17:$C$300,'Beladung des Speichers'!$A$17:$A$300,A886)-SUMIFS('Entladung des Speichers'!$C$17:$C$300,'Entladung des Speichers'!$A$17:$A$300,A886)+SUMIFS(Füllstände!$B$17:$B$299,Füllstände!$A$17:$A$299,A886)-SUMIFS(Füllstände!$C$17:$C$299,Füllstände!$A$17:$A$299,A886))</f>
        <v/>
      </c>
      <c r="D886" s="150" t="str">
        <f>IF(ISBLANK('Beladung des Speichers'!A886),"",C886*'Beladung des Speichers'!C886/SUMIFS('Beladung des Speichers'!$C$17:$C$300,'Beladung des Speichers'!$A$17:$A$300,A886))</f>
        <v/>
      </c>
      <c r="E886" s="151" t="str">
        <f>IF(ISBLANK('Beladung des Speichers'!A886),"",1/SUMIFS('Beladung des Speichers'!$C$17:$C$300,'Beladung des Speichers'!$A$17:$A$300,A886)*C886*SUMIF($A$17:$A$300,A886,'Beladung des Speichers'!$E$17:$E$300))</f>
        <v/>
      </c>
      <c r="F886" s="152" t="str">
        <f>IF(ISBLANK('Beladung des Speichers'!A886),"",IF(C886=0,"0,00",D886/C886*E886))</f>
        <v/>
      </c>
      <c r="G886" s="153" t="str">
        <f>IF(ISBLANK('Beladung des Speichers'!A886),"",SUMIFS('Beladung des Speichers'!$C$17:$C$300,'Beladung des Speichers'!$A$17:$A$300,A886))</f>
        <v/>
      </c>
      <c r="H886" s="112" t="str">
        <f>IF(ISBLANK('Beladung des Speichers'!A886),"",'Beladung des Speichers'!C886)</f>
        <v/>
      </c>
      <c r="I886" s="154" t="str">
        <f>IF(ISBLANK('Beladung des Speichers'!A886),"",SUMIFS('Beladung des Speichers'!$E$17:$E$1001,'Beladung des Speichers'!$A$17:$A$1001,'Ergebnis (detailliert)'!A886))</f>
        <v/>
      </c>
      <c r="J886" s="113" t="str">
        <f>IF(ISBLANK('Beladung des Speichers'!A886),"",'Beladung des Speichers'!E886)</f>
        <v/>
      </c>
      <c r="K886" s="154" t="str">
        <f>IF(ISBLANK('Beladung des Speichers'!A886),"",SUMIFS('Entladung des Speichers'!$C$17:$C$1001,'Entladung des Speichers'!$A$17:$A$1001,'Ergebnis (detailliert)'!A886))</f>
        <v/>
      </c>
      <c r="L886" s="155" t="str">
        <f t="shared" si="54"/>
        <v/>
      </c>
      <c r="M886" s="155" t="str">
        <f>IF(ISBLANK('Entladung des Speichers'!A886),"",'Entladung des Speichers'!C886)</f>
        <v/>
      </c>
      <c r="N886" s="154" t="str">
        <f>IF(ISBLANK('Beladung des Speichers'!A886),"",SUMIFS('Entladung des Speichers'!$E$17:$E$1001,'Entladung des Speichers'!$A$17:$A$1001,'Ergebnis (detailliert)'!$A$17:$A$300))</f>
        <v/>
      </c>
      <c r="O886" s="113" t="str">
        <f t="shared" si="55"/>
        <v/>
      </c>
      <c r="P886" s="17" t="str">
        <f>IFERROR(IF(A886="","",N886*'Ergebnis (detailliert)'!J886/'Ergebnis (detailliert)'!I886),0)</f>
        <v/>
      </c>
      <c r="Q886" s="95" t="str">
        <f t="shared" si="56"/>
        <v/>
      </c>
      <c r="R886" s="96" t="str">
        <f t="shared" si="57"/>
        <v/>
      </c>
      <c r="S886" s="97" t="str">
        <f>IF(A886="","",IF(LOOKUP(A886,Stammdaten!$A$17:$A$1001,Stammdaten!$G$17:$G$1001)="Nein",0,IF(ISBLANK('Beladung des Speichers'!A886),"",ROUND(MIN(J886,Q886)*-1,2))))</f>
        <v/>
      </c>
    </row>
    <row r="887" spans="1:19" x14ac:dyDescent="0.2">
      <c r="A887" s="98" t="str">
        <f>IF('Beladung des Speichers'!A887="","",'Beladung des Speichers'!A887)</f>
        <v/>
      </c>
      <c r="B887" s="98" t="str">
        <f>IF('Beladung des Speichers'!B887="","",'Beladung des Speichers'!B887)</f>
        <v/>
      </c>
      <c r="C887" s="149" t="str">
        <f>IF(ISBLANK('Beladung des Speichers'!A887),"",SUMIFS('Beladung des Speichers'!$C$17:$C$300,'Beladung des Speichers'!$A$17:$A$300,A887)-SUMIFS('Entladung des Speichers'!$C$17:$C$300,'Entladung des Speichers'!$A$17:$A$300,A887)+SUMIFS(Füllstände!$B$17:$B$299,Füllstände!$A$17:$A$299,A887)-SUMIFS(Füllstände!$C$17:$C$299,Füllstände!$A$17:$A$299,A887))</f>
        <v/>
      </c>
      <c r="D887" s="150" t="str">
        <f>IF(ISBLANK('Beladung des Speichers'!A887),"",C887*'Beladung des Speichers'!C887/SUMIFS('Beladung des Speichers'!$C$17:$C$300,'Beladung des Speichers'!$A$17:$A$300,A887))</f>
        <v/>
      </c>
      <c r="E887" s="151" t="str">
        <f>IF(ISBLANK('Beladung des Speichers'!A887),"",1/SUMIFS('Beladung des Speichers'!$C$17:$C$300,'Beladung des Speichers'!$A$17:$A$300,A887)*C887*SUMIF($A$17:$A$300,A887,'Beladung des Speichers'!$E$17:$E$300))</f>
        <v/>
      </c>
      <c r="F887" s="152" t="str">
        <f>IF(ISBLANK('Beladung des Speichers'!A887),"",IF(C887=0,"0,00",D887/C887*E887))</f>
        <v/>
      </c>
      <c r="G887" s="153" t="str">
        <f>IF(ISBLANK('Beladung des Speichers'!A887),"",SUMIFS('Beladung des Speichers'!$C$17:$C$300,'Beladung des Speichers'!$A$17:$A$300,A887))</f>
        <v/>
      </c>
      <c r="H887" s="112" t="str">
        <f>IF(ISBLANK('Beladung des Speichers'!A887),"",'Beladung des Speichers'!C887)</f>
        <v/>
      </c>
      <c r="I887" s="154" t="str">
        <f>IF(ISBLANK('Beladung des Speichers'!A887),"",SUMIFS('Beladung des Speichers'!$E$17:$E$1001,'Beladung des Speichers'!$A$17:$A$1001,'Ergebnis (detailliert)'!A887))</f>
        <v/>
      </c>
      <c r="J887" s="113" t="str">
        <f>IF(ISBLANK('Beladung des Speichers'!A887),"",'Beladung des Speichers'!E887)</f>
        <v/>
      </c>
      <c r="K887" s="154" t="str">
        <f>IF(ISBLANK('Beladung des Speichers'!A887),"",SUMIFS('Entladung des Speichers'!$C$17:$C$1001,'Entladung des Speichers'!$A$17:$A$1001,'Ergebnis (detailliert)'!A887))</f>
        <v/>
      </c>
      <c r="L887" s="155" t="str">
        <f t="shared" si="54"/>
        <v/>
      </c>
      <c r="M887" s="155" t="str">
        <f>IF(ISBLANK('Entladung des Speichers'!A887),"",'Entladung des Speichers'!C887)</f>
        <v/>
      </c>
      <c r="N887" s="154" t="str">
        <f>IF(ISBLANK('Beladung des Speichers'!A887),"",SUMIFS('Entladung des Speichers'!$E$17:$E$1001,'Entladung des Speichers'!$A$17:$A$1001,'Ergebnis (detailliert)'!$A$17:$A$300))</f>
        <v/>
      </c>
      <c r="O887" s="113" t="str">
        <f t="shared" si="55"/>
        <v/>
      </c>
      <c r="P887" s="17" t="str">
        <f>IFERROR(IF(A887="","",N887*'Ergebnis (detailliert)'!J887/'Ergebnis (detailliert)'!I887),0)</f>
        <v/>
      </c>
      <c r="Q887" s="95" t="str">
        <f t="shared" si="56"/>
        <v/>
      </c>
      <c r="R887" s="96" t="str">
        <f t="shared" si="57"/>
        <v/>
      </c>
      <c r="S887" s="97" t="str">
        <f>IF(A887="","",IF(LOOKUP(A887,Stammdaten!$A$17:$A$1001,Stammdaten!$G$17:$G$1001)="Nein",0,IF(ISBLANK('Beladung des Speichers'!A887),"",ROUND(MIN(J887,Q887)*-1,2))))</f>
        <v/>
      </c>
    </row>
    <row r="888" spans="1:19" x14ac:dyDescent="0.2">
      <c r="A888" s="98" t="str">
        <f>IF('Beladung des Speichers'!A888="","",'Beladung des Speichers'!A888)</f>
        <v/>
      </c>
      <c r="B888" s="98" t="str">
        <f>IF('Beladung des Speichers'!B888="","",'Beladung des Speichers'!B888)</f>
        <v/>
      </c>
      <c r="C888" s="149" t="str">
        <f>IF(ISBLANK('Beladung des Speichers'!A888),"",SUMIFS('Beladung des Speichers'!$C$17:$C$300,'Beladung des Speichers'!$A$17:$A$300,A888)-SUMIFS('Entladung des Speichers'!$C$17:$C$300,'Entladung des Speichers'!$A$17:$A$300,A888)+SUMIFS(Füllstände!$B$17:$B$299,Füllstände!$A$17:$A$299,A888)-SUMIFS(Füllstände!$C$17:$C$299,Füllstände!$A$17:$A$299,A888))</f>
        <v/>
      </c>
      <c r="D888" s="150" t="str">
        <f>IF(ISBLANK('Beladung des Speichers'!A888),"",C888*'Beladung des Speichers'!C888/SUMIFS('Beladung des Speichers'!$C$17:$C$300,'Beladung des Speichers'!$A$17:$A$300,A888))</f>
        <v/>
      </c>
      <c r="E888" s="151" t="str">
        <f>IF(ISBLANK('Beladung des Speichers'!A888),"",1/SUMIFS('Beladung des Speichers'!$C$17:$C$300,'Beladung des Speichers'!$A$17:$A$300,A888)*C888*SUMIF($A$17:$A$300,A888,'Beladung des Speichers'!$E$17:$E$300))</f>
        <v/>
      </c>
      <c r="F888" s="152" t="str">
        <f>IF(ISBLANK('Beladung des Speichers'!A888),"",IF(C888=0,"0,00",D888/C888*E888))</f>
        <v/>
      </c>
      <c r="G888" s="153" t="str">
        <f>IF(ISBLANK('Beladung des Speichers'!A888),"",SUMIFS('Beladung des Speichers'!$C$17:$C$300,'Beladung des Speichers'!$A$17:$A$300,A888))</f>
        <v/>
      </c>
      <c r="H888" s="112" t="str">
        <f>IF(ISBLANK('Beladung des Speichers'!A888),"",'Beladung des Speichers'!C888)</f>
        <v/>
      </c>
      <c r="I888" s="154" t="str">
        <f>IF(ISBLANK('Beladung des Speichers'!A888),"",SUMIFS('Beladung des Speichers'!$E$17:$E$1001,'Beladung des Speichers'!$A$17:$A$1001,'Ergebnis (detailliert)'!A888))</f>
        <v/>
      </c>
      <c r="J888" s="113" t="str">
        <f>IF(ISBLANK('Beladung des Speichers'!A888),"",'Beladung des Speichers'!E888)</f>
        <v/>
      </c>
      <c r="K888" s="154" t="str">
        <f>IF(ISBLANK('Beladung des Speichers'!A888),"",SUMIFS('Entladung des Speichers'!$C$17:$C$1001,'Entladung des Speichers'!$A$17:$A$1001,'Ergebnis (detailliert)'!A888))</f>
        <v/>
      </c>
      <c r="L888" s="155" t="str">
        <f t="shared" si="54"/>
        <v/>
      </c>
      <c r="M888" s="155" t="str">
        <f>IF(ISBLANK('Entladung des Speichers'!A888),"",'Entladung des Speichers'!C888)</f>
        <v/>
      </c>
      <c r="N888" s="154" t="str">
        <f>IF(ISBLANK('Beladung des Speichers'!A888),"",SUMIFS('Entladung des Speichers'!$E$17:$E$1001,'Entladung des Speichers'!$A$17:$A$1001,'Ergebnis (detailliert)'!$A$17:$A$300))</f>
        <v/>
      </c>
      <c r="O888" s="113" t="str">
        <f t="shared" si="55"/>
        <v/>
      </c>
      <c r="P888" s="17" t="str">
        <f>IFERROR(IF(A888="","",N888*'Ergebnis (detailliert)'!J888/'Ergebnis (detailliert)'!I888),0)</f>
        <v/>
      </c>
      <c r="Q888" s="95" t="str">
        <f t="shared" si="56"/>
        <v/>
      </c>
      <c r="R888" s="96" t="str">
        <f t="shared" si="57"/>
        <v/>
      </c>
      <c r="S888" s="97" t="str">
        <f>IF(A888="","",IF(LOOKUP(A888,Stammdaten!$A$17:$A$1001,Stammdaten!$G$17:$G$1001)="Nein",0,IF(ISBLANK('Beladung des Speichers'!A888),"",ROUND(MIN(J888,Q888)*-1,2))))</f>
        <v/>
      </c>
    </row>
    <row r="889" spans="1:19" x14ac:dyDescent="0.2">
      <c r="A889" s="98" t="str">
        <f>IF('Beladung des Speichers'!A889="","",'Beladung des Speichers'!A889)</f>
        <v/>
      </c>
      <c r="B889" s="98" t="str">
        <f>IF('Beladung des Speichers'!B889="","",'Beladung des Speichers'!B889)</f>
        <v/>
      </c>
      <c r="C889" s="149" t="str">
        <f>IF(ISBLANK('Beladung des Speichers'!A889),"",SUMIFS('Beladung des Speichers'!$C$17:$C$300,'Beladung des Speichers'!$A$17:$A$300,A889)-SUMIFS('Entladung des Speichers'!$C$17:$C$300,'Entladung des Speichers'!$A$17:$A$300,A889)+SUMIFS(Füllstände!$B$17:$B$299,Füllstände!$A$17:$A$299,A889)-SUMIFS(Füllstände!$C$17:$C$299,Füllstände!$A$17:$A$299,A889))</f>
        <v/>
      </c>
      <c r="D889" s="150" t="str">
        <f>IF(ISBLANK('Beladung des Speichers'!A889),"",C889*'Beladung des Speichers'!C889/SUMIFS('Beladung des Speichers'!$C$17:$C$300,'Beladung des Speichers'!$A$17:$A$300,A889))</f>
        <v/>
      </c>
      <c r="E889" s="151" t="str">
        <f>IF(ISBLANK('Beladung des Speichers'!A889),"",1/SUMIFS('Beladung des Speichers'!$C$17:$C$300,'Beladung des Speichers'!$A$17:$A$300,A889)*C889*SUMIF($A$17:$A$300,A889,'Beladung des Speichers'!$E$17:$E$300))</f>
        <v/>
      </c>
      <c r="F889" s="152" t="str">
        <f>IF(ISBLANK('Beladung des Speichers'!A889),"",IF(C889=0,"0,00",D889/C889*E889))</f>
        <v/>
      </c>
      <c r="G889" s="153" t="str">
        <f>IF(ISBLANK('Beladung des Speichers'!A889),"",SUMIFS('Beladung des Speichers'!$C$17:$C$300,'Beladung des Speichers'!$A$17:$A$300,A889))</f>
        <v/>
      </c>
      <c r="H889" s="112" t="str">
        <f>IF(ISBLANK('Beladung des Speichers'!A889),"",'Beladung des Speichers'!C889)</f>
        <v/>
      </c>
      <c r="I889" s="154" t="str">
        <f>IF(ISBLANK('Beladung des Speichers'!A889),"",SUMIFS('Beladung des Speichers'!$E$17:$E$1001,'Beladung des Speichers'!$A$17:$A$1001,'Ergebnis (detailliert)'!A889))</f>
        <v/>
      </c>
      <c r="J889" s="113" t="str">
        <f>IF(ISBLANK('Beladung des Speichers'!A889),"",'Beladung des Speichers'!E889)</f>
        <v/>
      </c>
      <c r="K889" s="154" t="str">
        <f>IF(ISBLANK('Beladung des Speichers'!A889),"",SUMIFS('Entladung des Speichers'!$C$17:$C$1001,'Entladung des Speichers'!$A$17:$A$1001,'Ergebnis (detailliert)'!A889))</f>
        <v/>
      </c>
      <c r="L889" s="155" t="str">
        <f t="shared" si="54"/>
        <v/>
      </c>
      <c r="M889" s="155" t="str">
        <f>IF(ISBLANK('Entladung des Speichers'!A889),"",'Entladung des Speichers'!C889)</f>
        <v/>
      </c>
      <c r="N889" s="154" t="str">
        <f>IF(ISBLANK('Beladung des Speichers'!A889),"",SUMIFS('Entladung des Speichers'!$E$17:$E$1001,'Entladung des Speichers'!$A$17:$A$1001,'Ergebnis (detailliert)'!$A$17:$A$300))</f>
        <v/>
      </c>
      <c r="O889" s="113" t="str">
        <f t="shared" si="55"/>
        <v/>
      </c>
      <c r="P889" s="17" t="str">
        <f>IFERROR(IF(A889="","",N889*'Ergebnis (detailliert)'!J889/'Ergebnis (detailliert)'!I889),0)</f>
        <v/>
      </c>
      <c r="Q889" s="95" t="str">
        <f t="shared" si="56"/>
        <v/>
      </c>
      <c r="R889" s="96" t="str">
        <f t="shared" si="57"/>
        <v/>
      </c>
      <c r="S889" s="97" t="str">
        <f>IF(A889="","",IF(LOOKUP(A889,Stammdaten!$A$17:$A$1001,Stammdaten!$G$17:$G$1001)="Nein",0,IF(ISBLANK('Beladung des Speichers'!A889),"",ROUND(MIN(J889,Q889)*-1,2))))</f>
        <v/>
      </c>
    </row>
    <row r="890" spans="1:19" x14ac:dyDescent="0.2">
      <c r="A890" s="98" t="str">
        <f>IF('Beladung des Speichers'!A890="","",'Beladung des Speichers'!A890)</f>
        <v/>
      </c>
      <c r="B890" s="98" t="str">
        <f>IF('Beladung des Speichers'!B890="","",'Beladung des Speichers'!B890)</f>
        <v/>
      </c>
      <c r="C890" s="149" t="str">
        <f>IF(ISBLANK('Beladung des Speichers'!A890),"",SUMIFS('Beladung des Speichers'!$C$17:$C$300,'Beladung des Speichers'!$A$17:$A$300,A890)-SUMIFS('Entladung des Speichers'!$C$17:$C$300,'Entladung des Speichers'!$A$17:$A$300,A890)+SUMIFS(Füllstände!$B$17:$B$299,Füllstände!$A$17:$A$299,A890)-SUMIFS(Füllstände!$C$17:$C$299,Füllstände!$A$17:$A$299,A890))</f>
        <v/>
      </c>
      <c r="D890" s="150" t="str">
        <f>IF(ISBLANK('Beladung des Speichers'!A890),"",C890*'Beladung des Speichers'!C890/SUMIFS('Beladung des Speichers'!$C$17:$C$300,'Beladung des Speichers'!$A$17:$A$300,A890))</f>
        <v/>
      </c>
      <c r="E890" s="151" t="str">
        <f>IF(ISBLANK('Beladung des Speichers'!A890),"",1/SUMIFS('Beladung des Speichers'!$C$17:$C$300,'Beladung des Speichers'!$A$17:$A$300,A890)*C890*SUMIF($A$17:$A$300,A890,'Beladung des Speichers'!$E$17:$E$300))</f>
        <v/>
      </c>
      <c r="F890" s="152" t="str">
        <f>IF(ISBLANK('Beladung des Speichers'!A890),"",IF(C890=0,"0,00",D890/C890*E890))</f>
        <v/>
      </c>
      <c r="G890" s="153" t="str">
        <f>IF(ISBLANK('Beladung des Speichers'!A890),"",SUMIFS('Beladung des Speichers'!$C$17:$C$300,'Beladung des Speichers'!$A$17:$A$300,A890))</f>
        <v/>
      </c>
      <c r="H890" s="112" t="str">
        <f>IF(ISBLANK('Beladung des Speichers'!A890),"",'Beladung des Speichers'!C890)</f>
        <v/>
      </c>
      <c r="I890" s="154" t="str">
        <f>IF(ISBLANK('Beladung des Speichers'!A890),"",SUMIFS('Beladung des Speichers'!$E$17:$E$1001,'Beladung des Speichers'!$A$17:$A$1001,'Ergebnis (detailliert)'!A890))</f>
        <v/>
      </c>
      <c r="J890" s="113" t="str">
        <f>IF(ISBLANK('Beladung des Speichers'!A890),"",'Beladung des Speichers'!E890)</f>
        <v/>
      </c>
      <c r="K890" s="154" t="str">
        <f>IF(ISBLANK('Beladung des Speichers'!A890),"",SUMIFS('Entladung des Speichers'!$C$17:$C$1001,'Entladung des Speichers'!$A$17:$A$1001,'Ergebnis (detailliert)'!A890))</f>
        <v/>
      </c>
      <c r="L890" s="155" t="str">
        <f t="shared" si="54"/>
        <v/>
      </c>
      <c r="M890" s="155" t="str">
        <f>IF(ISBLANK('Entladung des Speichers'!A890),"",'Entladung des Speichers'!C890)</f>
        <v/>
      </c>
      <c r="N890" s="154" t="str">
        <f>IF(ISBLANK('Beladung des Speichers'!A890),"",SUMIFS('Entladung des Speichers'!$E$17:$E$1001,'Entladung des Speichers'!$A$17:$A$1001,'Ergebnis (detailliert)'!$A$17:$A$300))</f>
        <v/>
      </c>
      <c r="O890" s="113" t="str">
        <f t="shared" si="55"/>
        <v/>
      </c>
      <c r="P890" s="17" t="str">
        <f>IFERROR(IF(A890="","",N890*'Ergebnis (detailliert)'!J890/'Ergebnis (detailliert)'!I890),0)</f>
        <v/>
      </c>
      <c r="Q890" s="95" t="str">
        <f t="shared" si="56"/>
        <v/>
      </c>
      <c r="R890" s="96" t="str">
        <f t="shared" si="57"/>
        <v/>
      </c>
      <c r="S890" s="97" t="str">
        <f>IF(A890="","",IF(LOOKUP(A890,Stammdaten!$A$17:$A$1001,Stammdaten!$G$17:$G$1001)="Nein",0,IF(ISBLANK('Beladung des Speichers'!A890),"",ROUND(MIN(J890,Q890)*-1,2))))</f>
        <v/>
      </c>
    </row>
    <row r="891" spans="1:19" x14ac:dyDescent="0.2">
      <c r="A891" s="98" t="str">
        <f>IF('Beladung des Speichers'!A891="","",'Beladung des Speichers'!A891)</f>
        <v/>
      </c>
      <c r="B891" s="98" t="str">
        <f>IF('Beladung des Speichers'!B891="","",'Beladung des Speichers'!B891)</f>
        <v/>
      </c>
      <c r="C891" s="149" t="str">
        <f>IF(ISBLANK('Beladung des Speichers'!A891),"",SUMIFS('Beladung des Speichers'!$C$17:$C$300,'Beladung des Speichers'!$A$17:$A$300,A891)-SUMIFS('Entladung des Speichers'!$C$17:$C$300,'Entladung des Speichers'!$A$17:$A$300,A891)+SUMIFS(Füllstände!$B$17:$B$299,Füllstände!$A$17:$A$299,A891)-SUMIFS(Füllstände!$C$17:$C$299,Füllstände!$A$17:$A$299,A891))</f>
        <v/>
      </c>
      <c r="D891" s="150" t="str">
        <f>IF(ISBLANK('Beladung des Speichers'!A891),"",C891*'Beladung des Speichers'!C891/SUMIFS('Beladung des Speichers'!$C$17:$C$300,'Beladung des Speichers'!$A$17:$A$300,A891))</f>
        <v/>
      </c>
      <c r="E891" s="151" t="str">
        <f>IF(ISBLANK('Beladung des Speichers'!A891),"",1/SUMIFS('Beladung des Speichers'!$C$17:$C$300,'Beladung des Speichers'!$A$17:$A$300,A891)*C891*SUMIF($A$17:$A$300,A891,'Beladung des Speichers'!$E$17:$E$300))</f>
        <v/>
      </c>
      <c r="F891" s="152" t="str">
        <f>IF(ISBLANK('Beladung des Speichers'!A891),"",IF(C891=0,"0,00",D891/C891*E891))</f>
        <v/>
      </c>
      <c r="G891" s="153" t="str">
        <f>IF(ISBLANK('Beladung des Speichers'!A891),"",SUMIFS('Beladung des Speichers'!$C$17:$C$300,'Beladung des Speichers'!$A$17:$A$300,A891))</f>
        <v/>
      </c>
      <c r="H891" s="112" t="str">
        <f>IF(ISBLANK('Beladung des Speichers'!A891),"",'Beladung des Speichers'!C891)</f>
        <v/>
      </c>
      <c r="I891" s="154" t="str">
        <f>IF(ISBLANK('Beladung des Speichers'!A891),"",SUMIFS('Beladung des Speichers'!$E$17:$E$1001,'Beladung des Speichers'!$A$17:$A$1001,'Ergebnis (detailliert)'!A891))</f>
        <v/>
      </c>
      <c r="J891" s="113" t="str">
        <f>IF(ISBLANK('Beladung des Speichers'!A891),"",'Beladung des Speichers'!E891)</f>
        <v/>
      </c>
      <c r="K891" s="154" t="str">
        <f>IF(ISBLANK('Beladung des Speichers'!A891),"",SUMIFS('Entladung des Speichers'!$C$17:$C$1001,'Entladung des Speichers'!$A$17:$A$1001,'Ergebnis (detailliert)'!A891))</f>
        <v/>
      </c>
      <c r="L891" s="155" t="str">
        <f t="shared" si="54"/>
        <v/>
      </c>
      <c r="M891" s="155" t="str">
        <f>IF(ISBLANK('Entladung des Speichers'!A891),"",'Entladung des Speichers'!C891)</f>
        <v/>
      </c>
      <c r="N891" s="154" t="str">
        <f>IF(ISBLANK('Beladung des Speichers'!A891),"",SUMIFS('Entladung des Speichers'!$E$17:$E$1001,'Entladung des Speichers'!$A$17:$A$1001,'Ergebnis (detailliert)'!$A$17:$A$300))</f>
        <v/>
      </c>
      <c r="O891" s="113" t="str">
        <f t="shared" si="55"/>
        <v/>
      </c>
      <c r="P891" s="17" t="str">
        <f>IFERROR(IF(A891="","",N891*'Ergebnis (detailliert)'!J891/'Ergebnis (detailliert)'!I891),0)</f>
        <v/>
      </c>
      <c r="Q891" s="95" t="str">
        <f t="shared" si="56"/>
        <v/>
      </c>
      <c r="R891" s="96" t="str">
        <f t="shared" si="57"/>
        <v/>
      </c>
      <c r="S891" s="97" t="str">
        <f>IF(A891="","",IF(LOOKUP(A891,Stammdaten!$A$17:$A$1001,Stammdaten!$G$17:$G$1001)="Nein",0,IF(ISBLANK('Beladung des Speichers'!A891),"",ROUND(MIN(J891,Q891)*-1,2))))</f>
        <v/>
      </c>
    </row>
    <row r="892" spans="1:19" x14ac:dyDescent="0.2">
      <c r="A892" s="98" t="str">
        <f>IF('Beladung des Speichers'!A892="","",'Beladung des Speichers'!A892)</f>
        <v/>
      </c>
      <c r="B892" s="98" t="str">
        <f>IF('Beladung des Speichers'!B892="","",'Beladung des Speichers'!B892)</f>
        <v/>
      </c>
      <c r="C892" s="149" t="str">
        <f>IF(ISBLANK('Beladung des Speichers'!A892),"",SUMIFS('Beladung des Speichers'!$C$17:$C$300,'Beladung des Speichers'!$A$17:$A$300,A892)-SUMIFS('Entladung des Speichers'!$C$17:$C$300,'Entladung des Speichers'!$A$17:$A$300,A892)+SUMIFS(Füllstände!$B$17:$B$299,Füllstände!$A$17:$A$299,A892)-SUMIFS(Füllstände!$C$17:$C$299,Füllstände!$A$17:$A$299,A892))</f>
        <v/>
      </c>
      <c r="D892" s="150" t="str">
        <f>IF(ISBLANK('Beladung des Speichers'!A892),"",C892*'Beladung des Speichers'!C892/SUMIFS('Beladung des Speichers'!$C$17:$C$300,'Beladung des Speichers'!$A$17:$A$300,A892))</f>
        <v/>
      </c>
      <c r="E892" s="151" t="str">
        <f>IF(ISBLANK('Beladung des Speichers'!A892),"",1/SUMIFS('Beladung des Speichers'!$C$17:$C$300,'Beladung des Speichers'!$A$17:$A$300,A892)*C892*SUMIF($A$17:$A$300,A892,'Beladung des Speichers'!$E$17:$E$300))</f>
        <v/>
      </c>
      <c r="F892" s="152" t="str">
        <f>IF(ISBLANK('Beladung des Speichers'!A892),"",IF(C892=0,"0,00",D892/C892*E892))</f>
        <v/>
      </c>
      <c r="G892" s="153" t="str">
        <f>IF(ISBLANK('Beladung des Speichers'!A892),"",SUMIFS('Beladung des Speichers'!$C$17:$C$300,'Beladung des Speichers'!$A$17:$A$300,A892))</f>
        <v/>
      </c>
      <c r="H892" s="112" t="str">
        <f>IF(ISBLANK('Beladung des Speichers'!A892),"",'Beladung des Speichers'!C892)</f>
        <v/>
      </c>
      <c r="I892" s="154" t="str">
        <f>IF(ISBLANK('Beladung des Speichers'!A892),"",SUMIFS('Beladung des Speichers'!$E$17:$E$1001,'Beladung des Speichers'!$A$17:$A$1001,'Ergebnis (detailliert)'!A892))</f>
        <v/>
      </c>
      <c r="J892" s="113" t="str">
        <f>IF(ISBLANK('Beladung des Speichers'!A892),"",'Beladung des Speichers'!E892)</f>
        <v/>
      </c>
      <c r="K892" s="154" t="str">
        <f>IF(ISBLANK('Beladung des Speichers'!A892),"",SUMIFS('Entladung des Speichers'!$C$17:$C$1001,'Entladung des Speichers'!$A$17:$A$1001,'Ergebnis (detailliert)'!A892))</f>
        <v/>
      </c>
      <c r="L892" s="155" t="str">
        <f t="shared" si="54"/>
        <v/>
      </c>
      <c r="M892" s="155" t="str">
        <f>IF(ISBLANK('Entladung des Speichers'!A892),"",'Entladung des Speichers'!C892)</f>
        <v/>
      </c>
      <c r="N892" s="154" t="str">
        <f>IF(ISBLANK('Beladung des Speichers'!A892),"",SUMIFS('Entladung des Speichers'!$E$17:$E$1001,'Entladung des Speichers'!$A$17:$A$1001,'Ergebnis (detailliert)'!$A$17:$A$300))</f>
        <v/>
      </c>
      <c r="O892" s="113" t="str">
        <f t="shared" si="55"/>
        <v/>
      </c>
      <c r="P892" s="17" t="str">
        <f>IFERROR(IF(A892="","",N892*'Ergebnis (detailliert)'!J892/'Ergebnis (detailliert)'!I892),0)</f>
        <v/>
      </c>
      <c r="Q892" s="95" t="str">
        <f t="shared" si="56"/>
        <v/>
      </c>
      <c r="R892" s="96" t="str">
        <f t="shared" si="57"/>
        <v/>
      </c>
      <c r="S892" s="97" t="str">
        <f>IF(A892="","",IF(LOOKUP(A892,Stammdaten!$A$17:$A$1001,Stammdaten!$G$17:$G$1001)="Nein",0,IF(ISBLANK('Beladung des Speichers'!A892),"",ROUND(MIN(J892,Q892)*-1,2))))</f>
        <v/>
      </c>
    </row>
    <row r="893" spans="1:19" x14ac:dyDescent="0.2">
      <c r="A893" s="98" t="str">
        <f>IF('Beladung des Speichers'!A893="","",'Beladung des Speichers'!A893)</f>
        <v/>
      </c>
      <c r="B893" s="98" t="str">
        <f>IF('Beladung des Speichers'!B893="","",'Beladung des Speichers'!B893)</f>
        <v/>
      </c>
      <c r="C893" s="149" t="str">
        <f>IF(ISBLANK('Beladung des Speichers'!A893),"",SUMIFS('Beladung des Speichers'!$C$17:$C$300,'Beladung des Speichers'!$A$17:$A$300,A893)-SUMIFS('Entladung des Speichers'!$C$17:$C$300,'Entladung des Speichers'!$A$17:$A$300,A893)+SUMIFS(Füllstände!$B$17:$B$299,Füllstände!$A$17:$A$299,A893)-SUMIFS(Füllstände!$C$17:$C$299,Füllstände!$A$17:$A$299,A893))</f>
        <v/>
      </c>
      <c r="D893" s="150" t="str">
        <f>IF(ISBLANK('Beladung des Speichers'!A893),"",C893*'Beladung des Speichers'!C893/SUMIFS('Beladung des Speichers'!$C$17:$C$300,'Beladung des Speichers'!$A$17:$A$300,A893))</f>
        <v/>
      </c>
      <c r="E893" s="151" t="str">
        <f>IF(ISBLANK('Beladung des Speichers'!A893),"",1/SUMIFS('Beladung des Speichers'!$C$17:$C$300,'Beladung des Speichers'!$A$17:$A$300,A893)*C893*SUMIF($A$17:$A$300,A893,'Beladung des Speichers'!$E$17:$E$300))</f>
        <v/>
      </c>
      <c r="F893" s="152" t="str">
        <f>IF(ISBLANK('Beladung des Speichers'!A893),"",IF(C893=0,"0,00",D893/C893*E893))</f>
        <v/>
      </c>
      <c r="G893" s="153" t="str">
        <f>IF(ISBLANK('Beladung des Speichers'!A893),"",SUMIFS('Beladung des Speichers'!$C$17:$C$300,'Beladung des Speichers'!$A$17:$A$300,A893))</f>
        <v/>
      </c>
      <c r="H893" s="112" t="str">
        <f>IF(ISBLANK('Beladung des Speichers'!A893),"",'Beladung des Speichers'!C893)</f>
        <v/>
      </c>
      <c r="I893" s="154" t="str">
        <f>IF(ISBLANK('Beladung des Speichers'!A893),"",SUMIFS('Beladung des Speichers'!$E$17:$E$1001,'Beladung des Speichers'!$A$17:$A$1001,'Ergebnis (detailliert)'!A893))</f>
        <v/>
      </c>
      <c r="J893" s="113" t="str">
        <f>IF(ISBLANK('Beladung des Speichers'!A893),"",'Beladung des Speichers'!E893)</f>
        <v/>
      </c>
      <c r="K893" s="154" t="str">
        <f>IF(ISBLANK('Beladung des Speichers'!A893),"",SUMIFS('Entladung des Speichers'!$C$17:$C$1001,'Entladung des Speichers'!$A$17:$A$1001,'Ergebnis (detailliert)'!A893))</f>
        <v/>
      </c>
      <c r="L893" s="155" t="str">
        <f t="shared" si="54"/>
        <v/>
      </c>
      <c r="M893" s="155" t="str">
        <f>IF(ISBLANK('Entladung des Speichers'!A893),"",'Entladung des Speichers'!C893)</f>
        <v/>
      </c>
      <c r="N893" s="154" t="str">
        <f>IF(ISBLANK('Beladung des Speichers'!A893),"",SUMIFS('Entladung des Speichers'!$E$17:$E$1001,'Entladung des Speichers'!$A$17:$A$1001,'Ergebnis (detailliert)'!$A$17:$A$300))</f>
        <v/>
      </c>
      <c r="O893" s="113" t="str">
        <f t="shared" si="55"/>
        <v/>
      </c>
      <c r="P893" s="17" t="str">
        <f>IFERROR(IF(A893="","",N893*'Ergebnis (detailliert)'!J893/'Ergebnis (detailliert)'!I893),0)</f>
        <v/>
      </c>
      <c r="Q893" s="95" t="str">
        <f t="shared" si="56"/>
        <v/>
      </c>
      <c r="R893" s="96" t="str">
        <f t="shared" si="57"/>
        <v/>
      </c>
      <c r="S893" s="97" t="str">
        <f>IF(A893="","",IF(LOOKUP(A893,Stammdaten!$A$17:$A$1001,Stammdaten!$G$17:$G$1001)="Nein",0,IF(ISBLANK('Beladung des Speichers'!A893),"",ROUND(MIN(J893,Q893)*-1,2))))</f>
        <v/>
      </c>
    </row>
    <row r="894" spans="1:19" x14ac:dyDescent="0.2">
      <c r="A894" s="98" t="str">
        <f>IF('Beladung des Speichers'!A894="","",'Beladung des Speichers'!A894)</f>
        <v/>
      </c>
      <c r="B894" s="98" t="str">
        <f>IF('Beladung des Speichers'!B894="","",'Beladung des Speichers'!B894)</f>
        <v/>
      </c>
      <c r="C894" s="149" t="str">
        <f>IF(ISBLANK('Beladung des Speichers'!A894),"",SUMIFS('Beladung des Speichers'!$C$17:$C$300,'Beladung des Speichers'!$A$17:$A$300,A894)-SUMIFS('Entladung des Speichers'!$C$17:$C$300,'Entladung des Speichers'!$A$17:$A$300,A894)+SUMIFS(Füllstände!$B$17:$B$299,Füllstände!$A$17:$A$299,A894)-SUMIFS(Füllstände!$C$17:$C$299,Füllstände!$A$17:$A$299,A894))</f>
        <v/>
      </c>
      <c r="D894" s="150" t="str">
        <f>IF(ISBLANK('Beladung des Speichers'!A894),"",C894*'Beladung des Speichers'!C894/SUMIFS('Beladung des Speichers'!$C$17:$C$300,'Beladung des Speichers'!$A$17:$A$300,A894))</f>
        <v/>
      </c>
      <c r="E894" s="151" t="str">
        <f>IF(ISBLANK('Beladung des Speichers'!A894),"",1/SUMIFS('Beladung des Speichers'!$C$17:$C$300,'Beladung des Speichers'!$A$17:$A$300,A894)*C894*SUMIF($A$17:$A$300,A894,'Beladung des Speichers'!$E$17:$E$300))</f>
        <v/>
      </c>
      <c r="F894" s="152" t="str">
        <f>IF(ISBLANK('Beladung des Speichers'!A894),"",IF(C894=0,"0,00",D894/C894*E894))</f>
        <v/>
      </c>
      <c r="G894" s="153" t="str">
        <f>IF(ISBLANK('Beladung des Speichers'!A894),"",SUMIFS('Beladung des Speichers'!$C$17:$C$300,'Beladung des Speichers'!$A$17:$A$300,A894))</f>
        <v/>
      </c>
      <c r="H894" s="112" t="str">
        <f>IF(ISBLANK('Beladung des Speichers'!A894),"",'Beladung des Speichers'!C894)</f>
        <v/>
      </c>
      <c r="I894" s="154" t="str">
        <f>IF(ISBLANK('Beladung des Speichers'!A894),"",SUMIFS('Beladung des Speichers'!$E$17:$E$1001,'Beladung des Speichers'!$A$17:$A$1001,'Ergebnis (detailliert)'!A894))</f>
        <v/>
      </c>
      <c r="J894" s="113" t="str">
        <f>IF(ISBLANK('Beladung des Speichers'!A894),"",'Beladung des Speichers'!E894)</f>
        <v/>
      </c>
      <c r="K894" s="154" t="str">
        <f>IF(ISBLANK('Beladung des Speichers'!A894),"",SUMIFS('Entladung des Speichers'!$C$17:$C$1001,'Entladung des Speichers'!$A$17:$A$1001,'Ergebnis (detailliert)'!A894))</f>
        <v/>
      </c>
      <c r="L894" s="155" t="str">
        <f t="shared" si="54"/>
        <v/>
      </c>
      <c r="M894" s="155" t="str">
        <f>IF(ISBLANK('Entladung des Speichers'!A894),"",'Entladung des Speichers'!C894)</f>
        <v/>
      </c>
      <c r="N894" s="154" t="str">
        <f>IF(ISBLANK('Beladung des Speichers'!A894),"",SUMIFS('Entladung des Speichers'!$E$17:$E$1001,'Entladung des Speichers'!$A$17:$A$1001,'Ergebnis (detailliert)'!$A$17:$A$300))</f>
        <v/>
      </c>
      <c r="O894" s="113" t="str">
        <f t="shared" si="55"/>
        <v/>
      </c>
      <c r="P894" s="17" t="str">
        <f>IFERROR(IF(A894="","",N894*'Ergebnis (detailliert)'!J894/'Ergebnis (detailliert)'!I894),0)</f>
        <v/>
      </c>
      <c r="Q894" s="95" t="str">
        <f t="shared" si="56"/>
        <v/>
      </c>
      <c r="R894" s="96" t="str">
        <f t="shared" si="57"/>
        <v/>
      </c>
      <c r="S894" s="97" t="str">
        <f>IF(A894="","",IF(LOOKUP(A894,Stammdaten!$A$17:$A$1001,Stammdaten!$G$17:$G$1001)="Nein",0,IF(ISBLANK('Beladung des Speichers'!A894),"",ROUND(MIN(J894,Q894)*-1,2))))</f>
        <v/>
      </c>
    </row>
    <row r="895" spans="1:19" x14ac:dyDescent="0.2">
      <c r="A895" s="98" t="str">
        <f>IF('Beladung des Speichers'!A895="","",'Beladung des Speichers'!A895)</f>
        <v/>
      </c>
      <c r="B895" s="98" t="str">
        <f>IF('Beladung des Speichers'!B895="","",'Beladung des Speichers'!B895)</f>
        <v/>
      </c>
      <c r="C895" s="149" t="str">
        <f>IF(ISBLANK('Beladung des Speichers'!A895),"",SUMIFS('Beladung des Speichers'!$C$17:$C$300,'Beladung des Speichers'!$A$17:$A$300,A895)-SUMIFS('Entladung des Speichers'!$C$17:$C$300,'Entladung des Speichers'!$A$17:$A$300,A895)+SUMIFS(Füllstände!$B$17:$B$299,Füllstände!$A$17:$A$299,A895)-SUMIFS(Füllstände!$C$17:$C$299,Füllstände!$A$17:$A$299,A895))</f>
        <v/>
      </c>
      <c r="D895" s="150" t="str">
        <f>IF(ISBLANK('Beladung des Speichers'!A895),"",C895*'Beladung des Speichers'!C895/SUMIFS('Beladung des Speichers'!$C$17:$C$300,'Beladung des Speichers'!$A$17:$A$300,A895))</f>
        <v/>
      </c>
      <c r="E895" s="151" t="str">
        <f>IF(ISBLANK('Beladung des Speichers'!A895),"",1/SUMIFS('Beladung des Speichers'!$C$17:$C$300,'Beladung des Speichers'!$A$17:$A$300,A895)*C895*SUMIF($A$17:$A$300,A895,'Beladung des Speichers'!$E$17:$E$300))</f>
        <v/>
      </c>
      <c r="F895" s="152" t="str">
        <f>IF(ISBLANK('Beladung des Speichers'!A895),"",IF(C895=0,"0,00",D895/C895*E895))</f>
        <v/>
      </c>
      <c r="G895" s="153" t="str">
        <f>IF(ISBLANK('Beladung des Speichers'!A895),"",SUMIFS('Beladung des Speichers'!$C$17:$C$300,'Beladung des Speichers'!$A$17:$A$300,A895))</f>
        <v/>
      </c>
      <c r="H895" s="112" t="str">
        <f>IF(ISBLANK('Beladung des Speichers'!A895),"",'Beladung des Speichers'!C895)</f>
        <v/>
      </c>
      <c r="I895" s="154" t="str">
        <f>IF(ISBLANK('Beladung des Speichers'!A895),"",SUMIFS('Beladung des Speichers'!$E$17:$E$1001,'Beladung des Speichers'!$A$17:$A$1001,'Ergebnis (detailliert)'!A895))</f>
        <v/>
      </c>
      <c r="J895" s="113" t="str">
        <f>IF(ISBLANK('Beladung des Speichers'!A895),"",'Beladung des Speichers'!E895)</f>
        <v/>
      </c>
      <c r="K895" s="154" t="str">
        <f>IF(ISBLANK('Beladung des Speichers'!A895),"",SUMIFS('Entladung des Speichers'!$C$17:$C$1001,'Entladung des Speichers'!$A$17:$A$1001,'Ergebnis (detailliert)'!A895))</f>
        <v/>
      </c>
      <c r="L895" s="155" t="str">
        <f t="shared" si="54"/>
        <v/>
      </c>
      <c r="M895" s="155" t="str">
        <f>IF(ISBLANK('Entladung des Speichers'!A895),"",'Entladung des Speichers'!C895)</f>
        <v/>
      </c>
      <c r="N895" s="154" t="str">
        <f>IF(ISBLANK('Beladung des Speichers'!A895),"",SUMIFS('Entladung des Speichers'!$E$17:$E$1001,'Entladung des Speichers'!$A$17:$A$1001,'Ergebnis (detailliert)'!$A$17:$A$300))</f>
        <v/>
      </c>
      <c r="O895" s="113" t="str">
        <f t="shared" si="55"/>
        <v/>
      </c>
      <c r="P895" s="17" t="str">
        <f>IFERROR(IF(A895="","",N895*'Ergebnis (detailliert)'!J895/'Ergebnis (detailliert)'!I895),0)</f>
        <v/>
      </c>
      <c r="Q895" s="95" t="str">
        <f t="shared" si="56"/>
        <v/>
      </c>
      <c r="R895" s="96" t="str">
        <f t="shared" si="57"/>
        <v/>
      </c>
      <c r="S895" s="97" t="str">
        <f>IF(A895="","",IF(LOOKUP(A895,Stammdaten!$A$17:$A$1001,Stammdaten!$G$17:$G$1001)="Nein",0,IF(ISBLANK('Beladung des Speichers'!A895),"",ROUND(MIN(J895,Q895)*-1,2))))</f>
        <v/>
      </c>
    </row>
    <row r="896" spans="1:19" x14ac:dyDescent="0.2">
      <c r="A896" s="98" t="str">
        <f>IF('Beladung des Speichers'!A896="","",'Beladung des Speichers'!A896)</f>
        <v/>
      </c>
      <c r="B896" s="98" t="str">
        <f>IF('Beladung des Speichers'!B896="","",'Beladung des Speichers'!B896)</f>
        <v/>
      </c>
      <c r="C896" s="149" t="str">
        <f>IF(ISBLANK('Beladung des Speichers'!A896),"",SUMIFS('Beladung des Speichers'!$C$17:$C$300,'Beladung des Speichers'!$A$17:$A$300,A896)-SUMIFS('Entladung des Speichers'!$C$17:$C$300,'Entladung des Speichers'!$A$17:$A$300,A896)+SUMIFS(Füllstände!$B$17:$B$299,Füllstände!$A$17:$A$299,A896)-SUMIFS(Füllstände!$C$17:$C$299,Füllstände!$A$17:$A$299,A896))</f>
        <v/>
      </c>
      <c r="D896" s="150" t="str">
        <f>IF(ISBLANK('Beladung des Speichers'!A896),"",C896*'Beladung des Speichers'!C896/SUMIFS('Beladung des Speichers'!$C$17:$C$300,'Beladung des Speichers'!$A$17:$A$300,A896))</f>
        <v/>
      </c>
      <c r="E896" s="151" t="str">
        <f>IF(ISBLANK('Beladung des Speichers'!A896),"",1/SUMIFS('Beladung des Speichers'!$C$17:$C$300,'Beladung des Speichers'!$A$17:$A$300,A896)*C896*SUMIF($A$17:$A$300,A896,'Beladung des Speichers'!$E$17:$E$300))</f>
        <v/>
      </c>
      <c r="F896" s="152" t="str">
        <f>IF(ISBLANK('Beladung des Speichers'!A896),"",IF(C896=0,"0,00",D896/C896*E896))</f>
        <v/>
      </c>
      <c r="G896" s="153" t="str">
        <f>IF(ISBLANK('Beladung des Speichers'!A896),"",SUMIFS('Beladung des Speichers'!$C$17:$C$300,'Beladung des Speichers'!$A$17:$A$300,A896))</f>
        <v/>
      </c>
      <c r="H896" s="112" t="str">
        <f>IF(ISBLANK('Beladung des Speichers'!A896),"",'Beladung des Speichers'!C896)</f>
        <v/>
      </c>
      <c r="I896" s="154" t="str">
        <f>IF(ISBLANK('Beladung des Speichers'!A896),"",SUMIFS('Beladung des Speichers'!$E$17:$E$1001,'Beladung des Speichers'!$A$17:$A$1001,'Ergebnis (detailliert)'!A896))</f>
        <v/>
      </c>
      <c r="J896" s="113" t="str">
        <f>IF(ISBLANK('Beladung des Speichers'!A896),"",'Beladung des Speichers'!E896)</f>
        <v/>
      </c>
      <c r="K896" s="154" t="str">
        <f>IF(ISBLANK('Beladung des Speichers'!A896),"",SUMIFS('Entladung des Speichers'!$C$17:$C$1001,'Entladung des Speichers'!$A$17:$A$1001,'Ergebnis (detailliert)'!A896))</f>
        <v/>
      </c>
      <c r="L896" s="155" t="str">
        <f t="shared" si="54"/>
        <v/>
      </c>
      <c r="M896" s="155" t="str">
        <f>IF(ISBLANK('Entladung des Speichers'!A896),"",'Entladung des Speichers'!C896)</f>
        <v/>
      </c>
      <c r="N896" s="154" t="str">
        <f>IF(ISBLANK('Beladung des Speichers'!A896),"",SUMIFS('Entladung des Speichers'!$E$17:$E$1001,'Entladung des Speichers'!$A$17:$A$1001,'Ergebnis (detailliert)'!$A$17:$A$300))</f>
        <v/>
      </c>
      <c r="O896" s="113" t="str">
        <f t="shared" si="55"/>
        <v/>
      </c>
      <c r="P896" s="17" t="str">
        <f>IFERROR(IF(A896="","",N896*'Ergebnis (detailliert)'!J896/'Ergebnis (detailliert)'!I896),0)</f>
        <v/>
      </c>
      <c r="Q896" s="95" t="str">
        <f t="shared" si="56"/>
        <v/>
      </c>
      <c r="R896" s="96" t="str">
        <f t="shared" si="57"/>
        <v/>
      </c>
      <c r="S896" s="97" t="str">
        <f>IF(A896="","",IF(LOOKUP(A896,Stammdaten!$A$17:$A$1001,Stammdaten!$G$17:$G$1001)="Nein",0,IF(ISBLANK('Beladung des Speichers'!A896),"",ROUND(MIN(J896,Q896)*-1,2))))</f>
        <v/>
      </c>
    </row>
    <row r="897" spans="1:19" x14ac:dyDescent="0.2">
      <c r="A897" s="98" t="str">
        <f>IF('Beladung des Speichers'!A897="","",'Beladung des Speichers'!A897)</f>
        <v/>
      </c>
      <c r="B897" s="98" t="str">
        <f>IF('Beladung des Speichers'!B897="","",'Beladung des Speichers'!B897)</f>
        <v/>
      </c>
      <c r="C897" s="149" t="str">
        <f>IF(ISBLANK('Beladung des Speichers'!A897),"",SUMIFS('Beladung des Speichers'!$C$17:$C$300,'Beladung des Speichers'!$A$17:$A$300,A897)-SUMIFS('Entladung des Speichers'!$C$17:$C$300,'Entladung des Speichers'!$A$17:$A$300,A897)+SUMIFS(Füllstände!$B$17:$B$299,Füllstände!$A$17:$A$299,A897)-SUMIFS(Füllstände!$C$17:$C$299,Füllstände!$A$17:$A$299,A897))</f>
        <v/>
      </c>
      <c r="D897" s="150" t="str">
        <f>IF(ISBLANK('Beladung des Speichers'!A897),"",C897*'Beladung des Speichers'!C897/SUMIFS('Beladung des Speichers'!$C$17:$C$300,'Beladung des Speichers'!$A$17:$A$300,A897))</f>
        <v/>
      </c>
      <c r="E897" s="151" t="str">
        <f>IF(ISBLANK('Beladung des Speichers'!A897),"",1/SUMIFS('Beladung des Speichers'!$C$17:$C$300,'Beladung des Speichers'!$A$17:$A$300,A897)*C897*SUMIF($A$17:$A$300,A897,'Beladung des Speichers'!$E$17:$E$300))</f>
        <v/>
      </c>
      <c r="F897" s="152" t="str">
        <f>IF(ISBLANK('Beladung des Speichers'!A897),"",IF(C897=0,"0,00",D897/C897*E897))</f>
        <v/>
      </c>
      <c r="G897" s="153" t="str">
        <f>IF(ISBLANK('Beladung des Speichers'!A897),"",SUMIFS('Beladung des Speichers'!$C$17:$C$300,'Beladung des Speichers'!$A$17:$A$300,A897))</f>
        <v/>
      </c>
      <c r="H897" s="112" t="str">
        <f>IF(ISBLANK('Beladung des Speichers'!A897),"",'Beladung des Speichers'!C897)</f>
        <v/>
      </c>
      <c r="I897" s="154" t="str">
        <f>IF(ISBLANK('Beladung des Speichers'!A897),"",SUMIFS('Beladung des Speichers'!$E$17:$E$1001,'Beladung des Speichers'!$A$17:$A$1001,'Ergebnis (detailliert)'!A897))</f>
        <v/>
      </c>
      <c r="J897" s="113" t="str">
        <f>IF(ISBLANK('Beladung des Speichers'!A897),"",'Beladung des Speichers'!E897)</f>
        <v/>
      </c>
      <c r="K897" s="154" t="str">
        <f>IF(ISBLANK('Beladung des Speichers'!A897),"",SUMIFS('Entladung des Speichers'!$C$17:$C$1001,'Entladung des Speichers'!$A$17:$A$1001,'Ergebnis (detailliert)'!A897))</f>
        <v/>
      </c>
      <c r="L897" s="155" t="str">
        <f t="shared" si="54"/>
        <v/>
      </c>
      <c r="M897" s="155" t="str">
        <f>IF(ISBLANK('Entladung des Speichers'!A897),"",'Entladung des Speichers'!C897)</f>
        <v/>
      </c>
      <c r="N897" s="154" t="str">
        <f>IF(ISBLANK('Beladung des Speichers'!A897),"",SUMIFS('Entladung des Speichers'!$E$17:$E$1001,'Entladung des Speichers'!$A$17:$A$1001,'Ergebnis (detailliert)'!$A$17:$A$300))</f>
        <v/>
      </c>
      <c r="O897" s="113" t="str">
        <f t="shared" si="55"/>
        <v/>
      </c>
      <c r="P897" s="17" t="str">
        <f>IFERROR(IF(A897="","",N897*'Ergebnis (detailliert)'!J897/'Ergebnis (detailliert)'!I897),0)</f>
        <v/>
      </c>
      <c r="Q897" s="95" t="str">
        <f t="shared" si="56"/>
        <v/>
      </c>
      <c r="R897" s="96" t="str">
        <f t="shared" si="57"/>
        <v/>
      </c>
      <c r="S897" s="97" t="str">
        <f>IF(A897="","",IF(LOOKUP(A897,Stammdaten!$A$17:$A$1001,Stammdaten!$G$17:$G$1001)="Nein",0,IF(ISBLANK('Beladung des Speichers'!A897),"",ROUND(MIN(J897,Q897)*-1,2))))</f>
        <v/>
      </c>
    </row>
    <row r="898" spans="1:19" x14ac:dyDescent="0.2">
      <c r="A898" s="98" t="str">
        <f>IF('Beladung des Speichers'!A898="","",'Beladung des Speichers'!A898)</f>
        <v/>
      </c>
      <c r="B898" s="98" t="str">
        <f>IF('Beladung des Speichers'!B898="","",'Beladung des Speichers'!B898)</f>
        <v/>
      </c>
      <c r="C898" s="149" t="str">
        <f>IF(ISBLANK('Beladung des Speichers'!A898),"",SUMIFS('Beladung des Speichers'!$C$17:$C$300,'Beladung des Speichers'!$A$17:$A$300,A898)-SUMIFS('Entladung des Speichers'!$C$17:$C$300,'Entladung des Speichers'!$A$17:$A$300,A898)+SUMIFS(Füllstände!$B$17:$B$299,Füllstände!$A$17:$A$299,A898)-SUMIFS(Füllstände!$C$17:$C$299,Füllstände!$A$17:$A$299,A898))</f>
        <v/>
      </c>
      <c r="D898" s="150" t="str">
        <f>IF(ISBLANK('Beladung des Speichers'!A898),"",C898*'Beladung des Speichers'!C898/SUMIFS('Beladung des Speichers'!$C$17:$C$300,'Beladung des Speichers'!$A$17:$A$300,A898))</f>
        <v/>
      </c>
      <c r="E898" s="151" t="str">
        <f>IF(ISBLANK('Beladung des Speichers'!A898),"",1/SUMIFS('Beladung des Speichers'!$C$17:$C$300,'Beladung des Speichers'!$A$17:$A$300,A898)*C898*SUMIF($A$17:$A$300,A898,'Beladung des Speichers'!$E$17:$E$300))</f>
        <v/>
      </c>
      <c r="F898" s="152" t="str">
        <f>IF(ISBLANK('Beladung des Speichers'!A898),"",IF(C898=0,"0,00",D898/C898*E898))</f>
        <v/>
      </c>
      <c r="G898" s="153" t="str">
        <f>IF(ISBLANK('Beladung des Speichers'!A898),"",SUMIFS('Beladung des Speichers'!$C$17:$C$300,'Beladung des Speichers'!$A$17:$A$300,A898))</f>
        <v/>
      </c>
      <c r="H898" s="112" t="str">
        <f>IF(ISBLANK('Beladung des Speichers'!A898),"",'Beladung des Speichers'!C898)</f>
        <v/>
      </c>
      <c r="I898" s="154" t="str">
        <f>IF(ISBLANK('Beladung des Speichers'!A898),"",SUMIFS('Beladung des Speichers'!$E$17:$E$1001,'Beladung des Speichers'!$A$17:$A$1001,'Ergebnis (detailliert)'!A898))</f>
        <v/>
      </c>
      <c r="J898" s="113" t="str">
        <f>IF(ISBLANK('Beladung des Speichers'!A898),"",'Beladung des Speichers'!E898)</f>
        <v/>
      </c>
      <c r="K898" s="154" t="str">
        <f>IF(ISBLANK('Beladung des Speichers'!A898),"",SUMIFS('Entladung des Speichers'!$C$17:$C$1001,'Entladung des Speichers'!$A$17:$A$1001,'Ergebnis (detailliert)'!A898))</f>
        <v/>
      </c>
      <c r="L898" s="155" t="str">
        <f t="shared" si="54"/>
        <v/>
      </c>
      <c r="M898" s="155" t="str">
        <f>IF(ISBLANK('Entladung des Speichers'!A898),"",'Entladung des Speichers'!C898)</f>
        <v/>
      </c>
      <c r="N898" s="154" t="str">
        <f>IF(ISBLANK('Beladung des Speichers'!A898),"",SUMIFS('Entladung des Speichers'!$E$17:$E$1001,'Entladung des Speichers'!$A$17:$A$1001,'Ergebnis (detailliert)'!$A$17:$A$300))</f>
        <v/>
      </c>
      <c r="O898" s="113" t="str">
        <f t="shared" si="55"/>
        <v/>
      </c>
      <c r="P898" s="17" t="str">
        <f>IFERROR(IF(A898="","",N898*'Ergebnis (detailliert)'!J898/'Ergebnis (detailliert)'!I898),0)</f>
        <v/>
      </c>
      <c r="Q898" s="95" t="str">
        <f t="shared" si="56"/>
        <v/>
      </c>
      <c r="R898" s="96" t="str">
        <f t="shared" si="57"/>
        <v/>
      </c>
      <c r="S898" s="97" t="str">
        <f>IF(A898="","",IF(LOOKUP(A898,Stammdaten!$A$17:$A$1001,Stammdaten!$G$17:$G$1001)="Nein",0,IF(ISBLANK('Beladung des Speichers'!A898),"",ROUND(MIN(J898,Q898)*-1,2))))</f>
        <v/>
      </c>
    </row>
    <row r="899" spans="1:19" x14ac:dyDescent="0.2">
      <c r="A899" s="98" t="str">
        <f>IF('Beladung des Speichers'!A899="","",'Beladung des Speichers'!A899)</f>
        <v/>
      </c>
      <c r="B899" s="98" t="str">
        <f>IF('Beladung des Speichers'!B899="","",'Beladung des Speichers'!B899)</f>
        <v/>
      </c>
      <c r="C899" s="149" t="str">
        <f>IF(ISBLANK('Beladung des Speichers'!A899),"",SUMIFS('Beladung des Speichers'!$C$17:$C$300,'Beladung des Speichers'!$A$17:$A$300,A899)-SUMIFS('Entladung des Speichers'!$C$17:$C$300,'Entladung des Speichers'!$A$17:$A$300,A899)+SUMIFS(Füllstände!$B$17:$B$299,Füllstände!$A$17:$A$299,A899)-SUMIFS(Füllstände!$C$17:$C$299,Füllstände!$A$17:$A$299,A899))</f>
        <v/>
      </c>
      <c r="D899" s="150" t="str">
        <f>IF(ISBLANK('Beladung des Speichers'!A899),"",C899*'Beladung des Speichers'!C899/SUMIFS('Beladung des Speichers'!$C$17:$C$300,'Beladung des Speichers'!$A$17:$A$300,A899))</f>
        <v/>
      </c>
      <c r="E899" s="151" t="str">
        <f>IF(ISBLANK('Beladung des Speichers'!A899),"",1/SUMIFS('Beladung des Speichers'!$C$17:$C$300,'Beladung des Speichers'!$A$17:$A$300,A899)*C899*SUMIF($A$17:$A$300,A899,'Beladung des Speichers'!$E$17:$E$300))</f>
        <v/>
      </c>
      <c r="F899" s="152" t="str">
        <f>IF(ISBLANK('Beladung des Speichers'!A899),"",IF(C899=0,"0,00",D899/C899*E899))</f>
        <v/>
      </c>
      <c r="G899" s="153" t="str">
        <f>IF(ISBLANK('Beladung des Speichers'!A899),"",SUMIFS('Beladung des Speichers'!$C$17:$C$300,'Beladung des Speichers'!$A$17:$A$300,A899))</f>
        <v/>
      </c>
      <c r="H899" s="112" t="str">
        <f>IF(ISBLANK('Beladung des Speichers'!A899),"",'Beladung des Speichers'!C899)</f>
        <v/>
      </c>
      <c r="I899" s="154" t="str">
        <f>IF(ISBLANK('Beladung des Speichers'!A899),"",SUMIFS('Beladung des Speichers'!$E$17:$E$1001,'Beladung des Speichers'!$A$17:$A$1001,'Ergebnis (detailliert)'!A899))</f>
        <v/>
      </c>
      <c r="J899" s="113" t="str">
        <f>IF(ISBLANK('Beladung des Speichers'!A899),"",'Beladung des Speichers'!E899)</f>
        <v/>
      </c>
      <c r="K899" s="154" t="str">
        <f>IF(ISBLANK('Beladung des Speichers'!A899),"",SUMIFS('Entladung des Speichers'!$C$17:$C$1001,'Entladung des Speichers'!$A$17:$A$1001,'Ergebnis (detailliert)'!A899))</f>
        <v/>
      </c>
      <c r="L899" s="155" t="str">
        <f t="shared" si="54"/>
        <v/>
      </c>
      <c r="M899" s="155" t="str">
        <f>IF(ISBLANK('Entladung des Speichers'!A899),"",'Entladung des Speichers'!C899)</f>
        <v/>
      </c>
      <c r="N899" s="154" t="str">
        <f>IF(ISBLANK('Beladung des Speichers'!A899),"",SUMIFS('Entladung des Speichers'!$E$17:$E$1001,'Entladung des Speichers'!$A$17:$A$1001,'Ergebnis (detailliert)'!$A$17:$A$300))</f>
        <v/>
      </c>
      <c r="O899" s="113" t="str">
        <f t="shared" si="55"/>
        <v/>
      </c>
      <c r="P899" s="17" t="str">
        <f>IFERROR(IF(A899="","",N899*'Ergebnis (detailliert)'!J899/'Ergebnis (detailliert)'!I899),0)</f>
        <v/>
      </c>
      <c r="Q899" s="95" t="str">
        <f t="shared" si="56"/>
        <v/>
      </c>
      <c r="R899" s="96" t="str">
        <f t="shared" si="57"/>
        <v/>
      </c>
      <c r="S899" s="97" t="str">
        <f>IF(A899="","",IF(LOOKUP(A899,Stammdaten!$A$17:$A$1001,Stammdaten!$G$17:$G$1001)="Nein",0,IF(ISBLANK('Beladung des Speichers'!A899),"",ROUND(MIN(J899,Q899)*-1,2))))</f>
        <v/>
      </c>
    </row>
    <row r="900" spans="1:19" x14ac:dyDescent="0.2">
      <c r="A900" s="98" t="str">
        <f>IF('Beladung des Speichers'!A900="","",'Beladung des Speichers'!A900)</f>
        <v/>
      </c>
      <c r="B900" s="98" t="str">
        <f>IF('Beladung des Speichers'!B900="","",'Beladung des Speichers'!B900)</f>
        <v/>
      </c>
      <c r="C900" s="149" t="str">
        <f>IF(ISBLANK('Beladung des Speichers'!A900),"",SUMIFS('Beladung des Speichers'!$C$17:$C$300,'Beladung des Speichers'!$A$17:$A$300,A900)-SUMIFS('Entladung des Speichers'!$C$17:$C$300,'Entladung des Speichers'!$A$17:$A$300,A900)+SUMIFS(Füllstände!$B$17:$B$299,Füllstände!$A$17:$A$299,A900)-SUMIFS(Füllstände!$C$17:$C$299,Füllstände!$A$17:$A$299,A900))</f>
        <v/>
      </c>
      <c r="D900" s="150" t="str">
        <f>IF(ISBLANK('Beladung des Speichers'!A900),"",C900*'Beladung des Speichers'!C900/SUMIFS('Beladung des Speichers'!$C$17:$C$300,'Beladung des Speichers'!$A$17:$A$300,A900))</f>
        <v/>
      </c>
      <c r="E900" s="151" t="str">
        <f>IF(ISBLANK('Beladung des Speichers'!A900),"",1/SUMIFS('Beladung des Speichers'!$C$17:$C$300,'Beladung des Speichers'!$A$17:$A$300,A900)*C900*SUMIF($A$17:$A$300,A900,'Beladung des Speichers'!$E$17:$E$300))</f>
        <v/>
      </c>
      <c r="F900" s="152" t="str">
        <f>IF(ISBLANK('Beladung des Speichers'!A900),"",IF(C900=0,"0,00",D900/C900*E900))</f>
        <v/>
      </c>
      <c r="G900" s="153" t="str">
        <f>IF(ISBLANK('Beladung des Speichers'!A900),"",SUMIFS('Beladung des Speichers'!$C$17:$C$300,'Beladung des Speichers'!$A$17:$A$300,A900))</f>
        <v/>
      </c>
      <c r="H900" s="112" t="str">
        <f>IF(ISBLANK('Beladung des Speichers'!A900),"",'Beladung des Speichers'!C900)</f>
        <v/>
      </c>
      <c r="I900" s="154" t="str">
        <f>IF(ISBLANK('Beladung des Speichers'!A900),"",SUMIFS('Beladung des Speichers'!$E$17:$E$1001,'Beladung des Speichers'!$A$17:$A$1001,'Ergebnis (detailliert)'!A900))</f>
        <v/>
      </c>
      <c r="J900" s="113" t="str">
        <f>IF(ISBLANK('Beladung des Speichers'!A900),"",'Beladung des Speichers'!E900)</f>
        <v/>
      </c>
      <c r="K900" s="154" t="str">
        <f>IF(ISBLANK('Beladung des Speichers'!A900),"",SUMIFS('Entladung des Speichers'!$C$17:$C$1001,'Entladung des Speichers'!$A$17:$A$1001,'Ergebnis (detailliert)'!A900))</f>
        <v/>
      </c>
      <c r="L900" s="155" t="str">
        <f t="shared" si="54"/>
        <v/>
      </c>
      <c r="M900" s="155" t="str">
        <f>IF(ISBLANK('Entladung des Speichers'!A900),"",'Entladung des Speichers'!C900)</f>
        <v/>
      </c>
      <c r="N900" s="154" t="str">
        <f>IF(ISBLANK('Beladung des Speichers'!A900),"",SUMIFS('Entladung des Speichers'!$E$17:$E$1001,'Entladung des Speichers'!$A$17:$A$1001,'Ergebnis (detailliert)'!$A$17:$A$300))</f>
        <v/>
      </c>
      <c r="O900" s="113" t="str">
        <f t="shared" si="55"/>
        <v/>
      </c>
      <c r="P900" s="17" t="str">
        <f>IFERROR(IF(A900="","",N900*'Ergebnis (detailliert)'!J900/'Ergebnis (detailliert)'!I900),0)</f>
        <v/>
      </c>
      <c r="Q900" s="95" t="str">
        <f t="shared" si="56"/>
        <v/>
      </c>
      <c r="R900" s="96" t="str">
        <f t="shared" si="57"/>
        <v/>
      </c>
      <c r="S900" s="97" t="str">
        <f>IF(A900="","",IF(LOOKUP(A900,Stammdaten!$A$17:$A$1001,Stammdaten!$G$17:$G$1001)="Nein",0,IF(ISBLANK('Beladung des Speichers'!A900),"",ROUND(MIN(J900,Q900)*-1,2))))</f>
        <v/>
      </c>
    </row>
    <row r="901" spans="1:19" x14ac:dyDescent="0.2">
      <c r="A901" s="98" t="str">
        <f>IF('Beladung des Speichers'!A901="","",'Beladung des Speichers'!A901)</f>
        <v/>
      </c>
      <c r="B901" s="98" t="str">
        <f>IF('Beladung des Speichers'!B901="","",'Beladung des Speichers'!B901)</f>
        <v/>
      </c>
      <c r="C901" s="149" t="str">
        <f>IF(ISBLANK('Beladung des Speichers'!A901),"",SUMIFS('Beladung des Speichers'!$C$17:$C$300,'Beladung des Speichers'!$A$17:$A$300,A901)-SUMIFS('Entladung des Speichers'!$C$17:$C$300,'Entladung des Speichers'!$A$17:$A$300,A901)+SUMIFS(Füllstände!$B$17:$B$299,Füllstände!$A$17:$A$299,A901)-SUMIFS(Füllstände!$C$17:$C$299,Füllstände!$A$17:$A$299,A901))</f>
        <v/>
      </c>
      <c r="D901" s="150" t="str">
        <f>IF(ISBLANK('Beladung des Speichers'!A901),"",C901*'Beladung des Speichers'!C901/SUMIFS('Beladung des Speichers'!$C$17:$C$300,'Beladung des Speichers'!$A$17:$A$300,A901))</f>
        <v/>
      </c>
      <c r="E901" s="151" t="str">
        <f>IF(ISBLANK('Beladung des Speichers'!A901),"",1/SUMIFS('Beladung des Speichers'!$C$17:$C$300,'Beladung des Speichers'!$A$17:$A$300,A901)*C901*SUMIF($A$17:$A$300,A901,'Beladung des Speichers'!$E$17:$E$300))</f>
        <v/>
      </c>
      <c r="F901" s="152" t="str">
        <f>IF(ISBLANK('Beladung des Speichers'!A901),"",IF(C901=0,"0,00",D901/C901*E901))</f>
        <v/>
      </c>
      <c r="G901" s="153" t="str">
        <f>IF(ISBLANK('Beladung des Speichers'!A901),"",SUMIFS('Beladung des Speichers'!$C$17:$C$300,'Beladung des Speichers'!$A$17:$A$300,A901))</f>
        <v/>
      </c>
      <c r="H901" s="112" t="str">
        <f>IF(ISBLANK('Beladung des Speichers'!A901),"",'Beladung des Speichers'!C901)</f>
        <v/>
      </c>
      <c r="I901" s="154" t="str">
        <f>IF(ISBLANK('Beladung des Speichers'!A901),"",SUMIFS('Beladung des Speichers'!$E$17:$E$1001,'Beladung des Speichers'!$A$17:$A$1001,'Ergebnis (detailliert)'!A901))</f>
        <v/>
      </c>
      <c r="J901" s="113" t="str">
        <f>IF(ISBLANK('Beladung des Speichers'!A901),"",'Beladung des Speichers'!E901)</f>
        <v/>
      </c>
      <c r="K901" s="154" t="str">
        <f>IF(ISBLANK('Beladung des Speichers'!A901),"",SUMIFS('Entladung des Speichers'!$C$17:$C$1001,'Entladung des Speichers'!$A$17:$A$1001,'Ergebnis (detailliert)'!A901))</f>
        <v/>
      </c>
      <c r="L901" s="155" t="str">
        <f t="shared" si="54"/>
        <v/>
      </c>
      <c r="M901" s="155" t="str">
        <f>IF(ISBLANK('Entladung des Speichers'!A901),"",'Entladung des Speichers'!C901)</f>
        <v/>
      </c>
      <c r="N901" s="154" t="str">
        <f>IF(ISBLANK('Beladung des Speichers'!A901),"",SUMIFS('Entladung des Speichers'!$E$17:$E$1001,'Entladung des Speichers'!$A$17:$A$1001,'Ergebnis (detailliert)'!$A$17:$A$300))</f>
        <v/>
      </c>
      <c r="O901" s="113" t="str">
        <f t="shared" si="55"/>
        <v/>
      </c>
      <c r="P901" s="17" t="str">
        <f>IFERROR(IF(A901="","",N901*'Ergebnis (detailliert)'!J901/'Ergebnis (detailliert)'!I901),0)</f>
        <v/>
      </c>
      <c r="Q901" s="95" t="str">
        <f t="shared" si="56"/>
        <v/>
      </c>
      <c r="R901" s="96" t="str">
        <f t="shared" si="57"/>
        <v/>
      </c>
      <c r="S901" s="97" t="str">
        <f>IF(A901="","",IF(LOOKUP(A901,Stammdaten!$A$17:$A$1001,Stammdaten!$G$17:$G$1001)="Nein",0,IF(ISBLANK('Beladung des Speichers'!A901),"",ROUND(MIN(J901,Q901)*-1,2))))</f>
        <v/>
      </c>
    </row>
    <row r="902" spans="1:19" x14ac:dyDescent="0.2">
      <c r="A902" s="98" t="str">
        <f>IF('Beladung des Speichers'!A902="","",'Beladung des Speichers'!A902)</f>
        <v/>
      </c>
      <c r="B902" s="98" t="str">
        <f>IF('Beladung des Speichers'!B902="","",'Beladung des Speichers'!B902)</f>
        <v/>
      </c>
      <c r="C902" s="149" t="str">
        <f>IF(ISBLANK('Beladung des Speichers'!A902),"",SUMIFS('Beladung des Speichers'!$C$17:$C$300,'Beladung des Speichers'!$A$17:$A$300,A902)-SUMIFS('Entladung des Speichers'!$C$17:$C$300,'Entladung des Speichers'!$A$17:$A$300,A902)+SUMIFS(Füllstände!$B$17:$B$299,Füllstände!$A$17:$A$299,A902)-SUMIFS(Füllstände!$C$17:$C$299,Füllstände!$A$17:$A$299,A902))</f>
        <v/>
      </c>
      <c r="D902" s="150" t="str">
        <f>IF(ISBLANK('Beladung des Speichers'!A902),"",C902*'Beladung des Speichers'!C902/SUMIFS('Beladung des Speichers'!$C$17:$C$300,'Beladung des Speichers'!$A$17:$A$300,A902))</f>
        <v/>
      </c>
      <c r="E902" s="151" t="str">
        <f>IF(ISBLANK('Beladung des Speichers'!A902),"",1/SUMIFS('Beladung des Speichers'!$C$17:$C$300,'Beladung des Speichers'!$A$17:$A$300,A902)*C902*SUMIF($A$17:$A$300,A902,'Beladung des Speichers'!$E$17:$E$300))</f>
        <v/>
      </c>
      <c r="F902" s="152" t="str">
        <f>IF(ISBLANK('Beladung des Speichers'!A902),"",IF(C902=0,"0,00",D902/C902*E902))</f>
        <v/>
      </c>
      <c r="G902" s="153" t="str">
        <f>IF(ISBLANK('Beladung des Speichers'!A902),"",SUMIFS('Beladung des Speichers'!$C$17:$C$300,'Beladung des Speichers'!$A$17:$A$300,A902))</f>
        <v/>
      </c>
      <c r="H902" s="112" t="str">
        <f>IF(ISBLANK('Beladung des Speichers'!A902),"",'Beladung des Speichers'!C902)</f>
        <v/>
      </c>
      <c r="I902" s="154" t="str">
        <f>IF(ISBLANK('Beladung des Speichers'!A902),"",SUMIFS('Beladung des Speichers'!$E$17:$E$1001,'Beladung des Speichers'!$A$17:$A$1001,'Ergebnis (detailliert)'!A902))</f>
        <v/>
      </c>
      <c r="J902" s="113" t="str">
        <f>IF(ISBLANK('Beladung des Speichers'!A902),"",'Beladung des Speichers'!E902)</f>
        <v/>
      </c>
      <c r="K902" s="154" t="str">
        <f>IF(ISBLANK('Beladung des Speichers'!A902),"",SUMIFS('Entladung des Speichers'!$C$17:$C$1001,'Entladung des Speichers'!$A$17:$A$1001,'Ergebnis (detailliert)'!A902))</f>
        <v/>
      </c>
      <c r="L902" s="155" t="str">
        <f t="shared" si="54"/>
        <v/>
      </c>
      <c r="M902" s="155" t="str">
        <f>IF(ISBLANK('Entladung des Speichers'!A902),"",'Entladung des Speichers'!C902)</f>
        <v/>
      </c>
      <c r="N902" s="154" t="str">
        <f>IF(ISBLANK('Beladung des Speichers'!A902),"",SUMIFS('Entladung des Speichers'!$E$17:$E$1001,'Entladung des Speichers'!$A$17:$A$1001,'Ergebnis (detailliert)'!$A$17:$A$300))</f>
        <v/>
      </c>
      <c r="O902" s="113" t="str">
        <f t="shared" si="55"/>
        <v/>
      </c>
      <c r="P902" s="17" t="str">
        <f>IFERROR(IF(A902="","",N902*'Ergebnis (detailliert)'!J902/'Ergebnis (detailliert)'!I902),0)</f>
        <v/>
      </c>
      <c r="Q902" s="95" t="str">
        <f t="shared" si="56"/>
        <v/>
      </c>
      <c r="R902" s="96" t="str">
        <f t="shared" si="57"/>
        <v/>
      </c>
      <c r="S902" s="97" t="str">
        <f>IF(A902="","",IF(LOOKUP(A902,Stammdaten!$A$17:$A$1001,Stammdaten!$G$17:$G$1001)="Nein",0,IF(ISBLANK('Beladung des Speichers'!A902),"",ROUND(MIN(J902,Q902)*-1,2))))</f>
        <v/>
      </c>
    </row>
    <row r="903" spans="1:19" x14ac:dyDescent="0.2">
      <c r="A903" s="98" t="str">
        <f>IF('Beladung des Speichers'!A903="","",'Beladung des Speichers'!A903)</f>
        <v/>
      </c>
      <c r="B903" s="98" t="str">
        <f>IF('Beladung des Speichers'!B903="","",'Beladung des Speichers'!B903)</f>
        <v/>
      </c>
      <c r="C903" s="149" t="str">
        <f>IF(ISBLANK('Beladung des Speichers'!A903),"",SUMIFS('Beladung des Speichers'!$C$17:$C$300,'Beladung des Speichers'!$A$17:$A$300,A903)-SUMIFS('Entladung des Speichers'!$C$17:$C$300,'Entladung des Speichers'!$A$17:$A$300,A903)+SUMIFS(Füllstände!$B$17:$B$299,Füllstände!$A$17:$A$299,A903)-SUMIFS(Füllstände!$C$17:$C$299,Füllstände!$A$17:$A$299,A903))</f>
        <v/>
      </c>
      <c r="D903" s="150" t="str">
        <f>IF(ISBLANK('Beladung des Speichers'!A903),"",C903*'Beladung des Speichers'!C903/SUMIFS('Beladung des Speichers'!$C$17:$C$300,'Beladung des Speichers'!$A$17:$A$300,A903))</f>
        <v/>
      </c>
      <c r="E903" s="151" t="str">
        <f>IF(ISBLANK('Beladung des Speichers'!A903),"",1/SUMIFS('Beladung des Speichers'!$C$17:$C$300,'Beladung des Speichers'!$A$17:$A$300,A903)*C903*SUMIF($A$17:$A$300,A903,'Beladung des Speichers'!$E$17:$E$300))</f>
        <v/>
      </c>
      <c r="F903" s="152" t="str">
        <f>IF(ISBLANK('Beladung des Speichers'!A903),"",IF(C903=0,"0,00",D903/C903*E903))</f>
        <v/>
      </c>
      <c r="G903" s="153" t="str">
        <f>IF(ISBLANK('Beladung des Speichers'!A903),"",SUMIFS('Beladung des Speichers'!$C$17:$C$300,'Beladung des Speichers'!$A$17:$A$300,A903))</f>
        <v/>
      </c>
      <c r="H903" s="112" t="str">
        <f>IF(ISBLANK('Beladung des Speichers'!A903),"",'Beladung des Speichers'!C903)</f>
        <v/>
      </c>
      <c r="I903" s="154" t="str">
        <f>IF(ISBLANK('Beladung des Speichers'!A903),"",SUMIFS('Beladung des Speichers'!$E$17:$E$1001,'Beladung des Speichers'!$A$17:$A$1001,'Ergebnis (detailliert)'!A903))</f>
        <v/>
      </c>
      <c r="J903" s="113" t="str">
        <f>IF(ISBLANK('Beladung des Speichers'!A903),"",'Beladung des Speichers'!E903)</f>
        <v/>
      </c>
      <c r="K903" s="154" t="str">
        <f>IF(ISBLANK('Beladung des Speichers'!A903),"",SUMIFS('Entladung des Speichers'!$C$17:$C$1001,'Entladung des Speichers'!$A$17:$A$1001,'Ergebnis (detailliert)'!A903))</f>
        <v/>
      </c>
      <c r="L903" s="155" t="str">
        <f t="shared" si="54"/>
        <v/>
      </c>
      <c r="M903" s="155" t="str">
        <f>IF(ISBLANK('Entladung des Speichers'!A903),"",'Entladung des Speichers'!C903)</f>
        <v/>
      </c>
      <c r="N903" s="154" t="str">
        <f>IF(ISBLANK('Beladung des Speichers'!A903),"",SUMIFS('Entladung des Speichers'!$E$17:$E$1001,'Entladung des Speichers'!$A$17:$A$1001,'Ergebnis (detailliert)'!$A$17:$A$300))</f>
        <v/>
      </c>
      <c r="O903" s="113" t="str">
        <f t="shared" si="55"/>
        <v/>
      </c>
      <c r="P903" s="17" t="str">
        <f>IFERROR(IF(A903="","",N903*'Ergebnis (detailliert)'!J903/'Ergebnis (detailliert)'!I903),0)</f>
        <v/>
      </c>
      <c r="Q903" s="95" t="str">
        <f t="shared" si="56"/>
        <v/>
      </c>
      <c r="R903" s="96" t="str">
        <f t="shared" si="57"/>
        <v/>
      </c>
      <c r="S903" s="97" t="str">
        <f>IF(A903="","",IF(LOOKUP(A903,Stammdaten!$A$17:$A$1001,Stammdaten!$G$17:$G$1001)="Nein",0,IF(ISBLANK('Beladung des Speichers'!A903),"",ROUND(MIN(J903,Q903)*-1,2))))</f>
        <v/>
      </c>
    </row>
    <row r="904" spans="1:19" x14ac:dyDescent="0.2">
      <c r="A904" s="98" t="str">
        <f>IF('Beladung des Speichers'!A904="","",'Beladung des Speichers'!A904)</f>
        <v/>
      </c>
      <c r="B904" s="98" t="str">
        <f>IF('Beladung des Speichers'!B904="","",'Beladung des Speichers'!B904)</f>
        <v/>
      </c>
      <c r="C904" s="149" t="str">
        <f>IF(ISBLANK('Beladung des Speichers'!A904),"",SUMIFS('Beladung des Speichers'!$C$17:$C$300,'Beladung des Speichers'!$A$17:$A$300,A904)-SUMIFS('Entladung des Speichers'!$C$17:$C$300,'Entladung des Speichers'!$A$17:$A$300,A904)+SUMIFS(Füllstände!$B$17:$B$299,Füllstände!$A$17:$A$299,A904)-SUMIFS(Füllstände!$C$17:$C$299,Füllstände!$A$17:$A$299,A904))</f>
        <v/>
      </c>
      <c r="D904" s="150" t="str">
        <f>IF(ISBLANK('Beladung des Speichers'!A904),"",C904*'Beladung des Speichers'!C904/SUMIFS('Beladung des Speichers'!$C$17:$C$300,'Beladung des Speichers'!$A$17:$A$300,A904))</f>
        <v/>
      </c>
      <c r="E904" s="151" t="str">
        <f>IF(ISBLANK('Beladung des Speichers'!A904),"",1/SUMIFS('Beladung des Speichers'!$C$17:$C$300,'Beladung des Speichers'!$A$17:$A$300,A904)*C904*SUMIF($A$17:$A$300,A904,'Beladung des Speichers'!$E$17:$E$300))</f>
        <v/>
      </c>
      <c r="F904" s="152" t="str">
        <f>IF(ISBLANK('Beladung des Speichers'!A904),"",IF(C904=0,"0,00",D904/C904*E904))</f>
        <v/>
      </c>
      <c r="G904" s="153" t="str">
        <f>IF(ISBLANK('Beladung des Speichers'!A904),"",SUMIFS('Beladung des Speichers'!$C$17:$C$300,'Beladung des Speichers'!$A$17:$A$300,A904))</f>
        <v/>
      </c>
      <c r="H904" s="112" t="str">
        <f>IF(ISBLANK('Beladung des Speichers'!A904),"",'Beladung des Speichers'!C904)</f>
        <v/>
      </c>
      <c r="I904" s="154" t="str">
        <f>IF(ISBLANK('Beladung des Speichers'!A904),"",SUMIFS('Beladung des Speichers'!$E$17:$E$1001,'Beladung des Speichers'!$A$17:$A$1001,'Ergebnis (detailliert)'!A904))</f>
        <v/>
      </c>
      <c r="J904" s="113" t="str">
        <f>IF(ISBLANK('Beladung des Speichers'!A904),"",'Beladung des Speichers'!E904)</f>
        <v/>
      </c>
      <c r="K904" s="154" t="str">
        <f>IF(ISBLANK('Beladung des Speichers'!A904),"",SUMIFS('Entladung des Speichers'!$C$17:$C$1001,'Entladung des Speichers'!$A$17:$A$1001,'Ergebnis (detailliert)'!A904))</f>
        <v/>
      </c>
      <c r="L904" s="155" t="str">
        <f t="shared" si="54"/>
        <v/>
      </c>
      <c r="M904" s="155" t="str">
        <f>IF(ISBLANK('Entladung des Speichers'!A904),"",'Entladung des Speichers'!C904)</f>
        <v/>
      </c>
      <c r="N904" s="154" t="str">
        <f>IF(ISBLANK('Beladung des Speichers'!A904),"",SUMIFS('Entladung des Speichers'!$E$17:$E$1001,'Entladung des Speichers'!$A$17:$A$1001,'Ergebnis (detailliert)'!$A$17:$A$300))</f>
        <v/>
      </c>
      <c r="O904" s="113" t="str">
        <f t="shared" si="55"/>
        <v/>
      </c>
      <c r="P904" s="17" t="str">
        <f>IFERROR(IF(A904="","",N904*'Ergebnis (detailliert)'!J904/'Ergebnis (detailliert)'!I904),0)</f>
        <v/>
      </c>
      <c r="Q904" s="95" t="str">
        <f t="shared" si="56"/>
        <v/>
      </c>
      <c r="R904" s="96" t="str">
        <f t="shared" si="57"/>
        <v/>
      </c>
      <c r="S904" s="97" t="str">
        <f>IF(A904="","",IF(LOOKUP(A904,Stammdaten!$A$17:$A$1001,Stammdaten!$G$17:$G$1001)="Nein",0,IF(ISBLANK('Beladung des Speichers'!A904),"",ROUND(MIN(J904,Q904)*-1,2))))</f>
        <v/>
      </c>
    </row>
    <row r="905" spans="1:19" x14ac:dyDescent="0.2">
      <c r="A905" s="98" t="str">
        <f>IF('Beladung des Speichers'!A905="","",'Beladung des Speichers'!A905)</f>
        <v/>
      </c>
      <c r="B905" s="98" t="str">
        <f>IF('Beladung des Speichers'!B905="","",'Beladung des Speichers'!B905)</f>
        <v/>
      </c>
      <c r="C905" s="149" t="str">
        <f>IF(ISBLANK('Beladung des Speichers'!A905),"",SUMIFS('Beladung des Speichers'!$C$17:$C$300,'Beladung des Speichers'!$A$17:$A$300,A905)-SUMIFS('Entladung des Speichers'!$C$17:$C$300,'Entladung des Speichers'!$A$17:$A$300,A905)+SUMIFS(Füllstände!$B$17:$B$299,Füllstände!$A$17:$A$299,A905)-SUMIFS(Füllstände!$C$17:$C$299,Füllstände!$A$17:$A$299,A905))</f>
        <v/>
      </c>
      <c r="D905" s="150" t="str">
        <f>IF(ISBLANK('Beladung des Speichers'!A905),"",C905*'Beladung des Speichers'!C905/SUMIFS('Beladung des Speichers'!$C$17:$C$300,'Beladung des Speichers'!$A$17:$A$300,A905))</f>
        <v/>
      </c>
      <c r="E905" s="151" t="str">
        <f>IF(ISBLANK('Beladung des Speichers'!A905),"",1/SUMIFS('Beladung des Speichers'!$C$17:$C$300,'Beladung des Speichers'!$A$17:$A$300,A905)*C905*SUMIF($A$17:$A$300,A905,'Beladung des Speichers'!$E$17:$E$300))</f>
        <v/>
      </c>
      <c r="F905" s="152" t="str">
        <f>IF(ISBLANK('Beladung des Speichers'!A905),"",IF(C905=0,"0,00",D905/C905*E905))</f>
        <v/>
      </c>
      <c r="G905" s="153" t="str">
        <f>IF(ISBLANK('Beladung des Speichers'!A905),"",SUMIFS('Beladung des Speichers'!$C$17:$C$300,'Beladung des Speichers'!$A$17:$A$300,A905))</f>
        <v/>
      </c>
      <c r="H905" s="112" t="str">
        <f>IF(ISBLANK('Beladung des Speichers'!A905),"",'Beladung des Speichers'!C905)</f>
        <v/>
      </c>
      <c r="I905" s="154" t="str">
        <f>IF(ISBLANK('Beladung des Speichers'!A905),"",SUMIFS('Beladung des Speichers'!$E$17:$E$1001,'Beladung des Speichers'!$A$17:$A$1001,'Ergebnis (detailliert)'!A905))</f>
        <v/>
      </c>
      <c r="J905" s="113" t="str">
        <f>IF(ISBLANK('Beladung des Speichers'!A905),"",'Beladung des Speichers'!E905)</f>
        <v/>
      </c>
      <c r="K905" s="154" t="str">
        <f>IF(ISBLANK('Beladung des Speichers'!A905),"",SUMIFS('Entladung des Speichers'!$C$17:$C$1001,'Entladung des Speichers'!$A$17:$A$1001,'Ergebnis (detailliert)'!A905))</f>
        <v/>
      </c>
      <c r="L905" s="155" t="str">
        <f t="shared" si="54"/>
        <v/>
      </c>
      <c r="M905" s="155" t="str">
        <f>IF(ISBLANK('Entladung des Speichers'!A905),"",'Entladung des Speichers'!C905)</f>
        <v/>
      </c>
      <c r="N905" s="154" t="str">
        <f>IF(ISBLANK('Beladung des Speichers'!A905),"",SUMIFS('Entladung des Speichers'!$E$17:$E$1001,'Entladung des Speichers'!$A$17:$A$1001,'Ergebnis (detailliert)'!$A$17:$A$300))</f>
        <v/>
      </c>
      <c r="O905" s="113" t="str">
        <f t="shared" si="55"/>
        <v/>
      </c>
      <c r="P905" s="17" t="str">
        <f>IFERROR(IF(A905="","",N905*'Ergebnis (detailliert)'!J905/'Ergebnis (detailliert)'!I905),0)</f>
        <v/>
      </c>
      <c r="Q905" s="95" t="str">
        <f t="shared" si="56"/>
        <v/>
      </c>
      <c r="R905" s="96" t="str">
        <f t="shared" si="57"/>
        <v/>
      </c>
      <c r="S905" s="97" t="str">
        <f>IF(A905="","",IF(LOOKUP(A905,Stammdaten!$A$17:$A$1001,Stammdaten!$G$17:$G$1001)="Nein",0,IF(ISBLANK('Beladung des Speichers'!A905),"",ROUND(MIN(J905,Q905)*-1,2))))</f>
        <v/>
      </c>
    </row>
    <row r="906" spans="1:19" x14ac:dyDescent="0.2">
      <c r="A906" s="98" t="str">
        <f>IF('Beladung des Speichers'!A906="","",'Beladung des Speichers'!A906)</f>
        <v/>
      </c>
      <c r="B906" s="98" t="str">
        <f>IF('Beladung des Speichers'!B906="","",'Beladung des Speichers'!B906)</f>
        <v/>
      </c>
      <c r="C906" s="149" t="str">
        <f>IF(ISBLANK('Beladung des Speichers'!A906),"",SUMIFS('Beladung des Speichers'!$C$17:$C$300,'Beladung des Speichers'!$A$17:$A$300,A906)-SUMIFS('Entladung des Speichers'!$C$17:$C$300,'Entladung des Speichers'!$A$17:$A$300,A906)+SUMIFS(Füllstände!$B$17:$B$299,Füllstände!$A$17:$A$299,A906)-SUMIFS(Füllstände!$C$17:$C$299,Füllstände!$A$17:$A$299,A906))</f>
        <v/>
      </c>
      <c r="D906" s="150" t="str">
        <f>IF(ISBLANK('Beladung des Speichers'!A906),"",C906*'Beladung des Speichers'!C906/SUMIFS('Beladung des Speichers'!$C$17:$C$300,'Beladung des Speichers'!$A$17:$A$300,A906))</f>
        <v/>
      </c>
      <c r="E906" s="151" t="str">
        <f>IF(ISBLANK('Beladung des Speichers'!A906),"",1/SUMIFS('Beladung des Speichers'!$C$17:$C$300,'Beladung des Speichers'!$A$17:$A$300,A906)*C906*SUMIF($A$17:$A$300,A906,'Beladung des Speichers'!$E$17:$E$300))</f>
        <v/>
      </c>
      <c r="F906" s="152" t="str">
        <f>IF(ISBLANK('Beladung des Speichers'!A906),"",IF(C906=0,"0,00",D906/C906*E906))</f>
        <v/>
      </c>
      <c r="G906" s="153" t="str">
        <f>IF(ISBLANK('Beladung des Speichers'!A906),"",SUMIFS('Beladung des Speichers'!$C$17:$C$300,'Beladung des Speichers'!$A$17:$A$300,A906))</f>
        <v/>
      </c>
      <c r="H906" s="112" t="str">
        <f>IF(ISBLANK('Beladung des Speichers'!A906),"",'Beladung des Speichers'!C906)</f>
        <v/>
      </c>
      <c r="I906" s="154" t="str">
        <f>IF(ISBLANK('Beladung des Speichers'!A906),"",SUMIFS('Beladung des Speichers'!$E$17:$E$1001,'Beladung des Speichers'!$A$17:$A$1001,'Ergebnis (detailliert)'!A906))</f>
        <v/>
      </c>
      <c r="J906" s="113" t="str">
        <f>IF(ISBLANK('Beladung des Speichers'!A906),"",'Beladung des Speichers'!E906)</f>
        <v/>
      </c>
      <c r="K906" s="154" t="str">
        <f>IF(ISBLANK('Beladung des Speichers'!A906),"",SUMIFS('Entladung des Speichers'!$C$17:$C$1001,'Entladung des Speichers'!$A$17:$A$1001,'Ergebnis (detailliert)'!A906))</f>
        <v/>
      </c>
      <c r="L906" s="155" t="str">
        <f t="shared" si="54"/>
        <v/>
      </c>
      <c r="M906" s="155" t="str">
        <f>IF(ISBLANK('Entladung des Speichers'!A906),"",'Entladung des Speichers'!C906)</f>
        <v/>
      </c>
      <c r="N906" s="154" t="str">
        <f>IF(ISBLANK('Beladung des Speichers'!A906),"",SUMIFS('Entladung des Speichers'!$E$17:$E$1001,'Entladung des Speichers'!$A$17:$A$1001,'Ergebnis (detailliert)'!$A$17:$A$300))</f>
        <v/>
      </c>
      <c r="O906" s="113" t="str">
        <f t="shared" si="55"/>
        <v/>
      </c>
      <c r="P906" s="17" t="str">
        <f>IFERROR(IF(A906="","",N906*'Ergebnis (detailliert)'!J906/'Ergebnis (detailliert)'!I906),0)</f>
        <v/>
      </c>
      <c r="Q906" s="95" t="str">
        <f t="shared" si="56"/>
        <v/>
      </c>
      <c r="R906" s="96" t="str">
        <f t="shared" si="57"/>
        <v/>
      </c>
      <c r="S906" s="97" t="str">
        <f>IF(A906="","",IF(LOOKUP(A906,Stammdaten!$A$17:$A$1001,Stammdaten!$G$17:$G$1001)="Nein",0,IF(ISBLANK('Beladung des Speichers'!A906),"",ROUND(MIN(J906,Q906)*-1,2))))</f>
        <v/>
      </c>
    </row>
    <row r="907" spans="1:19" x14ac:dyDescent="0.2">
      <c r="A907" s="98" t="str">
        <f>IF('Beladung des Speichers'!A907="","",'Beladung des Speichers'!A907)</f>
        <v/>
      </c>
      <c r="B907" s="98" t="str">
        <f>IF('Beladung des Speichers'!B907="","",'Beladung des Speichers'!B907)</f>
        <v/>
      </c>
      <c r="C907" s="149" t="str">
        <f>IF(ISBLANK('Beladung des Speichers'!A907),"",SUMIFS('Beladung des Speichers'!$C$17:$C$300,'Beladung des Speichers'!$A$17:$A$300,A907)-SUMIFS('Entladung des Speichers'!$C$17:$C$300,'Entladung des Speichers'!$A$17:$A$300,A907)+SUMIFS(Füllstände!$B$17:$B$299,Füllstände!$A$17:$A$299,A907)-SUMIFS(Füllstände!$C$17:$C$299,Füllstände!$A$17:$A$299,A907))</f>
        <v/>
      </c>
      <c r="D907" s="150" t="str">
        <f>IF(ISBLANK('Beladung des Speichers'!A907),"",C907*'Beladung des Speichers'!C907/SUMIFS('Beladung des Speichers'!$C$17:$C$300,'Beladung des Speichers'!$A$17:$A$300,A907))</f>
        <v/>
      </c>
      <c r="E907" s="151" t="str">
        <f>IF(ISBLANK('Beladung des Speichers'!A907),"",1/SUMIFS('Beladung des Speichers'!$C$17:$C$300,'Beladung des Speichers'!$A$17:$A$300,A907)*C907*SUMIF($A$17:$A$300,A907,'Beladung des Speichers'!$E$17:$E$300))</f>
        <v/>
      </c>
      <c r="F907" s="152" t="str">
        <f>IF(ISBLANK('Beladung des Speichers'!A907),"",IF(C907=0,"0,00",D907/C907*E907))</f>
        <v/>
      </c>
      <c r="G907" s="153" t="str">
        <f>IF(ISBLANK('Beladung des Speichers'!A907),"",SUMIFS('Beladung des Speichers'!$C$17:$C$300,'Beladung des Speichers'!$A$17:$A$300,A907))</f>
        <v/>
      </c>
      <c r="H907" s="112" t="str">
        <f>IF(ISBLANK('Beladung des Speichers'!A907),"",'Beladung des Speichers'!C907)</f>
        <v/>
      </c>
      <c r="I907" s="154" t="str">
        <f>IF(ISBLANK('Beladung des Speichers'!A907),"",SUMIFS('Beladung des Speichers'!$E$17:$E$1001,'Beladung des Speichers'!$A$17:$A$1001,'Ergebnis (detailliert)'!A907))</f>
        <v/>
      </c>
      <c r="J907" s="113" t="str">
        <f>IF(ISBLANK('Beladung des Speichers'!A907),"",'Beladung des Speichers'!E907)</f>
        <v/>
      </c>
      <c r="K907" s="154" t="str">
        <f>IF(ISBLANK('Beladung des Speichers'!A907),"",SUMIFS('Entladung des Speichers'!$C$17:$C$1001,'Entladung des Speichers'!$A$17:$A$1001,'Ergebnis (detailliert)'!A907))</f>
        <v/>
      </c>
      <c r="L907" s="155" t="str">
        <f t="shared" si="54"/>
        <v/>
      </c>
      <c r="M907" s="155" t="str">
        <f>IF(ISBLANK('Entladung des Speichers'!A907),"",'Entladung des Speichers'!C907)</f>
        <v/>
      </c>
      <c r="N907" s="154" t="str">
        <f>IF(ISBLANK('Beladung des Speichers'!A907),"",SUMIFS('Entladung des Speichers'!$E$17:$E$1001,'Entladung des Speichers'!$A$17:$A$1001,'Ergebnis (detailliert)'!$A$17:$A$300))</f>
        <v/>
      </c>
      <c r="O907" s="113" t="str">
        <f t="shared" si="55"/>
        <v/>
      </c>
      <c r="P907" s="17" t="str">
        <f>IFERROR(IF(A907="","",N907*'Ergebnis (detailliert)'!J907/'Ergebnis (detailliert)'!I907),0)</f>
        <v/>
      </c>
      <c r="Q907" s="95" t="str">
        <f t="shared" si="56"/>
        <v/>
      </c>
      <c r="R907" s="96" t="str">
        <f t="shared" si="57"/>
        <v/>
      </c>
      <c r="S907" s="97" t="str">
        <f>IF(A907="","",IF(LOOKUP(A907,Stammdaten!$A$17:$A$1001,Stammdaten!$G$17:$G$1001)="Nein",0,IF(ISBLANK('Beladung des Speichers'!A907),"",ROUND(MIN(J907,Q907)*-1,2))))</f>
        <v/>
      </c>
    </row>
    <row r="908" spans="1:19" x14ac:dyDescent="0.2">
      <c r="A908" s="98" t="str">
        <f>IF('Beladung des Speichers'!A908="","",'Beladung des Speichers'!A908)</f>
        <v/>
      </c>
      <c r="B908" s="98" t="str">
        <f>IF('Beladung des Speichers'!B908="","",'Beladung des Speichers'!B908)</f>
        <v/>
      </c>
      <c r="C908" s="149" t="str">
        <f>IF(ISBLANK('Beladung des Speichers'!A908),"",SUMIFS('Beladung des Speichers'!$C$17:$C$300,'Beladung des Speichers'!$A$17:$A$300,A908)-SUMIFS('Entladung des Speichers'!$C$17:$C$300,'Entladung des Speichers'!$A$17:$A$300,A908)+SUMIFS(Füllstände!$B$17:$B$299,Füllstände!$A$17:$A$299,A908)-SUMIFS(Füllstände!$C$17:$C$299,Füllstände!$A$17:$A$299,A908))</f>
        <v/>
      </c>
      <c r="D908" s="150" t="str">
        <f>IF(ISBLANK('Beladung des Speichers'!A908),"",C908*'Beladung des Speichers'!C908/SUMIFS('Beladung des Speichers'!$C$17:$C$300,'Beladung des Speichers'!$A$17:$A$300,A908))</f>
        <v/>
      </c>
      <c r="E908" s="151" t="str">
        <f>IF(ISBLANK('Beladung des Speichers'!A908),"",1/SUMIFS('Beladung des Speichers'!$C$17:$C$300,'Beladung des Speichers'!$A$17:$A$300,A908)*C908*SUMIF($A$17:$A$300,A908,'Beladung des Speichers'!$E$17:$E$300))</f>
        <v/>
      </c>
      <c r="F908" s="152" t="str">
        <f>IF(ISBLANK('Beladung des Speichers'!A908),"",IF(C908=0,"0,00",D908/C908*E908))</f>
        <v/>
      </c>
      <c r="G908" s="153" t="str">
        <f>IF(ISBLANK('Beladung des Speichers'!A908),"",SUMIFS('Beladung des Speichers'!$C$17:$C$300,'Beladung des Speichers'!$A$17:$A$300,A908))</f>
        <v/>
      </c>
      <c r="H908" s="112" t="str">
        <f>IF(ISBLANK('Beladung des Speichers'!A908),"",'Beladung des Speichers'!C908)</f>
        <v/>
      </c>
      <c r="I908" s="154" t="str">
        <f>IF(ISBLANK('Beladung des Speichers'!A908),"",SUMIFS('Beladung des Speichers'!$E$17:$E$1001,'Beladung des Speichers'!$A$17:$A$1001,'Ergebnis (detailliert)'!A908))</f>
        <v/>
      </c>
      <c r="J908" s="113" t="str">
        <f>IF(ISBLANK('Beladung des Speichers'!A908),"",'Beladung des Speichers'!E908)</f>
        <v/>
      </c>
      <c r="K908" s="154" t="str">
        <f>IF(ISBLANK('Beladung des Speichers'!A908),"",SUMIFS('Entladung des Speichers'!$C$17:$C$1001,'Entladung des Speichers'!$A$17:$A$1001,'Ergebnis (detailliert)'!A908))</f>
        <v/>
      </c>
      <c r="L908" s="155" t="str">
        <f t="shared" si="54"/>
        <v/>
      </c>
      <c r="M908" s="155" t="str">
        <f>IF(ISBLANK('Entladung des Speichers'!A908),"",'Entladung des Speichers'!C908)</f>
        <v/>
      </c>
      <c r="N908" s="154" t="str">
        <f>IF(ISBLANK('Beladung des Speichers'!A908),"",SUMIFS('Entladung des Speichers'!$E$17:$E$1001,'Entladung des Speichers'!$A$17:$A$1001,'Ergebnis (detailliert)'!$A$17:$A$300))</f>
        <v/>
      </c>
      <c r="O908" s="113" t="str">
        <f t="shared" si="55"/>
        <v/>
      </c>
      <c r="P908" s="17" t="str">
        <f>IFERROR(IF(A908="","",N908*'Ergebnis (detailliert)'!J908/'Ergebnis (detailliert)'!I908),0)</f>
        <v/>
      </c>
      <c r="Q908" s="95" t="str">
        <f t="shared" si="56"/>
        <v/>
      </c>
      <c r="R908" s="96" t="str">
        <f t="shared" si="57"/>
        <v/>
      </c>
      <c r="S908" s="97" t="str">
        <f>IF(A908="","",IF(LOOKUP(A908,Stammdaten!$A$17:$A$1001,Stammdaten!$G$17:$G$1001)="Nein",0,IF(ISBLANK('Beladung des Speichers'!A908),"",ROUND(MIN(J908,Q908)*-1,2))))</f>
        <v/>
      </c>
    </row>
    <row r="909" spans="1:19" x14ac:dyDescent="0.2">
      <c r="A909" s="98" t="str">
        <f>IF('Beladung des Speichers'!A909="","",'Beladung des Speichers'!A909)</f>
        <v/>
      </c>
      <c r="B909" s="98" t="str">
        <f>IF('Beladung des Speichers'!B909="","",'Beladung des Speichers'!B909)</f>
        <v/>
      </c>
      <c r="C909" s="149" t="str">
        <f>IF(ISBLANK('Beladung des Speichers'!A909),"",SUMIFS('Beladung des Speichers'!$C$17:$C$300,'Beladung des Speichers'!$A$17:$A$300,A909)-SUMIFS('Entladung des Speichers'!$C$17:$C$300,'Entladung des Speichers'!$A$17:$A$300,A909)+SUMIFS(Füllstände!$B$17:$B$299,Füllstände!$A$17:$A$299,A909)-SUMIFS(Füllstände!$C$17:$C$299,Füllstände!$A$17:$A$299,A909))</f>
        <v/>
      </c>
      <c r="D909" s="150" t="str">
        <f>IF(ISBLANK('Beladung des Speichers'!A909),"",C909*'Beladung des Speichers'!C909/SUMIFS('Beladung des Speichers'!$C$17:$C$300,'Beladung des Speichers'!$A$17:$A$300,A909))</f>
        <v/>
      </c>
      <c r="E909" s="151" t="str">
        <f>IF(ISBLANK('Beladung des Speichers'!A909),"",1/SUMIFS('Beladung des Speichers'!$C$17:$C$300,'Beladung des Speichers'!$A$17:$A$300,A909)*C909*SUMIF($A$17:$A$300,A909,'Beladung des Speichers'!$E$17:$E$300))</f>
        <v/>
      </c>
      <c r="F909" s="152" t="str">
        <f>IF(ISBLANK('Beladung des Speichers'!A909),"",IF(C909=0,"0,00",D909/C909*E909))</f>
        <v/>
      </c>
      <c r="G909" s="153" t="str">
        <f>IF(ISBLANK('Beladung des Speichers'!A909),"",SUMIFS('Beladung des Speichers'!$C$17:$C$300,'Beladung des Speichers'!$A$17:$A$300,A909))</f>
        <v/>
      </c>
      <c r="H909" s="112" t="str">
        <f>IF(ISBLANK('Beladung des Speichers'!A909),"",'Beladung des Speichers'!C909)</f>
        <v/>
      </c>
      <c r="I909" s="154" t="str">
        <f>IF(ISBLANK('Beladung des Speichers'!A909),"",SUMIFS('Beladung des Speichers'!$E$17:$E$1001,'Beladung des Speichers'!$A$17:$A$1001,'Ergebnis (detailliert)'!A909))</f>
        <v/>
      </c>
      <c r="J909" s="113" t="str">
        <f>IF(ISBLANK('Beladung des Speichers'!A909),"",'Beladung des Speichers'!E909)</f>
        <v/>
      </c>
      <c r="K909" s="154" t="str">
        <f>IF(ISBLANK('Beladung des Speichers'!A909),"",SUMIFS('Entladung des Speichers'!$C$17:$C$1001,'Entladung des Speichers'!$A$17:$A$1001,'Ergebnis (detailliert)'!A909))</f>
        <v/>
      </c>
      <c r="L909" s="155" t="str">
        <f t="shared" si="54"/>
        <v/>
      </c>
      <c r="M909" s="155" t="str">
        <f>IF(ISBLANK('Entladung des Speichers'!A909),"",'Entladung des Speichers'!C909)</f>
        <v/>
      </c>
      <c r="N909" s="154" t="str">
        <f>IF(ISBLANK('Beladung des Speichers'!A909),"",SUMIFS('Entladung des Speichers'!$E$17:$E$1001,'Entladung des Speichers'!$A$17:$A$1001,'Ergebnis (detailliert)'!$A$17:$A$300))</f>
        <v/>
      </c>
      <c r="O909" s="113" t="str">
        <f t="shared" si="55"/>
        <v/>
      </c>
      <c r="P909" s="17" t="str">
        <f>IFERROR(IF(A909="","",N909*'Ergebnis (detailliert)'!J909/'Ergebnis (detailliert)'!I909),0)</f>
        <v/>
      </c>
      <c r="Q909" s="95" t="str">
        <f t="shared" si="56"/>
        <v/>
      </c>
      <c r="R909" s="96" t="str">
        <f t="shared" si="57"/>
        <v/>
      </c>
      <c r="S909" s="97" t="str">
        <f>IF(A909="","",IF(LOOKUP(A909,Stammdaten!$A$17:$A$1001,Stammdaten!$G$17:$G$1001)="Nein",0,IF(ISBLANK('Beladung des Speichers'!A909),"",ROUND(MIN(J909,Q909)*-1,2))))</f>
        <v/>
      </c>
    </row>
    <row r="910" spans="1:19" x14ac:dyDescent="0.2">
      <c r="A910" s="98" t="str">
        <f>IF('Beladung des Speichers'!A910="","",'Beladung des Speichers'!A910)</f>
        <v/>
      </c>
      <c r="B910" s="98" t="str">
        <f>IF('Beladung des Speichers'!B910="","",'Beladung des Speichers'!B910)</f>
        <v/>
      </c>
      <c r="C910" s="149" t="str">
        <f>IF(ISBLANK('Beladung des Speichers'!A910),"",SUMIFS('Beladung des Speichers'!$C$17:$C$300,'Beladung des Speichers'!$A$17:$A$300,A910)-SUMIFS('Entladung des Speichers'!$C$17:$C$300,'Entladung des Speichers'!$A$17:$A$300,A910)+SUMIFS(Füllstände!$B$17:$B$299,Füllstände!$A$17:$A$299,A910)-SUMIFS(Füllstände!$C$17:$C$299,Füllstände!$A$17:$A$299,A910))</f>
        <v/>
      </c>
      <c r="D910" s="150" t="str">
        <f>IF(ISBLANK('Beladung des Speichers'!A910),"",C910*'Beladung des Speichers'!C910/SUMIFS('Beladung des Speichers'!$C$17:$C$300,'Beladung des Speichers'!$A$17:$A$300,A910))</f>
        <v/>
      </c>
      <c r="E910" s="151" t="str">
        <f>IF(ISBLANK('Beladung des Speichers'!A910),"",1/SUMIFS('Beladung des Speichers'!$C$17:$C$300,'Beladung des Speichers'!$A$17:$A$300,A910)*C910*SUMIF($A$17:$A$300,A910,'Beladung des Speichers'!$E$17:$E$300))</f>
        <v/>
      </c>
      <c r="F910" s="152" t="str">
        <f>IF(ISBLANK('Beladung des Speichers'!A910),"",IF(C910=0,"0,00",D910/C910*E910))</f>
        <v/>
      </c>
      <c r="G910" s="153" t="str">
        <f>IF(ISBLANK('Beladung des Speichers'!A910),"",SUMIFS('Beladung des Speichers'!$C$17:$C$300,'Beladung des Speichers'!$A$17:$A$300,A910))</f>
        <v/>
      </c>
      <c r="H910" s="112" t="str">
        <f>IF(ISBLANK('Beladung des Speichers'!A910),"",'Beladung des Speichers'!C910)</f>
        <v/>
      </c>
      <c r="I910" s="154" t="str">
        <f>IF(ISBLANK('Beladung des Speichers'!A910),"",SUMIFS('Beladung des Speichers'!$E$17:$E$1001,'Beladung des Speichers'!$A$17:$A$1001,'Ergebnis (detailliert)'!A910))</f>
        <v/>
      </c>
      <c r="J910" s="113" t="str">
        <f>IF(ISBLANK('Beladung des Speichers'!A910),"",'Beladung des Speichers'!E910)</f>
        <v/>
      </c>
      <c r="K910" s="154" t="str">
        <f>IF(ISBLANK('Beladung des Speichers'!A910),"",SUMIFS('Entladung des Speichers'!$C$17:$C$1001,'Entladung des Speichers'!$A$17:$A$1001,'Ergebnis (detailliert)'!A910))</f>
        <v/>
      </c>
      <c r="L910" s="155" t="str">
        <f t="shared" si="54"/>
        <v/>
      </c>
      <c r="M910" s="155" t="str">
        <f>IF(ISBLANK('Entladung des Speichers'!A910),"",'Entladung des Speichers'!C910)</f>
        <v/>
      </c>
      <c r="N910" s="154" t="str">
        <f>IF(ISBLANK('Beladung des Speichers'!A910),"",SUMIFS('Entladung des Speichers'!$E$17:$E$1001,'Entladung des Speichers'!$A$17:$A$1001,'Ergebnis (detailliert)'!$A$17:$A$300))</f>
        <v/>
      </c>
      <c r="O910" s="113" t="str">
        <f t="shared" si="55"/>
        <v/>
      </c>
      <c r="P910" s="17" t="str">
        <f>IFERROR(IF(A910="","",N910*'Ergebnis (detailliert)'!J910/'Ergebnis (detailliert)'!I910),0)</f>
        <v/>
      </c>
      <c r="Q910" s="95" t="str">
        <f t="shared" si="56"/>
        <v/>
      </c>
      <c r="R910" s="96" t="str">
        <f t="shared" si="57"/>
        <v/>
      </c>
      <c r="S910" s="97" t="str">
        <f>IF(A910="","",IF(LOOKUP(A910,Stammdaten!$A$17:$A$1001,Stammdaten!$G$17:$G$1001)="Nein",0,IF(ISBLANK('Beladung des Speichers'!A910),"",ROUND(MIN(J910,Q910)*-1,2))))</f>
        <v/>
      </c>
    </row>
    <row r="911" spans="1:19" x14ac:dyDescent="0.2">
      <c r="A911" s="98" t="str">
        <f>IF('Beladung des Speichers'!A911="","",'Beladung des Speichers'!A911)</f>
        <v/>
      </c>
      <c r="B911" s="98" t="str">
        <f>IF('Beladung des Speichers'!B911="","",'Beladung des Speichers'!B911)</f>
        <v/>
      </c>
      <c r="C911" s="149" t="str">
        <f>IF(ISBLANK('Beladung des Speichers'!A911),"",SUMIFS('Beladung des Speichers'!$C$17:$C$300,'Beladung des Speichers'!$A$17:$A$300,A911)-SUMIFS('Entladung des Speichers'!$C$17:$C$300,'Entladung des Speichers'!$A$17:$A$300,A911)+SUMIFS(Füllstände!$B$17:$B$299,Füllstände!$A$17:$A$299,A911)-SUMIFS(Füllstände!$C$17:$C$299,Füllstände!$A$17:$A$299,A911))</f>
        <v/>
      </c>
      <c r="D911" s="150" t="str">
        <f>IF(ISBLANK('Beladung des Speichers'!A911),"",C911*'Beladung des Speichers'!C911/SUMIFS('Beladung des Speichers'!$C$17:$C$300,'Beladung des Speichers'!$A$17:$A$300,A911))</f>
        <v/>
      </c>
      <c r="E911" s="151" t="str">
        <f>IF(ISBLANK('Beladung des Speichers'!A911),"",1/SUMIFS('Beladung des Speichers'!$C$17:$C$300,'Beladung des Speichers'!$A$17:$A$300,A911)*C911*SUMIF($A$17:$A$300,A911,'Beladung des Speichers'!$E$17:$E$300))</f>
        <v/>
      </c>
      <c r="F911" s="152" t="str">
        <f>IF(ISBLANK('Beladung des Speichers'!A911),"",IF(C911=0,"0,00",D911/C911*E911))</f>
        <v/>
      </c>
      <c r="G911" s="153" t="str">
        <f>IF(ISBLANK('Beladung des Speichers'!A911),"",SUMIFS('Beladung des Speichers'!$C$17:$C$300,'Beladung des Speichers'!$A$17:$A$300,A911))</f>
        <v/>
      </c>
      <c r="H911" s="112" t="str">
        <f>IF(ISBLANK('Beladung des Speichers'!A911),"",'Beladung des Speichers'!C911)</f>
        <v/>
      </c>
      <c r="I911" s="154" t="str">
        <f>IF(ISBLANK('Beladung des Speichers'!A911),"",SUMIFS('Beladung des Speichers'!$E$17:$E$1001,'Beladung des Speichers'!$A$17:$A$1001,'Ergebnis (detailliert)'!A911))</f>
        <v/>
      </c>
      <c r="J911" s="113" t="str">
        <f>IF(ISBLANK('Beladung des Speichers'!A911),"",'Beladung des Speichers'!E911)</f>
        <v/>
      </c>
      <c r="K911" s="154" t="str">
        <f>IF(ISBLANK('Beladung des Speichers'!A911),"",SUMIFS('Entladung des Speichers'!$C$17:$C$1001,'Entladung des Speichers'!$A$17:$A$1001,'Ergebnis (detailliert)'!A911))</f>
        <v/>
      </c>
      <c r="L911" s="155" t="str">
        <f t="shared" si="54"/>
        <v/>
      </c>
      <c r="M911" s="155" t="str">
        <f>IF(ISBLANK('Entladung des Speichers'!A911),"",'Entladung des Speichers'!C911)</f>
        <v/>
      </c>
      <c r="N911" s="154" t="str">
        <f>IF(ISBLANK('Beladung des Speichers'!A911),"",SUMIFS('Entladung des Speichers'!$E$17:$E$1001,'Entladung des Speichers'!$A$17:$A$1001,'Ergebnis (detailliert)'!$A$17:$A$300))</f>
        <v/>
      </c>
      <c r="O911" s="113" t="str">
        <f t="shared" si="55"/>
        <v/>
      </c>
      <c r="P911" s="17" t="str">
        <f>IFERROR(IF(A911="","",N911*'Ergebnis (detailliert)'!J911/'Ergebnis (detailliert)'!I911),0)</f>
        <v/>
      </c>
      <c r="Q911" s="95" t="str">
        <f t="shared" si="56"/>
        <v/>
      </c>
      <c r="R911" s="96" t="str">
        <f t="shared" si="57"/>
        <v/>
      </c>
      <c r="S911" s="97" t="str">
        <f>IF(A911="","",IF(LOOKUP(A911,Stammdaten!$A$17:$A$1001,Stammdaten!$G$17:$G$1001)="Nein",0,IF(ISBLANK('Beladung des Speichers'!A911),"",ROUND(MIN(J911,Q911)*-1,2))))</f>
        <v/>
      </c>
    </row>
    <row r="912" spans="1:19" x14ac:dyDescent="0.2">
      <c r="A912" s="98" t="str">
        <f>IF('Beladung des Speichers'!A912="","",'Beladung des Speichers'!A912)</f>
        <v/>
      </c>
      <c r="B912" s="98" t="str">
        <f>IF('Beladung des Speichers'!B912="","",'Beladung des Speichers'!B912)</f>
        <v/>
      </c>
      <c r="C912" s="149" t="str">
        <f>IF(ISBLANK('Beladung des Speichers'!A912),"",SUMIFS('Beladung des Speichers'!$C$17:$C$300,'Beladung des Speichers'!$A$17:$A$300,A912)-SUMIFS('Entladung des Speichers'!$C$17:$C$300,'Entladung des Speichers'!$A$17:$A$300,A912)+SUMIFS(Füllstände!$B$17:$B$299,Füllstände!$A$17:$A$299,A912)-SUMIFS(Füllstände!$C$17:$C$299,Füllstände!$A$17:$A$299,A912))</f>
        <v/>
      </c>
      <c r="D912" s="150" t="str">
        <f>IF(ISBLANK('Beladung des Speichers'!A912),"",C912*'Beladung des Speichers'!C912/SUMIFS('Beladung des Speichers'!$C$17:$C$300,'Beladung des Speichers'!$A$17:$A$300,A912))</f>
        <v/>
      </c>
      <c r="E912" s="151" t="str">
        <f>IF(ISBLANK('Beladung des Speichers'!A912),"",1/SUMIFS('Beladung des Speichers'!$C$17:$C$300,'Beladung des Speichers'!$A$17:$A$300,A912)*C912*SUMIF($A$17:$A$300,A912,'Beladung des Speichers'!$E$17:$E$300))</f>
        <v/>
      </c>
      <c r="F912" s="152" t="str">
        <f>IF(ISBLANK('Beladung des Speichers'!A912),"",IF(C912=0,"0,00",D912/C912*E912))</f>
        <v/>
      </c>
      <c r="G912" s="153" t="str">
        <f>IF(ISBLANK('Beladung des Speichers'!A912),"",SUMIFS('Beladung des Speichers'!$C$17:$C$300,'Beladung des Speichers'!$A$17:$A$300,A912))</f>
        <v/>
      </c>
      <c r="H912" s="112" t="str">
        <f>IF(ISBLANK('Beladung des Speichers'!A912),"",'Beladung des Speichers'!C912)</f>
        <v/>
      </c>
      <c r="I912" s="154" t="str">
        <f>IF(ISBLANK('Beladung des Speichers'!A912),"",SUMIFS('Beladung des Speichers'!$E$17:$E$1001,'Beladung des Speichers'!$A$17:$A$1001,'Ergebnis (detailliert)'!A912))</f>
        <v/>
      </c>
      <c r="J912" s="113" t="str">
        <f>IF(ISBLANK('Beladung des Speichers'!A912),"",'Beladung des Speichers'!E912)</f>
        <v/>
      </c>
      <c r="K912" s="154" t="str">
        <f>IF(ISBLANK('Beladung des Speichers'!A912),"",SUMIFS('Entladung des Speichers'!$C$17:$C$1001,'Entladung des Speichers'!$A$17:$A$1001,'Ergebnis (detailliert)'!A912))</f>
        <v/>
      </c>
      <c r="L912" s="155" t="str">
        <f t="shared" si="54"/>
        <v/>
      </c>
      <c r="M912" s="155" t="str">
        <f>IF(ISBLANK('Entladung des Speichers'!A912),"",'Entladung des Speichers'!C912)</f>
        <v/>
      </c>
      <c r="N912" s="154" t="str">
        <f>IF(ISBLANK('Beladung des Speichers'!A912),"",SUMIFS('Entladung des Speichers'!$E$17:$E$1001,'Entladung des Speichers'!$A$17:$A$1001,'Ergebnis (detailliert)'!$A$17:$A$300))</f>
        <v/>
      </c>
      <c r="O912" s="113" t="str">
        <f t="shared" si="55"/>
        <v/>
      </c>
      <c r="P912" s="17" t="str">
        <f>IFERROR(IF(A912="","",N912*'Ergebnis (detailliert)'!J912/'Ergebnis (detailliert)'!I912),0)</f>
        <v/>
      </c>
      <c r="Q912" s="95" t="str">
        <f t="shared" si="56"/>
        <v/>
      </c>
      <c r="R912" s="96" t="str">
        <f t="shared" si="57"/>
        <v/>
      </c>
      <c r="S912" s="97" t="str">
        <f>IF(A912="","",IF(LOOKUP(A912,Stammdaten!$A$17:$A$1001,Stammdaten!$G$17:$G$1001)="Nein",0,IF(ISBLANK('Beladung des Speichers'!A912),"",ROUND(MIN(J912,Q912)*-1,2))))</f>
        <v/>
      </c>
    </row>
    <row r="913" spans="1:19" x14ac:dyDescent="0.2">
      <c r="A913" s="98" t="str">
        <f>IF('Beladung des Speichers'!A913="","",'Beladung des Speichers'!A913)</f>
        <v/>
      </c>
      <c r="B913" s="98" t="str">
        <f>IF('Beladung des Speichers'!B913="","",'Beladung des Speichers'!B913)</f>
        <v/>
      </c>
      <c r="C913" s="149" t="str">
        <f>IF(ISBLANK('Beladung des Speichers'!A913),"",SUMIFS('Beladung des Speichers'!$C$17:$C$300,'Beladung des Speichers'!$A$17:$A$300,A913)-SUMIFS('Entladung des Speichers'!$C$17:$C$300,'Entladung des Speichers'!$A$17:$A$300,A913)+SUMIFS(Füllstände!$B$17:$B$299,Füllstände!$A$17:$A$299,A913)-SUMIFS(Füllstände!$C$17:$C$299,Füllstände!$A$17:$A$299,A913))</f>
        <v/>
      </c>
      <c r="D913" s="150" t="str">
        <f>IF(ISBLANK('Beladung des Speichers'!A913),"",C913*'Beladung des Speichers'!C913/SUMIFS('Beladung des Speichers'!$C$17:$C$300,'Beladung des Speichers'!$A$17:$A$300,A913))</f>
        <v/>
      </c>
      <c r="E913" s="151" t="str">
        <f>IF(ISBLANK('Beladung des Speichers'!A913),"",1/SUMIFS('Beladung des Speichers'!$C$17:$C$300,'Beladung des Speichers'!$A$17:$A$300,A913)*C913*SUMIF($A$17:$A$300,A913,'Beladung des Speichers'!$E$17:$E$300))</f>
        <v/>
      </c>
      <c r="F913" s="152" t="str">
        <f>IF(ISBLANK('Beladung des Speichers'!A913),"",IF(C913=0,"0,00",D913/C913*E913))</f>
        <v/>
      </c>
      <c r="G913" s="153" t="str">
        <f>IF(ISBLANK('Beladung des Speichers'!A913),"",SUMIFS('Beladung des Speichers'!$C$17:$C$300,'Beladung des Speichers'!$A$17:$A$300,A913))</f>
        <v/>
      </c>
      <c r="H913" s="112" t="str">
        <f>IF(ISBLANK('Beladung des Speichers'!A913),"",'Beladung des Speichers'!C913)</f>
        <v/>
      </c>
      <c r="I913" s="154" t="str">
        <f>IF(ISBLANK('Beladung des Speichers'!A913),"",SUMIFS('Beladung des Speichers'!$E$17:$E$1001,'Beladung des Speichers'!$A$17:$A$1001,'Ergebnis (detailliert)'!A913))</f>
        <v/>
      </c>
      <c r="J913" s="113" t="str">
        <f>IF(ISBLANK('Beladung des Speichers'!A913),"",'Beladung des Speichers'!E913)</f>
        <v/>
      </c>
      <c r="K913" s="154" t="str">
        <f>IF(ISBLANK('Beladung des Speichers'!A913),"",SUMIFS('Entladung des Speichers'!$C$17:$C$1001,'Entladung des Speichers'!$A$17:$A$1001,'Ergebnis (detailliert)'!A913))</f>
        <v/>
      </c>
      <c r="L913" s="155" t="str">
        <f t="shared" si="54"/>
        <v/>
      </c>
      <c r="M913" s="155" t="str">
        <f>IF(ISBLANK('Entladung des Speichers'!A913),"",'Entladung des Speichers'!C913)</f>
        <v/>
      </c>
      <c r="N913" s="154" t="str">
        <f>IF(ISBLANK('Beladung des Speichers'!A913),"",SUMIFS('Entladung des Speichers'!$E$17:$E$1001,'Entladung des Speichers'!$A$17:$A$1001,'Ergebnis (detailliert)'!$A$17:$A$300))</f>
        <v/>
      </c>
      <c r="O913" s="113" t="str">
        <f t="shared" si="55"/>
        <v/>
      </c>
      <c r="P913" s="17" t="str">
        <f>IFERROR(IF(A913="","",N913*'Ergebnis (detailliert)'!J913/'Ergebnis (detailliert)'!I913),0)</f>
        <v/>
      </c>
      <c r="Q913" s="95" t="str">
        <f t="shared" si="56"/>
        <v/>
      </c>
      <c r="R913" s="96" t="str">
        <f t="shared" si="57"/>
        <v/>
      </c>
      <c r="S913" s="97" t="str">
        <f>IF(A913="","",IF(LOOKUP(A913,Stammdaten!$A$17:$A$1001,Stammdaten!$G$17:$G$1001)="Nein",0,IF(ISBLANK('Beladung des Speichers'!A913),"",ROUND(MIN(J913,Q913)*-1,2))))</f>
        <v/>
      </c>
    </row>
    <row r="914" spans="1:19" x14ac:dyDescent="0.2">
      <c r="A914" s="98" t="str">
        <f>IF('Beladung des Speichers'!A914="","",'Beladung des Speichers'!A914)</f>
        <v/>
      </c>
      <c r="B914" s="98" t="str">
        <f>IF('Beladung des Speichers'!B914="","",'Beladung des Speichers'!B914)</f>
        <v/>
      </c>
      <c r="C914" s="149" t="str">
        <f>IF(ISBLANK('Beladung des Speichers'!A914),"",SUMIFS('Beladung des Speichers'!$C$17:$C$300,'Beladung des Speichers'!$A$17:$A$300,A914)-SUMIFS('Entladung des Speichers'!$C$17:$C$300,'Entladung des Speichers'!$A$17:$A$300,A914)+SUMIFS(Füllstände!$B$17:$B$299,Füllstände!$A$17:$A$299,A914)-SUMIFS(Füllstände!$C$17:$C$299,Füllstände!$A$17:$A$299,A914))</f>
        <v/>
      </c>
      <c r="D914" s="150" t="str">
        <f>IF(ISBLANK('Beladung des Speichers'!A914),"",C914*'Beladung des Speichers'!C914/SUMIFS('Beladung des Speichers'!$C$17:$C$300,'Beladung des Speichers'!$A$17:$A$300,A914))</f>
        <v/>
      </c>
      <c r="E914" s="151" t="str">
        <f>IF(ISBLANK('Beladung des Speichers'!A914),"",1/SUMIFS('Beladung des Speichers'!$C$17:$C$300,'Beladung des Speichers'!$A$17:$A$300,A914)*C914*SUMIF($A$17:$A$300,A914,'Beladung des Speichers'!$E$17:$E$300))</f>
        <v/>
      </c>
      <c r="F914" s="152" t="str">
        <f>IF(ISBLANK('Beladung des Speichers'!A914),"",IF(C914=0,"0,00",D914/C914*E914))</f>
        <v/>
      </c>
      <c r="G914" s="153" t="str">
        <f>IF(ISBLANK('Beladung des Speichers'!A914),"",SUMIFS('Beladung des Speichers'!$C$17:$C$300,'Beladung des Speichers'!$A$17:$A$300,A914))</f>
        <v/>
      </c>
      <c r="H914" s="112" t="str">
        <f>IF(ISBLANK('Beladung des Speichers'!A914),"",'Beladung des Speichers'!C914)</f>
        <v/>
      </c>
      <c r="I914" s="154" t="str">
        <f>IF(ISBLANK('Beladung des Speichers'!A914),"",SUMIFS('Beladung des Speichers'!$E$17:$E$1001,'Beladung des Speichers'!$A$17:$A$1001,'Ergebnis (detailliert)'!A914))</f>
        <v/>
      </c>
      <c r="J914" s="113" t="str">
        <f>IF(ISBLANK('Beladung des Speichers'!A914),"",'Beladung des Speichers'!E914)</f>
        <v/>
      </c>
      <c r="K914" s="154" t="str">
        <f>IF(ISBLANK('Beladung des Speichers'!A914),"",SUMIFS('Entladung des Speichers'!$C$17:$C$1001,'Entladung des Speichers'!$A$17:$A$1001,'Ergebnis (detailliert)'!A914))</f>
        <v/>
      </c>
      <c r="L914" s="155" t="str">
        <f t="shared" ref="L914:L977" si="58">IF(A914="","",K914+C914)</f>
        <v/>
      </c>
      <c r="M914" s="155" t="str">
        <f>IF(ISBLANK('Entladung des Speichers'!A914),"",'Entladung des Speichers'!C914)</f>
        <v/>
      </c>
      <c r="N914" s="154" t="str">
        <f>IF(ISBLANK('Beladung des Speichers'!A914),"",SUMIFS('Entladung des Speichers'!$E$17:$E$1001,'Entladung des Speichers'!$A$17:$A$1001,'Ergebnis (detailliert)'!$A$17:$A$300))</f>
        <v/>
      </c>
      <c r="O914" s="113" t="str">
        <f t="shared" ref="O914:O977" si="59">IF(A914="","",N914+E914)</f>
        <v/>
      </c>
      <c r="P914" s="17" t="str">
        <f>IFERROR(IF(A914="","",N914*'Ergebnis (detailliert)'!J914/'Ergebnis (detailliert)'!I914),0)</f>
        <v/>
      </c>
      <c r="Q914" s="95" t="str">
        <f t="shared" ref="Q914:Q977" si="60">IFERROR(IF(A914="","",P914+E914*H914/G914),0)</f>
        <v/>
      </c>
      <c r="R914" s="96" t="str">
        <f t="shared" ref="R914:R977" si="61">H914</f>
        <v/>
      </c>
      <c r="S914" s="97" t="str">
        <f>IF(A914="","",IF(LOOKUP(A914,Stammdaten!$A$17:$A$1001,Stammdaten!$G$17:$G$1001)="Nein",0,IF(ISBLANK('Beladung des Speichers'!A914),"",ROUND(MIN(J914,Q914)*-1,2))))</f>
        <v/>
      </c>
    </row>
    <row r="915" spans="1:19" x14ac:dyDescent="0.2">
      <c r="A915" s="98" t="str">
        <f>IF('Beladung des Speichers'!A915="","",'Beladung des Speichers'!A915)</f>
        <v/>
      </c>
      <c r="B915" s="98" t="str">
        <f>IF('Beladung des Speichers'!B915="","",'Beladung des Speichers'!B915)</f>
        <v/>
      </c>
      <c r="C915" s="149" t="str">
        <f>IF(ISBLANK('Beladung des Speichers'!A915),"",SUMIFS('Beladung des Speichers'!$C$17:$C$300,'Beladung des Speichers'!$A$17:$A$300,A915)-SUMIFS('Entladung des Speichers'!$C$17:$C$300,'Entladung des Speichers'!$A$17:$A$300,A915)+SUMIFS(Füllstände!$B$17:$B$299,Füllstände!$A$17:$A$299,A915)-SUMIFS(Füllstände!$C$17:$C$299,Füllstände!$A$17:$A$299,A915))</f>
        <v/>
      </c>
      <c r="D915" s="150" t="str">
        <f>IF(ISBLANK('Beladung des Speichers'!A915),"",C915*'Beladung des Speichers'!C915/SUMIFS('Beladung des Speichers'!$C$17:$C$300,'Beladung des Speichers'!$A$17:$A$300,A915))</f>
        <v/>
      </c>
      <c r="E915" s="151" t="str">
        <f>IF(ISBLANK('Beladung des Speichers'!A915),"",1/SUMIFS('Beladung des Speichers'!$C$17:$C$300,'Beladung des Speichers'!$A$17:$A$300,A915)*C915*SUMIF($A$17:$A$300,A915,'Beladung des Speichers'!$E$17:$E$300))</f>
        <v/>
      </c>
      <c r="F915" s="152" t="str">
        <f>IF(ISBLANK('Beladung des Speichers'!A915),"",IF(C915=0,"0,00",D915/C915*E915))</f>
        <v/>
      </c>
      <c r="G915" s="153" t="str">
        <f>IF(ISBLANK('Beladung des Speichers'!A915),"",SUMIFS('Beladung des Speichers'!$C$17:$C$300,'Beladung des Speichers'!$A$17:$A$300,A915))</f>
        <v/>
      </c>
      <c r="H915" s="112" t="str">
        <f>IF(ISBLANK('Beladung des Speichers'!A915),"",'Beladung des Speichers'!C915)</f>
        <v/>
      </c>
      <c r="I915" s="154" t="str">
        <f>IF(ISBLANK('Beladung des Speichers'!A915),"",SUMIFS('Beladung des Speichers'!$E$17:$E$1001,'Beladung des Speichers'!$A$17:$A$1001,'Ergebnis (detailliert)'!A915))</f>
        <v/>
      </c>
      <c r="J915" s="113" t="str">
        <f>IF(ISBLANK('Beladung des Speichers'!A915),"",'Beladung des Speichers'!E915)</f>
        <v/>
      </c>
      <c r="K915" s="154" t="str">
        <f>IF(ISBLANK('Beladung des Speichers'!A915),"",SUMIFS('Entladung des Speichers'!$C$17:$C$1001,'Entladung des Speichers'!$A$17:$A$1001,'Ergebnis (detailliert)'!A915))</f>
        <v/>
      </c>
      <c r="L915" s="155" t="str">
        <f t="shared" si="58"/>
        <v/>
      </c>
      <c r="M915" s="155" t="str">
        <f>IF(ISBLANK('Entladung des Speichers'!A915),"",'Entladung des Speichers'!C915)</f>
        <v/>
      </c>
      <c r="N915" s="154" t="str">
        <f>IF(ISBLANK('Beladung des Speichers'!A915),"",SUMIFS('Entladung des Speichers'!$E$17:$E$1001,'Entladung des Speichers'!$A$17:$A$1001,'Ergebnis (detailliert)'!$A$17:$A$300))</f>
        <v/>
      </c>
      <c r="O915" s="113" t="str">
        <f t="shared" si="59"/>
        <v/>
      </c>
      <c r="P915" s="17" t="str">
        <f>IFERROR(IF(A915="","",N915*'Ergebnis (detailliert)'!J915/'Ergebnis (detailliert)'!I915),0)</f>
        <v/>
      </c>
      <c r="Q915" s="95" t="str">
        <f t="shared" si="60"/>
        <v/>
      </c>
      <c r="R915" s="96" t="str">
        <f t="shared" si="61"/>
        <v/>
      </c>
      <c r="S915" s="97" t="str">
        <f>IF(A915="","",IF(LOOKUP(A915,Stammdaten!$A$17:$A$1001,Stammdaten!$G$17:$G$1001)="Nein",0,IF(ISBLANK('Beladung des Speichers'!A915),"",ROUND(MIN(J915,Q915)*-1,2))))</f>
        <v/>
      </c>
    </row>
    <row r="916" spans="1:19" x14ac:dyDescent="0.2">
      <c r="A916" s="98" t="str">
        <f>IF('Beladung des Speichers'!A916="","",'Beladung des Speichers'!A916)</f>
        <v/>
      </c>
      <c r="B916" s="98" t="str">
        <f>IF('Beladung des Speichers'!B916="","",'Beladung des Speichers'!B916)</f>
        <v/>
      </c>
      <c r="C916" s="149" t="str">
        <f>IF(ISBLANK('Beladung des Speichers'!A916),"",SUMIFS('Beladung des Speichers'!$C$17:$C$300,'Beladung des Speichers'!$A$17:$A$300,A916)-SUMIFS('Entladung des Speichers'!$C$17:$C$300,'Entladung des Speichers'!$A$17:$A$300,A916)+SUMIFS(Füllstände!$B$17:$B$299,Füllstände!$A$17:$A$299,A916)-SUMIFS(Füllstände!$C$17:$C$299,Füllstände!$A$17:$A$299,A916))</f>
        <v/>
      </c>
      <c r="D916" s="150" t="str">
        <f>IF(ISBLANK('Beladung des Speichers'!A916),"",C916*'Beladung des Speichers'!C916/SUMIFS('Beladung des Speichers'!$C$17:$C$300,'Beladung des Speichers'!$A$17:$A$300,A916))</f>
        <v/>
      </c>
      <c r="E916" s="151" t="str">
        <f>IF(ISBLANK('Beladung des Speichers'!A916),"",1/SUMIFS('Beladung des Speichers'!$C$17:$C$300,'Beladung des Speichers'!$A$17:$A$300,A916)*C916*SUMIF($A$17:$A$300,A916,'Beladung des Speichers'!$E$17:$E$300))</f>
        <v/>
      </c>
      <c r="F916" s="152" t="str">
        <f>IF(ISBLANK('Beladung des Speichers'!A916),"",IF(C916=0,"0,00",D916/C916*E916))</f>
        <v/>
      </c>
      <c r="G916" s="153" t="str">
        <f>IF(ISBLANK('Beladung des Speichers'!A916),"",SUMIFS('Beladung des Speichers'!$C$17:$C$300,'Beladung des Speichers'!$A$17:$A$300,A916))</f>
        <v/>
      </c>
      <c r="H916" s="112" t="str">
        <f>IF(ISBLANK('Beladung des Speichers'!A916),"",'Beladung des Speichers'!C916)</f>
        <v/>
      </c>
      <c r="I916" s="154" t="str">
        <f>IF(ISBLANK('Beladung des Speichers'!A916),"",SUMIFS('Beladung des Speichers'!$E$17:$E$1001,'Beladung des Speichers'!$A$17:$A$1001,'Ergebnis (detailliert)'!A916))</f>
        <v/>
      </c>
      <c r="J916" s="113" t="str">
        <f>IF(ISBLANK('Beladung des Speichers'!A916),"",'Beladung des Speichers'!E916)</f>
        <v/>
      </c>
      <c r="K916" s="154" t="str">
        <f>IF(ISBLANK('Beladung des Speichers'!A916),"",SUMIFS('Entladung des Speichers'!$C$17:$C$1001,'Entladung des Speichers'!$A$17:$A$1001,'Ergebnis (detailliert)'!A916))</f>
        <v/>
      </c>
      <c r="L916" s="155" t="str">
        <f t="shared" si="58"/>
        <v/>
      </c>
      <c r="M916" s="155" t="str">
        <f>IF(ISBLANK('Entladung des Speichers'!A916),"",'Entladung des Speichers'!C916)</f>
        <v/>
      </c>
      <c r="N916" s="154" t="str">
        <f>IF(ISBLANK('Beladung des Speichers'!A916),"",SUMIFS('Entladung des Speichers'!$E$17:$E$1001,'Entladung des Speichers'!$A$17:$A$1001,'Ergebnis (detailliert)'!$A$17:$A$300))</f>
        <v/>
      </c>
      <c r="O916" s="113" t="str">
        <f t="shared" si="59"/>
        <v/>
      </c>
      <c r="P916" s="17" t="str">
        <f>IFERROR(IF(A916="","",N916*'Ergebnis (detailliert)'!J916/'Ergebnis (detailliert)'!I916),0)</f>
        <v/>
      </c>
      <c r="Q916" s="95" t="str">
        <f t="shared" si="60"/>
        <v/>
      </c>
      <c r="R916" s="96" t="str">
        <f t="shared" si="61"/>
        <v/>
      </c>
      <c r="S916" s="97" t="str">
        <f>IF(A916="","",IF(LOOKUP(A916,Stammdaten!$A$17:$A$1001,Stammdaten!$G$17:$G$1001)="Nein",0,IF(ISBLANK('Beladung des Speichers'!A916),"",ROUND(MIN(J916,Q916)*-1,2))))</f>
        <v/>
      </c>
    </row>
    <row r="917" spans="1:19" x14ac:dyDescent="0.2">
      <c r="A917" s="98" t="str">
        <f>IF('Beladung des Speichers'!A917="","",'Beladung des Speichers'!A917)</f>
        <v/>
      </c>
      <c r="B917" s="98" t="str">
        <f>IF('Beladung des Speichers'!B917="","",'Beladung des Speichers'!B917)</f>
        <v/>
      </c>
      <c r="C917" s="149" t="str">
        <f>IF(ISBLANK('Beladung des Speichers'!A917),"",SUMIFS('Beladung des Speichers'!$C$17:$C$300,'Beladung des Speichers'!$A$17:$A$300,A917)-SUMIFS('Entladung des Speichers'!$C$17:$C$300,'Entladung des Speichers'!$A$17:$A$300,A917)+SUMIFS(Füllstände!$B$17:$B$299,Füllstände!$A$17:$A$299,A917)-SUMIFS(Füllstände!$C$17:$C$299,Füllstände!$A$17:$A$299,A917))</f>
        <v/>
      </c>
      <c r="D917" s="150" t="str">
        <f>IF(ISBLANK('Beladung des Speichers'!A917),"",C917*'Beladung des Speichers'!C917/SUMIFS('Beladung des Speichers'!$C$17:$C$300,'Beladung des Speichers'!$A$17:$A$300,A917))</f>
        <v/>
      </c>
      <c r="E917" s="151" t="str">
        <f>IF(ISBLANK('Beladung des Speichers'!A917),"",1/SUMIFS('Beladung des Speichers'!$C$17:$C$300,'Beladung des Speichers'!$A$17:$A$300,A917)*C917*SUMIF($A$17:$A$300,A917,'Beladung des Speichers'!$E$17:$E$300))</f>
        <v/>
      </c>
      <c r="F917" s="152" t="str">
        <f>IF(ISBLANK('Beladung des Speichers'!A917),"",IF(C917=0,"0,00",D917/C917*E917))</f>
        <v/>
      </c>
      <c r="G917" s="153" t="str">
        <f>IF(ISBLANK('Beladung des Speichers'!A917),"",SUMIFS('Beladung des Speichers'!$C$17:$C$300,'Beladung des Speichers'!$A$17:$A$300,A917))</f>
        <v/>
      </c>
      <c r="H917" s="112" t="str">
        <f>IF(ISBLANK('Beladung des Speichers'!A917),"",'Beladung des Speichers'!C917)</f>
        <v/>
      </c>
      <c r="I917" s="154" t="str">
        <f>IF(ISBLANK('Beladung des Speichers'!A917),"",SUMIFS('Beladung des Speichers'!$E$17:$E$1001,'Beladung des Speichers'!$A$17:$A$1001,'Ergebnis (detailliert)'!A917))</f>
        <v/>
      </c>
      <c r="J917" s="113" t="str">
        <f>IF(ISBLANK('Beladung des Speichers'!A917),"",'Beladung des Speichers'!E917)</f>
        <v/>
      </c>
      <c r="K917" s="154" t="str">
        <f>IF(ISBLANK('Beladung des Speichers'!A917),"",SUMIFS('Entladung des Speichers'!$C$17:$C$1001,'Entladung des Speichers'!$A$17:$A$1001,'Ergebnis (detailliert)'!A917))</f>
        <v/>
      </c>
      <c r="L917" s="155" t="str">
        <f t="shared" si="58"/>
        <v/>
      </c>
      <c r="M917" s="155" t="str">
        <f>IF(ISBLANK('Entladung des Speichers'!A917),"",'Entladung des Speichers'!C917)</f>
        <v/>
      </c>
      <c r="N917" s="154" t="str">
        <f>IF(ISBLANK('Beladung des Speichers'!A917),"",SUMIFS('Entladung des Speichers'!$E$17:$E$1001,'Entladung des Speichers'!$A$17:$A$1001,'Ergebnis (detailliert)'!$A$17:$A$300))</f>
        <v/>
      </c>
      <c r="O917" s="113" t="str">
        <f t="shared" si="59"/>
        <v/>
      </c>
      <c r="P917" s="17" t="str">
        <f>IFERROR(IF(A917="","",N917*'Ergebnis (detailliert)'!J917/'Ergebnis (detailliert)'!I917),0)</f>
        <v/>
      </c>
      <c r="Q917" s="95" t="str">
        <f t="shared" si="60"/>
        <v/>
      </c>
      <c r="R917" s="96" t="str">
        <f t="shared" si="61"/>
        <v/>
      </c>
      <c r="S917" s="97" t="str">
        <f>IF(A917="","",IF(LOOKUP(A917,Stammdaten!$A$17:$A$1001,Stammdaten!$G$17:$G$1001)="Nein",0,IF(ISBLANK('Beladung des Speichers'!A917),"",ROUND(MIN(J917,Q917)*-1,2))))</f>
        <v/>
      </c>
    </row>
    <row r="918" spans="1:19" x14ac:dyDescent="0.2">
      <c r="A918" s="98" t="str">
        <f>IF('Beladung des Speichers'!A918="","",'Beladung des Speichers'!A918)</f>
        <v/>
      </c>
      <c r="B918" s="98" t="str">
        <f>IF('Beladung des Speichers'!B918="","",'Beladung des Speichers'!B918)</f>
        <v/>
      </c>
      <c r="C918" s="149" t="str">
        <f>IF(ISBLANK('Beladung des Speichers'!A918),"",SUMIFS('Beladung des Speichers'!$C$17:$C$300,'Beladung des Speichers'!$A$17:$A$300,A918)-SUMIFS('Entladung des Speichers'!$C$17:$C$300,'Entladung des Speichers'!$A$17:$A$300,A918)+SUMIFS(Füllstände!$B$17:$B$299,Füllstände!$A$17:$A$299,A918)-SUMIFS(Füllstände!$C$17:$C$299,Füllstände!$A$17:$A$299,A918))</f>
        <v/>
      </c>
      <c r="D918" s="150" t="str">
        <f>IF(ISBLANK('Beladung des Speichers'!A918),"",C918*'Beladung des Speichers'!C918/SUMIFS('Beladung des Speichers'!$C$17:$C$300,'Beladung des Speichers'!$A$17:$A$300,A918))</f>
        <v/>
      </c>
      <c r="E918" s="151" t="str">
        <f>IF(ISBLANK('Beladung des Speichers'!A918),"",1/SUMIFS('Beladung des Speichers'!$C$17:$C$300,'Beladung des Speichers'!$A$17:$A$300,A918)*C918*SUMIF($A$17:$A$300,A918,'Beladung des Speichers'!$E$17:$E$300))</f>
        <v/>
      </c>
      <c r="F918" s="152" t="str">
        <f>IF(ISBLANK('Beladung des Speichers'!A918),"",IF(C918=0,"0,00",D918/C918*E918))</f>
        <v/>
      </c>
      <c r="G918" s="153" t="str">
        <f>IF(ISBLANK('Beladung des Speichers'!A918),"",SUMIFS('Beladung des Speichers'!$C$17:$C$300,'Beladung des Speichers'!$A$17:$A$300,A918))</f>
        <v/>
      </c>
      <c r="H918" s="112" t="str">
        <f>IF(ISBLANK('Beladung des Speichers'!A918),"",'Beladung des Speichers'!C918)</f>
        <v/>
      </c>
      <c r="I918" s="154" t="str">
        <f>IF(ISBLANK('Beladung des Speichers'!A918),"",SUMIFS('Beladung des Speichers'!$E$17:$E$1001,'Beladung des Speichers'!$A$17:$A$1001,'Ergebnis (detailliert)'!A918))</f>
        <v/>
      </c>
      <c r="J918" s="113" t="str">
        <f>IF(ISBLANK('Beladung des Speichers'!A918),"",'Beladung des Speichers'!E918)</f>
        <v/>
      </c>
      <c r="K918" s="154" t="str">
        <f>IF(ISBLANK('Beladung des Speichers'!A918),"",SUMIFS('Entladung des Speichers'!$C$17:$C$1001,'Entladung des Speichers'!$A$17:$A$1001,'Ergebnis (detailliert)'!A918))</f>
        <v/>
      </c>
      <c r="L918" s="155" t="str">
        <f t="shared" si="58"/>
        <v/>
      </c>
      <c r="M918" s="155" t="str">
        <f>IF(ISBLANK('Entladung des Speichers'!A918),"",'Entladung des Speichers'!C918)</f>
        <v/>
      </c>
      <c r="N918" s="154" t="str">
        <f>IF(ISBLANK('Beladung des Speichers'!A918),"",SUMIFS('Entladung des Speichers'!$E$17:$E$1001,'Entladung des Speichers'!$A$17:$A$1001,'Ergebnis (detailliert)'!$A$17:$A$300))</f>
        <v/>
      </c>
      <c r="O918" s="113" t="str">
        <f t="shared" si="59"/>
        <v/>
      </c>
      <c r="P918" s="17" t="str">
        <f>IFERROR(IF(A918="","",N918*'Ergebnis (detailliert)'!J918/'Ergebnis (detailliert)'!I918),0)</f>
        <v/>
      </c>
      <c r="Q918" s="95" t="str">
        <f t="shared" si="60"/>
        <v/>
      </c>
      <c r="R918" s="96" t="str">
        <f t="shared" si="61"/>
        <v/>
      </c>
      <c r="S918" s="97" t="str">
        <f>IF(A918="","",IF(LOOKUP(A918,Stammdaten!$A$17:$A$1001,Stammdaten!$G$17:$G$1001)="Nein",0,IF(ISBLANK('Beladung des Speichers'!A918),"",ROUND(MIN(J918,Q918)*-1,2))))</f>
        <v/>
      </c>
    </row>
    <row r="919" spans="1:19" x14ac:dyDescent="0.2">
      <c r="A919" s="98" t="str">
        <f>IF('Beladung des Speichers'!A919="","",'Beladung des Speichers'!A919)</f>
        <v/>
      </c>
      <c r="B919" s="98" t="str">
        <f>IF('Beladung des Speichers'!B919="","",'Beladung des Speichers'!B919)</f>
        <v/>
      </c>
      <c r="C919" s="149" t="str">
        <f>IF(ISBLANK('Beladung des Speichers'!A919),"",SUMIFS('Beladung des Speichers'!$C$17:$C$300,'Beladung des Speichers'!$A$17:$A$300,A919)-SUMIFS('Entladung des Speichers'!$C$17:$C$300,'Entladung des Speichers'!$A$17:$A$300,A919)+SUMIFS(Füllstände!$B$17:$B$299,Füllstände!$A$17:$A$299,A919)-SUMIFS(Füllstände!$C$17:$C$299,Füllstände!$A$17:$A$299,A919))</f>
        <v/>
      </c>
      <c r="D919" s="150" t="str">
        <f>IF(ISBLANK('Beladung des Speichers'!A919),"",C919*'Beladung des Speichers'!C919/SUMIFS('Beladung des Speichers'!$C$17:$C$300,'Beladung des Speichers'!$A$17:$A$300,A919))</f>
        <v/>
      </c>
      <c r="E919" s="151" t="str">
        <f>IF(ISBLANK('Beladung des Speichers'!A919),"",1/SUMIFS('Beladung des Speichers'!$C$17:$C$300,'Beladung des Speichers'!$A$17:$A$300,A919)*C919*SUMIF($A$17:$A$300,A919,'Beladung des Speichers'!$E$17:$E$300))</f>
        <v/>
      </c>
      <c r="F919" s="152" t="str">
        <f>IF(ISBLANK('Beladung des Speichers'!A919),"",IF(C919=0,"0,00",D919/C919*E919))</f>
        <v/>
      </c>
      <c r="G919" s="153" t="str">
        <f>IF(ISBLANK('Beladung des Speichers'!A919),"",SUMIFS('Beladung des Speichers'!$C$17:$C$300,'Beladung des Speichers'!$A$17:$A$300,A919))</f>
        <v/>
      </c>
      <c r="H919" s="112" t="str">
        <f>IF(ISBLANK('Beladung des Speichers'!A919),"",'Beladung des Speichers'!C919)</f>
        <v/>
      </c>
      <c r="I919" s="154" t="str">
        <f>IF(ISBLANK('Beladung des Speichers'!A919),"",SUMIFS('Beladung des Speichers'!$E$17:$E$1001,'Beladung des Speichers'!$A$17:$A$1001,'Ergebnis (detailliert)'!A919))</f>
        <v/>
      </c>
      <c r="J919" s="113" t="str">
        <f>IF(ISBLANK('Beladung des Speichers'!A919),"",'Beladung des Speichers'!E919)</f>
        <v/>
      </c>
      <c r="K919" s="154" t="str">
        <f>IF(ISBLANK('Beladung des Speichers'!A919),"",SUMIFS('Entladung des Speichers'!$C$17:$C$1001,'Entladung des Speichers'!$A$17:$A$1001,'Ergebnis (detailliert)'!A919))</f>
        <v/>
      </c>
      <c r="L919" s="155" t="str">
        <f t="shared" si="58"/>
        <v/>
      </c>
      <c r="M919" s="155" t="str">
        <f>IF(ISBLANK('Entladung des Speichers'!A919),"",'Entladung des Speichers'!C919)</f>
        <v/>
      </c>
      <c r="N919" s="154" t="str">
        <f>IF(ISBLANK('Beladung des Speichers'!A919),"",SUMIFS('Entladung des Speichers'!$E$17:$E$1001,'Entladung des Speichers'!$A$17:$A$1001,'Ergebnis (detailliert)'!$A$17:$A$300))</f>
        <v/>
      </c>
      <c r="O919" s="113" t="str">
        <f t="shared" si="59"/>
        <v/>
      </c>
      <c r="P919" s="17" t="str">
        <f>IFERROR(IF(A919="","",N919*'Ergebnis (detailliert)'!J919/'Ergebnis (detailliert)'!I919),0)</f>
        <v/>
      </c>
      <c r="Q919" s="95" t="str">
        <f t="shared" si="60"/>
        <v/>
      </c>
      <c r="R919" s="96" t="str">
        <f t="shared" si="61"/>
        <v/>
      </c>
      <c r="S919" s="97" t="str">
        <f>IF(A919="","",IF(LOOKUP(A919,Stammdaten!$A$17:$A$1001,Stammdaten!$G$17:$G$1001)="Nein",0,IF(ISBLANK('Beladung des Speichers'!A919),"",ROUND(MIN(J919,Q919)*-1,2))))</f>
        <v/>
      </c>
    </row>
    <row r="920" spans="1:19" x14ac:dyDescent="0.2">
      <c r="A920" s="98" t="str">
        <f>IF('Beladung des Speichers'!A920="","",'Beladung des Speichers'!A920)</f>
        <v/>
      </c>
      <c r="B920" s="98" t="str">
        <f>IF('Beladung des Speichers'!B920="","",'Beladung des Speichers'!B920)</f>
        <v/>
      </c>
      <c r="C920" s="149" t="str">
        <f>IF(ISBLANK('Beladung des Speichers'!A920),"",SUMIFS('Beladung des Speichers'!$C$17:$C$300,'Beladung des Speichers'!$A$17:$A$300,A920)-SUMIFS('Entladung des Speichers'!$C$17:$C$300,'Entladung des Speichers'!$A$17:$A$300,A920)+SUMIFS(Füllstände!$B$17:$B$299,Füllstände!$A$17:$A$299,A920)-SUMIFS(Füllstände!$C$17:$C$299,Füllstände!$A$17:$A$299,A920))</f>
        <v/>
      </c>
      <c r="D920" s="150" t="str">
        <f>IF(ISBLANK('Beladung des Speichers'!A920),"",C920*'Beladung des Speichers'!C920/SUMIFS('Beladung des Speichers'!$C$17:$C$300,'Beladung des Speichers'!$A$17:$A$300,A920))</f>
        <v/>
      </c>
      <c r="E920" s="151" t="str">
        <f>IF(ISBLANK('Beladung des Speichers'!A920),"",1/SUMIFS('Beladung des Speichers'!$C$17:$C$300,'Beladung des Speichers'!$A$17:$A$300,A920)*C920*SUMIF($A$17:$A$300,A920,'Beladung des Speichers'!$E$17:$E$300))</f>
        <v/>
      </c>
      <c r="F920" s="152" t="str">
        <f>IF(ISBLANK('Beladung des Speichers'!A920),"",IF(C920=0,"0,00",D920/C920*E920))</f>
        <v/>
      </c>
      <c r="G920" s="153" t="str">
        <f>IF(ISBLANK('Beladung des Speichers'!A920),"",SUMIFS('Beladung des Speichers'!$C$17:$C$300,'Beladung des Speichers'!$A$17:$A$300,A920))</f>
        <v/>
      </c>
      <c r="H920" s="112" t="str">
        <f>IF(ISBLANK('Beladung des Speichers'!A920),"",'Beladung des Speichers'!C920)</f>
        <v/>
      </c>
      <c r="I920" s="154" t="str">
        <f>IF(ISBLANK('Beladung des Speichers'!A920),"",SUMIFS('Beladung des Speichers'!$E$17:$E$1001,'Beladung des Speichers'!$A$17:$A$1001,'Ergebnis (detailliert)'!A920))</f>
        <v/>
      </c>
      <c r="J920" s="113" t="str">
        <f>IF(ISBLANK('Beladung des Speichers'!A920),"",'Beladung des Speichers'!E920)</f>
        <v/>
      </c>
      <c r="K920" s="154" t="str">
        <f>IF(ISBLANK('Beladung des Speichers'!A920),"",SUMIFS('Entladung des Speichers'!$C$17:$C$1001,'Entladung des Speichers'!$A$17:$A$1001,'Ergebnis (detailliert)'!A920))</f>
        <v/>
      </c>
      <c r="L920" s="155" t="str">
        <f t="shared" si="58"/>
        <v/>
      </c>
      <c r="M920" s="155" t="str">
        <f>IF(ISBLANK('Entladung des Speichers'!A920),"",'Entladung des Speichers'!C920)</f>
        <v/>
      </c>
      <c r="N920" s="154" t="str">
        <f>IF(ISBLANK('Beladung des Speichers'!A920),"",SUMIFS('Entladung des Speichers'!$E$17:$E$1001,'Entladung des Speichers'!$A$17:$A$1001,'Ergebnis (detailliert)'!$A$17:$A$300))</f>
        <v/>
      </c>
      <c r="O920" s="113" t="str">
        <f t="shared" si="59"/>
        <v/>
      </c>
      <c r="P920" s="17" t="str">
        <f>IFERROR(IF(A920="","",N920*'Ergebnis (detailliert)'!J920/'Ergebnis (detailliert)'!I920),0)</f>
        <v/>
      </c>
      <c r="Q920" s="95" t="str">
        <f t="shared" si="60"/>
        <v/>
      </c>
      <c r="R920" s="96" t="str">
        <f t="shared" si="61"/>
        <v/>
      </c>
      <c r="S920" s="97" t="str">
        <f>IF(A920="","",IF(LOOKUP(A920,Stammdaten!$A$17:$A$1001,Stammdaten!$G$17:$G$1001)="Nein",0,IF(ISBLANK('Beladung des Speichers'!A920),"",ROUND(MIN(J920,Q920)*-1,2))))</f>
        <v/>
      </c>
    </row>
    <row r="921" spans="1:19" x14ac:dyDescent="0.2">
      <c r="A921" s="98" t="str">
        <f>IF('Beladung des Speichers'!A921="","",'Beladung des Speichers'!A921)</f>
        <v/>
      </c>
      <c r="B921" s="98" t="str">
        <f>IF('Beladung des Speichers'!B921="","",'Beladung des Speichers'!B921)</f>
        <v/>
      </c>
      <c r="C921" s="149" t="str">
        <f>IF(ISBLANK('Beladung des Speichers'!A921),"",SUMIFS('Beladung des Speichers'!$C$17:$C$300,'Beladung des Speichers'!$A$17:$A$300,A921)-SUMIFS('Entladung des Speichers'!$C$17:$C$300,'Entladung des Speichers'!$A$17:$A$300,A921)+SUMIFS(Füllstände!$B$17:$B$299,Füllstände!$A$17:$A$299,A921)-SUMIFS(Füllstände!$C$17:$C$299,Füllstände!$A$17:$A$299,A921))</f>
        <v/>
      </c>
      <c r="D921" s="150" t="str">
        <f>IF(ISBLANK('Beladung des Speichers'!A921),"",C921*'Beladung des Speichers'!C921/SUMIFS('Beladung des Speichers'!$C$17:$C$300,'Beladung des Speichers'!$A$17:$A$300,A921))</f>
        <v/>
      </c>
      <c r="E921" s="151" t="str">
        <f>IF(ISBLANK('Beladung des Speichers'!A921),"",1/SUMIFS('Beladung des Speichers'!$C$17:$C$300,'Beladung des Speichers'!$A$17:$A$300,A921)*C921*SUMIF($A$17:$A$300,A921,'Beladung des Speichers'!$E$17:$E$300))</f>
        <v/>
      </c>
      <c r="F921" s="152" t="str">
        <f>IF(ISBLANK('Beladung des Speichers'!A921),"",IF(C921=0,"0,00",D921/C921*E921))</f>
        <v/>
      </c>
      <c r="G921" s="153" t="str">
        <f>IF(ISBLANK('Beladung des Speichers'!A921),"",SUMIFS('Beladung des Speichers'!$C$17:$C$300,'Beladung des Speichers'!$A$17:$A$300,A921))</f>
        <v/>
      </c>
      <c r="H921" s="112" t="str">
        <f>IF(ISBLANK('Beladung des Speichers'!A921),"",'Beladung des Speichers'!C921)</f>
        <v/>
      </c>
      <c r="I921" s="154" t="str">
        <f>IF(ISBLANK('Beladung des Speichers'!A921),"",SUMIFS('Beladung des Speichers'!$E$17:$E$1001,'Beladung des Speichers'!$A$17:$A$1001,'Ergebnis (detailliert)'!A921))</f>
        <v/>
      </c>
      <c r="J921" s="113" t="str">
        <f>IF(ISBLANK('Beladung des Speichers'!A921),"",'Beladung des Speichers'!E921)</f>
        <v/>
      </c>
      <c r="K921" s="154" t="str">
        <f>IF(ISBLANK('Beladung des Speichers'!A921),"",SUMIFS('Entladung des Speichers'!$C$17:$C$1001,'Entladung des Speichers'!$A$17:$A$1001,'Ergebnis (detailliert)'!A921))</f>
        <v/>
      </c>
      <c r="L921" s="155" t="str">
        <f t="shared" si="58"/>
        <v/>
      </c>
      <c r="M921" s="155" t="str">
        <f>IF(ISBLANK('Entladung des Speichers'!A921),"",'Entladung des Speichers'!C921)</f>
        <v/>
      </c>
      <c r="N921" s="154" t="str">
        <f>IF(ISBLANK('Beladung des Speichers'!A921),"",SUMIFS('Entladung des Speichers'!$E$17:$E$1001,'Entladung des Speichers'!$A$17:$A$1001,'Ergebnis (detailliert)'!$A$17:$A$300))</f>
        <v/>
      </c>
      <c r="O921" s="113" t="str">
        <f t="shared" si="59"/>
        <v/>
      </c>
      <c r="P921" s="17" t="str">
        <f>IFERROR(IF(A921="","",N921*'Ergebnis (detailliert)'!J921/'Ergebnis (detailliert)'!I921),0)</f>
        <v/>
      </c>
      <c r="Q921" s="95" t="str">
        <f t="shared" si="60"/>
        <v/>
      </c>
      <c r="R921" s="96" t="str">
        <f t="shared" si="61"/>
        <v/>
      </c>
      <c r="S921" s="97" t="str">
        <f>IF(A921="","",IF(LOOKUP(A921,Stammdaten!$A$17:$A$1001,Stammdaten!$G$17:$G$1001)="Nein",0,IF(ISBLANK('Beladung des Speichers'!A921),"",ROUND(MIN(J921,Q921)*-1,2))))</f>
        <v/>
      </c>
    </row>
    <row r="922" spans="1:19" x14ac:dyDescent="0.2">
      <c r="A922" s="98" t="str">
        <f>IF('Beladung des Speichers'!A922="","",'Beladung des Speichers'!A922)</f>
        <v/>
      </c>
      <c r="B922" s="98" t="str">
        <f>IF('Beladung des Speichers'!B922="","",'Beladung des Speichers'!B922)</f>
        <v/>
      </c>
      <c r="C922" s="149" t="str">
        <f>IF(ISBLANK('Beladung des Speichers'!A922),"",SUMIFS('Beladung des Speichers'!$C$17:$C$300,'Beladung des Speichers'!$A$17:$A$300,A922)-SUMIFS('Entladung des Speichers'!$C$17:$C$300,'Entladung des Speichers'!$A$17:$A$300,A922)+SUMIFS(Füllstände!$B$17:$B$299,Füllstände!$A$17:$A$299,A922)-SUMIFS(Füllstände!$C$17:$C$299,Füllstände!$A$17:$A$299,A922))</f>
        <v/>
      </c>
      <c r="D922" s="150" t="str">
        <f>IF(ISBLANK('Beladung des Speichers'!A922),"",C922*'Beladung des Speichers'!C922/SUMIFS('Beladung des Speichers'!$C$17:$C$300,'Beladung des Speichers'!$A$17:$A$300,A922))</f>
        <v/>
      </c>
      <c r="E922" s="151" t="str">
        <f>IF(ISBLANK('Beladung des Speichers'!A922),"",1/SUMIFS('Beladung des Speichers'!$C$17:$C$300,'Beladung des Speichers'!$A$17:$A$300,A922)*C922*SUMIF($A$17:$A$300,A922,'Beladung des Speichers'!$E$17:$E$300))</f>
        <v/>
      </c>
      <c r="F922" s="152" t="str">
        <f>IF(ISBLANK('Beladung des Speichers'!A922),"",IF(C922=0,"0,00",D922/C922*E922))</f>
        <v/>
      </c>
      <c r="G922" s="153" t="str">
        <f>IF(ISBLANK('Beladung des Speichers'!A922),"",SUMIFS('Beladung des Speichers'!$C$17:$C$300,'Beladung des Speichers'!$A$17:$A$300,A922))</f>
        <v/>
      </c>
      <c r="H922" s="112" t="str">
        <f>IF(ISBLANK('Beladung des Speichers'!A922),"",'Beladung des Speichers'!C922)</f>
        <v/>
      </c>
      <c r="I922" s="154" t="str">
        <f>IF(ISBLANK('Beladung des Speichers'!A922),"",SUMIFS('Beladung des Speichers'!$E$17:$E$1001,'Beladung des Speichers'!$A$17:$A$1001,'Ergebnis (detailliert)'!A922))</f>
        <v/>
      </c>
      <c r="J922" s="113" t="str">
        <f>IF(ISBLANK('Beladung des Speichers'!A922),"",'Beladung des Speichers'!E922)</f>
        <v/>
      </c>
      <c r="K922" s="154" t="str">
        <f>IF(ISBLANK('Beladung des Speichers'!A922),"",SUMIFS('Entladung des Speichers'!$C$17:$C$1001,'Entladung des Speichers'!$A$17:$A$1001,'Ergebnis (detailliert)'!A922))</f>
        <v/>
      </c>
      <c r="L922" s="155" t="str">
        <f t="shared" si="58"/>
        <v/>
      </c>
      <c r="M922" s="155" t="str">
        <f>IF(ISBLANK('Entladung des Speichers'!A922),"",'Entladung des Speichers'!C922)</f>
        <v/>
      </c>
      <c r="N922" s="154" t="str">
        <f>IF(ISBLANK('Beladung des Speichers'!A922),"",SUMIFS('Entladung des Speichers'!$E$17:$E$1001,'Entladung des Speichers'!$A$17:$A$1001,'Ergebnis (detailliert)'!$A$17:$A$300))</f>
        <v/>
      </c>
      <c r="O922" s="113" t="str">
        <f t="shared" si="59"/>
        <v/>
      </c>
      <c r="P922" s="17" t="str">
        <f>IFERROR(IF(A922="","",N922*'Ergebnis (detailliert)'!J922/'Ergebnis (detailliert)'!I922),0)</f>
        <v/>
      </c>
      <c r="Q922" s="95" t="str">
        <f t="shared" si="60"/>
        <v/>
      </c>
      <c r="R922" s="96" t="str">
        <f t="shared" si="61"/>
        <v/>
      </c>
      <c r="S922" s="97" t="str">
        <f>IF(A922="","",IF(LOOKUP(A922,Stammdaten!$A$17:$A$1001,Stammdaten!$G$17:$G$1001)="Nein",0,IF(ISBLANK('Beladung des Speichers'!A922),"",ROUND(MIN(J922,Q922)*-1,2))))</f>
        <v/>
      </c>
    </row>
    <row r="923" spans="1:19" x14ac:dyDescent="0.2">
      <c r="A923" s="98" t="str">
        <f>IF('Beladung des Speichers'!A923="","",'Beladung des Speichers'!A923)</f>
        <v/>
      </c>
      <c r="B923" s="98" t="str">
        <f>IF('Beladung des Speichers'!B923="","",'Beladung des Speichers'!B923)</f>
        <v/>
      </c>
      <c r="C923" s="149" t="str">
        <f>IF(ISBLANK('Beladung des Speichers'!A923),"",SUMIFS('Beladung des Speichers'!$C$17:$C$300,'Beladung des Speichers'!$A$17:$A$300,A923)-SUMIFS('Entladung des Speichers'!$C$17:$C$300,'Entladung des Speichers'!$A$17:$A$300,A923)+SUMIFS(Füllstände!$B$17:$B$299,Füllstände!$A$17:$A$299,A923)-SUMIFS(Füllstände!$C$17:$C$299,Füllstände!$A$17:$A$299,A923))</f>
        <v/>
      </c>
      <c r="D923" s="150" t="str">
        <f>IF(ISBLANK('Beladung des Speichers'!A923),"",C923*'Beladung des Speichers'!C923/SUMIFS('Beladung des Speichers'!$C$17:$C$300,'Beladung des Speichers'!$A$17:$A$300,A923))</f>
        <v/>
      </c>
      <c r="E923" s="151" t="str">
        <f>IF(ISBLANK('Beladung des Speichers'!A923),"",1/SUMIFS('Beladung des Speichers'!$C$17:$C$300,'Beladung des Speichers'!$A$17:$A$300,A923)*C923*SUMIF($A$17:$A$300,A923,'Beladung des Speichers'!$E$17:$E$300))</f>
        <v/>
      </c>
      <c r="F923" s="152" t="str">
        <f>IF(ISBLANK('Beladung des Speichers'!A923),"",IF(C923=0,"0,00",D923/C923*E923))</f>
        <v/>
      </c>
      <c r="G923" s="153" t="str">
        <f>IF(ISBLANK('Beladung des Speichers'!A923),"",SUMIFS('Beladung des Speichers'!$C$17:$C$300,'Beladung des Speichers'!$A$17:$A$300,A923))</f>
        <v/>
      </c>
      <c r="H923" s="112" t="str">
        <f>IF(ISBLANK('Beladung des Speichers'!A923),"",'Beladung des Speichers'!C923)</f>
        <v/>
      </c>
      <c r="I923" s="154" t="str">
        <f>IF(ISBLANK('Beladung des Speichers'!A923),"",SUMIFS('Beladung des Speichers'!$E$17:$E$1001,'Beladung des Speichers'!$A$17:$A$1001,'Ergebnis (detailliert)'!A923))</f>
        <v/>
      </c>
      <c r="J923" s="113" t="str">
        <f>IF(ISBLANK('Beladung des Speichers'!A923),"",'Beladung des Speichers'!E923)</f>
        <v/>
      </c>
      <c r="K923" s="154" t="str">
        <f>IF(ISBLANK('Beladung des Speichers'!A923),"",SUMIFS('Entladung des Speichers'!$C$17:$C$1001,'Entladung des Speichers'!$A$17:$A$1001,'Ergebnis (detailliert)'!A923))</f>
        <v/>
      </c>
      <c r="L923" s="155" t="str">
        <f t="shared" si="58"/>
        <v/>
      </c>
      <c r="M923" s="155" t="str">
        <f>IF(ISBLANK('Entladung des Speichers'!A923),"",'Entladung des Speichers'!C923)</f>
        <v/>
      </c>
      <c r="N923" s="154" t="str">
        <f>IF(ISBLANK('Beladung des Speichers'!A923),"",SUMIFS('Entladung des Speichers'!$E$17:$E$1001,'Entladung des Speichers'!$A$17:$A$1001,'Ergebnis (detailliert)'!$A$17:$A$300))</f>
        <v/>
      </c>
      <c r="O923" s="113" t="str">
        <f t="shared" si="59"/>
        <v/>
      </c>
      <c r="P923" s="17" t="str">
        <f>IFERROR(IF(A923="","",N923*'Ergebnis (detailliert)'!J923/'Ergebnis (detailliert)'!I923),0)</f>
        <v/>
      </c>
      <c r="Q923" s="95" t="str">
        <f t="shared" si="60"/>
        <v/>
      </c>
      <c r="R923" s="96" t="str">
        <f t="shared" si="61"/>
        <v/>
      </c>
      <c r="S923" s="97" t="str">
        <f>IF(A923="","",IF(LOOKUP(A923,Stammdaten!$A$17:$A$1001,Stammdaten!$G$17:$G$1001)="Nein",0,IF(ISBLANK('Beladung des Speichers'!A923),"",ROUND(MIN(J923,Q923)*-1,2))))</f>
        <v/>
      </c>
    </row>
    <row r="924" spans="1:19" x14ac:dyDescent="0.2">
      <c r="A924" s="98" t="str">
        <f>IF('Beladung des Speichers'!A924="","",'Beladung des Speichers'!A924)</f>
        <v/>
      </c>
      <c r="B924" s="98" t="str">
        <f>IF('Beladung des Speichers'!B924="","",'Beladung des Speichers'!B924)</f>
        <v/>
      </c>
      <c r="C924" s="149" t="str">
        <f>IF(ISBLANK('Beladung des Speichers'!A924),"",SUMIFS('Beladung des Speichers'!$C$17:$C$300,'Beladung des Speichers'!$A$17:$A$300,A924)-SUMIFS('Entladung des Speichers'!$C$17:$C$300,'Entladung des Speichers'!$A$17:$A$300,A924)+SUMIFS(Füllstände!$B$17:$B$299,Füllstände!$A$17:$A$299,A924)-SUMIFS(Füllstände!$C$17:$C$299,Füllstände!$A$17:$A$299,A924))</f>
        <v/>
      </c>
      <c r="D924" s="150" t="str">
        <f>IF(ISBLANK('Beladung des Speichers'!A924),"",C924*'Beladung des Speichers'!C924/SUMIFS('Beladung des Speichers'!$C$17:$C$300,'Beladung des Speichers'!$A$17:$A$300,A924))</f>
        <v/>
      </c>
      <c r="E924" s="151" t="str">
        <f>IF(ISBLANK('Beladung des Speichers'!A924),"",1/SUMIFS('Beladung des Speichers'!$C$17:$C$300,'Beladung des Speichers'!$A$17:$A$300,A924)*C924*SUMIF($A$17:$A$300,A924,'Beladung des Speichers'!$E$17:$E$300))</f>
        <v/>
      </c>
      <c r="F924" s="152" t="str">
        <f>IF(ISBLANK('Beladung des Speichers'!A924),"",IF(C924=0,"0,00",D924/C924*E924))</f>
        <v/>
      </c>
      <c r="G924" s="153" t="str">
        <f>IF(ISBLANK('Beladung des Speichers'!A924),"",SUMIFS('Beladung des Speichers'!$C$17:$C$300,'Beladung des Speichers'!$A$17:$A$300,A924))</f>
        <v/>
      </c>
      <c r="H924" s="112" t="str">
        <f>IF(ISBLANK('Beladung des Speichers'!A924),"",'Beladung des Speichers'!C924)</f>
        <v/>
      </c>
      <c r="I924" s="154" t="str">
        <f>IF(ISBLANK('Beladung des Speichers'!A924),"",SUMIFS('Beladung des Speichers'!$E$17:$E$1001,'Beladung des Speichers'!$A$17:$A$1001,'Ergebnis (detailliert)'!A924))</f>
        <v/>
      </c>
      <c r="J924" s="113" t="str">
        <f>IF(ISBLANK('Beladung des Speichers'!A924),"",'Beladung des Speichers'!E924)</f>
        <v/>
      </c>
      <c r="K924" s="154" t="str">
        <f>IF(ISBLANK('Beladung des Speichers'!A924),"",SUMIFS('Entladung des Speichers'!$C$17:$C$1001,'Entladung des Speichers'!$A$17:$A$1001,'Ergebnis (detailliert)'!A924))</f>
        <v/>
      </c>
      <c r="L924" s="155" t="str">
        <f t="shared" si="58"/>
        <v/>
      </c>
      <c r="M924" s="155" t="str">
        <f>IF(ISBLANK('Entladung des Speichers'!A924),"",'Entladung des Speichers'!C924)</f>
        <v/>
      </c>
      <c r="N924" s="154" t="str">
        <f>IF(ISBLANK('Beladung des Speichers'!A924),"",SUMIFS('Entladung des Speichers'!$E$17:$E$1001,'Entladung des Speichers'!$A$17:$A$1001,'Ergebnis (detailliert)'!$A$17:$A$300))</f>
        <v/>
      </c>
      <c r="O924" s="113" t="str">
        <f t="shared" si="59"/>
        <v/>
      </c>
      <c r="P924" s="17" t="str">
        <f>IFERROR(IF(A924="","",N924*'Ergebnis (detailliert)'!J924/'Ergebnis (detailliert)'!I924),0)</f>
        <v/>
      </c>
      <c r="Q924" s="95" t="str">
        <f t="shared" si="60"/>
        <v/>
      </c>
      <c r="R924" s="96" t="str">
        <f t="shared" si="61"/>
        <v/>
      </c>
      <c r="S924" s="97" t="str">
        <f>IF(A924="","",IF(LOOKUP(A924,Stammdaten!$A$17:$A$1001,Stammdaten!$G$17:$G$1001)="Nein",0,IF(ISBLANK('Beladung des Speichers'!A924),"",ROUND(MIN(J924,Q924)*-1,2))))</f>
        <v/>
      </c>
    </row>
    <row r="925" spans="1:19" x14ac:dyDescent="0.2">
      <c r="A925" s="98" t="str">
        <f>IF('Beladung des Speichers'!A925="","",'Beladung des Speichers'!A925)</f>
        <v/>
      </c>
      <c r="B925" s="98" t="str">
        <f>IF('Beladung des Speichers'!B925="","",'Beladung des Speichers'!B925)</f>
        <v/>
      </c>
      <c r="C925" s="149" t="str">
        <f>IF(ISBLANK('Beladung des Speichers'!A925),"",SUMIFS('Beladung des Speichers'!$C$17:$C$300,'Beladung des Speichers'!$A$17:$A$300,A925)-SUMIFS('Entladung des Speichers'!$C$17:$C$300,'Entladung des Speichers'!$A$17:$A$300,A925)+SUMIFS(Füllstände!$B$17:$B$299,Füllstände!$A$17:$A$299,A925)-SUMIFS(Füllstände!$C$17:$C$299,Füllstände!$A$17:$A$299,A925))</f>
        <v/>
      </c>
      <c r="D925" s="150" t="str">
        <f>IF(ISBLANK('Beladung des Speichers'!A925),"",C925*'Beladung des Speichers'!C925/SUMIFS('Beladung des Speichers'!$C$17:$C$300,'Beladung des Speichers'!$A$17:$A$300,A925))</f>
        <v/>
      </c>
      <c r="E925" s="151" t="str">
        <f>IF(ISBLANK('Beladung des Speichers'!A925),"",1/SUMIFS('Beladung des Speichers'!$C$17:$C$300,'Beladung des Speichers'!$A$17:$A$300,A925)*C925*SUMIF($A$17:$A$300,A925,'Beladung des Speichers'!$E$17:$E$300))</f>
        <v/>
      </c>
      <c r="F925" s="152" t="str">
        <f>IF(ISBLANK('Beladung des Speichers'!A925),"",IF(C925=0,"0,00",D925/C925*E925))</f>
        <v/>
      </c>
      <c r="G925" s="153" t="str">
        <f>IF(ISBLANK('Beladung des Speichers'!A925),"",SUMIFS('Beladung des Speichers'!$C$17:$C$300,'Beladung des Speichers'!$A$17:$A$300,A925))</f>
        <v/>
      </c>
      <c r="H925" s="112" t="str">
        <f>IF(ISBLANK('Beladung des Speichers'!A925),"",'Beladung des Speichers'!C925)</f>
        <v/>
      </c>
      <c r="I925" s="154" t="str">
        <f>IF(ISBLANK('Beladung des Speichers'!A925),"",SUMIFS('Beladung des Speichers'!$E$17:$E$1001,'Beladung des Speichers'!$A$17:$A$1001,'Ergebnis (detailliert)'!A925))</f>
        <v/>
      </c>
      <c r="J925" s="113" t="str">
        <f>IF(ISBLANK('Beladung des Speichers'!A925),"",'Beladung des Speichers'!E925)</f>
        <v/>
      </c>
      <c r="K925" s="154" t="str">
        <f>IF(ISBLANK('Beladung des Speichers'!A925),"",SUMIFS('Entladung des Speichers'!$C$17:$C$1001,'Entladung des Speichers'!$A$17:$A$1001,'Ergebnis (detailliert)'!A925))</f>
        <v/>
      </c>
      <c r="L925" s="155" t="str">
        <f t="shared" si="58"/>
        <v/>
      </c>
      <c r="M925" s="155" t="str">
        <f>IF(ISBLANK('Entladung des Speichers'!A925),"",'Entladung des Speichers'!C925)</f>
        <v/>
      </c>
      <c r="N925" s="154" t="str">
        <f>IF(ISBLANK('Beladung des Speichers'!A925),"",SUMIFS('Entladung des Speichers'!$E$17:$E$1001,'Entladung des Speichers'!$A$17:$A$1001,'Ergebnis (detailliert)'!$A$17:$A$300))</f>
        <v/>
      </c>
      <c r="O925" s="113" t="str">
        <f t="shared" si="59"/>
        <v/>
      </c>
      <c r="P925" s="17" t="str">
        <f>IFERROR(IF(A925="","",N925*'Ergebnis (detailliert)'!J925/'Ergebnis (detailliert)'!I925),0)</f>
        <v/>
      </c>
      <c r="Q925" s="95" t="str">
        <f t="shared" si="60"/>
        <v/>
      </c>
      <c r="R925" s="96" t="str">
        <f t="shared" si="61"/>
        <v/>
      </c>
      <c r="S925" s="97" t="str">
        <f>IF(A925="","",IF(LOOKUP(A925,Stammdaten!$A$17:$A$1001,Stammdaten!$G$17:$G$1001)="Nein",0,IF(ISBLANK('Beladung des Speichers'!A925),"",ROUND(MIN(J925,Q925)*-1,2))))</f>
        <v/>
      </c>
    </row>
    <row r="926" spans="1:19" x14ac:dyDescent="0.2">
      <c r="A926" s="98" t="str">
        <f>IF('Beladung des Speichers'!A926="","",'Beladung des Speichers'!A926)</f>
        <v/>
      </c>
      <c r="B926" s="98" t="str">
        <f>IF('Beladung des Speichers'!B926="","",'Beladung des Speichers'!B926)</f>
        <v/>
      </c>
      <c r="C926" s="149" t="str">
        <f>IF(ISBLANK('Beladung des Speichers'!A926),"",SUMIFS('Beladung des Speichers'!$C$17:$C$300,'Beladung des Speichers'!$A$17:$A$300,A926)-SUMIFS('Entladung des Speichers'!$C$17:$C$300,'Entladung des Speichers'!$A$17:$A$300,A926)+SUMIFS(Füllstände!$B$17:$B$299,Füllstände!$A$17:$A$299,A926)-SUMIFS(Füllstände!$C$17:$C$299,Füllstände!$A$17:$A$299,A926))</f>
        <v/>
      </c>
      <c r="D926" s="150" t="str">
        <f>IF(ISBLANK('Beladung des Speichers'!A926),"",C926*'Beladung des Speichers'!C926/SUMIFS('Beladung des Speichers'!$C$17:$C$300,'Beladung des Speichers'!$A$17:$A$300,A926))</f>
        <v/>
      </c>
      <c r="E926" s="151" t="str">
        <f>IF(ISBLANK('Beladung des Speichers'!A926),"",1/SUMIFS('Beladung des Speichers'!$C$17:$C$300,'Beladung des Speichers'!$A$17:$A$300,A926)*C926*SUMIF($A$17:$A$300,A926,'Beladung des Speichers'!$E$17:$E$300))</f>
        <v/>
      </c>
      <c r="F926" s="152" t="str">
        <f>IF(ISBLANK('Beladung des Speichers'!A926),"",IF(C926=0,"0,00",D926/C926*E926))</f>
        <v/>
      </c>
      <c r="G926" s="153" t="str">
        <f>IF(ISBLANK('Beladung des Speichers'!A926),"",SUMIFS('Beladung des Speichers'!$C$17:$C$300,'Beladung des Speichers'!$A$17:$A$300,A926))</f>
        <v/>
      </c>
      <c r="H926" s="112" t="str">
        <f>IF(ISBLANK('Beladung des Speichers'!A926),"",'Beladung des Speichers'!C926)</f>
        <v/>
      </c>
      <c r="I926" s="154" t="str">
        <f>IF(ISBLANK('Beladung des Speichers'!A926),"",SUMIFS('Beladung des Speichers'!$E$17:$E$1001,'Beladung des Speichers'!$A$17:$A$1001,'Ergebnis (detailliert)'!A926))</f>
        <v/>
      </c>
      <c r="J926" s="113" t="str">
        <f>IF(ISBLANK('Beladung des Speichers'!A926),"",'Beladung des Speichers'!E926)</f>
        <v/>
      </c>
      <c r="K926" s="154" t="str">
        <f>IF(ISBLANK('Beladung des Speichers'!A926),"",SUMIFS('Entladung des Speichers'!$C$17:$C$1001,'Entladung des Speichers'!$A$17:$A$1001,'Ergebnis (detailliert)'!A926))</f>
        <v/>
      </c>
      <c r="L926" s="155" t="str">
        <f t="shared" si="58"/>
        <v/>
      </c>
      <c r="M926" s="155" t="str">
        <f>IF(ISBLANK('Entladung des Speichers'!A926),"",'Entladung des Speichers'!C926)</f>
        <v/>
      </c>
      <c r="N926" s="154" t="str">
        <f>IF(ISBLANK('Beladung des Speichers'!A926),"",SUMIFS('Entladung des Speichers'!$E$17:$E$1001,'Entladung des Speichers'!$A$17:$A$1001,'Ergebnis (detailliert)'!$A$17:$A$300))</f>
        <v/>
      </c>
      <c r="O926" s="113" t="str">
        <f t="shared" si="59"/>
        <v/>
      </c>
      <c r="P926" s="17" t="str">
        <f>IFERROR(IF(A926="","",N926*'Ergebnis (detailliert)'!J926/'Ergebnis (detailliert)'!I926),0)</f>
        <v/>
      </c>
      <c r="Q926" s="95" t="str">
        <f t="shared" si="60"/>
        <v/>
      </c>
      <c r="R926" s="96" t="str">
        <f t="shared" si="61"/>
        <v/>
      </c>
      <c r="S926" s="97" t="str">
        <f>IF(A926="","",IF(LOOKUP(A926,Stammdaten!$A$17:$A$1001,Stammdaten!$G$17:$G$1001)="Nein",0,IF(ISBLANK('Beladung des Speichers'!A926),"",ROUND(MIN(J926,Q926)*-1,2))))</f>
        <v/>
      </c>
    </row>
    <row r="927" spans="1:19" x14ac:dyDescent="0.2">
      <c r="A927" s="98" t="str">
        <f>IF('Beladung des Speichers'!A927="","",'Beladung des Speichers'!A927)</f>
        <v/>
      </c>
      <c r="B927" s="98" t="str">
        <f>IF('Beladung des Speichers'!B927="","",'Beladung des Speichers'!B927)</f>
        <v/>
      </c>
      <c r="C927" s="149" t="str">
        <f>IF(ISBLANK('Beladung des Speichers'!A927),"",SUMIFS('Beladung des Speichers'!$C$17:$C$300,'Beladung des Speichers'!$A$17:$A$300,A927)-SUMIFS('Entladung des Speichers'!$C$17:$C$300,'Entladung des Speichers'!$A$17:$A$300,A927)+SUMIFS(Füllstände!$B$17:$B$299,Füllstände!$A$17:$A$299,A927)-SUMIFS(Füllstände!$C$17:$C$299,Füllstände!$A$17:$A$299,A927))</f>
        <v/>
      </c>
      <c r="D927" s="150" t="str">
        <f>IF(ISBLANK('Beladung des Speichers'!A927),"",C927*'Beladung des Speichers'!C927/SUMIFS('Beladung des Speichers'!$C$17:$C$300,'Beladung des Speichers'!$A$17:$A$300,A927))</f>
        <v/>
      </c>
      <c r="E927" s="151" t="str">
        <f>IF(ISBLANK('Beladung des Speichers'!A927),"",1/SUMIFS('Beladung des Speichers'!$C$17:$C$300,'Beladung des Speichers'!$A$17:$A$300,A927)*C927*SUMIF($A$17:$A$300,A927,'Beladung des Speichers'!$E$17:$E$300))</f>
        <v/>
      </c>
      <c r="F927" s="152" t="str">
        <f>IF(ISBLANK('Beladung des Speichers'!A927),"",IF(C927=0,"0,00",D927/C927*E927))</f>
        <v/>
      </c>
      <c r="G927" s="153" t="str">
        <f>IF(ISBLANK('Beladung des Speichers'!A927),"",SUMIFS('Beladung des Speichers'!$C$17:$C$300,'Beladung des Speichers'!$A$17:$A$300,A927))</f>
        <v/>
      </c>
      <c r="H927" s="112" t="str">
        <f>IF(ISBLANK('Beladung des Speichers'!A927),"",'Beladung des Speichers'!C927)</f>
        <v/>
      </c>
      <c r="I927" s="154" t="str">
        <f>IF(ISBLANK('Beladung des Speichers'!A927),"",SUMIFS('Beladung des Speichers'!$E$17:$E$1001,'Beladung des Speichers'!$A$17:$A$1001,'Ergebnis (detailliert)'!A927))</f>
        <v/>
      </c>
      <c r="J927" s="113" t="str">
        <f>IF(ISBLANK('Beladung des Speichers'!A927),"",'Beladung des Speichers'!E927)</f>
        <v/>
      </c>
      <c r="K927" s="154" t="str">
        <f>IF(ISBLANK('Beladung des Speichers'!A927),"",SUMIFS('Entladung des Speichers'!$C$17:$C$1001,'Entladung des Speichers'!$A$17:$A$1001,'Ergebnis (detailliert)'!A927))</f>
        <v/>
      </c>
      <c r="L927" s="155" t="str">
        <f t="shared" si="58"/>
        <v/>
      </c>
      <c r="M927" s="155" t="str">
        <f>IF(ISBLANK('Entladung des Speichers'!A927),"",'Entladung des Speichers'!C927)</f>
        <v/>
      </c>
      <c r="N927" s="154" t="str">
        <f>IF(ISBLANK('Beladung des Speichers'!A927),"",SUMIFS('Entladung des Speichers'!$E$17:$E$1001,'Entladung des Speichers'!$A$17:$A$1001,'Ergebnis (detailliert)'!$A$17:$A$300))</f>
        <v/>
      </c>
      <c r="O927" s="113" t="str">
        <f t="shared" si="59"/>
        <v/>
      </c>
      <c r="P927" s="17" t="str">
        <f>IFERROR(IF(A927="","",N927*'Ergebnis (detailliert)'!J927/'Ergebnis (detailliert)'!I927),0)</f>
        <v/>
      </c>
      <c r="Q927" s="95" t="str">
        <f t="shared" si="60"/>
        <v/>
      </c>
      <c r="R927" s="96" t="str">
        <f t="shared" si="61"/>
        <v/>
      </c>
      <c r="S927" s="97" t="str">
        <f>IF(A927="","",IF(LOOKUP(A927,Stammdaten!$A$17:$A$1001,Stammdaten!$G$17:$G$1001)="Nein",0,IF(ISBLANK('Beladung des Speichers'!A927),"",ROUND(MIN(J927,Q927)*-1,2))))</f>
        <v/>
      </c>
    </row>
    <row r="928" spans="1:19" x14ac:dyDescent="0.2">
      <c r="A928" s="98" t="str">
        <f>IF('Beladung des Speichers'!A928="","",'Beladung des Speichers'!A928)</f>
        <v/>
      </c>
      <c r="B928" s="98" t="str">
        <f>IF('Beladung des Speichers'!B928="","",'Beladung des Speichers'!B928)</f>
        <v/>
      </c>
      <c r="C928" s="149" t="str">
        <f>IF(ISBLANK('Beladung des Speichers'!A928),"",SUMIFS('Beladung des Speichers'!$C$17:$C$300,'Beladung des Speichers'!$A$17:$A$300,A928)-SUMIFS('Entladung des Speichers'!$C$17:$C$300,'Entladung des Speichers'!$A$17:$A$300,A928)+SUMIFS(Füllstände!$B$17:$B$299,Füllstände!$A$17:$A$299,A928)-SUMIFS(Füllstände!$C$17:$C$299,Füllstände!$A$17:$A$299,A928))</f>
        <v/>
      </c>
      <c r="D928" s="150" t="str">
        <f>IF(ISBLANK('Beladung des Speichers'!A928),"",C928*'Beladung des Speichers'!C928/SUMIFS('Beladung des Speichers'!$C$17:$C$300,'Beladung des Speichers'!$A$17:$A$300,A928))</f>
        <v/>
      </c>
      <c r="E928" s="151" t="str">
        <f>IF(ISBLANK('Beladung des Speichers'!A928),"",1/SUMIFS('Beladung des Speichers'!$C$17:$C$300,'Beladung des Speichers'!$A$17:$A$300,A928)*C928*SUMIF($A$17:$A$300,A928,'Beladung des Speichers'!$E$17:$E$300))</f>
        <v/>
      </c>
      <c r="F928" s="152" t="str">
        <f>IF(ISBLANK('Beladung des Speichers'!A928),"",IF(C928=0,"0,00",D928/C928*E928))</f>
        <v/>
      </c>
      <c r="G928" s="153" t="str">
        <f>IF(ISBLANK('Beladung des Speichers'!A928),"",SUMIFS('Beladung des Speichers'!$C$17:$C$300,'Beladung des Speichers'!$A$17:$A$300,A928))</f>
        <v/>
      </c>
      <c r="H928" s="112" t="str">
        <f>IF(ISBLANK('Beladung des Speichers'!A928),"",'Beladung des Speichers'!C928)</f>
        <v/>
      </c>
      <c r="I928" s="154" t="str">
        <f>IF(ISBLANK('Beladung des Speichers'!A928),"",SUMIFS('Beladung des Speichers'!$E$17:$E$1001,'Beladung des Speichers'!$A$17:$A$1001,'Ergebnis (detailliert)'!A928))</f>
        <v/>
      </c>
      <c r="J928" s="113" t="str">
        <f>IF(ISBLANK('Beladung des Speichers'!A928),"",'Beladung des Speichers'!E928)</f>
        <v/>
      </c>
      <c r="K928" s="154" t="str">
        <f>IF(ISBLANK('Beladung des Speichers'!A928),"",SUMIFS('Entladung des Speichers'!$C$17:$C$1001,'Entladung des Speichers'!$A$17:$A$1001,'Ergebnis (detailliert)'!A928))</f>
        <v/>
      </c>
      <c r="L928" s="155" t="str">
        <f t="shared" si="58"/>
        <v/>
      </c>
      <c r="M928" s="155" t="str">
        <f>IF(ISBLANK('Entladung des Speichers'!A928),"",'Entladung des Speichers'!C928)</f>
        <v/>
      </c>
      <c r="N928" s="154" t="str">
        <f>IF(ISBLANK('Beladung des Speichers'!A928),"",SUMIFS('Entladung des Speichers'!$E$17:$E$1001,'Entladung des Speichers'!$A$17:$A$1001,'Ergebnis (detailliert)'!$A$17:$A$300))</f>
        <v/>
      </c>
      <c r="O928" s="113" t="str">
        <f t="shared" si="59"/>
        <v/>
      </c>
      <c r="P928" s="17" t="str">
        <f>IFERROR(IF(A928="","",N928*'Ergebnis (detailliert)'!J928/'Ergebnis (detailliert)'!I928),0)</f>
        <v/>
      </c>
      <c r="Q928" s="95" t="str">
        <f t="shared" si="60"/>
        <v/>
      </c>
      <c r="R928" s="96" t="str">
        <f t="shared" si="61"/>
        <v/>
      </c>
      <c r="S928" s="97" t="str">
        <f>IF(A928="","",IF(LOOKUP(A928,Stammdaten!$A$17:$A$1001,Stammdaten!$G$17:$G$1001)="Nein",0,IF(ISBLANK('Beladung des Speichers'!A928),"",ROUND(MIN(J928,Q928)*-1,2))))</f>
        <v/>
      </c>
    </row>
    <row r="929" spans="1:19" x14ac:dyDescent="0.2">
      <c r="A929" s="98" t="str">
        <f>IF('Beladung des Speichers'!A929="","",'Beladung des Speichers'!A929)</f>
        <v/>
      </c>
      <c r="B929" s="98" t="str">
        <f>IF('Beladung des Speichers'!B929="","",'Beladung des Speichers'!B929)</f>
        <v/>
      </c>
      <c r="C929" s="149" t="str">
        <f>IF(ISBLANK('Beladung des Speichers'!A929),"",SUMIFS('Beladung des Speichers'!$C$17:$C$300,'Beladung des Speichers'!$A$17:$A$300,A929)-SUMIFS('Entladung des Speichers'!$C$17:$C$300,'Entladung des Speichers'!$A$17:$A$300,A929)+SUMIFS(Füllstände!$B$17:$B$299,Füllstände!$A$17:$A$299,A929)-SUMIFS(Füllstände!$C$17:$C$299,Füllstände!$A$17:$A$299,A929))</f>
        <v/>
      </c>
      <c r="D929" s="150" t="str">
        <f>IF(ISBLANK('Beladung des Speichers'!A929),"",C929*'Beladung des Speichers'!C929/SUMIFS('Beladung des Speichers'!$C$17:$C$300,'Beladung des Speichers'!$A$17:$A$300,A929))</f>
        <v/>
      </c>
      <c r="E929" s="151" t="str">
        <f>IF(ISBLANK('Beladung des Speichers'!A929),"",1/SUMIFS('Beladung des Speichers'!$C$17:$C$300,'Beladung des Speichers'!$A$17:$A$300,A929)*C929*SUMIF($A$17:$A$300,A929,'Beladung des Speichers'!$E$17:$E$300))</f>
        <v/>
      </c>
      <c r="F929" s="152" t="str">
        <f>IF(ISBLANK('Beladung des Speichers'!A929),"",IF(C929=0,"0,00",D929/C929*E929))</f>
        <v/>
      </c>
      <c r="G929" s="153" t="str">
        <f>IF(ISBLANK('Beladung des Speichers'!A929),"",SUMIFS('Beladung des Speichers'!$C$17:$C$300,'Beladung des Speichers'!$A$17:$A$300,A929))</f>
        <v/>
      </c>
      <c r="H929" s="112" t="str">
        <f>IF(ISBLANK('Beladung des Speichers'!A929),"",'Beladung des Speichers'!C929)</f>
        <v/>
      </c>
      <c r="I929" s="154" t="str">
        <f>IF(ISBLANK('Beladung des Speichers'!A929),"",SUMIFS('Beladung des Speichers'!$E$17:$E$1001,'Beladung des Speichers'!$A$17:$A$1001,'Ergebnis (detailliert)'!A929))</f>
        <v/>
      </c>
      <c r="J929" s="113" t="str">
        <f>IF(ISBLANK('Beladung des Speichers'!A929),"",'Beladung des Speichers'!E929)</f>
        <v/>
      </c>
      <c r="K929" s="154" t="str">
        <f>IF(ISBLANK('Beladung des Speichers'!A929),"",SUMIFS('Entladung des Speichers'!$C$17:$C$1001,'Entladung des Speichers'!$A$17:$A$1001,'Ergebnis (detailliert)'!A929))</f>
        <v/>
      </c>
      <c r="L929" s="155" t="str">
        <f t="shared" si="58"/>
        <v/>
      </c>
      <c r="M929" s="155" t="str">
        <f>IF(ISBLANK('Entladung des Speichers'!A929),"",'Entladung des Speichers'!C929)</f>
        <v/>
      </c>
      <c r="N929" s="154" t="str">
        <f>IF(ISBLANK('Beladung des Speichers'!A929),"",SUMIFS('Entladung des Speichers'!$E$17:$E$1001,'Entladung des Speichers'!$A$17:$A$1001,'Ergebnis (detailliert)'!$A$17:$A$300))</f>
        <v/>
      </c>
      <c r="O929" s="113" t="str">
        <f t="shared" si="59"/>
        <v/>
      </c>
      <c r="P929" s="17" t="str">
        <f>IFERROR(IF(A929="","",N929*'Ergebnis (detailliert)'!J929/'Ergebnis (detailliert)'!I929),0)</f>
        <v/>
      </c>
      <c r="Q929" s="95" t="str">
        <f t="shared" si="60"/>
        <v/>
      </c>
      <c r="R929" s="96" t="str">
        <f t="shared" si="61"/>
        <v/>
      </c>
      <c r="S929" s="97" t="str">
        <f>IF(A929="","",IF(LOOKUP(A929,Stammdaten!$A$17:$A$1001,Stammdaten!$G$17:$G$1001)="Nein",0,IF(ISBLANK('Beladung des Speichers'!A929),"",ROUND(MIN(J929,Q929)*-1,2))))</f>
        <v/>
      </c>
    </row>
    <row r="930" spans="1:19" x14ac:dyDescent="0.2">
      <c r="A930" s="98" t="str">
        <f>IF('Beladung des Speichers'!A930="","",'Beladung des Speichers'!A930)</f>
        <v/>
      </c>
      <c r="B930" s="98" t="str">
        <f>IF('Beladung des Speichers'!B930="","",'Beladung des Speichers'!B930)</f>
        <v/>
      </c>
      <c r="C930" s="149" t="str">
        <f>IF(ISBLANK('Beladung des Speichers'!A930),"",SUMIFS('Beladung des Speichers'!$C$17:$C$300,'Beladung des Speichers'!$A$17:$A$300,A930)-SUMIFS('Entladung des Speichers'!$C$17:$C$300,'Entladung des Speichers'!$A$17:$A$300,A930)+SUMIFS(Füllstände!$B$17:$B$299,Füllstände!$A$17:$A$299,A930)-SUMIFS(Füllstände!$C$17:$C$299,Füllstände!$A$17:$A$299,A930))</f>
        <v/>
      </c>
      <c r="D930" s="150" t="str">
        <f>IF(ISBLANK('Beladung des Speichers'!A930),"",C930*'Beladung des Speichers'!C930/SUMIFS('Beladung des Speichers'!$C$17:$C$300,'Beladung des Speichers'!$A$17:$A$300,A930))</f>
        <v/>
      </c>
      <c r="E930" s="151" t="str">
        <f>IF(ISBLANK('Beladung des Speichers'!A930),"",1/SUMIFS('Beladung des Speichers'!$C$17:$C$300,'Beladung des Speichers'!$A$17:$A$300,A930)*C930*SUMIF($A$17:$A$300,A930,'Beladung des Speichers'!$E$17:$E$300))</f>
        <v/>
      </c>
      <c r="F930" s="152" t="str">
        <f>IF(ISBLANK('Beladung des Speichers'!A930),"",IF(C930=0,"0,00",D930/C930*E930))</f>
        <v/>
      </c>
      <c r="G930" s="153" t="str">
        <f>IF(ISBLANK('Beladung des Speichers'!A930),"",SUMIFS('Beladung des Speichers'!$C$17:$C$300,'Beladung des Speichers'!$A$17:$A$300,A930))</f>
        <v/>
      </c>
      <c r="H930" s="112" t="str">
        <f>IF(ISBLANK('Beladung des Speichers'!A930),"",'Beladung des Speichers'!C930)</f>
        <v/>
      </c>
      <c r="I930" s="154" t="str">
        <f>IF(ISBLANK('Beladung des Speichers'!A930),"",SUMIFS('Beladung des Speichers'!$E$17:$E$1001,'Beladung des Speichers'!$A$17:$A$1001,'Ergebnis (detailliert)'!A930))</f>
        <v/>
      </c>
      <c r="J930" s="113" t="str">
        <f>IF(ISBLANK('Beladung des Speichers'!A930),"",'Beladung des Speichers'!E930)</f>
        <v/>
      </c>
      <c r="K930" s="154" t="str">
        <f>IF(ISBLANK('Beladung des Speichers'!A930),"",SUMIFS('Entladung des Speichers'!$C$17:$C$1001,'Entladung des Speichers'!$A$17:$A$1001,'Ergebnis (detailliert)'!A930))</f>
        <v/>
      </c>
      <c r="L930" s="155" t="str">
        <f t="shared" si="58"/>
        <v/>
      </c>
      <c r="M930" s="155" t="str">
        <f>IF(ISBLANK('Entladung des Speichers'!A930),"",'Entladung des Speichers'!C930)</f>
        <v/>
      </c>
      <c r="N930" s="154" t="str">
        <f>IF(ISBLANK('Beladung des Speichers'!A930),"",SUMIFS('Entladung des Speichers'!$E$17:$E$1001,'Entladung des Speichers'!$A$17:$A$1001,'Ergebnis (detailliert)'!$A$17:$A$300))</f>
        <v/>
      </c>
      <c r="O930" s="113" t="str">
        <f t="shared" si="59"/>
        <v/>
      </c>
      <c r="P930" s="17" t="str">
        <f>IFERROR(IF(A930="","",N930*'Ergebnis (detailliert)'!J930/'Ergebnis (detailliert)'!I930),0)</f>
        <v/>
      </c>
      <c r="Q930" s="95" t="str">
        <f t="shared" si="60"/>
        <v/>
      </c>
      <c r="R930" s="96" t="str">
        <f t="shared" si="61"/>
        <v/>
      </c>
      <c r="S930" s="97" t="str">
        <f>IF(A930="","",IF(LOOKUP(A930,Stammdaten!$A$17:$A$1001,Stammdaten!$G$17:$G$1001)="Nein",0,IF(ISBLANK('Beladung des Speichers'!A930),"",ROUND(MIN(J930,Q930)*-1,2))))</f>
        <v/>
      </c>
    </row>
    <row r="931" spans="1:19" x14ac:dyDescent="0.2">
      <c r="A931" s="98" t="str">
        <f>IF('Beladung des Speichers'!A931="","",'Beladung des Speichers'!A931)</f>
        <v/>
      </c>
      <c r="B931" s="98" t="str">
        <f>IF('Beladung des Speichers'!B931="","",'Beladung des Speichers'!B931)</f>
        <v/>
      </c>
      <c r="C931" s="149" t="str">
        <f>IF(ISBLANK('Beladung des Speichers'!A931),"",SUMIFS('Beladung des Speichers'!$C$17:$C$300,'Beladung des Speichers'!$A$17:$A$300,A931)-SUMIFS('Entladung des Speichers'!$C$17:$C$300,'Entladung des Speichers'!$A$17:$A$300,A931)+SUMIFS(Füllstände!$B$17:$B$299,Füllstände!$A$17:$A$299,A931)-SUMIFS(Füllstände!$C$17:$C$299,Füllstände!$A$17:$A$299,A931))</f>
        <v/>
      </c>
      <c r="D931" s="150" t="str">
        <f>IF(ISBLANK('Beladung des Speichers'!A931),"",C931*'Beladung des Speichers'!C931/SUMIFS('Beladung des Speichers'!$C$17:$C$300,'Beladung des Speichers'!$A$17:$A$300,A931))</f>
        <v/>
      </c>
      <c r="E931" s="151" t="str">
        <f>IF(ISBLANK('Beladung des Speichers'!A931),"",1/SUMIFS('Beladung des Speichers'!$C$17:$C$300,'Beladung des Speichers'!$A$17:$A$300,A931)*C931*SUMIF($A$17:$A$300,A931,'Beladung des Speichers'!$E$17:$E$300))</f>
        <v/>
      </c>
      <c r="F931" s="152" t="str">
        <f>IF(ISBLANK('Beladung des Speichers'!A931),"",IF(C931=0,"0,00",D931/C931*E931))</f>
        <v/>
      </c>
      <c r="G931" s="153" t="str">
        <f>IF(ISBLANK('Beladung des Speichers'!A931),"",SUMIFS('Beladung des Speichers'!$C$17:$C$300,'Beladung des Speichers'!$A$17:$A$300,A931))</f>
        <v/>
      </c>
      <c r="H931" s="112" t="str">
        <f>IF(ISBLANK('Beladung des Speichers'!A931),"",'Beladung des Speichers'!C931)</f>
        <v/>
      </c>
      <c r="I931" s="154" t="str">
        <f>IF(ISBLANK('Beladung des Speichers'!A931),"",SUMIFS('Beladung des Speichers'!$E$17:$E$1001,'Beladung des Speichers'!$A$17:$A$1001,'Ergebnis (detailliert)'!A931))</f>
        <v/>
      </c>
      <c r="J931" s="113" t="str">
        <f>IF(ISBLANK('Beladung des Speichers'!A931),"",'Beladung des Speichers'!E931)</f>
        <v/>
      </c>
      <c r="K931" s="154" t="str">
        <f>IF(ISBLANK('Beladung des Speichers'!A931),"",SUMIFS('Entladung des Speichers'!$C$17:$C$1001,'Entladung des Speichers'!$A$17:$A$1001,'Ergebnis (detailliert)'!A931))</f>
        <v/>
      </c>
      <c r="L931" s="155" t="str">
        <f t="shared" si="58"/>
        <v/>
      </c>
      <c r="M931" s="155" t="str">
        <f>IF(ISBLANK('Entladung des Speichers'!A931),"",'Entladung des Speichers'!C931)</f>
        <v/>
      </c>
      <c r="N931" s="154" t="str">
        <f>IF(ISBLANK('Beladung des Speichers'!A931),"",SUMIFS('Entladung des Speichers'!$E$17:$E$1001,'Entladung des Speichers'!$A$17:$A$1001,'Ergebnis (detailliert)'!$A$17:$A$300))</f>
        <v/>
      </c>
      <c r="O931" s="113" t="str">
        <f t="shared" si="59"/>
        <v/>
      </c>
      <c r="P931" s="17" t="str">
        <f>IFERROR(IF(A931="","",N931*'Ergebnis (detailliert)'!J931/'Ergebnis (detailliert)'!I931),0)</f>
        <v/>
      </c>
      <c r="Q931" s="95" t="str">
        <f t="shared" si="60"/>
        <v/>
      </c>
      <c r="R931" s="96" t="str">
        <f t="shared" si="61"/>
        <v/>
      </c>
      <c r="S931" s="97" t="str">
        <f>IF(A931="","",IF(LOOKUP(A931,Stammdaten!$A$17:$A$1001,Stammdaten!$G$17:$G$1001)="Nein",0,IF(ISBLANK('Beladung des Speichers'!A931),"",ROUND(MIN(J931,Q931)*-1,2))))</f>
        <v/>
      </c>
    </row>
    <row r="932" spans="1:19" x14ac:dyDescent="0.2">
      <c r="A932" s="98" t="str">
        <f>IF('Beladung des Speichers'!A932="","",'Beladung des Speichers'!A932)</f>
        <v/>
      </c>
      <c r="B932" s="98" t="str">
        <f>IF('Beladung des Speichers'!B932="","",'Beladung des Speichers'!B932)</f>
        <v/>
      </c>
      <c r="C932" s="149" t="str">
        <f>IF(ISBLANK('Beladung des Speichers'!A932),"",SUMIFS('Beladung des Speichers'!$C$17:$C$300,'Beladung des Speichers'!$A$17:$A$300,A932)-SUMIFS('Entladung des Speichers'!$C$17:$C$300,'Entladung des Speichers'!$A$17:$A$300,A932)+SUMIFS(Füllstände!$B$17:$B$299,Füllstände!$A$17:$A$299,A932)-SUMIFS(Füllstände!$C$17:$C$299,Füllstände!$A$17:$A$299,A932))</f>
        <v/>
      </c>
      <c r="D932" s="150" t="str">
        <f>IF(ISBLANK('Beladung des Speichers'!A932),"",C932*'Beladung des Speichers'!C932/SUMIFS('Beladung des Speichers'!$C$17:$C$300,'Beladung des Speichers'!$A$17:$A$300,A932))</f>
        <v/>
      </c>
      <c r="E932" s="151" t="str">
        <f>IF(ISBLANK('Beladung des Speichers'!A932),"",1/SUMIFS('Beladung des Speichers'!$C$17:$C$300,'Beladung des Speichers'!$A$17:$A$300,A932)*C932*SUMIF($A$17:$A$300,A932,'Beladung des Speichers'!$E$17:$E$300))</f>
        <v/>
      </c>
      <c r="F932" s="152" t="str">
        <f>IF(ISBLANK('Beladung des Speichers'!A932),"",IF(C932=0,"0,00",D932/C932*E932))</f>
        <v/>
      </c>
      <c r="G932" s="153" t="str">
        <f>IF(ISBLANK('Beladung des Speichers'!A932),"",SUMIFS('Beladung des Speichers'!$C$17:$C$300,'Beladung des Speichers'!$A$17:$A$300,A932))</f>
        <v/>
      </c>
      <c r="H932" s="112" t="str">
        <f>IF(ISBLANK('Beladung des Speichers'!A932),"",'Beladung des Speichers'!C932)</f>
        <v/>
      </c>
      <c r="I932" s="154" t="str">
        <f>IF(ISBLANK('Beladung des Speichers'!A932),"",SUMIFS('Beladung des Speichers'!$E$17:$E$1001,'Beladung des Speichers'!$A$17:$A$1001,'Ergebnis (detailliert)'!A932))</f>
        <v/>
      </c>
      <c r="J932" s="113" t="str">
        <f>IF(ISBLANK('Beladung des Speichers'!A932),"",'Beladung des Speichers'!E932)</f>
        <v/>
      </c>
      <c r="K932" s="154" t="str">
        <f>IF(ISBLANK('Beladung des Speichers'!A932),"",SUMIFS('Entladung des Speichers'!$C$17:$C$1001,'Entladung des Speichers'!$A$17:$A$1001,'Ergebnis (detailliert)'!A932))</f>
        <v/>
      </c>
      <c r="L932" s="155" t="str">
        <f t="shared" si="58"/>
        <v/>
      </c>
      <c r="M932" s="155" t="str">
        <f>IF(ISBLANK('Entladung des Speichers'!A932),"",'Entladung des Speichers'!C932)</f>
        <v/>
      </c>
      <c r="N932" s="154" t="str">
        <f>IF(ISBLANK('Beladung des Speichers'!A932),"",SUMIFS('Entladung des Speichers'!$E$17:$E$1001,'Entladung des Speichers'!$A$17:$A$1001,'Ergebnis (detailliert)'!$A$17:$A$300))</f>
        <v/>
      </c>
      <c r="O932" s="113" t="str">
        <f t="shared" si="59"/>
        <v/>
      </c>
      <c r="P932" s="17" t="str">
        <f>IFERROR(IF(A932="","",N932*'Ergebnis (detailliert)'!J932/'Ergebnis (detailliert)'!I932),0)</f>
        <v/>
      </c>
      <c r="Q932" s="95" t="str">
        <f t="shared" si="60"/>
        <v/>
      </c>
      <c r="R932" s="96" t="str">
        <f t="shared" si="61"/>
        <v/>
      </c>
      <c r="S932" s="97" t="str">
        <f>IF(A932="","",IF(LOOKUP(A932,Stammdaten!$A$17:$A$1001,Stammdaten!$G$17:$G$1001)="Nein",0,IF(ISBLANK('Beladung des Speichers'!A932),"",ROUND(MIN(J932,Q932)*-1,2))))</f>
        <v/>
      </c>
    </row>
    <row r="933" spans="1:19" x14ac:dyDescent="0.2">
      <c r="A933" s="98" t="str">
        <f>IF('Beladung des Speichers'!A933="","",'Beladung des Speichers'!A933)</f>
        <v/>
      </c>
      <c r="B933" s="98" t="str">
        <f>IF('Beladung des Speichers'!B933="","",'Beladung des Speichers'!B933)</f>
        <v/>
      </c>
      <c r="C933" s="149" t="str">
        <f>IF(ISBLANK('Beladung des Speichers'!A933),"",SUMIFS('Beladung des Speichers'!$C$17:$C$300,'Beladung des Speichers'!$A$17:$A$300,A933)-SUMIFS('Entladung des Speichers'!$C$17:$C$300,'Entladung des Speichers'!$A$17:$A$300,A933)+SUMIFS(Füllstände!$B$17:$B$299,Füllstände!$A$17:$A$299,A933)-SUMIFS(Füllstände!$C$17:$C$299,Füllstände!$A$17:$A$299,A933))</f>
        <v/>
      </c>
      <c r="D933" s="150" t="str">
        <f>IF(ISBLANK('Beladung des Speichers'!A933),"",C933*'Beladung des Speichers'!C933/SUMIFS('Beladung des Speichers'!$C$17:$C$300,'Beladung des Speichers'!$A$17:$A$300,A933))</f>
        <v/>
      </c>
      <c r="E933" s="151" t="str">
        <f>IF(ISBLANK('Beladung des Speichers'!A933),"",1/SUMIFS('Beladung des Speichers'!$C$17:$C$300,'Beladung des Speichers'!$A$17:$A$300,A933)*C933*SUMIF($A$17:$A$300,A933,'Beladung des Speichers'!$E$17:$E$300))</f>
        <v/>
      </c>
      <c r="F933" s="152" t="str">
        <f>IF(ISBLANK('Beladung des Speichers'!A933),"",IF(C933=0,"0,00",D933/C933*E933))</f>
        <v/>
      </c>
      <c r="G933" s="153" t="str">
        <f>IF(ISBLANK('Beladung des Speichers'!A933),"",SUMIFS('Beladung des Speichers'!$C$17:$C$300,'Beladung des Speichers'!$A$17:$A$300,A933))</f>
        <v/>
      </c>
      <c r="H933" s="112" t="str">
        <f>IF(ISBLANK('Beladung des Speichers'!A933),"",'Beladung des Speichers'!C933)</f>
        <v/>
      </c>
      <c r="I933" s="154" t="str">
        <f>IF(ISBLANK('Beladung des Speichers'!A933),"",SUMIFS('Beladung des Speichers'!$E$17:$E$1001,'Beladung des Speichers'!$A$17:$A$1001,'Ergebnis (detailliert)'!A933))</f>
        <v/>
      </c>
      <c r="J933" s="113" t="str">
        <f>IF(ISBLANK('Beladung des Speichers'!A933),"",'Beladung des Speichers'!E933)</f>
        <v/>
      </c>
      <c r="K933" s="154" t="str">
        <f>IF(ISBLANK('Beladung des Speichers'!A933),"",SUMIFS('Entladung des Speichers'!$C$17:$C$1001,'Entladung des Speichers'!$A$17:$A$1001,'Ergebnis (detailliert)'!A933))</f>
        <v/>
      </c>
      <c r="L933" s="155" t="str">
        <f t="shared" si="58"/>
        <v/>
      </c>
      <c r="M933" s="155" t="str">
        <f>IF(ISBLANK('Entladung des Speichers'!A933),"",'Entladung des Speichers'!C933)</f>
        <v/>
      </c>
      <c r="N933" s="154" t="str">
        <f>IF(ISBLANK('Beladung des Speichers'!A933),"",SUMIFS('Entladung des Speichers'!$E$17:$E$1001,'Entladung des Speichers'!$A$17:$A$1001,'Ergebnis (detailliert)'!$A$17:$A$300))</f>
        <v/>
      </c>
      <c r="O933" s="113" t="str">
        <f t="shared" si="59"/>
        <v/>
      </c>
      <c r="P933" s="17" t="str">
        <f>IFERROR(IF(A933="","",N933*'Ergebnis (detailliert)'!J933/'Ergebnis (detailliert)'!I933),0)</f>
        <v/>
      </c>
      <c r="Q933" s="95" t="str">
        <f t="shared" si="60"/>
        <v/>
      </c>
      <c r="R933" s="96" t="str">
        <f t="shared" si="61"/>
        <v/>
      </c>
      <c r="S933" s="97" t="str">
        <f>IF(A933="","",IF(LOOKUP(A933,Stammdaten!$A$17:$A$1001,Stammdaten!$G$17:$G$1001)="Nein",0,IF(ISBLANK('Beladung des Speichers'!A933),"",ROUND(MIN(J933,Q933)*-1,2))))</f>
        <v/>
      </c>
    </row>
    <row r="934" spans="1:19" x14ac:dyDescent="0.2">
      <c r="A934" s="98" t="str">
        <f>IF('Beladung des Speichers'!A934="","",'Beladung des Speichers'!A934)</f>
        <v/>
      </c>
      <c r="B934" s="98" t="str">
        <f>IF('Beladung des Speichers'!B934="","",'Beladung des Speichers'!B934)</f>
        <v/>
      </c>
      <c r="C934" s="149" t="str">
        <f>IF(ISBLANK('Beladung des Speichers'!A934),"",SUMIFS('Beladung des Speichers'!$C$17:$C$300,'Beladung des Speichers'!$A$17:$A$300,A934)-SUMIFS('Entladung des Speichers'!$C$17:$C$300,'Entladung des Speichers'!$A$17:$A$300,A934)+SUMIFS(Füllstände!$B$17:$B$299,Füllstände!$A$17:$A$299,A934)-SUMIFS(Füllstände!$C$17:$C$299,Füllstände!$A$17:$A$299,A934))</f>
        <v/>
      </c>
      <c r="D934" s="150" t="str">
        <f>IF(ISBLANK('Beladung des Speichers'!A934),"",C934*'Beladung des Speichers'!C934/SUMIFS('Beladung des Speichers'!$C$17:$C$300,'Beladung des Speichers'!$A$17:$A$300,A934))</f>
        <v/>
      </c>
      <c r="E934" s="151" t="str">
        <f>IF(ISBLANK('Beladung des Speichers'!A934),"",1/SUMIFS('Beladung des Speichers'!$C$17:$C$300,'Beladung des Speichers'!$A$17:$A$300,A934)*C934*SUMIF($A$17:$A$300,A934,'Beladung des Speichers'!$E$17:$E$300))</f>
        <v/>
      </c>
      <c r="F934" s="152" t="str">
        <f>IF(ISBLANK('Beladung des Speichers'!A934),"",IF(C934=0,"0,00",D934/C934*E934))</f>
        <v/>
      </c>
      <c r="G934" s="153" t="str">
        <f>IF(ISBLANK('Beladung des Speichers'!A934),"",SUMIFS('Beladung des Speichers'!$C$17:$C$300,'Beladung des Speichers'!$A$17:$A$300,A934))</f>
        <v/>
      </c>
      <c r="H934" s="112" t="str">
        <f>IF(ISBLANK('Beladung des Speichers'!A934),"",'Beladung des Speichers'!C934)</f>
        <v/>
      </c>
      <c r="I934" s="154" t="str">
        <f>IF(ISBLANK('Beladung des Speichers'!A934),"",SUMIFS('Beladung des Speichers'!$E$17:$E$1001,'Beladung des Speichers'!$A$17:$A$1001,'Ergebnis (detailliert)'!A934))</f>
        <v/>
      </c>
      <c r="J934" s="113" t="str">
        <f>IF(ISBLANK('Beladung des Speichers'!A934),"",'Beladung des Speichers'!E934)</f>
        <v/>
      </c>
      <c r="K934" s="154" t="str">
        <f>IF(ISBLANK('Beladung des Speichers'!A934),"",SUMIFS('Entladung des Speichers'!$C$17:$C$1001,'Entladung des Speichers'!$A$17:$A$1001,'Ergebnis (detailliert)'!A934))</f>
        <v/>
      </c>
      <c r="L934" s="155" t="str">
        <f t="shared" si="58"/>
        <v/>
      </c>
      <c r="M934" s="155" t="str">
        <f>IF(ISBLANK('Entladung des Speichers'!A934),"",'Entladung des Speichers'!C934)</f>
        <v/>
      </c>
      <c r="N934" s="154" t="str">
        <f>IF(ISBLANK('Beladung des Speichers'!A934),"",SUMIFS('Entladung des Speichers'!$E$17:$E$1001,'Entladung des Speichers'!$A$17:$A$1001,'Ergebnis (detailliert)'!$A$17:$A$300))</f>
        <v/>
      </c>
      <c r="O934" s="113" t="str">
        <f t="shared" si="59"/>
        <v/>
      </c>
      <c r="P934" s="17" t="str">
        <f>IFERROR(IF(A934="","",N934*'Ergebnis (detailliert)'!J934/'Ergebnis (detailliert)'!I934),0)</f>
        <v/>
      </c>
      <c r="Q934" s="95" t="str">
        <f t="shared" si="60"/>
        <v/>
      </c>
      <c r="R934" s="96" t="str">
        <f t="shared" si="61"/>
        <v/>
      </c>
      <c r="S934" s="97" t="str">
        <f>IF(A934="","",IF(LOOKUP(A934,Stammdaten!$A$17:$A$1001,Stammdaten!$G$17:$G$1001)="Nein",0,IF(ISBLANK('Beladung des Speichers'!A934),"",ROUND(MIN(J934,Q934)*-1,2))))</f>
        <v/>
      </c>
    </row>
    <row r="935" spans="1:19" x14ac:dyDescent="0.2">
      <c r="A935" s="98" t="str">
        <f>IF('Beladung des Speichers'!A935="","",'Beladung des Speichers'!A935)</f>
        <v/>
      </c>
      <c r="B935" s="98" t="str">
        <f>IF('Beladung des Speichers'!B935="","",'Beladung des Speichers'!B935)</f>
        <v/>
      </c>
      <c r="C935" s="149" t="str">
        <f>IF(ISBLANK('Beladung des Speichers'!A935),"",SUMIFS('Beladung des Speichers'!$C$17:$C$300,'Beladung des Speichers'!$A$17:$A$300,A935)-SUMIFS('Entladung des Speichers'!$C$17:$C$300,'Entladung des Speichers'!$A$17:$A$300,A935)+SUMIFS(Füllstände!$B$17:$B$299,Füllstände!$A$17:$A$299,A935)-SUMIFS(Füllstände!$C$17:$C$299,Füllstände!$A$17:$A$299,A935))</f>
        <v/>
      </c>
      <c r="D935" s="150" t="str">
        <f>IF(ISBLANK('Beladung des Speichers'!A935),"",C935*'Beladung des Speichers'!C935/SUMIFS('Beladung des Speichers'!$C$17:$C$300,'Beladung des Speichers'!$A$17:$A$300,A935))</f>
        <v/>
      </c>
      <c r="E935" s="151" t="str">
        <f>IF(ISBLANK('Beladung des Speichers'!A935),"",1/SUMIFS('Beladung des Speichers'!$C$17:$C$300,'Beladung des Speichers'!$A$17:$A$300,A935)*C935*SUMIF($A$17:$A$300,A935,'Beladung des Speichers'!$E$17:$E$300))</f>
        <v/>
      </c>
      <c r="F935" s="152" t="str">
        <f>IF(ISBLANK('Beladung des Speichers'!A935),"",IF(C935=0,"0,00",D935/C935*E935))</f>
        <v/>
      </c>
      <c r="G935" s="153" t="str">
        <f>IF(ISBLANK('Beladung des Speichers'!A935),"",SUMIFS('Beladung des Speichers'!$C$17:$C$300,'Beladung des Speichers'!$A$17:$A$300,A935))</f>
        <v/>
      </c>
      <c r="H935" s="112" t="str">
        <f>IF(ISBLANK('Beladung des Speichers'!A935),"",'Beladung des Speichers'!C935)</f>
        <v/>
      </c>
      <c r="I935" s="154" t="str">
        <f>IF(ISBLANK('Beladung des Speichers'!A935),"",SUMIFS('Beladung des Speichers'!$E$17:$E$1001,'Beladung des Speichers'!$A$17:$A$1001,'Ergebnis (detailliert)'!A935))</f>
        <v/>
      </c>
      <c r="J935" s="113" t="str">
        <f>IF(ISBLANK('Beladung des Speichers'!A935),"",'Beladung des Speichers'!E935)</f>
        <v/>
      </c>
      <c r="K935" s="154" t="str">
        <f>IF(ISBLANK('Beladung des Speichers'!A935),"",SUMIFS('Entladung des Speichers'!$C$17:$C$1001,'Entladung des Speichers'!$A$17:$A$1001,'Ergebnis (detailliert)'!A935))</f>
        <v/>
      </c>
      <c r="L935" s="155" t="str">
        <f t="shared" si="58"/>
        <v/>
      </c>
      <c r="M935" s="155" t="str">
        <f>IF(ISBLANK('Entladung des Speichers'!A935),"",'Entladung des Speichers'!C935)</f>
        <v/>
      </c>
      <c r="N935" s="154" t="str">
        <f>IF(ISBLANK('Beladung des Speichers'!A935),"",SUMIFS('Entladung des Speichers'!$E$17:$E$1001,'Entladung des Speichers'!$A$17:$A$1001,'Ergebnis (detailliert)'!$A$17:$A$300))</f>
        <v/>
      </c>
      <c r="O935" s="113" t="str">
        <f t="shared" si="59"/>
        <v/>
      </c>
      <c r="P935" s="17" t="str">
        <f>IFERROR(IF(A935="","",N935*'Ergebnis (detailliert)'!J935/'Ergebnis (detailliert)'!I935),0)</f>
        <v/>
      </c>
      <c r="Q935" s="95" t="str">
        <f t="shared" si="60"/>
        <v/>
      </c>
      <c r="R935" s="96" t="str">
        <f t="shared" si="61"/>
        <v/>
      </c>
      <c r="S935" s="97" t="str">
        <f>IF(A935="","",IF(LOOKUP(A935,Stammdaten!$A$17:$A$1001,Stammdaten!$G$17:$G$1001)="Nein",0,IF(ISBLANK('Beladung des Speichers'!A935),"",ROUND(MIN(J935,Q935)*-1,2))))</f>
        <v/>
      </c>
    </row>
    <row r="936" spans="1:19" x14ac:dyDescent="0.2">
      <c r="A936" s="98" t="str">
        <f>IF('Beladung des Speichers'!A936="","",'Beladung des Speichers'!A936)</f>
        <v/>
      </c>
      <c r="B936" s="98" t="str">
        <f>IF('Beladung des Speichers'!B936="","",'Beladung des Speichers'!B936)</f>
        <v/>
      </c>
      <c r="C936" s="149" t="str">
        <f>IF(ISBLANK('Beladung des Speichers'!A936),"",SUMIFS('Beladung des Speichers'!$C$17:$C$300,'Beladung des Speichers'!$A$17:$A$300,A936)-SUMIFS('Entladung des Speichers'!$C$17:$C$300,'Entladung des Speichers'!$A$17:$A$300,A936)+SUMIFS(Füllstände!$B$17:$B$299,Füllstände!$A$17:$A$299,A936)-SUMIFS(Füllstände!$C$17:$C$299,Füllstände!$A$17:$A$299,A936))</f>
        <v/>
      </c>
      <c r="D936" s="150" t="str">
        <f>IF(ISBLANK('Beladung des Speichers'!A936),"",C936*'Beladung des Speichers'!C936/SUMIFS('Beladung des Speichers'!$C$17:$C$300,'Beladung des Speichers'!$A$17:$A$300,A936))</f>
        <v/>
      </c>
      <c r="E936" s="151" t="str">
        <f>IF(ISBLANK('Beladung des Speichers'!A936),"",1/SUMIFS('Beladung des Speichers'!$C$17:$C$300,'Beladung des Speichers'!$A$17:$A$300,A936)*C936*SUMIF($A$17:$A$300,A936,'Beladung des Speichers'!$E$17:$E$300))</f>
        <v/>
      </c>
      <c r="F936" s="152" t="str">
        <f>IF(ISBLANK('Beladung des Speichers'!A936),"",IF(C936=0,"0,00",D936/C936*E936))</f>
        <v/>
      </c>
      <c r="G936" s="153" t="str">
        <f>IF(ISBLANK('Beladung des Speichers'!A936),"",SUMIFS('Beladung des Speichers'!$C$17:$C$300,'Beladung des Speichers'!$A$17:$A$300,A936))</f>
        <v/>
      </c>
      <c r="H936" s="112" t="str">
        <f>IF(ISBLANK('Beladung des Speichers'!A936),"",'Beladung des Speichers'!C936)</f>
        <v/>
      </c>
      <c r="I936" s="154" t="str">
        <f>IF(ISBLANK('Beladung des Speichers'!A936),"",SUMIFS('Beladung des Speichers'!$E$17:$E$1001,'Beladung des Speichers'!$A$17:$A$1001,'Ergebnis (detailliert)'!A936))</f>
        <v/>
      </c>
      <c r="J936" s="113" t="str">
        <f>IF(ISBLANK('Beladung des Speichers'!A936),"",'Beladung des Speichers'!E936)</f>
        <v/>
      </c>
      <c r="K936" s="154" t="str">
        <f>IF(ISBLANK('Beladung des Speichers'!A936),"",SUMIFS('Entladung des Speichers'!$C$17:$C$1001,'Entladung des Speichers'!$A$17:$A$1001,'Ergebnis (detailliert)'!A936))</f>
        <v/>
      </c>
      <c r="L936" s="155" t="str">
        <f t="shared" si="58"/>
        <v/>
      </c>
      <c r="M936" s="155" t="str">
        <f>IF(ISBLANK('Entladung des Speichers'!A936),"",'Entladung des Speichers'!C936)</f>
        <v/>
      </c>
      <c r="N936" s="154" t="str">
        <f>IF(ISBLANK('Beladung des Speichers'!A936),"",SUMIFS('Entladung des Speichers'!$E$17:$E$1001,'Entladung des Speichers'!$A$17:$A$1001,'Ergebnis (detailliert)'!$A$17:$A$300))</f>
        <v/>
      </c>
      <c r="O936" s="113" t="str">
        <f t="shared" si="59"/>
        <v/>
      </c>
      <c r="P936" s="17" t="str">
        <f>IFERROR(IF(A936="","",N936*'Ergebnis (detailliert)'!J936/'Ergebnis (detailliert)'!I936),0)</f>
        <v/>
      </c>
      <c r="Q936" s="95" t="str">
        <f t="shared" si="60"/>
        <v/>
      </c>
      <c r="R936" s="96" t="str">
        <f t="shared" si="61"/>
        <v/>
      </c>
      <c r="S936" s="97" t="str">
        <f>IF(A936="","",IF(LOOKUP(A936,Stammdaten!$A$17:$A$1001,Stammdaten!$G$17:$G$1001)="Nein",0,IF(ISBLANK('Beladung des Speichers'!A936),"",ROUND(MIN(J936,Q936)*-1,2))))</f>
        <v/>
      </c>
    </row>
    <row r="937" spans="1:19" x14ac:dyDescent="0.2">
      <c r="A937" s="98" t="str">
        <f>IF('Beladung des Speichers'!A937="","",'Beladung des Speichers'!A937)</f>
        <v/>
      </c>
      <c r="B937" s="98" t="str">
        <f>IF('Beladung des Speichers'!B937="","",'Beladung des Speichers'!B937)</f>
        <v/>
      </c>
      <c r="C937" s="149" t="str">
        <f>IF(ISBLANK('Beladung des Speichers'!A937),"",SUMIFS('Beladung des Speichers'!$C$17:$C$300,'Beladung des Speichers'!$A$17:$A$300,A937)-SUMIFS('Entladung des Speichers'!$C$17:$C$300,'Entladung des Speichers'!$A$17:$A$300,A937)+SUMIFS(Füllstände!$B$17:$B$299,Füllstände!$A$17:$A$299,A937)-SUMIFS(Füllstände!$C$17:$C$299,Füllstände!$A$17:$A$299,A937))</f>
        <v/>
      </c>
      <c r="D937" s="150" t="str">
        <f>IF(ISBLANK('Beladung des Speichers'!A937),"",C937*'Beladung des Speichers'!C937/SUMIFS('Beladung des Speichers'!$C$17:$C$300,'Beladung des Speichers'!$A$17:$A$300,A937))</f>
        <v/>
      </c>
      <c r="E937" s="151" t="str">
        <f>IF(ISBLANK('Beladung des Speichers'!A937),"",1/SUMIFS('Beladung des Speichers'!$C$17:$C$300,'Beladung des Speichers'!$A$17:$A$300,A937)*C937*SUMIF($A$17:$A$300,A937,'Beladung des Speichers'!$E$17:$E$300))</f>
        <v/>
      </c>
      <c r="F937" s="152" t="str">
        <f>IF(ISBLANK('Beladung des Speichers'!A937),"",IF(C937=0,"0,00",D937/C937*E937))</f>
        <v/>
      </c>
      <c r="G937" s="153" t="str">
        <f>IF(ISBLANK('Beladung des Speichers'!A937),"",SUMIFS('Beladung des Speichers'!$C$17:$C$300,'Beladung des Speichers'!$A$17:$A$300,A937))</f>
        <v/>
      </c>
      <c r="H937" s="112" t="str">
        <f>IF(ISBLANK('Beladung des Speichers'!A937),"",'Beladung des Speichers'!C937)</f>
        <v/>
      </c>
      <c r="I937" s="154" t="str">
        <f>IF(ISBLANK('Beladung des Speichers'!A937),"",SUMIFS('Beladung des Speichers'!$E$17:$E$1001,'Beladung des Speichers'!$A$17:$A$1001,'Ergebnis (detailliert)'!A937))</f>
        <v/>
      </c>
      <c r="J937" s="113" t="str">
        <f>IF(ISBLANK('Beladung des Speichers'!A937),"",'Beladung des Speichers'!E937)</f>
        <v/>
      </c>
      <c r="K937" s="154" t="str">
        <f>IF(ISBLANK('Beladung des Speichers'!A937),"",SUMIFS('Entladung des Speichers'!$C$17:$C$1001,'Entladung des Speichers'!$A$17:$A$1001,'Ergebnis (detailliert)'!A937))</f>
        <v/>
      </c>
      <c r="L937" s="155" t="str">
        <f t="shared" si="58"/>
        <v/>
      </c>
      <c r="M937" s="155" t="str">
        <f>IF(ISBLANK('Entladung des Speichers'!A937),"",'Entladung des Speichers'!C937)</f>
        <v/>
      </c>
      <c r="N937" s="154" t="str">
        <f>IF(ISBLANK('Beladung des Speichers'!A937),"",SUMIFS('Entladung des Speichers'!$E$17:$E$1001,'Entladung des Speichers'!$A$17:$A$1001,'Ergebnis (detailliert)'!$A$17:$A$300))</f>
        <v/>
      </c>
      <c r="O937" s="113" t="str">
        <f t="shared" si="59"/>
        <v/>
      </c>
      <c r="P937" s="17" t="str">
        <f>IFERROR(IF(A937="","",N937*'Ergebnis (detailliert)'!J937/'Ergebnis (detailliert)'!I937),0)</f>
        <v/>
      </c>
      <c r="Q937" s="95" t="str">
        <f t="shared" si="60"/>
        <v/>
      </c>
      <c r="R937" s="96" t="str">
        <f t="shared" si="61"/>
        <v/>
      </c>
      <c r="S937" s="97" t="str">
        <f>IF(A937="","",IF(LOOKUP(A937,Stammdaten!$A$17:$A$1001,Stammdaten!$G$17:$G$1001)="Nein",0,IF(ISBLANK('Beladung des Speichers'!A937),"",ROUND(MIN(J937,Q937)*-1,2))))</f>
        <v/>
      </c>
    </row>
    <row r="938" spans="1:19" x14ac:dyDescent="0.2">
      <c r="A938" s="98" t="str">
        <f>IF('Beladung des Speichers'!A938="","",'Beladung des Speichers'!A938)</f>
        <v/>
      </c>
      <c r="B938" s="98" t="str">
        <f>IF('Beladung des Speichers'!B938="","",'Beladung des Speichers'!B938)</f>
        <v/>
      </c>
      <c r="C938" s="149" t="str">
        <f>IF(ISBLANK('Beladung des Speichers'!A938),"",SUMIFS('Beladung des Speichers'!$C$17:$C$300,'Beladung des Speichers'!$A$17:$A$300,A938)-SUMIFS('Entladung des Speichers'!$C$17:$C$300,'Entladung des Speichers'!$A$17:$A$300,A938)+SUMIFS(Füllstände!$B$17:$B$299,Füllstände!$A$17:$A$299,A938)-SUMIFS(Füllstände!$C$17:$C$299,Füllstände!$A$17:$A$299,A938))</f>
        <v/>
      </c>
      <c r="D938" s="150" t="str">
        <f>IF(ISBLANK('Beladung des Speichers'!A938),"",C938*'Beladung des Speichers'!C938/SUMIFS('Beladung des Speichers'!$C$17:$C$300,'Beladung des Speichers'!$A$17:$A$300,A938))</f>
        <v/>
      </c>
      <c r="E938" s="151" t="str">
        <f>IF(ISBLANK('Beladung des Speichers'!A938),"",1/SUMIFS('Beladung des Speichers'!$C$17:$C$300,'Beladung des Speichers'!$A$17:$A$300,A938)*C938*SUMIF($A$17:$A$300,A938,'Beladung des Speichers'!$E$17:$E$300))</f>
        <v/>
      </c>
      <c r="F938" s="152" t="str">
        <f>IF(ISBLANK('Beladung des Speichers'!A938),"",IF(C938=0,"0,00",D938/C938*E938))</f>
        <v/>
      </c>
      <c r="G938" s="153" t="str">
        <f>IF(ISBLANK('Beladung des Speichers'!A938),"",SUMIFS('Beladung des Speichers'!$C$17:$C$300,'Beladung des Speichers'!$A$17:$A$300,A938))</f>
        <v/>
      </c>
      <c r="H938" s="112" t="str">
        <f>IF(ISBLANK('Beladung des Speichers'!A938),"",'Beladung des Speichers'!C938)</f>
        <v/>
      </c>
      <c r="I938" s="154" t="str">
        <f>IF(ISBLANK('Beladung des Speichers'!A938),"",SUMIFS('Beladung des Speichers'!$E$17:$E$1001,'Beladung des Speichers'!$A$17:$A$1001,'Ergebnis (detailliert)'!A938))</f>
        <v/>
      </c>
      <c r="J938" s="113" t="str">
        <f>IF(ISBLANK('Beladung des Speichers'!A938),"",'Beladung des Speichers'!E938)</f>
        <v/>
      </c>
      <c r="K938" s="154" t="str">
        <f>IF(ISBLANK('Beladung des Speichers'!A938),"",SUMIFS('Entladung des Speichers'!$C$17:$C$1001,'Entladung des Speichers'!$A$17:$A$1001,'Ergebnis (detailliert)'!A938))</f>
        <v/>
      </c>
      <c r="L938" s="155" t="str">
        <f t="shared" si="58"/>
        <v/>
      </c>
      <c r="M938" s="155" t="str">
        <f>IF(ISBLANK('Entladung des Speichers'!A938),"",'Entladung des Speichers'!C938)</f>
        <v/>
      </c>
      <c r="N938" s="154" t="str">
        <f>IF(ISBLANK('Beladung des Speichers'!A938),"",SUMIFS('Entladung des Speichers'!$E$17:$E$1001,'Entladung des Speichers'!$A$17:$A$1001,'Ergebnis (detailliert)'!$A$17:$A$300))</f>
        <v/>
      </c>
      <c r="O938" s="113" t="str">
        <f t="shared" si="59"/>
        <v/>
      </c>
      <c r="P938" s="17" t="str">
        <f>IFERROR(IF(A938="","",N938*'Ergebnis (detailliert)'!J938/'Ergebnis (detailliert)'!I938),0)</f>
        <v/>
      </c>
      <c r="Q938" s="95" t="str">
        <f t="shared" si="60"/>
        <v/>
      </c>
      <c r="R938" s="96" t="str">
        <f t="shared" si="61"/>
        <v/>
      </c>
      <c r="S938" s="97" t="str">
        <f>IF(A938="","",IF(LOOKUP(A938,Stammdaten!$A$17:$A$1001,Stammdaten!$G$17:$G$1001)="Nein",0,IF(ISBLANK('Beladung des Speichers'!A938),"",ROUND(MIN(J938,Q938)*-1,2))))</f>
        <v/>
      </c>
    </row>
    <row r="939" spans="1:19" x14ac:dyDescent="0.2">
      <c r="A939" s="98" t="str">
        <f>IF('Beladung des Speichers'!A939="","",'Beladung des Speichers'!A939)</f>
        <v/>
      </c>
      <c r="B939" s="98" t="str">
        <f>IF('Beladung des Speichers'!B939="","",'Beladung des Speichers'!B939)</f>
        <v/>
      </c>
      <c r="C939" s="149" t="str">
        <f>IF(ISBLANK('Beladung des Speichers'!A939),"",SUMIFS('Beladung des Speichers'!$C$17:$C$300,'Beladung des Speichers'!$A$17:$A$300,A939)-SUMIFS('Entladung des Speichers'!$C$17:$C$300,'Entladung des Speichers'!$A$17:$A$300,A939)+SUMIFS(Füllstände!$B$17:$B$299,Füllstände!$A$17:$A$299,A939)-SUMIFS(Füllstände!$C$17:$C$299,Füllstände!$A$17:$A$299,A939))</f>
        <v/>
      </c>
      <c r="D939" s="150" t="str">
        <f>IF(ISBLANK('Beladung des Speichers'!A939),"",C939*'Beladung des Speichers'!C939/SUMIFS('Beladung des Speichers'!$C$17:$C$300,'Beladung des Speichers'!$A$17:$A$300,A939))</f>
        <v/>
      </c>
      <c r="E939" s="151" t="str">
        <f>IF(ISBLANK('Beladung des Speichers'!A939),"",1/SUMIFS('Beladung des Speichers'!$C$17:$C$300,'Beladung des Speichers'!$A$17:$A$300,A939)*C939*SUMIF($A$17:$A$300,A939,'Beladung des Speichers'!$E$17:$E$300))</f>
        <v/>
      </c>
      <c r="F939" s="152" t="str">
        <f>IF(ISBLANK('Beladung des Speichers'!A939),"",IF(C939=0,"0,00",D939/C939*E939))</f>
        <v/>
      </c>
      <c r="G939" s="153" t="str">
        <f>IF(ISBLANK('Beladung des Speichers'!A939),"",SUMIFS('Beladung des Speichers'!$C$17:$C$300,'Beladung des Speichers'!$A$17:$A$300,A939))</f>
        <v/>
      </c>
      <c r="H939" s="112" t="str">
        <f>IF(ISBLANK('Beladung des Speichers'!A939),"",'Beladung des Speichers'!C939)</f>
        <v/>
      </c>
      <c r="I939" s="154" t="str">
        <f>IF(ISBLANK('Beladung des Speichers'!A939),"",SUMIFS('Beladung des Speichers'!$E$17:$E$1001,'Beladung des Speichers'!$A$17:$A$1001,'Ergebnis (detailliert)'!A939))</f>
        <v/>
      </c>
      <c r="J939" s="113" t="str">
        <f>IF(ISBLANK('Beladung des Speichers'!A939),"",'Beladung des Speichers'!E939)</f>
        <v/>
      </c>
      <c r="K939" s="154" t="str">
        <f>IF(ISBLANK('Beladung des Speichers'!A939),"",SUMIFS('Entladung des Speichers'!$C$17:$C$1001,'Entladung des Speichers'!$A$17:$A$1001,'Ergebnis (detailliert)'!A939))</f>
        <v/>
      </c>
      <c r="L939" s="155" t="str">
        <f t="shared" si="58"/>
        <v/>
      </c>
      <c r="M939" s="155" t="str">
        <f>IF(ISBLANK('Entladung des Speichers'!A939),"",'Entladung des Speichers'!C939)</f>
        <v/>
      </c>
      <c r="N939" s="154" t="str">
        <f>IF(ISBLANK('Beladung des Speichers'!A939),"",SUMIFS('Entladung des Speichers'!$E$17:$E$1001,'Entladung des Speichers'!$A$17:$A$1001,'Ergebnis (detailliert)'!$A$17:$A$300))</f>
        <v/>
      </c>
      <c r="O939" s="113" t="str">
        <f t="shared" si="59"/>
        <v/>
      </c>
      <c r="P939" s="17" t="str">
        <f>IFERROR(IF(A939="","",N939*'Ergebnis (detailliert)'!J939/'Ergebnis (detailliert)'!I939),0)</f>
        <v/>
      </c>
      <c r="Q939" s="95" t="str">
        <f t="shared" si="60"/>
        <v/>
      </c>
      <c r="R939" s="96" t="str">
        <f t="shared" si="61"/>
        <v/>
      </c>
      <c r="S939" s="97" t="str">
        <f>IF(A939="","",IF(LOOKUP(A939,Stammdaten!$A$17:$A$1001,Stammdaten!$G$17:$G$1001)="Nein",0,IF(ISBLANK('Beladung des Speichers'!A939),"",ROUND(MIN(J939,Q939)*-1,2))))</f>
        <v/>
      </c>
    </row>
    <row r="940" spans="1:19" x14ac:dyDescent="0.2">
      <c r="A940" s="98" t="str">
        <f>IF('Beladung des Speichers'!A940="","",'Beladung des Speichers'!A940)</f>
        <v/>
      </c>
      <c r="B940" s="98" t="str">
        <f>IF('Beladung des Speichers'!B940="","",'Beladung des Speichers'!B940)</f>
        <v/>
      </c>
      <c r="C940" s="149" t="str">
        <f>IF(ISBLANK('Beladung des Speichers'!A940),"",SUMIFS('Beladung des Speichers'!$C$17:$C$300,'Beladung des Speichers'!$A$17:$A$300,A940)-SUMIFS('Entladung des Speichers'!$C$17:$C$300,'Entladung des Speichers'!$A$17:$A$300,A940)+SUMIFS(Füllstände!$B$17:$B$299,Füllstände!$A$17:$A$299,A940)-SUMIFS(Füllstände!$C$17:$C$299,Füllstände!$A$17:$A$299,A940))</f>
        <v/>
      </c>
      <c r="D940" s="150" t="str">
        <f>IF(ISBLANK('Beladung des Speichers'!A940),"",C940*'Beladung des Speichers'!C940/SUMIFS('Beladung des Speichers'!$C$17:$C$300,'Beladung des Speichers'!$A$17:$A$300,A940))</f>
        <v/>
      </c>
      <c r="E940" s="151" t="str">
        <f>IF(ISBLANK('Beladung des Speichers'!A940),"",1/SUMIFS('Beladung des Speichers'!$C$17:$C$300,'Beladung des Speichers'!$A$17:$A$300,A940)*C940*SUMIF($A$17:$A$300,A940,'Beladung des Speichers'!$E$17:$E$300))</f>
        <v/>
      </c>
      <c r="F940" s="152" t="str">
        <f>IF(ISBLANK('Beladung des Speichers'!A940),"",IF(C940=0,"0,00",D940/C940*E940))</f>
        <v/>
      </c>
      <c r="G940" s="153" t="str">
        <f>IF(ISBLANK('Beladung des Speichers'!A940),"",SUMIFS('Beladung des Speichers'!$C$17:$C$300,'Beladung des Speichers'!$A$17:$A$300,A940))</f>
        <v/>
      </c>
      <c r="H940" s="112" t="str">
        <f>IF(ISBLANK('Beladung des Speichers'!A940),"",'Beladung des Speichers'!C940)</f>
        <v/>
      </c>
      <c r="I940" s="154" t="str">
        <f>IF(ISBLANK('Beladung des Speichers'!A940),"",SUMIFS('Beladung des Speichers'!$E$17:$E$1001,'Beladung des Speichers'!$A$17:$A$1001,'Ergebnis (detailliert)'!A940))</f>
        <v/>
      </c>
      <c r="J940" s="113" t="str">
        <f>IF(ISBLANK('Beladung des Speichers'!A940),"",'Beladung des Speichers'!E940)</f>
        <v/>
      </c>
      <c r="K940" s="154" t="str">
        <f>IF(ISBLANK('Beladung des Speichers'!A940),"",SUMIFS('Entladung des Speichers'!$C$17:$C$1001,'Entladung des Speichers'!$A$17:$A$1001,'Ergebnis (detailliert)'!A940))</f>
        <v/>
      </c>
      <c r="L940" s="155" t="str">
        <f t="shared" si="58"/>
        <v/>
      </c>
      <c r="M940" s="155" t="str">
        <f>IF(ISBLANK('Entladung des Speichers'!A940),"",'Entladung des Speichers'!C940)</f>
        <v/>
      </c>
      <c r="N940" s="154" t="str">
        <f>IF(ISBLANK('Beladung des Speichers'!A940),"",SUMIFS('Entladung des Speichers'!$E$17:$E$1001,'Entladung des Speichers'!$A$17:$A$1001,'Ergebnis (detailliert)'!$A$17:$A$300))</f>
        <v/>
      </c>
      <c r="O940" s="113" t="str">
        <f t="shared" si="59"/>
        <v/>
      </c>
      <c r="P940" s="17" t="str">
        <f>IFERROR(IF(A940="","",N940*'Ergebnis (detailliert)'!J940/'Ergebnis (detailliert)'!I940),0)</f>
        <v/>
      </c>
      <c r="Q940" s="95" t="str">
        <f t="shared" si="60"/>
        <v/>
      </c>
      <c r="R940" s="96" t="str">
        <f t="shared" si="61"/>
        <v/>
      </c>
      <c r="S940" s="97" t="str">
        <f>IF(A940="","",IF(LOOKUP(A940,Stammdaten!$A$17:$A$1001,Stammdaten!$G$17:$G$1001)="Nein",0,IF(ISBLANK('Beladung des Speichers'!A940),"",ROUND(MIN(J940,Q940)*-1,2))))</f>
        <v/>
      </c>
    </row>
    <row r="941" spans="1:19" x14ac:dyDescent="0.2">
      <c r="A941" s="98" t="str">
        <f>IF('Beladung des Speichers'!A941="","",'Beladung des Speichers'!A941)</f>
        <v/>
      </c>
      <c r="B941" s="98" t="str">
        <f>IF('Beladung des Speichers'!B941="","",'Beladung des Speichers'!B941)</f>
        <v/>
      </c>
      <c r="C941" s="149" t="str">
        <f>IF(ISBLANK('Beladung des Speichers'!A941),"",SUMIFS('Beladung des Speichers'!$C$17:$C$300,'Beladung des Speichers'!$A$17:$A$300,A941)-SUMIFS('Entladung des Speichers'!$C$17:$C$300,'Entladung des Speichers'!$A$17:$A$300,A941)+SUMIFS(Füllstände!$B$17:$B$299,Füllstände!$A$17:$A$299,A941)-SUMIFS(Füllstände!$C$17:$C$299,Füllstände!$A$17:$A$299,A941))</f>
        <v/>
      </c>
      <c r="D941" s="150" t="str">
        <f>IF(ISBLANK('Beladung des Speichers'!A941),"",C941*'Beladung des Speichers'!C941/SUMIFS('Beladung des Speichers'!$C$17:$C$300,'Beladung des Speichers'!$A$17:$A$300,A941))</f>
        <v/>
      </c>
      <c r="E941" s="151" t="str">
        <f>IF(ISBLANK('Beladung des Speichers'!A941),"",1/SUMIFS('Beladung des Speichers'!$C$17:$C$300,'Beladung des Speichers'!$A$17:$A$300,A941)*C941*SUMIF($A$17:$A$300,A941,'Beladung des Speichers'!$E$17:$E$300))</f>
        <v/>
      </c>
      <c r="F941" s="152" t="str">
        <f>IF(ISBLANK('Beladung des Speichers'!A941),"",IF(C941=0,"0,00",D941/C941*E941))</f>
        <v/>
      </c>
      <c r="G941" s="153" t="str">
        <f>IF(ISBLANK('Beladung des Speichers'!A941),"",SUMIFS('Beladung des Speichers'!$C$17:$C$300,'Beladung des Speichers'!$A$17:$A$300,A941))</f>
        <v/>
      </c>
      <c r="H941" s="112" t="str">
        <f>IF(ISBLANK('Beladung des Speichers'!A941),"",'Beladung des Speichers'!C941)</f>
        <v/>
      </c>
      <c r="I941" s="154" t="str">
        <f>IF(ISBLANK('Beladung des Speichers'!A941),"",SUMIFS('Beladung des Speichers'!$E$17:$E$1001,'Beladung des Speichers'!$A$17:$A$1001,'Ergebnis (detailliert)'!A941))</f>
        <v/>
      </c>
      <c r="J941" s="113" t="str">
        <f>IF(ISBLANK('Beladung des Speichers'!A941),"",'Beladung des Speichers'!E941)</f>
        <v/>
      </c>
      <c r="K941" s="154" t="str">
        <f>IF(ISBLANK('Beladung des Speichers'!A941),"",SUMIFS('Entladung des Speichers'!$C$17:$C$1001,'Entladung des Speichers'!$A$17:$A$1001,'Ergebnis (detailliert)'!A941))</f>
        <v/>
      </c>
      <c r="L941" s="155" t="str">
        <f t="shared" si="58"/>
        <v/>
      </c>
      <c r="M941" s="155" t="str">
        <f>IF(ISBLANK('Entladung des Speichers'!A941),"",'Entladung des Speichers'!C941)</f>
        <v/>
      </c>
      <c r="N941" s="154" t="str">
        <f>IF(ISBLANK('Beladung des Speichers'!A941),"",SUMIFS('Entladung des Speichers'!$E$17:$E$1001,'Entladung des Speichers'!$A$17:$A$1001,'Ergebnis (detailliert)'!$A$17:$A$300))</f>
        <v/>
      </c>
      <c r="O941" s="113" t="str">
        <f t="shared" si="59"/>
        <v/>
      </c>
      <c r="P941" s="17" t="str">
        <f>IFERROR(IF(A941="","",N941*'Ergebnis (detailliert)'!J941/'Ergebnis (detailliert)'!I941),0)</f>
        <v/>
      </c>
      <c r="Q941" s="95" t="str">
        <f t="shared" si="60"/>
        <v/>
      </c>
      <c r="R941" s="96" t="str">
        <f t="shared" si="61"/>
        <v/>
      </c>
      <c r="S941" s="97" t="str">
        <f>IF(A941="","",IF(LOOKUP(A941,Stammdaten!$A$17:$A$1001,Stammdaten!$G$17:$G$1001)="Nein",0,IF(ISBLANK('Beladung des Speichers'!A941),"",ROUND(MIN(J941,Q941)*-1,2))))</f>
        <v/>
      </c>
    </row>
    <row r="942" spans="1:19" x14ac:dyDescent="0.2">
      <c r="A942" s="98" t="str">
        <f>IF('Beladung des Speichers'!A942="","",'Beladung des Speichers'!A942)</f>
        <v/>
      </c>
      <c r="B942" s="98" t="str">
        <f>IF('Beladung des Speichers'!B942="","",'Beladung des Speichers'!B942)</f>
        <v/>
      </c>
      <c r="C942" s="149" t="str">
        <f>IF(ISBLANK('Beladung des Speichers'!A942),"",SUMIFS('Beladung des Speichers'!$C$17:$C$300,'Beladung des Speichers'!$A$17:$A$300,A942)-SUMIFS('Entladung des Speichers'!$C$17:$C$300,'Entladung des Speichers'!$A$17:$A$300,A942)+SUMIFS(Füllstände!$B$17:$B$299,Füllstände!$A$17:$A$299,A942)-SUMIFS(Füllstände!$C$17:$C$299,Füllstände!$A$17:$A$299,A942))</f>
        <v/>
      </c>
      <c r="D942" s="150" t="str">
        <f>IF(ISBLANK('Beladung des Speichers'!A942),"",C942*'Beladung des Speichers'!C942/SUMIFS('Beladung des Speichers'!$C$17:$C$300,'Beladung des Speichers'!$A$17:$A$300,A942))</f>
        <v/>
      </c>
      <c r="E942" s="151" t="str">
        <f>IF(ISBLANK('Beladung des Speichers'!A942),"",1/SUMIFS('Beladung des Speichers'!$C$17:$C$300,'Beladung des Speichers'!$A$17:$A$300,A942)*C942*SUMIF($A$17:$A$300,A942,'Beladung des Speichers'!$E$17:$E$300))</f>
        <v/>
      </c>
      <c r="F942" s="152" t="str">
        <f>IF(ISBLANK('Beladung des Speichers'!A942),"",IF(C942=0,"0,00",D942/C942*E942))</f>
        <v/>
      </c>
      <c r="G942" s="153" t="str">
        <f>IF(ISBLANK('Beladung des Speichers'!A942),"",SUMIFS('Beladung des Speichers'!$C$17:$C$300,'Beladung des Speichers'!$A$17:$A$300,A942))</f>
        <v/>
      </c>
      <c r="H942" s="112" t="str">
        <f>IF(ISBLANK('Beladung des Speichers'!A942),"",'Beladung des Speichers'!C942)</f>
        <v/>
      </c>
      <c r="I942" s="154" t="str">
        <f>IF(ISBLANK('Beladung des Speichers'!A942),"",SUMIFS('Beladung des Speichers'!$E$17:$E$1001,'Beladung des Speichers'!$A$17:$A$1001,'Ergebnis (detailliert)'!A942))</f>
        <v/>
      </c>
      <c r="J942" s="113" t="str">
        <f>IF(ISBLANK('Beladung des Speichers'!A942),"",'Beladung des Speichers'!E942)</f>
        <v/>
      </c>
      <c r="K942" s="154" t="str">
        <f>IF(ISBLANK('Beladung des Speichers'!A942),"",SUMIFS('Entladung des Speichers'!$C$17:$C$1001,'Entladung des Speichers'!$A$17:$A$1001,'Ergebnis (detailliert)'!A942))</f>
        <v/>
      </c>
      <c r="L942" s="155" t="str">
        <f t="shared" si="58"/>
        <v/>
      </c>
      <c r="M942" s="155" t="str">
        <f>IF(ISBLANK('Entladung des Speichers'!A942),"",'Entladung des Speichers'!C942)</f>
        <v/>
      </c>
      <c r="N942" s="154" t="str">
        <f>IF(ISBLANK('Beladung des Speichers'!A942),"",SUMIFS('Entladung des Speichers'!$E$17:$E$1001,'Entladung des Speichers'!$A$17:$A$1001,'Ergebnis (detailliert)'!$A$17:$A$300))</f>
        <v/>
      </c>
      <c r="O942" s="113" t="str">
        <f t="shared" si="59"/>
        <v/>
      </c>
      <c r="P942" s="17" t="str">
        <f>IFERROR(IF(A942="","",N942*'Ergebnis (detailliert)'!J942/'Ergebnis (detailliert)'!I942),0)</f>
        <v/>
      </c>
      <c r="Q942" s="95" t="str">
        <f t="shared" si="60"/>
        <v/>
      </c>
      <c r="R942" s="96" t="str">
        <f t="shared" si="61"/>
        <v/>
      </c>
      <c r="S942" s="97" t="str">
        <f>IF(A942="","",IF(LOOKUP(A942,Stammdaten!$A$17:$A$1001,Stammdaten!$G$17:$G$1001)="Nein",0,IF(ISBLANK('Beladung des Speichers'!A942),"",ROUND(MIN(J942,Q942)*-1,2))))</f>
        <v/>
      </c>
    </row>
    <row r="943" spans="1:19" x14ac:dyDescent="0.2">
      <c r="A943" s="98" t="str">
        <f>IF('Beladung des Speichers'!A943="","",'Beladung des Speichers'!A943)</f>
        <v/>
      </c>
      <c r="B943" s="98" t="str">
        <f>IF('Beladung des Speichers'!B943="","",'Beladung des Speichers'!B943)</f>
        <v/>
      </c>
      <c r="C943" s="149" t="str">
        <f>IF(ISBLANK('Beladung des Speichers'!A943),"",SUMIFS('Beladung des Speichers'!$C$17:$C$300,'Beladung des Speichers'!$A$17:$A$300,A943)-SUMIFS('Entladung des Speichers'!$C$17:$C$300,'Entladung des Speichers'!$A$17:$A$300,A943)+SUMIFS(Füllstände!$B$17:$B$299,Füllstände!$A$17:$A$299,A943)-SUMIFS(Füllstände!$C$17:$C$299,Füllstände!$A$17:$A$299,A943))</f>
        <v/>
      </c>
      <c r="D943" s="150" t="str">
        <f>IF(ISBLANK('Beladung des Speichers'!A943),"",C943*'Beladung des Speichers'!C943/SUMIFS('Beladung des Speichers'!$C$17:$C$300,'Beladung des Speichers'!$A$17:$A$300,A943))</f>
        <v/>
      </c>
      <c r="E943" s="151" t="str">
        <f>IF(ISBLANK('Beladung des Speichers'!A943),"",1/SUMIFS('Beladung des Speichers'!$C$17:$C$300,'Beladung des Speichers'!$A$17:$A$300,A943)*C943*SUMIF($A$17:$A$300,A943,'Beladung des Speichers'!$E$17:$E$300))</f>
        <v/>
      </c>
      <c r="F943" s="152" t="str">
        <f>IF(ISBLANK('Beladung des Speichers'!A943),"",IF(C943=0,"0,00",D943/C943*E943))</f>
        <v/>
      </c>
      <c r="G943" s="153" t="str">
        <f>IF(ISBLANK('Beladung des Speichers'!A943),"",SUMIFS('Beladung des Speichers'!$C$17:$C$300,'Beladung des Speichers'!$A$17:$A$300,A943))</f>
        <v/>
      </c>
      <c r="H943" s="112" t="str">
        <f>IF(ISBLANK('Beladung des Speichers'!A943),"",'Beladung des Speichers'!C943)</f>
        <v/>
      </c>
      <c r="I943" s="154" t="str">
        <f>IF(ISBLANK('Beladung des Speichers'!A943),"",SUMIFS('Beladung des Speichers'!$E$17:$E$1001,'Beladung des Speichers'!$A$17:$A$1001,'Ergebnis (detailliert)'!A943))</f>
        <v/>
      </c>
      <c r="J943" s="113" t="str">
        <f>IF(ISBLANK('Beladung des Speichers'!A943),"",'Beladung des Speichers'!E943)</f>
        <v/>
      </c>
      <c r="K943" s="154" t="str">
        <f>IF(ISBLANK('Beladung des Speichers'!A943),"",SUMIFS('Entladung des Speichers'!$C$17:$C$1001,'Entladung des Speichers'!$A$17:$A$1001,'Ergebnis (detailliert)'!A943))</f>
        <v/>
      </c>
      <c r="L943" s="155" t="str">
        <f t="shared" si="58"/>
        <v/>
      </c>
      <c r="M943" s="155" t="str">
        <f>IF(ISBLANK('Entladung des Speichers'!A943),"",'Entladung des Speichers'!C943)</f>
        <v/>
      </c>
      <c r="N943" s="154" t="str">
        <f>IF(ISBLANK('Beladung des Speichers'!A943),"",SUMIFS('Entladung des Speichers'!$E$17:$E$1001,'Entladung des Speichers'!$A$17:$A$1001,'Ergebnis (detailliert)'!$A$17:$A$300))</f>
        <v/>
      </c>
      <c r="O943" s="113" t="str">
        <f t="shared" si="59"/>
        <v/>
      </c>
      <c r="P943" s="17" t="str">
        <f>IFERROR(IF(A943="","",N943*'Ergebnis (detailliert)'!J943/'Ergebnis (detailliert)'!I943),0)</f>
        <v/>
      </c>
      <c r="Q943" s="95" t="str">
        <f t="shared" si="60"/>
        <v/>
      </c>
      <c r="R943" s="96" t="str">
        <f t="shared" si="61"/>
        <v/>
      </c>
      <c r="S943" s="97" t="str">
        <f>IF(A943="","",IF(LOOKUP(A943,Stammdaten!$A$17:$A$1001,Stammdaten!$G$17:$G$1001)="Nein",0,IF(ISBLANK('Beladung des Speichers'!A943),"",ROUND(MIN(J943,Q943)*-1,2))))</f>
        <v/>
      </c>
    </row>
    <row r="944" spans="1:19" x14ac:dyDescent="0.2">
      <c r="A944" s="98" t="str">
        <f>IF('Beladung des Speichers'!A944="","",'Beladung des Speichers'!A944)</f>
        <v/>
      </c>
      <c r="B944" s="98" t="str">
        <f>IF('Beladung des Speichers'!B944="","",'Beladung des Speichers'!B944)</f>
        <v/>
      </c>
      <c r="C944" s="149" t="str">
        <f>IF(ISBLANK('Beladung des Speichers'!A944),"",SUMIFS('Beladung des Speichers'!$C$17:$C$300,'Beladung des Speichers'!$A$17:$A$300,A944)-SUMIFS('Entladung des Speichers'!$C$17:$C$300,'Entladung des Speichers'!$A$17:$A$300,A944)+SUMIFS(Füllstände!$B$17:$B$299,Füllstände!$A$17:$A$299,A944)-SUMIFS(Füllstände!$C$17:$C$299,Füllstände!$A$17:$A$299,A944))</f>
        <v/>
      </c>
      <c r="D944" s="150" t="str">
        <f>IF(ISBLANK('Beladung des Speichers'!A944),"",C944*'Beladung des Speichers'!C944/SUMIFS('Beladung des Speichers'!$C$17:$C$300,'Beladung des Speichers'!$A$17:$A$300,A944))</f>
        <v/>
      </c>
      <c r="E944" s="151" t="str">
        <f>IF(ISBLANK('Beladung des Speichers'!A944),"",1/SUMIFS('Beladung des Speichers'!$C$17:$C$300,'Beladung des Speichers'!$A$17:$A$300,A944)*C944*SUMIF($A$17:$A$300,A944,'Beladung des Speichers'!$E$17:$E$300))</f>
        <v/>
      </c>
      <c r="F944" s="152" t="str">
        <f>IF(ISBLANK('Beladung des Speichers'!A944),"",IF(C944=0,"0,00",D944/C944*E944))</f>
        <v/>
      </c>
      <c r="G944" s="153" t="str">
        <f>IF(ISBLANK('Beladung des Speichers'!A944),"",SUMIFS('Beladung des Speichers'!$C$17:$C$300,'Beladung des Speichers'!$A$17:$A$300,A944))</f>
        <v/>
      </c>
      <c r="H944" s="112" t="str">
        <f>IF(ISBLANK('Beladung des Speichers'!A944),"",'Beladung des Speichers'!C944)</f>
        <v/>
      </c>
      <c r="I944" s="154" t="str">
        <f>IF(ISBLANK('Beladung des Speichers'!A944),"",SUMIFS('Beladung des Speichers'!$E$17:$E$1001,'Beladung des Speichers'!$A$17:$A$1001,'Ergebnis (detailliert)'!A944))</f>
        <v/>
      </c>
      <c r="J944" s="113" t="str">
        <f>IF(ISBLANK('Beladung des Speichers'!A944),"",'Beladung des Speichers'!E944)</f>
        <v/>
      </c>
      <c r="K944" s="154" t="str">
        <f>IF(ISBLANK('Beladung des Speichers'!A944),"",SUMIFS('Entladung des Speichers'!$C$17:$C$1001,'Entladung des Speichers'!$A$17:$A$1001,'Ergebnis (detailliert)'!A944))</f>
        <v/>
      </c>
      <c r="L944" s="155" t="str">
        <f t="shared" si="58"/>
        <v/>
      </c>
      <c r="M944" s="155" t="str">
        <f>IF(ISBLANK('Entladung des Speichers'!A944),"",'Entladung des Speichers'!C944)</f>
        <v/>
      </c>
      <c r="N944" s="154" t="str">
        <f>IF(ISBLANK('Beladung des Speichers'!A944),"",SUMIFS('Entladung des Speichers'!$E$17:$E$1001,'Entladung des Speichers'!$A$17:$A$1001,'Ergebnis (detailliert)'!$A$17:$A$300))</f>
        <v/>
      </c>
      <c r="O944" s="113" t="str">
        <f t="shared" si="59"/>
        <v/>
      </c>
      <c r="P944" s="17" t="str">
        <f>IFERROR(IF(A944="","",N944*'Ergebnis (detailliert)'!J944/'Ergebnis (detailliert)'!I944),0)</f>
        <v/>
      </c>
      <c r="Q944" s="95" t="str">
        <f t="shared" si="60"/>
        <v/>
      </c>
      <c r="R944" s="96" t="str">
        <f t="shared" si="61"/>
        <v/>
      </c>
      <c r="S944" s="97" t="str">
        <f>IF(A944="","",IF(LOOKUP(A944,Stammdaten!$A$17:$A$1001,Stammdaten!$G$17:$G$1001)="Nein",0,IF(ISBLANK('Beladung des Speichers'!A944),"",ROUND(MIN(J944,Q944)*-1,2))))</f>
        <v/>
      </c>
    </row>
    <row r="945" spans="1:19" x14ac:dyDescent="0.2">
      <c r="A945" s="98" t="str">
        <f>IF('Beladung des Speichers'!A945="","",'Beladung des Speichers'!A945)</f>
        <v/>
      </c>
      <c r="B945" s="98" t="str">
        <f>IF('Beladung des Speichers'!B945="","",'Beladung des Speichers'!B945)</f>
        <v/>
      </c>
      <c r="C945" s="149" t="str">
        <f>IF(ISBLANK('Beladung des Speichers'!A945),"",SUMIFS('Beladung des Speichers'!$C$17:$C$300,'Beladung des Speichers'!$A$17:$A$300,A945)-SUMIFS('Entladung des Speichers'!$C$17:$C$300,'Entladung des Speichers'!$A$17:$A$300,A945)+SUMIFS(Füllstände!$B$17:$B$299,Füllstände!$A$17:$A$299,A945)-SUMIFS(Füllstände!$C$17:$C$299,Füllstände!$A$17:$A$299,A945))</f>
        <v/>
      </c>
      <c r="D945" s="150" t="str">
        <f>IF(ISBLANK('Beladung des Speichers'!A945),"",C945*'Beladung des Speichers'!C945/SUMIFS('Beladung des Speichers'!$C$17:$C$300,'Beladung des Speichers'!$A$17:$A$300,A945))</f>
        <v/>
      </c>
      <c r="E945" s="151" t="str">
        <f>IF(ISBLANK('Beladung des Speichers'!A945),"",1/SUMIFS('Beladung des Speichers'!$C$17:$C$300,'Beladung des Speichers'!$A$17:$A$300,A945)*C945*SUMIF($A$17:$A$300,A945,'Beladung des Speichers'!$E$17:$E$300))</f>
        <v/>
      </c>
      <c r="F945" s="152" t="str">
        <f>IF(ISBLANK('Beladung des Speichers'!A945),"",IF(C945=0,"0,00",D945/C945*E945))</f>
        <v/>
      </c>
      <c r="G945" s="153" t="str">
        <f>IF(ISBLANK('Beladung des Speichers'!A945),"",SUMIFS('Beladung des Speichers'!$C$17:$C$300,'Beladung des Speichers'!$A$17:$A$300,A945))</f>
        <v/>
      </c>
      <c r="H945" s="112" t="str">
        <f>IF(ISBLANK('Beladung des Speichers'!A945),"",'Beladung des Speichers'!C945)</f>
        <v/>
      </c>
      <c r="I945" s="154" t="str">
        <f>IF(ISBLANK('Beladung des Speichers'!A945),"",SUMIFS('Beladung des Speichers'!$E$17:$E$1001,'Beladung des Speichers'!$A$17:$A$1001,'Ergebnis (detailliert)'!A945))</f>
        <v/>
      </c>
      <c r="J945" s="113" t="str">
        <f>IF(ISBLANK('Beladung des Speichers'!A945),"",'Beladung des Speichers'!E945)</f>
        <v/>
      </c>
      <c r="K945" s="154" t="str">
        <f>IF(ISBLANK('Beladung des Speichers'!A945),"",SUMIFS('Entladung des Speichers'!$C$17:$C$1001,'Entladung des Speichers'!$A$17:$A$1001,'Ergebnis (detailliert)'!A945))</f>
        <v/>
      </c>
      <c r="L945" s="155" t="str">
        <f t="shared" si="58"/>
        <v/>
      </c>
      <c r="M945" s="155" t="str">
        <f>IF(ISBLANK('Entladung des Speichers'!A945),"",'Entladung des Speichers'!C945)</f>
        <v/>
      </c>
      <c r="N945" s="154" t="str">
        <f>IF(ISBLANK('Beladung des Speichers'!A945),"",SUMIFS('Entladung des Speichers'!$E$17:$E$1001,'Entladung des Speichers'!$A$17:$A$1001,'Ergebnis (detailliert)'!$A$17:$A$300))</f>
        <v/>
      </c>
      <c r="O945" s="113" t="str">
        <f t="shared" si="59"/>
        <v/>
      </c>
      <c r="P945" s="17" t="str">
        <f>IFERROR(IF(A945="","",N945*'Ergebnis (detailliert)'!J945/'Ergebnis (detailliert)'!I945),0)</f>
        <v/>
      </c>
      <c r="Q945" s="95" t="str">
        <f t="shared" si="60"/>
        <v/>
      </c>
      <c r="R945" s="96" t="str">
        <f t="shared" si="61"/>
        <v/>
      </c>
      <c r="S945" s="97" t="str">
        <f>IF(A945="","",IF(LOOKUP(A945,Stammdaten!$A$17:$A$1001,Stammdaten!$G$17:$G$1001)="Nein",0,IF(ISBLANK('Beladung des Speichers'!A945),"",ROUND(MIN(J945,Q945)*-1,2))))</f>
        <v/>
      </c>
    </row>
    <row r="946" spans="1:19" x14ac:dyDescent="0.2">
      <c r="A946" s="98" t="str">
        <f>IF('Beladung des Speichers'!A946="","",'Beladung des Speichers'!A946)</f>
        <v/>
      </c>
      <c r="B946" s="98" t="str">
        <f>IF('Beladung des Speichers'!B946="","",'Beladung des Speichers'!B946)</f>
        <v/>
      </c>
      <c r="C946" s="149" t="str">
        <f>IF(ISBLANK('Beladung des Speichers'!A946),"",SUMIFS('Beladung des Speichers'!$C$17:$C$300,'Beladung des Speichers'!$A$17:$A$300,A946)-SUMIFS('Entladung des Speichers'!$C$17:$C$300,'Entladung des Speichers'!$A$17:$A$300,A946)+SUMIFS(Füllstände!$B$17:$B$299,Füllstände!$A$17:$A$299,A946)-SUMIFS(Füllstände!$C$17:$C$299,Füllstände!$A$17:$A$299,A946))</f>
        <v/>
      </c>
      <c r="D946" s="150" t="str">
        <f>IF(ISBLANK('Beladung des Speichers'!A946),"",C946*'Beladung des Speichers'!C946/SUMIFS('Beladung des Speichers'!$C$17:$C$300,'Beladung des Speichers'!$A$17:$A$300,A946))</f>
        <v/>
      </c>
      <c r="E946" s="151" t="str">
        <f>IF(ISBLANK('Beladung des Speichers'!A946),"",1/SUMIFS('Beladung des Speichers'!$C$17:$C$300,'Beladung des Speichers'!$A$17:$A$300,A946)*C946*SUMIF($A$17:$A$300,A946,'Beladung des Speichers'!$E$17:$E$300))</f>
        <v/>
      </c>
      <c r="F946" s="152" t="str">
        <f>IF(ISBLANK('Beladung des Speichers'!A946),"",IF(C946=0,"0,00",D946/C946*E946))</f>
        <v/>
      </c>
      <c r="G946" s="153" t="str">
        <f>IF(ISBLANK('Beladung des Speichers'!A946),"",SUMIFS('Beladung des Speichers'!$C$17:$C$300,'Beladung des Speichers'!$A$17:$A$300,A946))</f>
        <v/>
      </c>
      <c r="H946" s="112" t="str">
        <f>IF(ISBLANK('Beladung des Speichers'!A946),"",'Beladung des Speichers'!C946)</f>
        <v/>
      </c>
      <c r="I946" s="154" t="str">
        <f>IF(ISBLANK('Beladung des Speichers'!A946),"",SUMIFS('Beladung des Speichers'!$E$17:$E$1001,'Beladung des Speichers'!$A$17:$A$1001,'Ergebnis (detailliert)'!A946))</f>
        <v/>
      </c>
      <c r="J946" s="113" t="str">
        <f>IF(ISBLANK('Beladung des Speichers'!A946),"",'Beladung des Speichers'!E946)</f>
        <v/>
      </c>
      <c r="K946" s="154" t="str">
        <f>IF(ISBLANK('Beladung des Speichers'!A946),"",SUMIFS('Entladung des Speichers'!$C$17:$C$1001,'Entladung des Speichers'!$A$17:$A$1001,'Ergebnis (detailliert)'!A946))</f>
        <v/>
      </c>
      <c r="L946" s="155" t="str">
        <f t="shared" si="58"/>
        <v/>
      </c>
      <c r="M946" s="155" t="str">
        <f>IF(ISBLANK('Entladung des Speichers'!A946),"",'Entladung des Speichers'!C946)</f>
        <v/>
      </c>
      <c r="N946" s="154" t="str">
        <f>IF(ISBLANK('Beladung des Speichers'!A946),"",SUMIFS('Entladung des Speichers'!$E$17:$E$1001,'Entladung des Speichers'!$A$17:$A$1001,'Ergebnis (detailliert)'!$A$17:$A$300))</f>
        <v/>
      </c>
      <c r="O946" s="113" t="str">
        <f t="shared" si="59"/>
        <v/>
      </c>
      <c r="P946" s="17" t="str">
        <f>IFERROR(IF(A946="","",N946*'Ergebnis (detailliert)'!J946/'Ergebnis (detailliert)'!I946),0)</f>
        <v/>
      </c>
      <c r="Q946" s="95" t="str">
        <f t="shared" si="60"/>
        <v/>
      </c>
      <c r="R946" s="96" t="str">
        <f t="shared" si="61"/>
        <v/>
      </c>
      <c r="S946" s="97" t="str">
        <f>IF(A946="","",IF(LOOKUP(A946,Stammdaten!$A$17:$A$1001,Stammdaten!$G$17:$G$1001)="Nein",0,IF(ISBLANK('Beladung des Speichers'!A946),"",ROUND(MIN(J946,Q946)*-1,2))))</f>
        <v/>
      </c>
    </row>
    <row r="947" spans="1:19" x14ac:dyDescent="0.2">
      <c r="A947" s="98" t="str">
        <f>IF('Beladung des Speichers'!A947="","",'Beladung des Speichers'!A947)</f>
        <v/>
      </c>
      <c r="B947" s="98" t="str">
        <f>IF('Beladung des Speichers'!B947="","",'Beladung des Speichers'!B947)</f>
        <v/>
      </c>
      <c r="C947" s="149" t="str">
        <f>IF(ISBLANK('Beladung des Speichers'!A947),"",SUMIFS('Beladung des Speichers'!$C$17:$C$300,'Beladung des Speichers'!$A$17:$A$300,A947)-SUMIFS('Entladung des Speichers'!$C$17:$C$300,'Entladung des Speichers'!$A$17:$A$300,A947)+SUMIFS(Füllstände!$B$17:$B$299,Füllstände!$A$17:$A$299,A947)-SUMIFS(Füllstände!$C$17:$C$299,Füllstände!$A$17:$A$299,A947))</f>
        <v/>
      </c>
      <c r="D947" s="150" t="str">
        <f>IF(ISBLANK('Beladung des Speichers'!A947),"",C947*'Beladung des Speichers'!C947/SUMIFS('Beladung des Speichers'!$C$17:$C$300,'Beladung des Speichers'!$A$17:$A$300,A947))</f>
        <v/>
      </c>
      <c r="E947" s="151" t="str">
        <f>IF(ISBLANK('Beladung des Speichers'!A947),"",1/SUMIFS('Beladung des Speichers'!$C$17:$C$300,'Beladung des Speichers'!$A$17:$A$300,A947)*C947*SUMIF($A$17:$A$300,A947,'Beladung des Speichers'!$E$17:$E$300))</f>
        <v/>
      </c>
      <c r="F947" s="152" t="str">
        <f>IF(ISBLANK('Beladung des Speichers'!A947),"",IF(C947=0,"0,00",D947/C947*E947))</f>
        <v/>
      </c>
      <c r="G947" s="153" t="str">
        <f>IF(ISBLANK('Beladung des Speichers'!A947),"",SUMIFS('Beladung des Speichers'!$C$17:$C$300,'Beladung des Speichers'!$A$17:$A$300,A947))</f>
        <v/>
      </c>
      <c r="H947" s="112" t="str">
        <f>IF(ISBLANK('Beladung des Speichers'!A947),"",'Beladung des Speichers'!C947)</f>
        <v/>
      </c>
      <c r="I947" s="154" t="str">
        <f>IF(ISBLANK('Beladung des Speichers'!A947),"",SUMIFS('Beladung des Speichers'!$E$17:$E$1001,'Beladung des Speichers'!$A$17:$A$1001,'Ergebnis (detailliert)'!A947))</f>
        <v/>
      </c>
      <c r="J947" s="113" t="str">
        <f>IF(ISBLANK('Beladung des Speichers'!A947),"",'Beladung des Speichers'!E947)</f>
        <v/>
      </c>
      <c r="K947" s="154" t="str">
        <f>IF(ISBLANK('Beladung des Speichers'!A947),"",SUMIFS('Entladung des Speichers'!$C$17:$C$1001,'Entladung des Speichers'!$A$17:$A$1001,'Ergebnis (detailliert)'!A947))</f>
        <v/>
      </c>
      <c r="L947" s="155" t="str">
        <f t="shared" si="58"/>
        <v/>
      </c>
      <c r="M947" s="155" t="str">
        <f>IF(ISBLANK('Entladung des Speichers'!A947),"",'Entladung des Speichers'!C947)</f>
        <v/>
      </c>
      <c r="N947" s="154" t="str">
        <f>IF(ISBLANK('Beladung des Speichers'!A947),"",SUMIFS('Entladung des Speichers'!$E$17:$E$1001,'Entladung des Speichers'!$A$17:$A$1001,'Ergebnis (detailliert)'!$A$17:$A$300))</f>
        <v/>
      </c>
      <c r="O947" s="113" t="str">
        <f t="shared" si="59"/>
        <v/>
      </c>
      <c r="P947" s="17" t="str">
        <f>IFERROR(IF(A947="","",N947*'Ergebnis (detailliert)'!J947/'Ergebnis (detailliert)'!I947),0)</f>
        <v/>
      </c>
      <c r="Q947" s="95" t="str">
        <f t="shared" si="60"/>
        <v/>
      </c>
      <c r="R947" s="96" t="str">
        <f t="shared" si="61"/>
        <v/>
      </c>
      <c r="S947" s="97" t="str">
        <f>IF(A947="","",IF(LOOKUP(A947,Stammdaten!$A$17:$A$1001,Stammdaten!$G$17:$G$1001)="Nein",0,IF(ISBLANK('Beladung des Speichers'!A947),"",ROUND(MIN(J947,Q947)*-1,2))))</f>
        <v/>
      </c>
    </row>
    <row r="948" spans="1:19" x14ac:dyDescent="0.2">
      <c r="A948" s="98" t="str">
        <f>IF('Beladung des Speichers'!A948="","",'Beladung des Speichers'!A948)</f>
        <v/>
      </c>
      <c r="B948" s="98" t="str">
        <f>IF('Beladung des Speichers'!B948="","",'Beladung des Speichers'!B948)</f>
        <v/>
      </c>
      <c r="C948" s="149" t="str">
        <f>IF(ISBLANK('Beladung des Speichers'!A948),"",SUMIFS('Beladung des Speichers'!$C$17:$C$300,'Beladung des Speichers'!$A$17:$A$300,A948)-SUMIFS('Entladung des Speichers'!$C$17:$C$300,'Entladung des Speichers'!$A$17:$A$300,A948)+SUMIFS(Füllstände!$B$17:$B$299,Füllstände!$A$17:$A$299,A948)-SUMIFS(Füllstände!$C$17:$C$299,Füllstände!$A$17:$A$299,A948))</f>
        <v/>
      </c>
      <c r="D948" s="150" t="str">
        <f>IF(ISBLANK('Beladung des Speichers'!A948),"",C948*'Beladung des Speichers'!C948/SUMIFS('Beladung des Speichers'!$C$17:$C$300,'Beladung des Speichers'!$A$17:$A$300,A948))</f>
        <v/>
      </c>
      <c r="E948" s="151" t="str">
        <f>IF(ISBLANK('Beladung des Speichers'!A948),"",1/SUMIFS('Beladung des Speichers'!$C$17:$C$300,'Beladung des Speichers'!$A$17:$A$300,A948)*C948*SUMIF($A$17:$A$300,A948,'Beladung des Speichers'!$E$17:$E$300))</f>
        <v/>
      </c>
      <c r="F948" s="152" t="str">
        <f>IF(ISBLANK('Beladung des Speichers'!A948),"",IF(C948=0,"0,00",D948/C948*E948))</f>
        <v/>
      </c>
      <c r="G948" s="153" t="str">
        <f>IF(ISBLANK('Beladung des Speichers'!A948),"",SUMIFS('Beladung des Speichers'!$C$17:$C$300,'Beladung des Speichers'!$A$17:$A$300,A948))</f>
        <v/>
      </c>
      <c r="H948" s="112" t="str">
        <f>IF(ISBLANK('Beladung des Speichers'!A948),"",'Beladung des Speichers'!C948)</f>
        <v/>
      </c>
      <c r="I948" s="154" t="str">
        <f>IF(ISBLANK('Beladung des Speichers'!A948),"",SUMIFS('Beladung des Speichers'!$E$17:$E$1001,'Beladung des Speichers'!$A$17:$A$1001,'Ergebnis (detailliert)'!A948))</f>
        <v/>
      </c>
      <c r="J948" s="113" t="str">
        <f>IF(ISBLANK('Beladung des Speichers'!A948),"",'Beladung des Speichers'!E948)</f>
        <v/>
      </c>
      <c r="K948" s="154" t="str">
        <f>IF(ISBLANK('Beladung des Speichers'!A948),"",SUMIFS('Entladung des Speichers'!$C$17:$C$1001,'Entladung des Speichers'!$A$17:$A$1001,'Ergebnis (detailliert)'!A948))</f>
        <v/>
      </c>
      <c r="L948" s="155" t="str">
        <f t="shared" si="58"/>
        <v/>
      </c>
      <c r="M948" s="155" t="str">
        <f>IF(ISBLANK('Entladung des Speichers'!A948),"",'Entladung des Speichers'!C948)</f>
        <v/>
      </c>
      <c r="N948" s="154" t="str">
        <f>IF(ISBLANK('Beladung des Speichers'!A948),"",SUMIFS('Entladung des Speichers'!$E$17:$E$1001,'Entladung des Speichers'!$A$17:$A$1001,'Ergebnis (detailliert)'!$A$17:$A$300))</f>
        <v/>
      </c>
      <c r="O948" s="113" t="str">
        <f t="shared" si="59"/>
        <v/>
      </c>
      <c r="P948" s="17" t="str">
        <f>IFERROR(IF(A948="","",N948*'Ergebnis (detailliert)'!J948/'Ergebnis (detailliert)'!I948),0)</f>
        <v/>
      </c>
      <c r="Q948" s="95" t="str">
        <f t="shared" si="60"/>
        <v/>
      </c>
      <c r="R948" s="96" t="str">
        <f t="shared" si="61"/>
        <v/>
      </c>
      <c r="S948" s="97" t="str">
        <f>IF(A948="","",IF(LOOKUP(A948,Stammdaten!$A$17:$A$1001,Stammdaten!$G$17:$G$1001)="Nein",0,IF(ISBLANK('Beladung des Speichers'!A948),"",ROUND(MIN(J948,Q948)*-1,2))))</f>
        <v/>
      </c>
    </row>
    <row r="949" spans="1:19" x14ac:dyDescent="0.2">
      <c r="A949" s="98" t="str">
        <f>IF('Beladung des Speichers'!A949="","",'Beladung des Speichers'!A949)</f>
        <v/>
      </c>
      <c r="B949" s="98" t="str">
        <f>IF('Beladung des Speichers'!B949="","",'Beladung des Speichers'!B949)</f>
        <v/>
      </c>
      <c r="C949" s="149" t="str">
        <f>IF(ISBLANK('Beladung des Speichers'!A949),"",SUMIFS('Beladung des Speichers'!$C$17:$C$300,'Beladung des Speichers'!$A$17:$A$300,A949)-SUMIFS('Entladung des Speichers'!$C$17:$C$300,'Entladung des Speichers'!$A$17:$A$300,A949)+SUMIFS(Füllstände!$B$17:$B$299,Füllstände!$A$17:$A$299,A949)-SUMIFS(Füllstände!$C$17:$C$299,Füllstände!$A$17:$A$299,A949))</f>
        <v/>
      </c>
      <c r="D949" s="150" t="str">
        <f>IF(ISBLANK('Beladung des Speichers'!A949),"",C949*'Beladung des Speichers'!C949/SUMIFS('Beladung des Speichers'!$C$17:$C$300,'Beladung des Speichers'!$A$17:$A$300,A949))</f>
        <v/>
      </c>
      <c r="E949" s="151" t="str">
        <f>IF(ISBLANK('Beladung des Speichers'!A949),"",1/SUMIFS('Beladung des Speichers'!$C$17:$C$300,'Beladung des Speichers'!$A$17:$A$300,A949)*C949*SUMIF($A$17:$A$300,A949,'Beladung des Speichers'!$E$17:$E$300))</f>
        <v/>
      </c>
      <c r="F949" s="152" t="str">
        <f>IF(ISBLANK('Beladung des Speichers'!A949),"",IF(C949=0,"0,00",D949/C949*E949))</f>
        <v/>
      </c>
      <c r="G949" s="153" t="str">
        <f>IF(ISBLANK('Beladung des Speichers'!A949),"",SUMIFS('Beladung des Speichers'!$C$17:$C$300,'Beladung des Speichers'!$A$17:$A$300,A949))</f>
        <v/>
      </c>
      <c r="H949" s="112" t="str">
        <f>IF(ISBLANK('Beladung des Speichers'!A949),"",'Beladung des Speichers'!C949)</f>
        <v/>
      </c>
      <c r="I949" s="154" t="str">
        <f>IF(ISBLANK('Beladung des Speichers'!A949),"",SUMIFS('Beladung des Speichers'!$E$17:$E$1001,'Beladung des Speichers'!$A$17:$A$1001,'Ergebnis (detailliert)'!A949))</f>
        <v/>
      </c>
      <c r="J949" s="113" t="str">
        <f>IF(ISBLANK('Beladung des Speichers'!A949),"",'Beladung des Speichers'!E949)</f>
        <v/>
      </c>
      <c r="K949" s="154" t="str">
        <f>IF(ISBLANK('Beladung des Speichers'!A949),"",SUMIFS('Entladung des Speichers'!$C$17:$C$1001,'Entladung des Speichers'!$A$17:$A$1001,'Ergebnis (detailliert)'!A949))</f>
        <v/>
      </c>
      <c r="L949" s="155" t="str">
        <f t="shared" si="58"/>
        <v/>
      </c>
      <c r="M949" s="155" t="str">
        <f>IF(ISBLANK('Entladung des Speichers'!A949),"",'Entladung des Speichers'!C949)</f>
        <v/>
      </c>
      <c r="N949" s="154" t="str">
        <f>IF(ISBLANK('Beladung des Speichers'!A949),"",SUMIFS('Entladung des Speichers'!$E$17:$E$1001,'Entladung des Speichers'!$A$17:$A$1001,'Ergebnis (detailliert)'!$A$17:$A$300))</f>
        <v/>
      </c>
      <c r="O949" s="113" t="str">
        <f t="shared" si="59"/>
        <v/>
      </c>
      <c r="P949" s="17" t="str">
        <f>IFERROR(IF(A949="","",N949*'Ergebnis (detailliert)'!J949/'Ergebnis (detailliert)'!I949),0)</f>
        <v/>
      </c>
      <c r="Q949" s="95" t="str">
        <f t="shared" si="60"/>
        <v/>
      </c>
      <c r="R949" s="96" t="str">
        <f t="shared" si="61"/>
        <v/>
      </c>
      <c r="S949" s="97" t="str">
        <f>IF(A949="","",IF(LOOKUP(A949,Stammdaten!$A$17:$A$1001,Stammdaten!$G$17:$G$1001)="Nein",0,IF(ISBLANK('Beladung des Speichers'!A949),"",ROUND(MIN(J949,Q949)*-1,2))))</f>
        <v/>
      </c>
    </row>
    <row r="950" spans="1:19" x14ac:dyDescent="0.2">
      <c r="A950" s="98" t="str">
        <f>IF('Beladung des Speichers'!A950="","",'Beladung des Speichers'!A950)</f>
        <v/>
      </c>
      <c r="B950" s="98" t="str">
        <f>IF('Beladung des Speichers'!B950="","",'Beladung des Speichers'!B950)</f>
        <v/>
      </c>
      <c r="C950" s="149" t="str">
        <f>IF(ISBLANK('Beladung des Speichers'!A950),"",SUMIFS('Beladung des Speichers'!$C$17:$C$300,'Beladung des Speichers'!$A$17:$A$300,A950)-SUMIFS('Entladung des Speichers'!$C$17:$C$300,'Entladung des Speichers'!$A$17:$A$300,A950)+SUMIFS(Füllstände!$B$17:$B$299,Füllstände!$A$17:$A$299,A950)-SUMIFS(Füllstände!$C$17:$C$299,Füllstände!$A$17:$A$299,A950))</f>
        <v/>
      </c>
      <c r="D950" s="150" t="str">
        <f>IF(ISBLANK('Beladung des Speichers'!A950),"",C950*'Beladung des Speichers'!C950/SUMIFS('Beladung des Speichers'!$C$17:$C$300,'Beladung des Speichers'!$A$17:$A$300,A950))</f>
        <v/>
      </c>
      <c r="E950" s="151" t="str">
        <f>IF(ISBLANK('Beladung des Speichers'!A950),"",1/SUMIFS('Beladung des Speichers'!$C$17:$C$300,'Beladung des Speichers'!$A$17:$A$300,A950)*C950*SUMIF($A$17:$A$300,A950,'Beladung des Speichers'!$E$17:$E$300))</f>
        <v/>
      </c>
      <c r="F950" s="152" t="str">
        <f>IF(ISBLANK('Beladung des Speichers'!A950),"",IF(C950=0,"0,00",D950/C950*E950))</f>
        <v/>
      </c>
      <c r="G950" s="153" t="str">
        <f>IF(ISBLANK('Beladung des Speichers'!A950),"",SUMIFS('Beladung des Speichers'!$C$17:$C$300,'Beladung des Speichers'!$A$17:$A$300,A950))</f>
        <v/>
      </c>
      <c r="H950" s="112" t="str">
        <f>IF(ISBLANK('Beladung des Speichers'!A950),"",'Beladung des Speichers'!C950)</f>
        <v/>
      </c>
      <c r="I950" s="154" t="str">
        <f>IF(ISBLANK('Beladung des Speichers'!A950),"",SUMIFS('Beladung des Speichers'!$E$17:$E$1001,'Beladung des Speichers'!$A$17:$A$1001,'Ergebnis (detailliert)'!A950))</f>
        <v/>
      </c>
      <c r="J950" s="113" t="str">
        <f>IF(ISBLANK('Beladung des Speichers'!A950),"",'Beladung des Speichers'!E950)</f>
        <v/>
      </c>
      <c r="K950" s="154" t="str">
        <f>IF(ISBLANK('Beladung des Speichers'!A950),"",SUMIFS('Entladung des Speichers'!$C$17:$C$1001,'Entladung des Speichers'!$A$17:$A$1001,'Ergebnis (detailliert)'!A950))</f>
        <v/>
      </c>
      <c r="L950" s="155" t="str">
        <f t="shared" si="58"/>
        <v/>
      </c>
      <c r="M950" s="155" t="str">
        <f>IF(ISBLANK('Entladung des Speichers'!A950),"",'Entladung des Speichers'!C950)</f>
        <v/>
      </c>
      <c r="N950" s="154" t="str">
        <f>IF(ISBLANK('Beladung des Speichers'!A950),"",SUMIFS('Entladung des Speichers'!$E$17:$E$1001,'Entladung des Speichers'!$A$17:$A$1001,'Ergebnis (detailliert)'!$A$17:$A$300))</f>
        <v/>
      </c>
      <c r="O950" s="113" t="str">
        <f t="shared" si="59"/>
        <v/>
      </c>
      <c r="P950" s="17" t="str">
        <f>IFERROR(IF(A950="","",N950*'Ergebnis (detailliert)'!J950/'Ergebnis (detailliert)'!I950),0)</f>
        <v/>
      </c>
      <c r="Q950" s="95" t="str">
        <f t="shared" si="60"/>
        <v/>
      </c>
      <c r="R950" s="96" t="str">
        <f t="shared" si="61"/>
        <v/>
      </c>
      <c r="S950" s="97" t="str">
        <f>IF(A950="","",IF(LOOKUP(A950,Stammdaten!$A$17:$A$1001,Stammdaten!$G$17:$G$1001)="Nein",0,IF(ISBLANK('Beladung des Speichers'!A950),"",ROUND(MIN(J950,Q950)*-1,2))))</f>
        <v/>
      </c>
    </row>
    <row r="951" spans="1:19" x14ac:dyDescent="0.2">
      <c r="A951" s="98" t="str">
        <f>IF('Beladung des Speichers'!A951="","",'Beladung des Speichers'!A951)</f>
        <v/>
      </c>
      <c r="B951" s="98" t="str">
        <f>IF('Beladung des Speichers'!B951="","",'Beladung des Speichers'!B951)</f>
        <v/>
      </c>
      <c r="C951" s="149" t="str">
        <f>IF(ISBLANK('Beladung des Speichers'!A951),"",SUMIFS('Beladung des Speichers'!$C$17:$C$300,'Beladung des Speichers'!$A$17:$A$300,A951)-SUMIFS('Entladung des Speichers'!$C$17:$C$300,'Entladung des Speichers'!$A$17:$A$300,A951)+SUMIFS(Füllstände!$B$17:$B$299,Füllstände!$A$17:$A$299,A951)-SUMIFS(Füllstände!$C$17:$C$299,Füllstände!$A$17:$A$299,A951))</f>
        <v/>
      </c>
      <c r="D951" s="150" t="str">
        <f>IF(ISBLANK('Beladung des Speichers'!A951),"",C951*'Beladung des Speichers'!C951/SUMIFS('Beladung des Speichers'!$C$17:$C$300,'Beladung des Speichers'!$A$17:$A$300,A951))</f>
        <v/>
      </c>
      <c r="E951" s="151" t="str">
        <f>IF(ISBLANK('Beladung des Speichers'!A951),"",1/SUMIFS('Beladung des Speichers'!$C$17:$C$300,'Beladung des Speichers'!$A$17:$A$300,A951)*C951*SUMIF($A$17:$A$300,A951,'Beladung des Speichers'!$E$17:$E$300))</f>
        <v/>
      </c>
      <c r="F951" s="152" t="str">
        <f>IF(ISBLANK('Beladung des Speichers'!A951),"",IF(C951=0,"0,00",D951/C951*E951))</f>
        <v/>
      </c>
      <c r="G951" s="153" t="str">
        <f>IF(ISBLANK('Beladung des Speichers'!A951),"",SUMIFS('Beladung des Speichers'!$C$17:$C$300,'Beladung des Speichers'!$A$17:$A$300,A951))</f>
        <v/>
      </c>
      <c r="H951" s="112" t="str">
        <f>IF(ISBLANK('Beladung des Speichers'!A951),"",'Beladung des Speichers'!C951)</f>
        <v/>
      </c>
      <c r="I951" s="154" t="str">
        <f>IF(ISBLANK('Beladung des Speichers'!A951),"",SUMIFS('Beladung des Speichers'!$E$17:$E$1001,'Beladung des Speichers'!$A$17:$A$1001,'Ergebnis (detailliert)'!A951))</f>
        <v/>
      </c>
      <c r="J951" s="113" t="str">
        <f>IF(ISBLANK('Beladung des Speichers'!A951),"",'Beladung des Speichers'!E951)</f>
        <v/>
      </c>
      <c r="K951" s="154" t="str">
        <f>IF(ISBLANK('Beladung des Speichers'!A951),"",SUMIFS('Entladung des Speichers'!$C$17:$C$1001,'Entladung des Speichers'!$A$17:$A$1001,'Ergebnis (detailliert)'!A951))</f>
        <v/>
      </c>
      <c r="L951" s="155" t="str">
        <f t="shared" si="58"/>
        <v/>
      </c>
      <c r="M951" s="155" t="str">
        <f>IF(ISBLANK('Entladung des Speichers'!A951),"",'Entladung des Speichers'!C951)</f>
        <v/>
      </c>
      <c r="N951" s="154" t="str">
        <f>IF(ISBLANK('Beladung des Speichers'!A951),"",SUMIFS('Entladung des Speichers'!$E$17:$E$1001,'Entladung des Speichers'!$A$17:$A$1001,'Ergebnis (detailliert)'!$A$17:$A$300))</f>
        <v/>
      </c>
      <c r="O951" s="113" t="str">
        <f t="shared" si="59"/>
        <v/>
      </c>
      <c r="P951" s="17" t="str">
        <f>IFERROR(IF(A951="","",N951*'Ergebnis (detailliert)'!J951/'Ergebnis (detailliert)'!I951),0)</f>
        <v/>
      </c>
      <c r="Q951" s="95" t="str">
        <f t="shared" si="60"/>
        <v/>
      </c>
      <c r="R951" s="96" t="str">
        <f t="shared" si="61"/>
        <v/>
      </c>
      <c r="S951" s="97" t="str">
        <f>IF(A951="","",IF(LOOKUP(A951,Stammdaten!$A$17:$A$1001,Stammdaten!$G$17:$G$1001)="Nein",0,IF(ISBLANK('Beladung des Speichers'!A951),"",ROUND(MIN(J951,Q951)*-1,2))))</f>
        <v/>
      </c>
    </row>
    <row r="952" spans="1:19" x14ac:dyDescent="0.2">
      <c r="A952" s="98" t="str">
        <f>IF('Beladung des Speichers'!A952="","",'Beladung des Speichers'!A952)</f>
        <v/>
      </c>
      <c r="B952" s="98" t="str">
        <f>IF('Beladung des Speichers'!B952="","",'Beladung des Speichers'!B952)</f>
        <v/>
      </c>
      <c r="C952" s="149" t="str">
        <f>IF(ISBLANK('Beladung des Speichers'!A952),"",SUMIFS('Beladung des Speichers'!$C$17:$C$300,'Beladung des Speichers'!$A$17:$A$300,A952)-SUMIFS('Entladung des Speichers'!$C$17:$C$300,'Entladung des Speichers'!$A$17:$A$300,A952)+SUMIFS(Füllstände!$B$17:$B$299,Füllstände!$A$17:$A$299,A952)-SUMIFS(Füllstände!$C$17:$C$299,Füllstände!$A$17:$A$299,A952))</f>
        <v/>
      </c>
      <c r="D952" s="150" t="str">
        <f>IF(ISBLANK('Beladung des Speichers'!A952),"",C952*'Beladung des Speichers'!C952/SUMIFS('Beladung des Speichers'!$C$17:$C$300,'Beladung des Speichers'!$A$17:$A$300,A952))</f>
        <v/>
      </c>
      <c r="E952" s="151" t="str">
        <f>IF(ISBLANK('Beladung des Speichers'!A952),"",1/SUMIFS('Beladung des Speichers'!$C$17:$C$300,'Beladung des Speichers'!$A$17:$A$300,A952)*C952*SUMIF($A$17:$A$300,A952,'Beladung des Speichers'!$E$17:$E$300))</f>
        <v/>
      </c>
      <c r="F952" s="152" t="str">
        <f>IF(ISBLANK('Beladung des Speichers'!A952),"",IF(C952=0,"0,00",D952/C952*E952))</f>
        <v/>
      </c>
      <c r="G952" s="153" t="str">
        <f>IF(ISBLANK('Beladung des Speichers'!A952),"",SUMIFS('Beladung des Speichers'!$C$17:$C$300,'Beladung des Speichers'!$A$17:$A$300,A952))</f>
        <v/>
      </c>
      <c r="H952" s="112" t="str">
        <f>IF(ISBLANK('Beladung des Speichers'!A952),"",'Beladung des Speichers'!C952)</f>
        <v/>
      </c>
      <c r="I952" s="154" t="str">
        <f>IF(ISBLANK('Beladung des Speichers'!A952),"",SUMIFS('Beladung des Speichers'!$E$17:$E$1001,'Beladung des Speichers'!$A$17:$A$1001,'Ergebnis (detailliert)'!A952))</f>
        <v/>
      </c>
      <c r="J952" s="113" t="str">
        <f>IF(ISBLANK('Beladung des Speichers'!A952),"",'Beladung des Speichers'!E952)</f>
        <v/>
      </c>
      <c r="K952" s="154" t="str">
        <f>IF(ISBLANK('Beladung des Speichers'!A952),"",SUMIFS('Entladung des Speichers'!$C$17:$C$1001,'Entladung des Speichers'!$A$17:$A$1001,'Ergebnis (detailliert)'!A952))</f>
        <v/>
      </c>
      <c r="L952" s="155" t="str">
        <f t="shared" si="58"/>
        <v/>
      </c>
      <c r="M952" s="155" t="str">
        <f>IF(ISBLANK('Entladung des Speichers'!A952),"",'Entladung des Speichers'!C952)</f>
        <v/>
      </c>
      <c r="N952" s="154" t="str">
        <f>IF(ISBLANK('Beladung des Speichers'!A952),"",SUMIFS('Entladung des Speichers'!$E$17:$E$1001,'Entladung des Speichers'!$A$17:$A$1001,'Ergebnis (detailliert)'!$A$17:$A$300))</f>
        <v/>
      </c>
      <c r="O952" s="113" t="str">
        <f t="shared" si="59"/>
        <v/>
      </c>
      <c r="P952" s="17" t="str">
        <f>IFERROR(IF(A952="","",N952*'Ergebnis (detailliert)'!J952/'Ergebnis (detailliert)'!I952),0)</f>
        <v/>
      </c>
      <c r="Q952" s="95" t="str">
        <f t="shared" si="60"/>
        <v/>
      </c>
      <c r="R952" s="96" t="str">
        <f t="shared" si="61"/>
        <v/>
      </c>
      <c r="S952" s="97" t="str">
        <f>IF(A952="","",IF(LOOKUP(A952,Stammdaten!$A$17:$A$1001,Stammdaten!$G$17:$G$1001)="Nein",0,IF(ISBLANK('Beladung des Speichers'!A952),"",ROUND(MIN(J952,Q952)*-1,2))))</f>
        <v/>
      </c>
    </row>
    <row r="953" spans="1:19" x14ac:dyDescent="0.2">
      <c r="A953" s="98" t="str">
        <f>IF('Beladung des Speichers'!A953="","",'Beladung des Speichers'!A953)</f>
        <v/>
      </c>
      <c r="B953" s="98" t="str">
        <f>IF('Beladung des Speichers'!B953="","",'Beladung des Speichers'!B953)</f>
        <v/>
      </c>
      <c r="C953" s="149" t="str">
        <f>IF(ISBLANK('Beladung des Speichers'!A953),"",SUMIFS('Beladung des Speichers'!$C$17:$C$300,'Beladung des Speichers'!$A$17:$A$300,A953)-SUMIFS('Entladung des Speichers'!$C$17:$C$300,'Entladung des Speichers'!$A$17:$A$300,A953)+SUMIFS(Füllstände!$B$17:$B$299,Füllstände!$A$17:$A$299,A953)-SUMIFS(Füllstände!$C$17:$C$299,Füllstände!$A$17:$A$299,A953))</f>
        <v/>
      </c>
      <c r="D953" s="150" t="str">
        <f>IF(ISBLANK('Beladung des Speichers'!A953),"",C953*'Beladung des Speichers'!C953/SUMIFS('Beladung des Speichers'!$C$17:$C$300,'Beladung des Speichers'!$A$17:$A$300,A953))</f>
        <v/>
      </c>
      <c r="E953" s="151" t="str">
        <f>IF(ISBLANK('Beladung des Speichers'!A953),"",1/SUMIFS('Beladung des Speichers'!$C$17:$C$300,'Beladung des Speichers'!$A$17:$A$300,A953)*C953*SUMIF($A$17:$A$300,A953,'Beladung des Speichers'!$E$17:$E$300))</f>
        <v/>
      </c>
      <c r="F953" s="152" t="str">
        <f>IF(ISBLANK('Beladung des Speichers'!A953),"",IF(C953=0,"0,00",D953/C953*E953))</f>
        <v/>
      </c>
      <c r="G953" s="153" t="str">
        <f>IF(ISBLANK('Beladung des Speichers'!A953),"",SUMIFS('Beladung des Speichers'!$C$17:$C$300,'Beladung des Speichers'!$A$17:$A$300,A953))</f>
        <v/>
      </c>
      <c r="H953" s="112" t="str">
        <f>IF(ISBLANK('Beladung des Speichers'!A953),"",'Beladung des Speichers'!C953)</f>
        <v/>
      </c>
      <c r="I953" s="154" t="str">
        <f>IF(ISBLANK('Beladung des Speichers'!A953),"",SUMIFS('Beladung des Speichers'!$E$17:$E$1001,'Beladung des Speichers'!$A$17:$A$1001,'Ergebnis (detailliert)'!A953))</f>
        <v/>
      </c>
      <c r="J953" s="113" t="str">
        <f>IF(ISBLANK('Beladung des Speichers'!A953),"",'Beladung des Speichers'!E953)</f>
        <v/>
      </c>
      <c r="K953" s="154" t="str">
        <f>IF(ISBLANK('Beladung des Speichers'!A953),"",SUMIFS('Entladung des Speichers'!$C$17:$C$1001,'Entladung des Speichers'!$A$17:$A$1001,'Ergebnis (detailliert)'!A953))</f>
        <v/>
      </c>
      <c r="L953" s="155" t="str">
        <f t="shared" si="58"/>
        <v/>
      </c>
      <c r="M953" s="155" t="str">
        <f>IF(ISBLANK('Entladung des Speichers'!A953),"",'Entladung des Speichers'!C953)</f>
        <v/>
      </c>
      <c r="N953" s="154" t="str">
        <f>IF(ISBLANK('Beladung des Speichers'!A953),"",SUMIFS('Entladung des Speichers'!$E$17:$E$1001,'Entladung des Speichers'!$A$17:$A$1001,'Ergebnis (detailliert)'!$A$17:$A$300))</f>
        <v/>
      </c>
      <c r="O953" s="113" t="str">
        <f t="shared" si="59"/>
        <v/>
      </c>
      <c r="P953" s="17" t="str">
        <f>IFERROR(IF(A953="","",N953*'Ergebnis (detailliert)'!J953/'Ergebnis (detailliert)'!I953),0)</f>
        <v/>
      </c>
      <c r="Q953" s="95" t="str">
        <f t="shared" si="60"/>
        <v/>
      </c>
      <c r="R953" s="96" t="str">
        <f t="shared" si="61"/>
        <v/>
      </c>
      <c r="S953" s="97" t="str">
        <f>IF(A953="","",IF(LOOKUP(A953,Stammdaten!$A$17:$A$1001,Stammdaten!$G$17:$G$1001)="Nein",0,IF(ISBLANK('Beladung des Speichers'!A953),"",ROUND(MIN(J953,Q953)*-1,2))))</f>
        <v/>
      </c>
    </row>
    <row r="954" spans="1:19" x14ac:dyDescent="0.2">
      <c r="A954" s="98" t="str">
        <f>IF('Beladung des Speichers'!A954="","",'Beladung des Speichers'!A954)</f>
        <v/>
      </c>
      <c r="B954" s="98" t="str">
        <f>IF('Beladung des Speichers'!B954="","",'Beladung des Speichers'!B954)</f>
        <v/>
      </c>
      <c r="C954" s="149" t="str">
        <f>IF(ISBLANK('Beladung des Speichers'!A954),"",SUMIFS('Beladung des Speichers'!$C$17:$C$300,'Beladung des Speichers'!$A$17:$A$300,A954)-SUMIFS('Entladung des Speichers'!$C$17:$C$300,'Entladung des Speichers'!$A$17:$A$300,A954)+SUMIFS(Füllstände!$B$17:$B$299,Füllstände!$A$17:$A$299,A954)-SUMIFS(Füllstände!$C$17:$C$299,Füllstände!$A$17:$A$299,A954))</f>
        <v/>
      </c>
      <c r="D954" s="150" t="str">
        <f>IF(ISBLANK('Beladung des Speichers'!A954),"",C954*'Beladung des Speichers'!C954/SUMIFS('Beladung des Speichers'!$C$17:$C$300,'Beladung des Speichers'!$A$17:$A$300,A954))</f>
        <v/>
      </c>
      <c r="E954" s="151" t="str">
        <f>IF(ISBLANK('Beladung des Speichers'!A954),"",1/SUMIFS('Beladung des Speichers'!$C$17:$C$300,'Beladung des Speichers'!$A$17:$A$300,A954)*C954*SUMIF($A$17:$A$300,A954,'Beladung des Speichers'!$E$17:$E$300))</f>
        <v/>
      </c>
      <c r="F954" s="152" t="str">
        <f>IF(ISBLANK('Beladung des Speichers'!A954),"",IF(C954=0,"0,00",D954/C954*E954))</f>
        <v/>
      </c>
      <c r="G954" s="153" t="str">
        <f>IF(ISBLANK('Beladung des Speichers'!A954),"",SUMIFS('Beladung des Speichers'!$C$17:$C$300,'Beladung des Speichers'!$A$17:$A$300,A954))</f>
        <v/>
      </c>
      <c r="H954" s="112" t="str">
        <f>IF(ISBLANK('Beladung des Speichers'!A954),"",'Beladung des Speichers'!C954)</f>
        <v/>
      </c>
      <c r="I954" s="154" t="str">
        <f>IF(ISBLANK('Beladung des Speichers'!A954),"",SUMIFS('Beladung des Speichers'!$E$17:$E$1001,'Beladung des Speichers'!$A$17:$A$1001,'Ergebnis (detailliert)'!A954))</f>
        <v/>
      </c>
      <c r="J954" s="113" t="str">
        <f>IF(ISBLANK('Beladung des Speichers'!A954),"",'Beladung des Speichers'!E954)</f>
        <v/>
      </c>
      <c r="K954" s="154" t="str">
        <f>IF(ISBLANK('Beladung des Speichers'!A954),"",SUMIFS('Entladung des Speichers'!$C$17:$C$1001,'Entladung des Speichers'!$A$17:$A$1001,'Ergebnis (detailliert)'!A954))</f>
        <v/>
      </c>
      <c r="L954" s="155" t="str">
        <f t="shared" si="58"/>
        <v/>
      </c>
      <c r="M954" s="155" t="str">
        <f>IF(ISBLANK('Entladung des Speichers'!A954),"",'Entladung des Speichers'!C954)</f>
        <v/>
      </c>
      <c r="N954" s="154" t="str">
        <f>IF(ISBLANK('Beladung des Speichers'!A954),"",SUMIFS('Entladung des Speichers'!$E$17:$E$1001,'Entladung des Speichers'!$A$17:$A$1001,'Ergebnis (detailliert)'!$A$17:$A$300))</f>
        <v/>
      </c>
      <c r="O954" s="113" t="str">
        <f t="shared" si="59"/>
        <v/>
      </c>
      <c r="P954" s="17" t="str">
        <f>IFERROR(IF(A954="","",N954*'Ergebnis (detailliert)'!J954/'Ergebnis (detailliert)'!I954),0)</f>
        <v/>
      </c>
      <c r="Q954" s="95" t="str">
        <f t="shared" si="60"/>
        <v/>
      </c>
      <c r="R954" s="96" t="str">
        <f t="shared" si="61"/>
        <v/>
      </c>
      <c r="S954" s="97" t="str">
        <f>IF(A954="","",IF(LOOKUP(A954,Stammdaten!$A$17:$A$1001,Stammdaten!$G$17:$G$1001)="Nein",0,IF(ISBLANK('Beladung des Speichers'!A954),"",ROUND(MIN(J954,Q954)*-1,2))))</f>
        <v/>
      </c>
    </row>
    <row r="955" spans="1:19" x14ac:dyDescent="0.2">
      <c r="A955" s="98" t="str">
        <f>IF('Beladung des Speichers'!A955="","",'Beladung des Speichers'!A955)</f>
        <v/>
      </c>
      <c r="B955" s="98" t="str">
        <f>IF('Beladung des Speichers'!B955="","",'Beladung des Speichers'!B955)</f>
        <v/>
      </c>
      <c r="C955" s="149" t="str">
        <f>IF(ISBLANK('Beladung des Speichers'!A955),"",SUMIFS('Beladung des Speichers'!$C$17:$C$300,'Beladung des Speichers'!$A$17:$A$300,A955)-SUMIFS('Entladung des Speichers'!$C$17:$C$300,'Entladung des Speichers'!$A$17:$A$300,A955)+SUMIFS(Füllstände!$B$17:$B$299,Füllstände!$A$17:$A$299,A955)-SUMIFS(Füllstände!$C$17:$C$299,Füllstände!$A$17:$A$299,A955))</f>
        <v/>
      </c>
      <c r="D955" s="150" t="str">
        <f>IF(ISBLANK('Beladung des Speichers'!A955),"",C955*'Beladung des Speichers'!C955/SUMIFS('Beladung des Speichers'!$C$17:$C$300,'Beladung des Speichers'!$A$17:$A$300,A955))</f>
        <v/>
      </c>
      <c r="E955" s="151" t="str">
        <f>IF(ISBLANK('Beladung des Speichers'!A955),"",1/SUMIFS('Beladung des Speichers'!$C$17:$C$300,'Beladung des Speichers'!$A$17:$A$300,A955)*C955*SUMIF($A$17:$A$300,A955,'Beladung des Speichers'!$E$17:$E$300))</f>
        <v/>
      </c>
      <c r="F955" s="152" t="str">
        <f>IF(ISBLANK('Beladung des Speichers'!A955),"",IF(C955=0,"0,00",D955/C955*E955))</f>
        <v/>
      </c>
      <c r="G955" s="153" t="str">
        <f>IF(ISBLANK('Beladung des Speichers'!A955),"",SUMIFS('Beladung des Speichers'!$C$17:$C$300,'Beladung des Speichers'!$A$17:$A$300,A955))</f>
        <v/>
      </c>
      <c r="H955" s="112" t="str">
        <f>IF(ISBLANK('Beladung des Speichers'!A955),"",'Beladung des Speichers'!C955)</f>
        <v/>
      </c>
      <c r="I955" s="154" t="str">
        <f>IF(ISBLANK('Beladung des Speichers'!A955),"",SUMIFS('Beladung des Speichers'!$E$17:$E$1001,'Beladung des Speichers'!$A$17:$A$1001,'Ergebnis (detailliert)'!A955))</f>
        <v/>
      </c>
      <c r="J955" s="113" t="str">
        <f>IF(ISBLANK('Beladung des Speichers'!A955),"",'Beladung des Speichers'!E955)</f>
        <v/>
      </c>
      <c r="K955" s="154" t="str">
        <f>IF(ISBLANK('Beladung des Speichers'!A955),"",SUMIFS('Entladung des Speichers'!$C$17:$C$1001,'Entladung des Speichers'!$A$17:$A$1001,'Ergebnis (detailliert)'!A955))</f>
        <v/>
      </c>
      <c r="L955" s="155" t="str">
        <f t="shared" si="58"/>
        <v/>
      </c>
      <c r="M955" s="155" t="str">
        <f>IF(ISBLANK('Entladung des Speichers'!A955),"",'Entladung des Speichers'!C955)</f>
        <v/>
      </c>
      <c r="N955" s="154" t="str">
        <f>IF(ISBLANK('Beladung des Speichers'!A955),"",SUMIFS('Entladung des Speichers'!$E$17:$E$1001,'Entladung des Speichers'!$A$17:$A$1001,'Ergebnis (detailliert)'!$A$17:$A$300))</f>
        <v/>
      </c>
      <c r="O955" s="113" t="str">
        <f t="shared" si="59"/>
        <v/>
      </c>
      <c r="P955" s="17" t="str">
        <f>IFERROR(IF(A955="","",N955*'Ergebnis (detailliert)'!J955/'Ergebnis (detailliert)'!I955),0)</f>
        <v/>
      </c>
      <c r="Q955" s="95" t="str">
        <f t="shared" si="60"/>
        <v/>
      </c>
      <c r="R955" s="96" t="str">
        <f t="shared" si="61"/>
        <v/>
      </c>
      <c r="S955" s="97" t="str">
        <f>IF(A955="","",IF(LOOKUP(A955,Stammdaten!$A$17:$A$1001,Stammdaten!$G$17:$G$1001)="Nein",0,IF(ISBLANK('Beladung des Speichers'!A955),"",ROUND(MIN(J955,Q955)*-1,2))))</f>
        <v/>
      </c>
    </row>
    <row r="956" spans="1:19" x14ac:dyDescent="0.2">
      <c r="A956" s="98" t="str">
        <f>IF('Beladung des Speichers'!A956="","",'Beladung des Speichers'!A956)</f>
        <v/>
      </c>
      <c r="B956" s="98" t="str">
        <f>IF('Beladung des Speichers'!B956="","",'Beladung des Speichers'!B956)</f>
        <v/>
      </c>
      <c r="C956" s="149" t="str">
        <f>IF(ISBLANK('Beladung des Speichers'!A956),"",SUMIFS('Beladung des Speichers'!$C$17:$C$300,'Beladung des Speichers'!$A$17:$A$300,A956)-SUMIFS('Entladung des Speichers'!$C$17:$C$300,'Entladung des Speichers'!$A$17:$A$300,A956)+SUMIFS(Füllstände!$B$17:$B$299,Füllstände!$A$17:$A$299,A956)-SUMIFS(Füllstände!$C$17:$C$299,Füllstände!$A$17:$A$299,A956))</f>
        <v/>
      </c>
      <c r="D956" s="150" t="str">
        <f>IF(ISBLANK('Beladung des Speichers'!A956),"",C956*'Beladung des Speichers'!C956/SUMIFS('Beladung des Speichers'!$C$17:$C$300,'Beladung des Speichers'!$A$17:$A$300,A956))</f>
        <v/>
      </c>
      <c r="E956" s="151" t="str">
        <f>IF(ISBLANK('Beladung des Speichers'!A956),"",1/SUMIFS('Beladung des Speichers'!$C$17:$C$300,'Beladung des Speichers'!$A$17:$A$300,A956)*C956*SUMIF($A$17:$A$300,A956,'Beladung des Speichers'!$E$17:$E$300))</f>
        <v/>
      </c>
      <c r="F956" s="152" t="str">
        <f>IF(ISBLANK('Beladung des Speichers'!A956),"",IF(C956=0,"0,00",D956/C956*E956))</f>
        <v/>
      </c>
      <c r="G956" s="153" t="str">
        <f>IF(ISBLANK('Beladung des Speichers'!A956),"",SUMIFS('Beladung des Speichers'!$C$17:$C$300,'Beladung des Speichers'!$A$17:$A$300,A956))</f>
        <v/>
      </c>
      <c r="H956" s="112" t="str">
        <f>IF(ISBLANK('Beladung des Speichers'!A956),"",'Beladung des Speichers'!C956)</f>
        <v/>
      </c>
      <c r="I956" s="154" t="str">
        <f>IF(ISBLANK('Beladung des Speichers'!A956),"",SUMIFS('Beladung des Speichers'!$E$17:$E$1001,'Beladung des Speichers'!$A$17:$A$1001,'Ergebnis (detailliert)'!A956))</f>
        <v/>
      </c>
      <c r="J956" s="113" t="str">
        <f>IF(ISBLANK('Beladung des Speichers'!A956),"",'Beladung des Speichers'!E956)</f>
        <v/>
      </c>
      <c r="K956" s="154" t="str">
        <f>IF(ISBLANK('Beladung des Speichers'!A956),"",SUMIFS('Entladung des Speichers'!$C$17:$C$1001,'Entladung des Speichers'!$A$17:$A$1001,'Ergebnis (detailliert)'!A956))</f>
        <v/>
      </c>
      <c r="L956" s="155" t="str">
        <f t="shared" si="58"/>
        <v/>
      </c>
      <c r="M956" s="155" t="str">
        <f>IF(ISBLANK('Entladung des Speichers'!A956),"",'Entladung des Speichers'!C956)</f>
        <v/>
      </c>
      <c r="N956" s="154" t="str">
        <f>IF(ISBLANK('Beladung des Speichers'!A956),"",SUMIFS('Entladung des Speichers'!$E$17:$E$1001,'Entladung des Speichers'!$A$17:$A$1001,'Ergebnis (detailliert)'!$A$17:$A$300))</f>
        <v/>
      </c>
      <c r="O956" s="113" t="str">
        <f t="shared" si="59"/>
        <v/>
      </c>
      <c r="P956" s="17" t="str">
        <f>IFERROR(IF(A956="","",N956*'Ergebnis (detailliert)'!J956/'Ergebnis (detailliert)'!I956),0)</f>
        <v/>
      </c>
      <c r="Q956" s="95" t="str">
        <f t="shared" si="60"/>
        <v/>
      </c>
      <c r="R956" s="96" t="str">
        <f t="shared" si="61"/>
        <v/>
      </c>
      <c r="S956" s="97" t="str">
        <f>IF(A956="","",IF(LOOKUP(A956,Stammdaten!$A$17:$A$1001,Stammdaten!$G$17:$G$1001)="Nein",0,IF(ISBLANK('Beladung des Speichers'!A956),"",ROUND(MIN(J956,Q956)*-1,2))))</f>
        <v/>
      </c>
    </row>
    <row r="957" spans="1:19" x14ac:dyDescent="0.2">
      <c r="A957" s="98" t="str">
        <f>IF('Beladung des Speichers'!A957="","",'Beladung des Speichers'!A957)</f>
        <v/>
      </c>
      <c r="B957" s="98" t="str">
        <f>IF('Beladung des Speichers'!B957="","",'Beladung des Speichers'!B957)</f>
        <v/>
      </c>
      <c r="C957" s="149" t="str">
        <f>IF(ISBLANK('Beladung des Speichers'!A957),"",SUMIFS('Beladung des Speichers'!$C$17:$C$300,'Beladung des Speichers'!$A$17:$A$300,A957)-SUMIFS('Entladung des Speichers'!$C$17:$C$300,'Entladung des Speichers'!$A$17:$A$300,A957)+SUMIFS(Füllstände!$B$17:$B$299,Füllstände!$A$17:$A$299,A957)-SUMIFS(Füllstände!$C$17:$C$299,Füllstände!$A$17:$A$299,A957))</f>
        <v/>
      </c>
      <c r="D957" s="150" t="str">
        <f>IF(ISBLANK('Beladung des Speichers'!A957),"",C957*'Beladung des Speichers'!C957/SUMIFS('Beladung des Speichers'!$C$17:$C$300,'Beladung des Speichers'!$A$17:$A$300,A957))</f>
        <v/>
      </c>
      <c r="E957" s="151" t="str">
        <f>IF(ISBLANK('Beladung des Speichers'!A957),"",1/SUMIFS('Beladung des Speichers'!$C$17:$C$300,'Beladung des Speichers'!$A$17:$A$300,A957)*C957*SUMIF($A$17:$A$300,A957,'Beladung des Speichers'!$E$17:$E$300))</f>
        <v/>
      </c>
      <c r="F957" s="152" t="str">
        <f>IF(ISBLANK('Beladung des Speichers'!A957),"",IF(C957=0,"0,00",D957/C957*E957))</f>
        <v/>
      </c>
      <c r="G957" s="153" t="str">
        <f>IF(ISBLANK('Beladung des Speichers'!A957),"",SUMIFS('Beladung des Speichers'!$C$17:$C$300,'Beladung des Speichers'!$A$17:$A$300,A957))</f>
        <v/>
      </c>
      <c r="H957" s="112" t="str">
        <f>IF(ISBLANK('Beladung des Speichers'!A957),"",'Beladung des Speichers'!C957)</f>
        <v/>
      </c>
      <c r="I957" s="154" t="str">
        <f>IF(ISBLANK('Beladung des Speichers'!A957),"",SUMIFS('Beladung des Speichers'!$E$17:$E$1001,'Beladung des Speichers'!$A$17:$A$1001,'Ergebnis (detailliert)'!A957))</f>
        <v/>
      </c>
      <c r="J957" s="113" t="str">
        <f>IF(ISBLANK('Beladung des Speichers'!A957),"",'Beladung des Speichers'!E957)</f>
        <v/>
      </c>
      <c r="K957" s="154" t="str">
        <f>IF(ISBLANK('Beladung des Speichers'!A957),"",SUMIFS('Entladung des Speichers'!$C$17:$C$1001,'Entladung des Speichers'!$A$17:$A$1001,'Ergebnis (detailliert)'!A957))</f>
        <v/>
      </c>
      <c r="L957" s="155" t="str">
        <f t="shared" si="58"/>
        <v/>
      </c>
      <c r="M957" s="155" t="str">
        <f>IF(ISBLANK('Entladung des Speichers'!A957),"",'Entladung des Speichers'!C957)</f>
        <v/>
      </c>
      <c r="N957" s="154" t="str">
        <f>IF(ISBLANK('Beladung des Speichers'!A957),"",SUMIFS('Entladung des Speichers'!$E$17:$E$1001,'Entladung des Speichers'!$A$17:$A$1001,'Ergebnis (detailliert)'!$A$17:$A$300))</f>
        <v/>
      </c>
      <c r="O957" s="113" t="str">
        <f t="shared" si="59"/>
        <v/>
      </c>
      <c r="P957" s="17" t="str">
        <f>IFERROR(IF(A957="","",N957*'Ergebnis (detailliert)'!J957/'Ergebnis (detailliert)'!I957),0)</f>
        <v/>
      </c>
      <c r="Q957" s="95" t="str">
        <f t="shared" si="60"/>
        <v/>
      </c>
      <c r="R957" s="96" t="str">
        <f t="shared" si="61"/>
        <v/>
      </c>
      <c r="S957" s="97" t="str">
        <f>IF(A957="","",IF(LOOKUP(A957,Stammdaten!$A$17:$A$1001,Stammdaten!$G$17:$G$1001)="Nein",0,IF(ISBLANK('Beladung des Speichers'!A957),"",ROUND(MIN(J957,Q957)*-1,2))))</f>
        <v/>
      </c>
    </row>
    <row r="958" spans="1:19" x14ac:dyDescent="0.2">
      <c r="A958" s="98" t="str">
        <f>IF('Beladung des Speichers'!A958="","",'Beladung des Speichers'!A958)</f>
        <v/>
      </c>
      <c r="B958" s="98" t="str">
        <f>IF('Beladung des Speichers'!B958="","",'Beladung des Speichers'!B958)</f>
        <v/>
      </c>
      <c r="C958" s="149" t="str">
        <f>IF(ISBLANK('Beladung des Speichers'!A958),"",SUMIFS('Beladung des Speichers'!$C$17:$C$300,'Beladung des Speichers'!$A$17:$A$300,A958)-SUMIFS('Entladung des Speichers'!$C$17:$C$300,'Entladung des Speichers'!$A$17:$A$300,A958)+SUMIFS(Füllstände!$B$17:$B$299,Füllstände!$A$17:$A$299,A958)-SUMIFS(Füllstände!$C$17:$C$299,Füllstände!$A$17:$A$299,A958))</f>
        <v/>
      </c>
      <c r="D958" s="150" t="str">
        <f>IF(ISBLANK('Beladung des Speichers'!A958),"",C958*'Beladung des Speichers'!C958/SUMIFS('Beladung des Speichers'!$C$17:$C$300,'Beladung des Speichers'!$A$17:$A$300,A958))</f>
        <v/>
      </c>
      <c r="E958" s="151" t="str">
        <f>IF(ISBLANK('Beladung des Speichers'!A958),"",1/SUMIFS('Beladung des Speichers'!$C$17:$C$300,'Beladung des Speichers'!$A$17:$A$300,A958)*C958*SUMIF($A$17:$A$300,A958,'Beladung des Speichers'!$E$17:$E$300))</f>
        <v/>
      </c>
      <c r="F958" s="152" t="str">
        <f>IF(ISBLANK('Beladung des Speichers'!A958),"",IF(C958=0,"0,00",D958/C958*E958))</f>
        <v/>
      </c>
      <c r="G958" s="153" t="str">
        <f>IF(ISBLANK('Beladung des Speichers'!A958),"",SUMIFS('Beladung des Speichers'!$C$17:$C$300,'Beladung des Speichers'!$A$17:$A$300,A958))</f>
        <v/>
      </c>
      <c r="H958" s="112" t="str">
        <f>IF(ISBLANK('Beladung des Speichers'!A958),"",'Beladung des Speichers'!C958)</f>
        <v/>
      </c>
      <c r="I958" s="154" t="str">
        <f>IF(ISBLANK('Beladung des Speichers'!A958),"",SUMIFS('Beladung des Speichers'!$E$17:$E$1001,'Beladung des Speichers'!$A$17:$A$1001,'Ergebnis (detailliert)'!A958))</f>
        <v/>
      </c>
      <c r="J958" s="113" t="str">
        <f>IF(ISBLANK('Beladung des Speichers'!A958),"",'Beladung des Speichers'!E958)</f>
        <v/>
      </c>
      <c r="K958" s="154" t="str">
        <f>IF(ISBLANK('Beladung des Speichers'!A958),"",SUMIFS('Entladung des Speichers'!$C$17:$C$1001,'Entladung des Speichers'!$A$17:$A$1001,'Ergebnis (detailliert)'!A958))</f>
        <v/>
      </c>
      <c r="L958" s="155" t="str">
        <f t="shared" si="58"/>
        <v/>
      </c>
      <c r="M958" s="155" t="str">
        <f>IF(ISBLANK('Entladung des Speichers'!A958),"",'Entladung des Speichers'!C958)</f>
        <v/>
      </c>
      <c r="N958" s="154" t="str">
        <f>IF(ISBLANK('Beladung des Speichers'!A958),"",SUMIFS('Entladung des Speichers'!$E$17:$E$1001,'Entladung des Speichers'!$A$17:$A$1001,'Ergebnis (detailliert)'!$A$17:$A$300))</f>
        <v/>
      </c>
      <c r="O958" s="113" t="str">
        <f t="shared" si="59"/>
        <v/>
      </c>
      <c r="P958" s="17" t="str">
        <f>IFERROR(IF(A958="","",N958*'Ergebnis (detailliert)'!J958/'Ergebnis (detailliert)'!I958),0)</f>
        <v/>
      </c>
      <c r="Q958" s="95" t="str">
        <f t="shared" si="60"/>
        <v/>
      </c>
      <c r="R958" s="96" t="str">
        <f t="shared" si="61"/>
        <v/>
      </c>
      <c r="S958" s="97" t="str">
        <f>IF(A958="","",IF(LOOKUP(A958,Stammdaten!$A$17:$A$1001,Stammdaten!$G$17:$G$1001)="Nein",0,IF(ISBLANK('Beladung des Speichers'!A958),"",ROUND(MIN(J958,Q958)*-1,2))))</f>
        <v/>
      </c>
    </row>
    <row r="959" spans="1:19" x14ac:dyDescent="0.2">
      <c r="A959" s="98" t="str">
        <f>IF('Beladung des Speichers'!A959="","",'Beladung des Speichers'!A959)</f>
        <v/>
      </c>
      <c r="B959" s="98" t="str">
        <f>IF('Beladung des Speichers'!B959="","",'Beladung des Speichers'!B959)</f>
        <v/>
      </c>
      <c r="C959" s="149" t="str">
        <f>IF(ISBLANK('Beladung des Speichers'!A959),"",SUMIFS('Beladung des Speichers'!$C$17:$C$300,'Beladung des Speichers'!$A$17:$A$300,A959)-SUMIFS('Entladung des Speichers'!$C$17:$C$300,'Entladung des Speichers'!$A$17:$A$300,A959)+SUMIFS(Füllstände!$B$17:$B$299,Füllstände!$A$17:$A$299,A959)-SUMIFS(Füllstände!$C$17:$C$299,Füllstände!$A$17:$A$299,A959))</f>
        <v/>
      </c>
      <c r="D959" s="150" t="str">
        <f>IF(ISBLANK('Beladung des Speichers'!A959),"",C959*'Beladung des Speichers'!C959/SUMIFS('Beladung des Speichers'!$C$17:$C$300,'Beladung des Speichers'!$A$17:$A$300,A959))</f>
        <v/>
      </c>
      <c r="E959" s="151" t="str">
        <f>IF(ISBLANK('Beladung des Speichers'!A959),"",1/SUMIFS('Beladung des Speichers'!$C$17:$C$300,'Beladung des Speichers'!$A$17:$A$300,A959)*C959*SUMIF($A$17:$A$300,A959,'Beladung des Speichers'!$E$17:$E$300))</f>
        <v/>
      </c>
      <c r="F959" s="152" t="str">
        <f>IF(ISBLANK('Beladung des Speichers'!A959),"",IF(C959=0,"0,00",D959/C959*E959))</f>
        <v/>
      </c>
      <c r="G959" s="153" t="str">
        <f>IF(ISBLANK('Beladung des Speichers'!A959),"",SUMIFS('Beladung des Speichers'!$C$17:$C$300,'Beladung des Speichers'!$A$17:$A$300,A959))</f>
        <v/>
      </c>
      <c r="H959" s="112" t="str">
        <f>IF(ISBLANK('Beladung des Speichers'!A959),"",'Beladung des Speichers'!C959)</f>
        <v/>
      </c>
      <c r="I959" s="154" t="str">
        <f>IF(ISBLANK('Beladung des Speichers'!A959),"",SUMIFS('Beladung des Speichers'!$E$17:$E$1001,'Beladung des Speichers'!$A$17:$A$1001,'Ergebnis (detailliert)'!A959))</f>
        <v/>
      </c>
      <c r="J959" s="113" t="str">
        <f>IF(ISBLANK('Beladung des Speichers'!A959),"",'Beladung des Speichers'!E959)</f>
        <v/>
      </c>
      <c r="K959" s="154" t="str">
        <f>IF(ISBLANK('Beladung des Speichers'!A959),"",SUMIFS('Entladung des Speichers'!$C$17:$C$1001,'Entladung des Speichers'!$A$17:$A$1001,'Ergebnis (detailliert)'!A959))</f>
        <v/>
      </c>
      <c r="L959" s="155" t="str">
        <f t="shared" si="58"/>
        <v/>
      </c>
      <c r="M959" s="155" t="str">
        <f>IF(ISBLANK('Entladung des Speichers'!A959),"",'Entladung des Speichers'!C959)</f>
        <v/>
      </c>
      <c r="N959" s="154" t="str">
        <f>IF(ISBLANK('Beladung des Speichers'!A959),"",SUMIFS('Entladung des Speichers'!$E$17:$E$1001,'Entladung des Speichers'!$A$17:$A$1001,'Ergebnis (detailliert)'!$A$17:$A$300))</f>
        <v/>
      </c>
      <c r="O959" s="113" t="str">
        <f t="shared" si="59"/>
        <v/>
      </c>
      <c r="P959" s="17" t="str">
        <f>IFERROR(IF(A959="","",N959*'Ergebnis (detailliert)'!J959/'Ergebnis (detailliert)'!I959),0)</f>
        <v/>
      </c>
      <c r="Q959" s="95" t="str">
        <f t="shared" si="60"/>
        <v/>
      </c>
      <c r="R959" s="96" t="str">
        <f t="shared" si="61"/>
        <v/>
      </c>
      <c r="S959" s="97" t="str">
        <f>IF(A959="","",IF(LOOKUP(A959,Stammdaten!$A$17:$A$1001,Stammdaten!$G$17:$G$1001)="Nein",0,IF(ISBLANK('Beladung des Speichers'!A959),"",ROUND(MIN(J959,Q959)*-1,2))))</f>
        <v/>
      </c>
    </row>
    <row r="960" spans="1:19" x14ac:dyDescent="0.2">
      <c r="A960" s="98" t="str">
        <f>IF('Beladung des Speichers'!A960="","",'Beladung des Speichers'!A960)</f>
        <v/>
      </c>
      <c r="B960" s="98" t="str">
        <f>IF('Beladung des Speichers'!B960="","",'Beladung des Speichers'!B960)</f>
        <v/>
      </c>
      <c r="C960" s="149" t="str">
        <f>IF(ISBLANK('Beladung des Speichers'!A960),"",SUMIFS('Beladung des Speichers'!$C$17:$C$300,'Beladung des Speichers'!$A$17:$A$300,A960)-SUMIFS('Entladung des Speichers'!$C$17:$C$300,'Entladung des Speichers'!$A$17:$A$300,A960)+SUMIFS(Füllstände!$B$17:$B$299,Füllstände!$A$17:$A$299,A960)-SUMIFS(Füllstände!$C$17:$C$299,Füllstände!$A$17:$A$299,A960))</f>
        <v/>
      </c>
      <c r="D960" s="150" t="str">
        <f>IF(ISBLANK('Beladung des Speichers'!A960),"",C960*'Beladung des Speichers'!C960/SUMIFS('Beladung des Speichers'!$C$17:$C$300,'Beladung des Speichers'!$A$17:$A$300,A960))</f>
        <v/>
      </c>
      <c r="E960" s="151" t="str">
        <f>IF(ISBLANK('Beladung des Speichers'!A960),"",1/SUMIFS('Beladung des Speichers'!$C$17:$C$300,'Beladung des Speichers'!$A$17:$A$300,A960)*C960*SUMIF($A$17:$A$300,A960,'Beladung des Speichers'!$E$17:$E$300))</f>
        <v/>
      </c>
      <c r="F960" s="152" t="str">
        <f>IF(ISBLANK('Beladung des Speichers'!A960),"",IF(C960=0,"0,00",D960/C960*E960))</f>
        <v/>
      </c>
      <c r="G960" s="153" t="str">
        <f>IF(ISBLANK('Beladung des Speichers'!A960),"",SUMIFS('Beladung des Speichers'!$C$17:$C$300,'Beladung des Speichers'!$A$17:$A$300,A960))</f>
        <v/>
      </c>
      <c r="H960" s="112" t="str">
        <f>IF(ISBLANK('Beladung des Speichers'!A960),"",'Beladung des Speichers'!C960)</f>
        <v/>
      </c>
      <c r="I960" s="154" t="str">
        <f>IF(ISBLANK('Beladung des Speichers'!A960),"",SUMIFS('Beladung des Speichers'!$E$17:$E$1001,'Beladung des Speichers'!$A$17:$A$1001,'Ergebnis (detailliert)'!A960))</f>
        <v/>
      </c>
      <c r="J960" s="113" t="str">
        <f>IF(ISBLANK('Beladung des Speichers'!A960),"",'Beladung des Speichers'!E960)</f>
        <v/>
      </c>
      <c r="K960" s="154" t="str">
        <f>IF(ISBLANK('Beladung des Speichers'!A960),"",SUMIFS('Entladung des Speichers'!$C$17:$C$1001,'Entladung des Speichers'!$A$17:$A$1001,'Ergebnis (detailliert)'!A960))</f>
        <v/>
      </c>
      <c r="L960" s="155" t="str">
        <f t="shared" si="58"/>
        <v/>
      </c>
      <c r="M960" s="155" t="str">
        <f>IF(ISBLANK('Entladung des Speichers'!A960),"",'Entladung des Speichers'!C960)</f>
        <v/>
      </c>
      <c r="N960" s="154" t="str">
        <f>IF(ISBLANK('Beladung des Speichers'!A960),"",SUMIFS('Entladung des Speichers'!$E$17:$E$1001,'Entladung des Speichers'!$A$17:$A$1001,'Ergebnis (detailliert)'!$A$17:$A$300))</f>
        <v/>
      </c>
      <c r="O960" s="113" t="str">
        <f t="shared" si="59"/>
        <v/>
      </c>
      <c r="P960" s="17" t="str">
        <f>IFERROR(IF(A960="","",N960*'Ergebnis (detailliert)'!J960/'Ergebnis (detailliert)'!I960),0)</f>
        <v/>
      </c>
      <c r="Q960" s="95" t="str">
        <f t="shared" si="60"/>
        <v/>
      </c>
      <c r="R960" s="96" t="str">
        <f t="shared" si="61"/>
        <v/>
      </c>
      <c r="S960" s="97" t="str">
        <f>IF(A960="","",IF(LOOKUP(A960,Stammdaten!$A$17:$A$1001,Stammdaten!$G$17:$G$1001)="Nein",0,IF(ISBLANK('Beladung des Speichers'!A960),"",ROUND(MIN(J960,Q960)*-1,2))))</f>
        <v/>
      </c>
    </row>
    <row r="961" spans="1:19" x14ac:dyDescent="0.2">
      <c r="A961" s="98" t="str">
        <f>IF('Beladung des Speichers'!A961="","",'Beladung des Speichers'!A961)</f>
        <v/>
      </c>
      <c r="B961" s="98" t="str">
        <f>IF('Beladung des Speichers'!B961="","",'Beladung des Speichers'!B961)</f>
        <v/>
      </c>
      <c r="C961" s="149" t="str">
        <f>IF(ISBLANK('Beladung des Speichers'!A961),"",SUMIFS('Beladung des Speichers'!$C$17:$C$300,'Beladung des Speichers'!$A$17:$A$300,A961)-SUMIFS('Entladung des Speichers'!$C$17:$C$300,'Entladung des Speichers'!$A$17:$A$300,A961)+SUMIFS(Füllstände!$B$17:$B$299,Füllstände!$A$17:$A$299,A961)-SUMIFS(Füllstände!$C$17:$C$299,Füllstände!$A$17:$A$299,A961))</f>
        <v/>
      </c>
      <c r="D961" s="150" t="str">
        <f>IF(ISBLANK('Beladung des Speichers'!A961),"",C961*'Beladung des Speichers'!C961/SUMIFS('Beladung des Speichers'!$C$17:$C$300,'Beladung des Speichers'!$A$17:$A$300,A961))</f>
        <v/>
      </c>
      <c r="E961" s="151" t="str">
        <f>IF(ISBLANK('Beladung des Speichers'!A961),"",1/SUMIFS('Beladung des Speichers'!$C$17:$C$300,'Beladung des Speichers'!$A$17:$A$300,A961)*C961*SUMIF($A$17:$A$300,A961,'Beladung des Speichers'!$E$17:$E$300))</f>
        <v/>
      </c>
      <c r="F961" s="152" t="str">
        <f>IF(ISBLANK('Beladung des Speichers'!A961),"",IF(C961=0,"0,00",D961/C961*E961))</f>
        <v/>
      </c>
      <c r="G961" s="153" t="str">
        <f>IF(ISBLANK('Beladung des Speichers'!A961),"",SUMIFS('Beladung des Speichers'!$C$17:$C$300,'Beladung des Speichers'!$A$17:$A$300,A961))</f>
        <v/>
      </c>
      <c r="H961" s="112" t="str">
        <f>IF(ISBLANK('Beladung des Speichers'!A961),"",'Beladung des Speichers'!C961)</f>
        <v/>
      </c>
      <c r="I961" s="154" t="str">
        <f>IF(ISBLANK('Beladung des Speichers'!A961),"",SUMIFS('Beladung des Speichers'!$E$17:$E$1001,'Beladung des Speichers'!$A$17:$A$1001,'Ergebnis (detailliert)'!A961))</f>
        <v/>
      </c>
      <c r="J961" s="113" t="str">
        <f>IF(ISBLANK('Beladung des Speichers'!A961),"",'Beladung des Speichers'!E961)</f>
        <v/>
      </c>
      <c r="K961" s="154" t="str">
        <f>IF(ISBLANK('Beladung des Speichers'!A961),"",SUMIFS('Entladung des Speichers'!$C$17:$C$1001,'Entladung des Speichers'!$A$17:$A$1001,'Ergebnis (detailliert)'!A961))</f>
        <v/>
      </c>
      <c r="L961" s="155" t="str">
        <f t="shared" si="58"/>
        <v/>
      </c>
      <c r="M961" s="155" t="str">
        <f>IF(ISBLANK('Entladung des Speichers'!A961),"",'Entladung des Speichers'!C961)</f>
        <v/>
      </c>
      <c r="N961" s="154" t="str">
        <f>IF(ISBLANK('Beladung des Speichers'!A961),"",SUMIFS('Entladung des Speichers'!$E$17:$E$1001,'Entladung des Speichers'!$A$17:$A$1001,'Ergebnis (detailliert)'!$A$17:$A$300))</f>
        <v/>
      </c>
      <c r="O961" s="113" t="str">
        <f t="shared" si="59"/>
        <v/>
      </c>
      <c r="P961" s="17" t="str">
        <f>IFERROR(IF(A961="","",N961*'Ergebnis (detailliert)'!J961/'Ergebnis (detailliert)'!I961),0)</f>
        <v/>
      </c>
      <c r="Q961" s="95" t="str">
        <f t="shared" si="60"/>
        <v/>
      </c>
      <c r="R961" s="96" t="str">
        <f t="shared" si="61"/>
        <v/>
      </c>
      <c r="S961" s="97" t="str">
        <f>IF(A961="","",IF(LOOKUP(A961,Stammdaten!$A$17:$A$1001,Stammdaten!$G$17:$G$1001)="Nein",0,IF(ISBLANK('Beladung des Speichers'!A961),"",ROUND(MIN(J961,Q961)*-1,2))))</f>
        <v/>
      </c>
    </row>
    <row r="962" spans="1:19" x14ac:dyDescent="0.2">
      <c r="A962" s="98" t="str">
        <f>IF('Beladung des Speichers'!A962="","",'Beladung des Speichers'!A962)</f>
        <v/>
      </c>
      <c r="B962" s="98" t="str">
        <f>IF('Beladung des Speichers'!B962="","",'Beladung des Speichers'!B962)</f>
        <v/>
      </c>
      <c r="C962" s="149" t="str">
        <f>IF(ISBLANK('Beladung des Speichers'!A962),"",SUMIFS('Beladung des Speichers'!$C$17:$C$300,'Beladung des Speichers'!$A$17:$A$300,A962)-SUMIFS('Entladung des Speichers'!$C$17:$C$300,'Entladung des Speichers'!$A$17:$A$300,A962)+SUMIFS(Füllstände!$B$17:$B$299,Füllstände!$A$17:$A$299,A962)-SUMIFS(Füllstände!$C$17:$C$299,Füllstände!$A$17:$A$299,A962))</f>
        <v/>
      </c>
      <c r="D962" s="150" t="str">
        <f>IF(ISBLANK('Beladung des Speichers'!A962),"",C962*'Beladung des Speichers'!C962/SUMIFS('Beladung des Speichers'!$C$17:$C$300,'Beladung des Speichers'!$A$17:$A$300,A962))</f>
        <v/>
      </c>
      <c r="E962" s="151" t="str">
        <f>IF(ISBLANK('Beladung des Speichers'!A962),"",1/SUMIFS('Beladung des Speichers'!$C$17:$C$300,'Beladung des Speichers'!$A$17:$A$300,A962)*C962*SUMIF($A$17:$A$300,A962,'Beladung des Speichers'!$E$17:$E$300))</f>
        <v/>
      </c>
      <c r="F962" s="152" t="str">
        <f>IF(ISBLANK('Beladung des Speichers'!A962),"",IF(C962=0,"0,00",D962/C962*E962))</f>
        <v/>
      </c>
      <c r="G962" s="153" t="str">
        <f>IF(ISBLANK('Beladung des Speichers'!A962),"",SUMIFS('Beladung des Speichers'!$C$17:$C$300,'Beladung des Speichers'!$A$17:$A$300,A962))</f>
        <v/>
      </c>
      <c r="H962" s="112" t="str">
        <f>IF(ISBLANK('Beladung des Speichers'!A962),"",'Beladung des Speichers'!C962)</f>
        <v/>
      </c>
      <c r="I962" s="154" t="str">
        <f>IF(ISBLANK('Beladung des Speichers'!A962),"",SUMIFS('Beladung des Speichers'!$E$17:$E$1001,'Beladung des Speichers'!$A$17:$A$1001,'Ergebnis (detailliert)'!A962))</f>
        <v/>
      </c>
      <c r="J962" s="113" t="str">
        <f>IF(ISBLANK('Beladung des Speichers'!A962),"",'Beladung des Speichers'!E962)</f>
        <v/>
      </c>
      <c r="K962" s="154" t="str">
        <f>IF(ISBLANK('Beladung des Speichers'!A962),"",SUMIFS('Entladung des Speichers'!$C$17:$C$1001,'Entladung des Speichers'!$A$17:$A$1001,'Ergebnis (detailliert)'!A962))</f>
        <v/>
      </c>
      <c r="L962" s="155" t="str">
        <f t="shared" si="58"/>
        <v/>
      </c>
      <c r="M962" s="155" t="str">
        <f>IF(ISBLANK('Entladung des Speichers'!A962),"",'Entladung des Speichers'!C962)</f>
        <v/>
      </c>
      <c r="N962" s="154" t="str">
        <f>IF(ISBLANK('Beladung des Speichers'!A962),"",SUMIFS('Entladung des Speichers'!$E$17:$E$1001,'Entladung des Speichers'!$A$17:$A$1001,'Ergebnis (detailliert)'!$A$17:$A$300))</f>
        <v/>
      </c>
      <c r="O962" s="113" t="str">
        <f t="shared" si="59"/>
        <v/>
      </c>
      <c r="P962" s="17" t="str">
        <f>IFERROR(IF(A962="","",N962*'Ergebnis (detailliert)'!J962/'Ergebnis (detailliert)'!I962),0)</f>
        <v/>
      </c>
      <c r="Q962" s="95" t="str">
        <f t="shared" si="60"/>
        <v/>
      </c>
      <c r="R962" s="96" t="str">
        <f t="shared" si="61"/>
        <v/>
      </c>
      <c r="S962" s="97" t="str">
        <f>IF(A962="","",IF(LOOKUP(A962,Stammdaten!$A$17:$A$1001,Stammdaten!$G$17:$G$1001)="Nein",0,IF(ISBLANK('Beladung des Speichers'!A962),"",ROUND(MIN(J962,Q962)*-1,2))))</f>
        <v/>
      </c>
    </row>
    <row r="963" spans="1:19" x14ac:dyDescent="0.2">
      <c r="A963" s="98" t="str">
        <f>IF('Beladung des Speichers'!A963="","",'Beladung des Speichers'!A963)</f>
        <v/>
      </c>
      <c r="B963" s="98" t="str">
        <f>IF('Beladung des Speichers'!B963="","",'Beladung des Speichers'!B963)</f>
        <v/>
      </c>
      <c r="C963" s="149" t="str">
        <f>IF(ISBLANK('Beladung des Speichers'!A963),"",SUMIFS('Beladung des Speichers'!$C$17:$C$300,'Beladung des Speichers'!$A$17:$A$300,A963)-SUMIFS('Entladung des Speichers'!$C$17:$C$300,'Entladung des Speichers'!$A$17:$A$300,A963)+SUMIFS(Füllstände!$B$17:$B$299,Füllstände!$A$17:$A$299,A963)-SUMIFS(Füllstände!$C$17:$C$299,Füllstände!$A$17:$A$299,A963))</f>
        <v/>
      </c>
      <c r="D963" s="150" t="str">
        <f>IF(ISBLANK('Beladung des Speichers'!A963),"",C963*'Beladung des Speichers'!C963/SUMIFS('Beladung des Speichers'!$C$17:$C$300,'Beladung des Speichers'!$A$17:$A$300,A963))</f>
        <v/>
      </c>
      <c r="E963" s="151" t="str">
        <f>IF(ISBLANK('Beladung des Speichers'!A963),"",1/SUMIFS('Beladung des Speichers'!$C$17:$C$300,'Beladung des Speichers'!$A$17:$A$300,A963)*C963*SUMIF($A$17:$A$300,A963,'Beladung des Speichers'!$E$17:$E$300))</f>
        <v/>
      </c>
      <c r="F963" s="152" t="str">
        <f>IF(ISBLANK('Beladung des Speichers'!A963),"",IF(C963=0,"0,00",D963/C963*E963))</f>
        <v/>
      </c>
      <c r="G963" s="153" t="str">
        <f>IF(ISBLANK('Beladung des Speichers'!A963),"",SUMIFS('Beladung des Speichers'!$C$17:$C$300,'Beladung des Speichers'!$A$17:$A$300,A963))</f>
        <v/>
      </c>
      <c r="H963" s="112" t="str">
        <f>IF(ISBLANK('Beladung des Speichers'!A963),"",'Beladung des Speichers'!C963)</f>
        <v/>
      </c>
      <c r="I963" s="154" t="str">
        <f>IF(ISBLANK('Beladung des Speichers'!A963),"",SUMIFS('Beladung des Speichers'!$E$17:$E$1001,'Beladung des Speichers'!$A$17:$A$1001,'Ergebnis (detailliert)'!A963))</f>
        <v/>
      </c>
      <c r="J963" s="113" t="str">
        <f>IF(ISBLANK('Beladung des Speichers'!A963),"",'Beladung des Speichers'!E963)</f>
        <v/>
      </c>
      <c r="K963" s="154" t="str">
        <f>IF(ISBLANK('Beladung des Speichers'!A963),"",SUMIFS('Entladung des Speichers'!$C$17:$C$1001,'Entladung des Speichers'!$A$17:$A$1001,'Ergebnis (detailliert)'!A963))</f>
        <v/>
      </c>
      <c r="L963" s="155" t="str">
        <f t="shared" si="58"/>
        <v/>
      </c>
      <c r="M963" s="155" t="str">
        <f>IF(ISBLANK('Entladung des Speichers'!A963),"",'Entladung des Speichers'!C963)</f>
        <v/>
      </c>
      <c r="N963" s="154" t="str">
        <f>IF(ISBLANK('Beladung des Speichers'!A963),"",SUMIFS('Entladung des Speichers'!$E$17:$E$1001,'Entladung des Speichers'!$A$17:$A$1001,'Ergebnis (detailliert)'!$A$17:$A$300))</f>
        <v/>
      </c>
      <c r="O963" s="113" t="str">
        <f t="shared" si="59"/>
        <v/>
      </c>
      <c r="P963" s="17" t="str">
        <f>IFERROR(IF(A963="","",N963*'Ergebnis (detailliert)'!J963/'Ergebnis (detailliert)'!I963),0)</f>
        <v/>
      </c>
      <c r="Q963" s="95" t="str">
        <f t="shared" si="60"/>
        <v/>
      </c>
      <c r="R963" s="96" t="str">
        <f t="shared" si="61"/>
        <v/>
      </c>
      <c r="S963" s="97" t="str">
        <f>IF(A963="","",IF(LOOKUP(A963,Stammdaten!$A$17:$A$1001,Stammdaten!$G$17:$G$1001)="Nein",0,IF(ISBLANK('Beladung des Speichers'!A963),"",ROUND(MIN(J963,Q963)*-1,2))))</f>
        <v/>
      </c>
    </row>
    <row r="964" spans="1:19" x14ac:dyDescent="0.2">
      <c r="A964" s="98" t="str">
        <f>IF('Beladung des Speichers'!A964="","",'Beladung des Speichers'!A964)</f>
        <v/>
      </c>
      <c r="B964" s="98" t="str">
        <f>IF('Beladung des Speichers'!B964="","",'Beladung des Speichers'!B964)</f>
        <v/>
      </c>
      <c r="C964" s="149" t="str">
        <f>IF(ISBLANK('Beladung des Speichers'!A964),"",SUMIFS('Beladung des Speichers'!$C$17:$C$300,'Beladung des Speichers'!$A$17:$A$300,A964)-SUMIFS('Entladung des Speichers'!$C$17:$C$300,'Entladung des Speichers'!$A$17:$A$300,A964)+SUMIFS(Füllstände!$B$17:$B$299,Füllstände!$A$17:$A$299,A964)-SUMIFS(Füllstände!$C$17:$C$299,Füllstände!$A$17:$A$299,A964))</f>
        <v/>
      </c>
      <c r="D964" s="150" t="str">
        <f>IF(ISBLANK('Beladung des Speichers'!A964),"",C964*'Beladung des Speichers'!C964/SUMIFS('Beladung des Speichers'!$C$17:$C$300,'Beladung des Speichers'!$A$17:$A$300,A964))</f>
        <v/>
      </c>
      <c r="E964" s="151" t="str">
        <f>IF(ISBLANK('Beladung des Speichers'!A964),"",1/SUMIFS('Beladung des Speichers'!$C$17:$C$300,'Beladung des Speichers'!$A$17:$A$300,A964)*C964*SUMIF($A$17:$A$300,A964,'Beladung des Speichers'!$E$17:$E$300))</f>
        <v/>
      </c>
      <c r="F964" s="152" t="str">
        <f>IF(ISBLANK('Beladung des Speichers'!A964),"",IF(C964=0,"0,00",D964/C964*E964))</f>
        <v/>
      </c>
      <c r="G964" s="153" t="str">
        <f>IF(ISBLANK('Beladung des Speichers'!A964),"",SUMIFS('Beladung des Speichers'!$C$17:$C$300,'Beladung des Speichers'!$A$17:$A$300,A964))</f>
        <v/>
      </c>
      <c r="H964" s="112" t="str">
        <f>IF(ISBLANK('Beladung des Speichers'!A964),"",'Beladung des Speichers'!C964)</f>
        <v/>
      </c>
      <c r="I964" s="154" t="str">
        <f>IF(ISBLANK('Beladung des Speichers'!A964),"",SUMIFS('Beladung des Speichers'!$E$17:$E$1001,'Beladung des Speichers'!$A$17:$A$1001,'Ergebnis (detailliert)'!A964))</f>
        <v/>
      </c>
      <c r="J964" s="113" t="str">
        <f>IF(ISBLANK('Beladung des Speichers'!A964),"",'Beladung des Speichers'!E964)</f>
        <v/>
      </c>
      <c r="K964" s="154" t="str">
        <f>IF(ISBLANK('Beladung des Speichers'!A964),"",SUMIFS('Entladung des Speichers'!$C$17:$C$1001,'Entladung des Speichers'!$A$17:$A$1001,'Ergebnis (detailliert)'!A964))</f>
        <v/>
      </c>
      <c r="L964" s="155" t="str">
        <f t="shared" si="58"/>
        <v/>
      </c>
      <c r="M964" s="155" t="str">
        <f>IF(ISBLANK('Entladung des Speichers'!A964),"",'Entladung des Speichers'!C964)</f>
        <v/>
      </c>
      <c r="N964" s="154" t="str">
        <f>IF(ISBLANK('Beladung des Speichers'!A964),"",SUMIFS('Entladung des Speichers'!$E$17:$E$1001,'Entladung des Speichers'!$A$17:$A$1001,'Ergebnis (detailliert)'!$A$17:$A$300))</f>
        <v/>
      </c>
      <c r="O964" s="113" t="str">
        <f t="shared" si="59"/>
        <v/>
      </c>
      <c r="P964" s="17" t="str">
        <f>IFERROR(IF(A964="","",N964*'Ergebnis (detailliert)'!J964/'Ergebnis (detailliert)'!I964),0)</f>
        <v/>
      </c>
      <c r="Q964" s="95" t="str">
        <f t="shared" si="60"/>
        <v/>
      </c>
      <c r="R964" s="96" t="str">
        <f t="shared" si="61"/>
        <v/>
      </c>
      <c r="S964" s="97" t="str">
        <f>IF(A964="","",IF(LOOKUP(A964,Stammdaten!$A$17:$A$1001,Stammdaten!$G$17:$G$1001)="Nein",0,IF(ISBLANK('Beladung des Speichers'!A964),"",ROUND(MIN(J964,Q964)*-1,2))))</f>
        <v/>
      </c>
    </row>
    <row r="965" spans="1:19" x14ac:dyDescent="0.2">
      <c r="A965" s="98" t="str">
        <f>IF('Beladung des Speichers'!A965="","",'Beladung des Speichers'!A965)</f>
        <v/>
      </c>
      <c r="B965" s="98" t="str">
        <f>IF('Beladung des Speichers'!B965="","",'Beladung des Speichers'!B965)</f>
        <v/>
      </c>
      <c r="C965" s="149" t="str">
        <f>IF(ISBLANK('Beladung des Speichers'!A965),"",SUMIFS('Beladung des Speichers'!$C$17:$C$300,'Beladung des Speichers'!$A$17:$A$300,A965)-SUMIFS('Entladung des Speichers'!$C$17:$C$300,'Entladung des Speichers'!$A$17:$A$300,A965)+SUMIFS(Füllstände!$B$17:$B$299,Füllstände!$A$17:$A$299,A965)-SUMIFS(Füllstände!$C$17:$C$299,Füllstände!$A$17:$A$299,A965))</f>
        <v/>
      </c>
      <c r="D965" s="150" t="str">
        <f>IF(ISBLANK('Beladung des Speichers'!A965),"",C965*'Beladung des Speichers'!C965/SUMIFS('Beladung des Speichers'!$C$17:$C$300,'Beladung des Speichers'!$A$17:$A$300,A965))</f>
        <v/>
      </c>
      <c r="E965" s="151" t="str">
        <f>IF(ISBLANK('Beladung des Speichers'!A965),"",1/SUMIFS('Beladung des Speichers'!$C$17:$C$300,'Beladung des Speichers'!$A$17:$A$300,A965)*C965*SUMIF($A$17:$A$300,A965,'Beladung des Speichers'!$E$17:$E$300))</f>
        <v/>
      </c>
      <c r="F965" s="152" t="str">
        <f>IF(ISBLANK('Beladung des Speichers'!A965),"",IF(C965=0,"0,00",D965/C965*E965))</f>
        <v/>
      </c>
      <c r="G965" s="153" t="str">
        <f>IF(ISBLANK('Beladung des Speichers'!A965),"",SUMIFS('Beladung des Speichers'!$C$17:$C$300,'Beladung des Speichers'!$A$17:$A$300,A965))</f>
        <v/>
      </c>
      <c r="H965" s="112" t="str">
        <f>IF(ISBLANK('Beladung des Speichers'!A965),"",'Beladung des Speichers'!C965)</f>
        <v/>
      </c>
      <c r="I965" s="154" t="str">
        <f>IF(ISBLANK('Beladung des Speichers'!A965),"",SUMIFS('Beladung des Speichers'!$E$17:$E$1001,'Beladung des Speichers'!$A$17:$A$1001,'Ergebnis (detailliert)'!A965))</f>
        <v/>
      </c>
      <c r="J965" s="113" t="str">
        <f>IF(ISBLANK('Beladung des Speichers'!A965),"",'Beladung des Speichers'!E965)</f>
        <v/>
      </c>
      <c r="K965" s="154" t="str">
        <f>IF(ISBLANK('Beladung des Speichers'!A965),"",SUMIFS('Entladung des Speichers'!$C$17:$C$1001,'Entladung des Speichers'!$A$17:$A$1001,'Ergebnis (detailliert)'!A965))</f>
        <v/>
      </c>
      <c r="L965" s="155" t="str">
        <f t="shared" si="58"/>
        <v/>
      </c>
      <c r="M965" s="155" t="str">
        <f>IF(ISBLANK('Entladung des Speichers'!A965),"",'Entladung des Speichers'!C965)</f>
        <v/>
      </c>
      <c r="N965" s="154" t="str">
        <f>IF(ISBLANK('Beladung des Speichers'!A965),"",SUMIFS('Entladung des Speichers'!$E$17:$E$1001,'Entladung des Speichers'!$A$17:$A$1001,'Ergebnis (detailliert)'!$A$17:$A$300))</f>
        <v/>
      </c>
      <c r="O965" s="113" t="str">
        <f t="shared" si="59"/>
        <v/>
      </c>
      <c r="P965" s="17" t="str">
        <f>IFERROR(IF(A965="","",N965*'Ergebnis (detailliert)'!J965/'Ergebnis (detailliert)'!I965),0)</f>
        <v/>
      </c>
      <c r="Q965" s="95" t="str">
        <f t="shared" si="60"/>
        <v/>
      </c>
      <c r="R965" s="96" t="str">
        <f t="shared" si="61"/>
        <v/>
      </c>
      <c r="S965" s="97" t="str">
        <f>IF(A965="","",IF(LOOKUP(A965,Stammdaten!$A$17:$A$1001,Stammdaten!$G$17:$G$1001)="Nein",0,IF(ISBLANK('Beladung des Speichers'!A965),"",ROUND(MIN(J965,Q965)*-1,2))))</f>
        <v/>
      </c>
    </row>
    <row r="966" spans="1:19" x14ac:dyDescent="0.2">
      <c r="A966" s="98" t="str">
        <f>IF('Beladung des Speichers'!A966="","",'Beladung des Speichers'!A966)</f>
        <v/>
      </c>
      <c r="B966" s="98" t="str">
        <f>IF('Beladung des Speichers'!B966="","",'Beladung des Speichers'!B966)</f>
        <v/>
      </c>
      <c r="C966" s="149" t="str">
        <f>IF(ISBLANK('Beladung des Speichers'!A966),"",SUMIFS('Beladung des Speichers'!$C$17:$C$300,'Beladung des Speichers'!$A$17:$A$300,A966)-SUMIFS('Entladung des Speichers'!$C$17:$C$300,'Entladung des Speichers'!$A$17:$A$300,A966)+SUMIFS(Füllstände!$B$17:$B$299,Füllstände!$A$17:$A$299,A966)-SUMIFS(Füllstände!$C$17:$C$299,Füllstände!$A$17:$A$299,A966))</f>
        <v/>
      </c>
      <c r="D966" s="150" t="str">
        <f>IF(ISBLANK('Beladung des Speichers'!A966),"",C966*'Beladung des Speichers'!C966/SUMIFS('Beladung des Speichers'!$C$17:$C$300,'Beladung des Speichers'!$A$17:$A$300,A966))</f>
        <v/>
      </c>
      <c r="E966" s="151" t="str">
        <f>IF(ISBLANK('Beladung des Speichers'!A966),"",1/SUMIFS('Beladung des Speichers'!$C$17:$C$300,'Beladung des Speichers'!$A$17:$A$300,A966)*C966*SUMIF($A$17:$A$300,A966,'Beladung des Speichers'!$E$17:$E$300))</f>
        <v/>
      </c>
      <c r="F966" s="152" t="str">
        <f>IF(ISBLANK('Beladung des Speichers'!A966),"",IF(C966=0,"0,00",D966/C966*E966))</f>
        <v/>
      </c>
      <c r="G966" s="153" t="str">
        <f>IF(ISBLANK('Beladung des Speichers'!A966),"",SUMIFS('Beladung des Speichers'!$C$17:$C$300,'Beladung des Speichers'!$A$17:$A$300,A966))</f>
        <v/>
      </c>
      <c r="H966" s="112" t="str">
        <f>IF(ISBLANK('Beladung des Speichers'!A966),"",'Beladung des Speichers'!C966)</f>
        <v/>
      </c>
      <c r="I966" s="154" t="str">
        <f>IF(ISBLANK('Beladung des Speichers'!A966),"",SUMIFS('Beladung des Speichers'!$E$17:$E$1001,'Beladung des Speichers'!$A$17:$A$1001,'Ergebnis (detailliert)'!A966))</f>
        <v/>
      </c>
      <c r="J966" s="113" t="str">
        <f>IF(ISBLANK('Beladung des Speichers'!A966),"",'Beladung des Speichers'!E966)</f>
        <v/>
      </c>
      <c r="K966" s="154" t="str">
        <f>IF(ISBLANK('Beladung des Speichers'!A966),"",SUMIFS('Entladung des Speichers'!$C$17:$C$1001,'Entladung des Speichers'!$A$17:$A$1001,'Ergebnis (detailliert)'!A966))</f>
        <v/>
      </c>
      <c r="L966" s="155" t="str">
        <f t="shared" si="58"/>
        <v/>
      </c>
      <c r="M966" s="155" t="str">
        <f>IF(ISBLANK('Entladung des Speichers'!A966),"",'Entladung des Speichers'!C966)</f>
        <v/>
      </c>
      <c r="N966" s="154" t="str">
        <f>IF(ISBLANK('Beladung des Speichers'!A966),"",SUMIFS('Entladung des Speichers'!$E$17:$E$1001,'Entladung des Speichers'!$A$17:$A$1001,'Ergebnis (detailliert)'!$A$17:$A$300))</f>
        <v/>
      </c>
      <c r="O966" s="113" t="str">
        <f t="shared" si="59"/>
        <v/>
      </c>
      <c r="P966" s="17" t="str">
        <f>IFERROR(IF(A966="","",N966*'Ergebnis (detailliert)'!J966/'Ergebnis (detailliert)'!I966),0)</f>
        <v/>
      </c>
      <c r="Q966" s="95" t="str">
        <f t="shared" si="60"/>
        <v/>
      </c>
      <c r="R966" s="96" t="str">
        <f t="shared" si="61"/>
        <v/>
      </c>
      <c r="S966" s="97" t="str">
        <f>IF(A966="","",IF(LOOKUP(A966,Stammdaten!$A$17:$A$1001,Stammdaten!$G$17:$G$1001)="Nein",0,IF(ISBLANK('Beladung des Speichers'!A966),"",ROUND(MIN(J966,Q966)*-1,2))))</f>
        <v/>
      </c>
    </row>
    <row r="967" spans="1:19" x14ac:dyDescent="0.2">
      <c r="A967" s="98" t="str">
        <f>IF('Beladung des Speichers'!A967="","",'Beladung des Speichers'!A967)</f>
        <v/>
      </c>
      <c r="B967" s="98" t="str">
        <f>IF('Beladung des Speichers'!B967="","",'Beladung des Speichers'!B967)</f>
        <v/>
      </c>
      <c r="C967" s="149" t="str">
        <f>IF(ISBLANK('Beladung des Speichers'!A967),"",SUMIFS('Beladung des Speichers'!$C$17:$C$300,'Beladung des Speichers'!$A$17:$A$300,A967)-SUMIFS('Entladung des Speichers'!$C$17:$C$300,'Entladung des Speichers'!$A$17:$A$300,A967)+SUMIFS(Füllstände!$B$17:$B$299,Füllstände!$A$17:$A$299,A967)-SUMIFS(Füllstände!$C$17:$C$299,Füllstände!$A$17:$A$299,A967))</f>
        <v/>
      </c>
      <c r="D967" s="150" t="str">
        <f>IF(ISBLANK('Beladung des Speichers'!A967),"",C967*'Beladung des Speichers'!C967/SUMIFS('Beladung des Speichers'!$C$17:$C$300,'Beladung des Speichers'!$A$17:$A$300,A967))</f>
        <v/>
      </c>
      <c r="E967" s="151" t="str">
        <f>IF(ISBLANK('Beladung des Speichers'!A967),"",1/SUMIFS('Beladung des Speichers'!$C$17:$C$300,'Beladung des Speichers'!$A$17:$A$300,A967)*C967*SUMIF($A$17:$A$300,A967,'Beladung des Speichers'!$E$17:$E$300))</f>
        <v/>
      </c>
      <c r="F967" s="152" t="str">
        <f>IF(ISBLANK('Beladung des Speichers'!A967),"",IF(C967=0,"0,00",D967/C967*E967))</f>
        <v/>
      </c>
      <c r="G967" s="153" t="str">
        <f>IF(ISBLANK('Beladung des Speichers'!A967),"",SUMIFS('Beladung des Speichers'!$C$17:$C$300,'Beladung des Speichers'!$A$17:$A$300,A967))</f>
        <v/>
      </c>
      <c r="H967" s="112" t="str">
        <f>IF(ISBLANK('Beladung des Speichers'!A967),"",'Beladung des Speichers'!C967)</f>
        <v/>
      </c>
      <c r="I967" s="154" t="str">
        <f>IF(ISBLANK('Beladung des Speichers'!A967),"",SUMIFS('Beladung des Speichers'!$E$17:$E$1001,'Beladung des Speichers'!$A$17:$A$1001,'Ergebnis (detailliert)'!A967))</f>
        <v/>
      </c>
      <c r="J967" s="113" t="str">
        <f>IF(ISBLANK('Beladung des Speichers'!A967),"",'Beladung des Speichers'!E967)</f>
        <v/>
      </c>
      <c r="K967" s="154" t="str">
        <f>IF(ISBLANK('Beladung des Speichers'!A967),"",SUMIFS('Entladung des Speichers'!$C$17:$C$1001,'Entladung des Speichers'!$A$17:$A$1001,'Ergebnis (detailliert)'!A967))</f>
        <v/>
      </c>
      <c r="L967" s="155" t="str">
        <f t="shared" si="58"/>
        <v/>
      </c>
      <c r="M967" s="155" t="str">
        <f>IF(ISBLANK('Entladung des Speichers'!A967),"",'Entladung des Speichers'!C967)</f>
        <v/>
      </c>
      <c r="N967" s="154" t="str">
        <f>IF(ISBLANK('Beladung des Speichers'!A967),"",SUMIFS('Entladung des Speichers'!$E$17:$E$1001,'Entladung des Speichers'!$A$17:$A$1001,'Ergebnis (detailliert)'!$A$17:$A$300))</f>
        <v/>
      </c>
      <c r="O967" s="113" t="str">
        <f t="shared" si="59"/>
        <v/>
      </c>
      <c r="P967" s="17" t="str">
        <f>IFERROR(IF(A967="","",N967*'Ergebnis (detailliert)'!J967/'Ergebnis (detailliert)'!I967),0)</f>
        <v/>
      </c>
      <c r="Q967" s="95" t="str">
        <f t="shared" si="60"/>
        <v/>
      </c>
      <c r="R967" s="96" t="str">
        <f t="shared" si="61"/>
        <v/>
      </c>
      <c r="S967" s="97" t="str">
        <f>IF(A967="","",IF(LOOKUP(A967,Stammdaten!$A$17:$A$1001,Stammdaten!$G$17:$G$1001)="Nein",0,IF(ISBLANK('Beladung des Speichers'!A967),"",ROUND(MIN(J967,Q967)*-1,2))))</f>
        <v/>
      </c>
    </row>
    <row r="968" spans="1:19" x14ac:dyDescent="0.2">
      <c r="A968" s="98" t="str">
        <f>IF('Beladung des Speichers'!A968="","",'Beladung des Speichers'!A968)</f>
        <v/>
      </c>
      <c r="B968" s="98" t="str">
        <f>IF('Beladung des Speichers'!B968="","",'Beladung des Speichers'!B968)</f>
        <v/>
      </c>
      <c r="C968" s="149" t="str">
        <f>IF(ISBLANK('Beladung des Speichers'!A968),"",SUMIFS('Beladung des Speichers'!$C$17:$C$300,'Beladung des Speichers'!$A$17:$A$300,A968)-SUMIFS('Entladung des Speichers'!$C$17:$C$300,'Entladung des Speichers'!$A$17:$A$300,A968)+SUMIFS(Füllstände!$B$17:$B$299,Füllstände!$A$17:$A$299,A968)-SUMIFS(Füllstände!$C$17:$C$299,Füllstände!$A$17:$A$299,A968))</f>
        <v/>
      </c>
      <c r="D968" s="150" t="str">
        <f>IF(ISBLANK('Beladung des Speichers'!A968),"",C968*'Beladung des Speichers'!C968/SUMIFS('Beladung des Speichers'!$C$17:$C$300,'Beladung des Speichers'!$A$17:$A$300,A968))</f>
        <v/>
      </c>
      <c r="E968" s="151" t="str">
        <f>IF(ISBLANK('Beladung des Speichers'!A968),"",1/SUMIFS('Beladung des Speichers'!$C$17:$C$300,'Beladung des Speichers'!$A$17:$A$300,A968)*C968*SUMIF($A$17:$A$300,A968,'Beladung des Speichers'!$E$17:$E$300))</f>
        <v/>
      </c>
      <c r="F968" s="152" t="str">
        <f>IF(ISBLANK('Beladung des Speichers'!A968),"",IF(C968=0,"0,00",D968/C968*E968))</f>
        <v/>
      </c>
      <c r="G968" s="153" t="str">
        <f>IF(ISBLANK('Beladung des Speichers'!A968),"",SUMIFS('Beladung des Speichers'!$C$17:$C$300,'Beladung des Speichers'!$A$17:$A$300,A968))</f>
        <v/>
      </c>
      <c r="H968" s="112" t="str">
        <f>IF(ISBLANK('Beladung des Speichers'!A968),"",'Beladung des Speichers'!C968)</f>
        <v/>
      </c>
      <c r="I968" s="154" t="str">
        <f>IF(ISBLANK('Beladung des Speichers'!A968),"",SUMIFS('Beladung des Speichers'!$E$17:$E$1001,'Beladung des Speichers'!$A$17:$A$1001,'Ergebnis (detailliert)'!A968))</f>
        <v/>
      </c>
      <c r="J968" s="113" t="str">
        <f>IF(ISBLANK('Beladung des Speichers'!A968),"",'Beladung des Speichers'!E968)</f>
        <v/>
      </c>
      <c r="K968" s="154" t="str">
        <f>IF(ISBLANK('Beladung des Speichers'!A968),"",SUMIFS('Entladung des Speichers'!$C$17:$C$1001,'Entladung des Speichers'!$A$17:$A$1001,'Ergebnis (detailliert)'!A968))</f>
        <v/>
      </c>
      <c r="L968" s="155" t="str">
        <f t="shared" si="58"/>
        <v/>
      </c>
      <c r="M968" s="155" t="str">
        <f>IF(ISBLANK('Entladung des Speichers'!A968),"",'Entladung des Speichers'!C968)</f>
        <v/>
      </c>
      <c r="N968" s="154" t="str">
        <f>IF(ISBLANK('Beladung des Speichers'!A968),"",SUMIFS('Entladung des Speichers'!$E$17:$E$1001,'Entladung des Speichers'!$A$17:$A$1001,'Ergebnis (detailliert)'!$A$17:$A$300))</f>
        <v/>
      </c>
      <c r="O968" s="113" t="str">
        <f t="shared" si="59"/>
        <v/>
      </c>
      <c r="P968" s="17" t="str">
        <f>IFERROR(IF(A968="","",N968*'Ergebnis (detailliert)'!J968/'Ergebnis (detailliert)'!I968),0)</f>
        <v/>
      </c>
      <c r="Q968" s="95" t="str">
        <f t="shared" si="60"/>
        <v/>
      </c>
      <c r="R968" s="96" t="str">
        <f t="shared" si="61"/>
        <v/>
      </c>
      <c r="S968" s="97" t="str">
        <f>IF(A968="","",IF(LOOKUP(A968,Stammdaten!$A$17:$A$1001,Stammdaten!$G$17:$G$1001)="Nein",0,IF(ISBLANK('Beladung des Speichers'!A968),"",ROUND(MIN(J968,Q968)*-1,2))))</f>
        <v/>
      </c>
    </row>
    <row r="969" spans="1:19" x14ac:dyDescent="0.2">
      <c r="A969" s="98" t="str">
        <f>IF('Beladung des Speichers'!A969="","",'Beladung des Speichers'!A969)</f>
        <v/>
      </c>
      <c r="B969" s="98" t="str">
        <f>IF('Beladung des Speichers'!B969="","",'Beladung des Speichers'!B969)</f>
        <v/>
      </c>
      <c r="C969" s="149" t="str">
        <f>IF(ISBLANK('Beladung des Speichers'!A969),"",SUMIFS('Beladung des Speichers'!$C$17:$C$300,'Beladung des Speichers'!$A$17:$A$300,A969)-SUMIFS('Entladung des Speichers'!$C$17:$C$300,'Entladung des Speichers'!$A$17:$A$300,A969)+SUMIFS(Füllstände!$B$17:$B$299,Füllstände!$A$17:$A$299,A969)-SUMIFS(Füllstände!$C$17:$C$299,Füllstände!$A$17:$A$299,A969))</f>
        <v/>
      </c>
      <c r="D969" s="150" t="str">
        <f>IF(ISBLANK('Beladung des Speichers'!A969),"",C969*'Beladung des Speichers'!C969/SUMIFS('Beladung des Speichers'!$C$17:$C$300,'Beladung des Speichers'!$A$17:$A$300,A969))</f>
        <v/>
      </c>
      <c r="E969" s="151" t="str">
        <f>IF(ISBLANK('Beladung des Speichers'!A969),"",1/SUMIFS('Beladung des Speichers'!$C$17:$C$300,'Beladung des Speichers'!$A$17:$A$300,A969)*C969*SUMIF($A$17:$A$300,A969,'Beladung des Speichers'!$E$17:$E$300))</f>
        <v/>
      </c>
      <c r="F969" s="152" t="str">
        <f>IF(ISBLANK('Beladung des Speichers'!A969),"",IF(C969=0,"0,00",D969/C969*E969))</f>
        <v/>
      </c>
      <c r="G969" s="153" t="str">
        <f>IF(ISBLANK('Beladung des Speichers'!A969),"",SUMIFS('Beladung des Speichers'!$C$17:$C$300,'Beladung des Speichers'!$A$17:$A$300,A969))</f>
        <v/>
      </c>
      <c r="H969" s="112" t="str">
        <f>IF(ISBLANK('Beladung des Speichers'!A969),"",'Beladung des Speichers'!C969)</f>
        <v/>
      </c>
      <c r="I969" s="154" t="str">
        <f>IF(ISBLANK('Beladung des Speichers'!A969),"",SUMIFS('Beladung des Speichers'!$E$17:$E$1001,'Beladung des Speichers'!$A$17:$A$1001,'Ergebnis (detailliert)'!A969))</f>
        <v/>
      </c>
      <c r="J969" s="113" t="str">
        <f>IF(ISBLANK('Beladung des Speichers'!A969),"",'Beladung des Speichers'!E969)</f>
        <v/>
      </c>
      <c r="K969" s="154" t="str">
        <f>IF(ISBLANK('Beladung des Speichers'!A969),"",SUMIFS('Entladung des Speichers'!$C$17:$C$1001,'Entladung des Speichers'!$A$17:$A$1001,'Ergebnis (detailliert)'!A969))</f>
        <v/>
      </c>
      <c r="L969" s="155" t="str">
        <f t="shared" si="58"/>
        <v/>
      </c>
      <c r="M969" s="155" t="str">
        <f>IF(ISBLANK('Entladung des Speichers'!A969),"",'Entladung des Speichers'!C969)</f>
        <v/>
      </c>
      <c r="N969" s="154" t="str">
        <f>IF(ISBLANK('Beladung des Speichers'!A969),"",SUMIFS('Entladung des Speichers'!$E$17:$E$1001,'Entladung des Speichers'!$A$17:$A$1001,'Ergebnis (detailliert)'!$A$17:$A$300))</f>
        <v/>
      </c>
      <c r="O969" s="113" t="str">
        <f t="shared" si="59"/>
        <v/>
      </c>
      <c r="P969" s="17" t="str">
        <f>IFERROR(IF(A969="","",N969*'Ergebnis (detailliert)'!J969/'Ergebnis (detailliert)'!I969),0)</f>
        <v/>
      </c>
      <c r="Q969" s="95" t="str">
        <f t="shared" si="60"/>
        <v/>
      </c>
      <c r="R969" s="96" t="str">
        <f t="shared" si="61"/>
        <v/>
      </c>
      <c r="S969" s="97" t="str">
        <f>IF(A969="","",IF(LOOKUP(A969,Stammdaten!$A$17:$A$1001,Stammdaten!$G$17:$G$1001)="Nein",0,IF(ISBLANK('Beladung des Speichers'!A969),"",ROUND(MIN(J969,Q969)*-1,2))))</f>
        <v/>
      </c>
    </row>
    <row r="970" spans="1:19" x14ac:dyDescent="0.2">
      <c r="A970" s="98" t="str">
        <f>IF('Beladung des Speichers'!A970="","",'Beladung des Speichers'!A970)</f>
        <v/>
      </c>
      <c r="B970" s="98" t="str">
        <f>IF('Beladung des Speichers'!B970="","",'Beladung des Speichers'!B970)</f>
        <v/>
      </c>
      <c r="C970" s="149" t="str">
        <f>IF(ISBLANK('Beladung des Speichers'!A970),"",SUMIFS('Beladung des Speichers'!$C$17:$C$300,'Beladung des Speichers'!$A$17:$A$300,A970)-SUMIFS('Entladung des Speichers'!$C$17:$C$300,'Entladung des Speichers'!$A$17:$A$300,A970)+SUMIFS(Füllstände!$B$17:$B$299,Füllstände!$A$17:$A$299,A970)-SUMIFS(Füllstände!$C$17:$C$299,Füllstände!$A$17:$A$299,A970))</f>
        <v/>
      </c>
      <c r="D970" s="150" t="str">
        <f>IF(ISBLANK('Beladung des Speichers'!A970),"",C970*'Beladung des Speichers'!C970/SUMIFS('Beladung des Speichers'!$C$17:$C$300,'Beladung des Speichers'!$A$17:$A$300,A970))</f>
        <v/>
      </c>
      <c r="E970" s="151" t="str">
        <f>IF(ISBLANK('Beladung des Speichers'!A970),"",1/SUMIFS('Beladung des Speichers'!$C$17:$C$300,'Beladung des Speichers'!$A$17:$A$300,A970)*C970*SUMIF($A$17:$A$300,A970,'Beladung des Speichers'!$E$17:$E$300))</f>
        <v/>
      </c>
      <c r="F970" s="152" t="str">
        <f>IF(ISBLANK('Beladung des Speichers'!A970),"",IF(C970=0,"0,00",D970/C970*E970))</f>
        <v/>
      </c>
      <c r="G970" s="153" t="str">
        <f>IF(ISBLANK('Beladung des Speichers'!A970),"",SUMIFS('Beladung des Speichers'!$C$17:$C$300,'Beladung des Speichers'!$A$17:$A$300,A970))</f>
        <v/>
      </c>
      <c r="H970" s="112" t="str">
        <f>IF(ISBLANK('Beladung des Speichers'!A970),"",'Beladung des Speichers'!C970)</f>
        <v/>
      </c>
      <c r="I970" s="154" t="str">
        <f>IF(ISBLANK('Beladung des Speichers'!A970),"",SUMIFS('Beladung des Speichers'!$E$17:$E$1001,'Beladung des Speichers'!$A$17:$A$1001,'Ergebnis (detailliert)'!A970))</f>
        <v/>
      </c>
      <c r="J970" s="113" t="str">
        <f>IF(ISBLANK('Beladung des Speichers'!A970),"",'Beladung des Speichers'!E970)</f>
        <v/>
      </c>
      <c r="K970" s="154" t="str">
        <f>IF(ISBLANK('Beladung des Speichers'!A970),"",SUMIFS('Entladung des Speichers'!$C$17:$C$1001,'Entladung des Speichers'!$A$17:$A$1001,'Ergebnis (detailliert)'!A970))</f>
        <v/>
      </c>
      <c r="L970" s="155" t="str">
        <f t="shared" si="58"/>
        <v/>
      </c>
      <c r="M970" s="155" t="str">
        <f>IF(ISBLANK('Entladung des Speichers'!A970),"",'Entladung des Speichers'!C970)</f>
        <v/>
      </c>
      <c r="N970" s="154" t="str">
        <f>IF(ISBLANK('Beladung des Speichers'!A970),"",SUMIFS('Entladung des Speichers'!$E$17:$E$1001,'Entladung des Speichers'!$A$17:$A$1001,'Ergebnis (detailliert)'!$A$17:$A$300))</f>
        <v/>
      </c>
      <c r="O970" s="113" t="str">
        <f t="shared" si="59"/>
        <v/>
      </c>
      <c r="P970" s="17" t="str">
        <f>IFERROR(IF(A970="","",N970*'Ergebnis (detailliert)'!J970/'Ergebnis (detailliert)'!I970),0)</f>
        <v/>
      </c>
      <c r="Q970" s="95" t="str">
        <f t="shared" si="60"/>
        <v/>
      </c>
      <c r="R970" s="96" t="str">
        <f t="shared" si="61"/>
        <v/>
      </c>
      <c r="S970" s="97" t="str">
        <f>IF(A970="","",IF(LOOKUP(A970,Stammdaten!$A$17:$A$1001,Stammdaten!$G$17:$G$1001)="Nein",0,IF(ISBLANK('Beladung des Speichers'!A970),"",ROUND(MIN(J970,Q970)*-1,2))))</f>
        <v/>
      </c>
    </row>
    <row r="971" spans="1:19" x14ac:dyDescent="0.2">
      <c r="A971" s="98" t="str">
        <f>IF('Beladung des Speichers'!A971="","",'Beladung des Speichers'!A971)</f>
        <v/>
      </c>
      <c r="B971" s="98" t="str">
        <f>IF('Beladung des Speichers'!B971="","",'Beladung des Speichers'!B971)</f>
        <v/>
      </c>
      <c r="C971" s="149" t="str">
        <f>IF(ISBLANK('Beladung des Speichers'!A971),"",SUMIFS('Beladung des Speichers'!$C$17:$C$300,'Beladung des Speichers'!$A$17:$A$300,A971)-SUMIFS('Entladung des Speichers'!$C$17:$C$300,'Entladung des Speichers'!$A$17:$A$300,A971)+SUMIFS(Füllstände!$B$17:$B$299,Füllstände!$A$17:$A$299,A971)-SUMIFS(Füllstände!$C$17:$C$299,Füllstände!$A$17:$A$299,A971))</f>
        <v/>
      </c>
      <c r="D971" s="150" t="str">
        <f>IF(ISBLANK('Beladung des Speichers'!A971),"",C971*'Beladung des Speichers'!C971/SUMIFS('Beladung des Speichers'!$C$17:$C$300,'Beladung des Speichers'!$A$17:$A$300,A971))</f>
        <v/>
      </c>
      <c r="E971" s="151" t="str">
        <f>IF(ISBLANK('Beladung des Speichers'!A971),"",1/SUMIFS('Beladung des Speichers'!$C$17:$C$300,'Beladung des Speichers'!$A$17:$A$300,A971)*C971*SUMIF($A$17:$A$300,A971,'Beladung des Speichers'!$E$17:$E$300))</f>
        <v/>
      </c>
      <c r="F971" s="152" t="str">
        <f>IF(ISBLANK('Beladung des Speichers'!A971),"",IF(C971=0,"0,00",D971/C971*E971))</f>
        <v/>
      </c>
      <c r="G971" s="153" t="str">
        <f>IF(ISBLANK('Beladung des Speichers'!A971),"",SUMIFS('Beladung des Speichers'!$C$17:$C$300,'Beladung des Speichers'!$A$17:$A$300,A971))</f>
        <v/>
      </c>
      <c r="H971" s="112" t="str">
        <f>IF(ISBLANK('Beladung des Speichers'!A971),"",'Beladung des Speichers'!C971)</f>
        <v/>
      </c>
      <c r="I971" s="154" t="str">
        <f>IF(ISBLANK('Beladung des Speichers'!A971),"",SUMIFS('Beladung des Speichers'!$E$17:$E$1001,'Beladung des Speichers'!$A$17:$A$1001,'Ergebnis (detailliert)'!A971))</f>
        <v/>
      </c>
      <c r="J971" s="113" t="str">
        <f>IF(ISBLANK('Beladung des Speichers'!A971),"",'Beladung des Speichers'!E971)</f>
        <v/>
      </c>
      <c r="K971" s="154" t="str">
        <f>IF(ISBLANK('Beladung des Speichers'!A971),"",SUMIFS('Entladung des Speichers'!$C$17:$C$1001,'Entladung des Speichers'!$A$17:$A$1001,'Ergebnis (detailliert)'!A971))</f>
        <v/>
      </c>
      <c r="L971" s="155" t="str">
        <f t="shared" si="58"/>
        <v/>
      </c>
      <c r="M971" s="155" t="str">
        <f>IF(ISBLANK('Entladung des Speichers'!A971),"",'Entladung des Speichers'!C971)</f>
        <v/>
      </c>
      <c r="N971" s="154" t="str">
        <f>IF(ISBLANK('Beladung des Speichers'!A971),"",SUMIFS('Entladung des Speichers'!$E$17:$E$1001,'Entladung des Speichers'!$A$17:$A$1001,'Ergebnis (detailliert)'!$A$17:$A$300))</f>
        <v/>
      </c>
      <c r="O971" s="113" t="str">
        <f t="shared" si="59"/>
        <v/>
      </c>
      <c r="P971" s="17" t="str">
        <f>IFERROR(IF(A971="","",N971*'Ergebnis (detailliert)'!J971/'Ergebnis (detailliert)'!I971),0)</f>
        <v/>
      </c>
      <c r="Q971" s="95" t="str">
        <f t="shared" si="60"/>
        <v/>
      </c>
      <c r="R971" s="96" t="str">
        <f t="shared" si="61"/>
        <v/>
      </c>
      <c r="S971" s="97" t="str">
        <f>IF(A971="","",IF(LOOKUP(A971,Stammdaten!$A$17:$A$1001,Stammdaten!$G$17:$G$1001)="Nein",0,IF(ISBLANK('Beladung des Speichers'!A971),"",ROUND(MIN(J971,Q971)*-1,2))))</f>
        <v/>
      </c>
    </row>
    <row r="972" spans="1:19" x14ac:dyDescent="0.2">
      <c r="A972" s="98" t="str">
        <f>IF('Beladung des Speichers'!A972="","",'Beladung des Speichers'!A972)</f>
        <v/>
      </c>
      <c r="B972" s="98" t="str">
        <f>IF('Beladung des Speichers'!B972="","",'Beladung des Speichers'!B972)</f>
        <v/>
      </c>
      <c r="C972" s="149" t="str">
        <f>IF(ISBLANK('Beladung des Speichers'!A972),"",SUMIFS('Beladung des Speichers'!$C$17:$C$300,'Beladung des Speichers'!$A$17:$A$300,A972)-SUMIFS('Entladung des Speichers'!$C$17:$C$300,'Entladung des Speichers'!$A$17:$A$300,A972)+SUMIFS(Füllstände!$B$17:$B$299,Füllstände!$A$17:$A$299,A972)-SUMIFS(Füllstände!$C$17:$C$299,Füllstände!$A$17:$A$299,A972))</f>
        <v/>
      </c>
      <c r="D972" s="150" t="str">
        <f>IF(ISBLANK('Beladung des Speichers'!A972),"",C972*'Beladung des Speichers'!C972/SUMIFS('Beladung des Speichers'!$C$17:$C$300,'Beladung des Speichers'!$A$17:$A$300,A972))</f>
        <v/>
      </c>
      <c r="E972" s="151" t="str">
        <f>IF(ISBLANK('Beladung des Speichers'!A972),"",1/SUMIFS('Beladung des Speichers'!$C$17:$C$300,'Beladung des Speichers'!$A$17:$A$300,A972)*C972*SUMIF($A$17:$A$300,A972,'Beladung des Speichers'!$E$17:$E$300))</f>
        <v/>
      </c>
      <c r="F972" s="152" t="str">
        <f>IF(ISBLANK('Beladung des Speichers'!A972),"",IF(C972=0,"0,00",D972/C972*E972))</f>
        <v/>
      </c>
      <c r="G972" s="153" t="str">
        <f>IF(ISBLANK('Beladung des Speichers'!A972),"",SUMIFS('Beladung des Speichers'!$C$17:$C$300,'Beladung des Speichers'!$A$17:$A$300,A972))</f>
        <v/>
      </c>
      <c r="H972" s="112" t="str">
        <f>IF(ISBLANK('Beladung des Speichers'!A972),"",'Beladung des Speichers'!C972)</f>
        <v/>
      </c>
      <c r="I972" s="154" t="str">
        <f>IF(ISBLANK('Beladung des Speichers'!A972),"",SUMIFS('Beladung des Speichers'!$E$17:$E$1001,'Beladung des Speichers'!$A$17:$A$1001,'Ergebnis (detailliert)'!A972))</f>
        <v/>
      </c>
      <c r="J972" s="113" t="str">
        <f>IF(ISBLANK('Beladung des Speichers'!A972),"",'Beladung des Speichers'!E972)</f>
        <v/>
      </c>
      <c r="K972" s="154" t="str">
        <f>IF(ISBLANK('Beladung des Speichers'!A972),"",SUMIFS('Entladung des Speichers'!$C$17:$C$1001,'Entladung des Speichers'!$A$17:$A$1001,'Ergebnis (detailliert)'!A972))</f>
        <v/>
      </c>
      <c r="L972" s="155" t="str">
        <f t="shared" si="58"/>
        <v/>
      </c>
      <c r="M972" s="155" t="str">
        <f>IF(ISBLANK('Entladung des Speichers'!A972),"",'Entladung des Speichers'!C972)</f>
        <v/>
      </c>
      <c r="N972" s="154" t="str">
        <f>IF(ISBLANK('Beladung des Speichers'!A972),"",SUMIFS('Entladung des Speichers'!$E$17:$E$1001,'Entladung des Speichers'!$A$17:$A$1001,'Ergebnis (detailliert)'!$A$17:$A$300))</f>
        <v/>
      </c>
      <c r="O972" s="113" t="str">
        <f t="shared" si="59"/>
        <v/>
      </c>
      <c r="P972" s="17" t="str">
        <f>IFERROR(IF(A972="","",N972*'Ergebnis (detailliert)'!J972/'Ergebnis (detailliert)'!I972),0)</f>
        <v/>
      </c>
      <c r="Q972" s="95" t="str">
        <f t="shared" si="60"/>
        <v/>
      </c>
      <c r="R972" s="96" t="str">
        <f t="shared" si="61"/>
        <v/>
      </c>
      <c r="S972" s="97" t="str">
        <f>IF(A972="","",IF(LOOKUP(A972,Stammdaten!$A$17:$A$1001,Stammdaten!$G$17:$G$1001)="Nein",0,IF(ISBLANK('Beladung des Speichers'!A972),"",ROUND(MIN(J972,Q972)*-1,2))))</f>
        <v/>
      </c>
    </row>
    <row r="973" spans="1:19" x14ac:dyDescent="0.2">
      <c r="A973" s="98" t="str">
        <f>IF('Beladung des Speichers'!A973="","",'Beladung des Speichers'!A973)</f>
        <v/>
      </c>
      <c r="B973" s="98" t="str">
        <f>IF('Beladung des Speichers'!B973="","",'Beladung des Speichers'!B973)</f>
        <v/>
      </c>
      <c r="C973" s="149" t="str">
        <f>IF(ISBLANK('Beladung des Speichers'!A973),"",SUMIFS('Beladung des Speichers'!$C$17:$C$300,'Beladung des Speichers'!$A$17:$A$300,A973)-SUMIFS('Entladung des Speichers'!$C$17:$C$300,'Entladung des Speichers'!$A$17:$A$300,A973)+SUMIFS(Füllstände!$B$17:$B$299,Füllstände!$A$17:$A$299,A973)-SUMIFS(Füllstände!$C$17:$C$299,Füllstände!$A$17:$A$299,A973))</f>
        <v/>
      </c>
      <c r="D973" s="150" t="str">
        <f>IF(ISBLANK('Beladung des Speichers'!A973),"",C973*'Beladung des Speichers'!C973/SUMIFS('Beladung des Speichers'!$C$17:$C$300,'Beladung des Speichers'!$A$17:$A$300,A973))</f>
        <v/>
      </c>
      <c r="E973" s="151" t="str">
        <f>IF(ISBLANK('Beladung des Speichers'!A973),"",1/SUMIFS('Beladung des Speichers'!$C$17:$C$300,'Beladung des Speichers'!$A$17:$A$300,A973)*C973*SUMIF($A$17:$A$300,A973,'Beladung des Speichers'!$E$17:$E$300))</f>
        <v/>
      </c>
      <c r="F973" s="152" t="str">
        <f>IF(ISBLANK('Beladung des Speichers'!A973),"",IF(C973=0,"0,00",D973/C973*E973))</f>
        <v/>
      </c>
      <c r="G973" s="153" t="str">
        <f>IF(ISBLANK('Beladung des Speichers'!A973),"",SUMIFS('Beladung des Speichers'!$C$17:$C$300,'Beladung des Speichers'!$A$17:$A$300,A973))</f>
        <v/>
      </c>
      <c r="H973" s="112" t="str">
        <f>IF(ISBLANK('Beladung des Speichers'!A973),"",'Beladung des Speichers'!C973)</f>
        <v/>
      </c>
      <c r="I973" s="154" t="str">
        <f>IF(ISBLANK('Beladung des Speichers'!A973),"",SUMIFS('Beladung des Speichers'!$E$17:$E$1001,'Beladung des Speichers'!$A$17:$A$1001,'Ergebnis (detailliert)'!A973))</f>
        <v/>
      </c>
      <c r="J973" s="113" t="str">
        <f>IF(ISBLANK('Beladung des Speichers'!A973),"",'Beladung des Speichers'!E973)</f>
        <v/>
      </c>
      <c r="K973" s="154" t="str">
        <f>IF(ISBLANK('Beladung des Speichers'!A973),"",SUMIFS('Entladung des Speichers'!$C$17:$C$1001,'Entladung des Speichers'!$A$17:$A$1001,'Ergebnis (detailliert)'!A973))</f>
        <v/>
      </c>
      <c r="L973" s="155" t="str">
        <f t="shared" si="58"/>
        <v/>
      </c>
      <c r="M973" s="155" t="str">
        <f>IF(ISBLANK('Entladung des Speichers'!A973),"",'Entladung des Speichers'!C973)</f>
        <v/>
      </c>
      <c r="N973" s="154" t="str">
        <f>IF(ISBLANK('Beladung des Speichers'!A973),"",SUMIFS('Entladung des Speichers'!$E$17:$E$1001,'Entladung des Speichers'!$A$17:$A$1001,'Ergebnis (detailliert)'!$A$17:$A$300))</f>
        <v/>
      </c>
      <c r="O973" s="113" t="str">
        <f t="shared" si="59"/>
        <v/>
      </c>
      <c r="P973" s="17" t="str">
        <f>IFERROR(IF(A973="","",N973*'Ergebnis (detailliert)'!J973/'Ergebnis (detailliert)'!I973),0)</f>
        <v/>
      </c>
      <c r="Q973" s="95" t="str">
        <f t="shared" si="60"/>
        <v/>
      </c>
      <c r="R973" s="96" t="str">
        <f t="shared" si="61"/>
        <v/>
      </c>
      <c r="S973" s="97" t="str">
        <f>IF(A973="","",IF(LOOKUP(A973,Stammdaten!$A$17:$A$1001,Stammdaten!$G$17:$G$1001)="Nein",0,IF(ISBLANK('Beladung des Speichers'!A973),"",ROUND(MIN(J973,Q973)*-1,2))))</f>
        <v/>
      </c>
    </row>
    <row r="974" spans="1:19" x14ac:dyDescent="0.2">
      <c r="A974" s="98" t="str">
        <f>IF('Beladung des Speichers'!A974="","",'Beladung des Speichers'!A974)</f>
        <v/>
      </c>
      <c r="B974" s="98" t="str">
        <f>IF('Beladung des Speichers'!B974="","",'Beladung des Speichers'!B974)</f>
        <v/>
      </c>
      <c r="C974" s="149" t="str">
        <f>IF(ISBLANK('Beladung des Speichers'!A974),"",SUMIFS('Beladung des Speichers'!$C$17:$C$300,'Beladung des Speichers'!$A$17:$A$300,A974)-SUMIFS('Entladung des Speichers'!$C$17:$C$300,'Entladung des Speichers'!$A$17:$A$300,A974)+SUMIFS(Füllstände!$B$17:$B$299,Füllstände!$A$17:$A$299,A974)-SUMIFS(Füllstände!$C$17:$C$299,Füllstände!$A$17:$A$299,A974))</f>
        <v/>
      </c>
      <c r="D974" s="150" t="str">
        <f>IF(ISBLANK('Beladung des Speichers'!A974),"",C974*'Beladung des Speichers'!C974/SUMIFS('Beladung des Speichers'!$C$17:$C$300,'Beladung des Speichers'!$A$17:$A$300,A974))</f>
        <v/>
      </c>
      <c r="E974" s="151" t="str">
        <f>IF(ISBLANK('Beladung des Speichers'!A974),"",1/SUMIFS('Beladung des Speichers'!$C$17:$C$300,'Beladung des Speichers'!$A$17:$A$300,A974)*C974*SUMIF($A$17:$A$300,A974,'Beladung des Speichers'!$E$17:$E$300))</f>
        <v/>
      </c>
      <c r="F974" s="152" t="str">
        <f>IF(ISBLANK('Beladung des Speichers'!A974),"",IF(C974=0,"0,00",D974/C974*E974))</f>
        <v/>
      </c>
      <c r="G974" s="153" t="str">
        <f>IF(ISBLANK('Beladung des Speichers'!A974),"",SUMIFS('Beladung des Speichers'!$C$17:$C$300,'Beladung des Speichers'!$A$17:$A$300,A974))</f>
        <v/>
      </c>
      <c r="H974" s="112" t="str">
        <f>IF(ISBLANK('Beladung des Speichers'!A974),"",'Beladung des Speichers'!C974)</f>
        <v/>
      </c>
      <c r="I974" s="154" t="str">
        <f>IF(ISBLANK('Beladung des Speichers'!A974),"",SUMIFS('Beladung des Speichers'!$E$17:$E$1001,'Beladung des Speichers'!$A$17:$A$1001,'Ergebnis (detailliert)'!A974))</f>
        <v/>
      </c>
      <c r="J974" s="113" t="str">
        <f>IF(ISBLANK('Beladung des Speichers'!A974),"",'Beladung des Speichers'!E974)</f>
        <v/>
      </c>
      <c r="K974" s="154" t="str">
        <f>IF(ISBLANK('Beladung des Speichers'!A974),"",SUMIFS('Entladung des Speichers'!$C$17:$C$1001,'Entladung des Speichers'!$A$17:$A$1001,'Ergebnis (detailliert)'!A974))</f>
        <v/>
      </c>
      <c r="L974" s="155" t="str">
        <f t="shared" si="58"/>
        <v/>
      </c>
      <c r="M974" s="155" t="str">
        <f>IF(ISBLANK('Entladung des Speichers'!A974),"",'Entladung des Speichers'!C974)</f>
        <v/>
      </c>
      <c r="N974" s="154" t="str">
        <f>IF(ISBLANK('Beladung des Speichers'!A974),"",SUMIFS('Entladung des Speichers'!$E$17:$E$1001,'Entladung des Speichers'!$A$17:$A$1001,'Ergebnis (detailliert)'!$A$17:$A$300))</f>
        <v/>
      </c>
      <c r="O974" s="113" t="str">
        <f t="shared" si="59"/>
        <v/>
      </c>
      <c r="P974" s="17" t="str">
        <f>IFERROR(IF(A974="","",N974*'Ergebnis (detailliert)'!J974/'Ergebnis (detailliert)'!I974),0)</f>
        <v/>
      </c>
      <c r="Q974" s="95" t="str">
        <f t="shared" si="60"/>
        <v/>
      </c>
      <c r="R974" s="96" t="str">
        <f t="shared" si="61"/>
        <v/>
      </c>
      <c r="S974" s="97" t="str">
        <f>IF(A974="","",IF(LOOKUP(A974,Stammdaten!$A$17:$A$1001,Stammdaten!$G$17:$G$1001)="Nein",0,IF(ISBLANK('Beladung des Speichers'!A974),"",ROUND(MIN(J974,Q974)*-1,2))))</f>
        <v/>
      </c>
    </row>
    <row r="975" spans="1:19" x14ac:dyDescent="0.2">
      <c r="A975" s="98" t="str">
        <f>IF('Beladung des Speichers'!A975="","",'Beladung des Speichers'!A975)</f>
        <v/>
      </c>
      <c r="B975" s="98" t="str">
        <f>IF('Beladung des Speichers'!B975="","",'Beladung des Speichers'!B975)</f>
        <v/>
      </c>
      <c r="C975" s="149" t="str">
        <f>IF(ISBLANK('Beladung des Speichers'!A975),"",SUMIFS('Beladung des Speichers'!$C$17:$C$300,'Beladung des Speichers'!$A$17:$A$300,A975)-SUMIFS('Entladung des Speichers'!$C$17:$C$300,'Entladung des Speichers'!$A$17:$A$300,A975)+SUMIFS(Füllstände!$B$17:$B$299,Füllstände!$A$17:$A$299,A975)-SUMIFS(Füllstände!$C$17:$C$299,Füllstände!$A$17:$A$299,A975))</f>
        <v/>
      </c>
      <c r="D975" s="150" t="str">
        <f>IF(ISBLANK('Beladung des Speichers'!A975),"",C975*'Beladung des Speichers'!C975/SUMIFS('Beladung des Speichers'!$C$17:$C$300,'Beladung des Speichers'!$A$17:$A$300,A975))</f>
        <v/>
      </c>
      <c r="E975" s="151" t="str">
        <f>IF(ISBLANK('Beladung des Speichers'!A975),"",1/SUMIFS('Beladung des Speichers'!$C$17:$C$300,'Beladung des Speichers'!$A$17:$A$300,A975)*C975*SUMIF($A$17:$A$300,A975,'Beladung des Speichers'!$E$17:$E$300))</f>
        <v/>
      </c>
      <c r="F975" s="152" t="str">
        <f>IF(ISBLANK('Beladung des Speichers'!A975),"",IF(C975=0,"0,00",D975/C975*E975))</f>
        <v/>
      </c>
      <c r="G975" s="153" t="str">
        <f>IF(ISBLANK('Beladung des Speichers'!A975),"",SUMIFS('Beladung des Speichers'!$C$17:$C$300,'Beladung des Speichers'!$A$17:$A$300,A975))</f>
        <v/>
      </c>
      <c r="H975" s="112" t="str">
        <f>IF(ISBLANK('Beladung des Speichers'!A975),"",'Beladung des Speichers'!C975)</f>
        <v/>
      </c>
      <c r="I975" s="154" t="str">
        <f>IF(ISBLANK('Beladung des Speichers'!A975),"",SUMIFS('Beladung des Speichers'!$E$17:$E$1001,'Beladung des Speichers'!$A$17:$A$1001,'Ergebnis (detailliert)'!A975))</f>
        <v/>
      </c>
      <c r="J975" s="113" t="str">
        <f>IF(ISBLANK('Beladung des Speichers'!A975),"",'Beladung des Speichers'!E975)</f>
        <v/>
      </c>
      <c r="K975" s="154" t="str">
        <f>IF(ISBLANK('Beladung des Speichers'!A975),"",SUMIFS('Entladung des Speichers'!$C$17:$C$1001,'Entladung des Speichers'!$A$17:$A$1001,'Ergebnis (detailliert)'!A975))</f>
        <v/>
      </c>
      <c r="L975" s="155" t="str">
        <f t="shared" si="58"/>
        <v/>
      </c>
      <c r="M975" s="155" t="str">
        <f>IF(ISBLANK('Entladung des Speichers'!A975),"",'Entladung des Speichers'!C975)</f>
        <v/>
      </c>
      <c r="N975" s="154" t="str">
        <f>IF(ISBLANK('Beladung des Speichers'!A975),"",SUMIFS('Entladung des Speichers'!$E$17:$E$1001,'Entladung des Speichers'!$A$17:$A$1001,'Ergebnis (detailliert)'!$A$17:$A$300))</f>
        <v/>
      </c>
      <c r="O975" s="113" t="str">
        <f t="shared" si="59"/>
        <v/>
      </c>
      <c r="P975" s="17" t="str">
        <f>IFERROR(IF(A975="","",N975*'Ergebnis (detailliert)'!J975/'Ergebnis (detailliert)'!I975),0)</f>
        <v/>
      </c>
      <c r="Q975" s="95" t="str">
        <f t="shared" si="60"/>
        <v/>
      </c>
      <c r="R975" s="96" t="str">
        <f t="shared" si="61"/>
        <v/>
      </c>
      <c r="S975" s="97" t="str">
        <f>IF(A975="","",IF(LOOKUP(A975,Stammdaten!$A$17:$A$1001,Stammdaten!$G$17:$G$1001)="Nein",0,IF(ISBLANK('Beladung des Speichers'!A975),"",ROUND(MIN(J975,Q975)*-1,2))))</f>
        <v/>
      </c>
    </row>
    <row r="976" spans="1:19" x14ac:dyDescent="0.2">
      <c r="A976" s="98" t="str">
        <f>IF('Beladung des Speichers'!A976="","",'Beladung des Speichers'!A976)</f>
        <v/>
      </c>
      <c r="B976" s="98" t="str">
        <f>IF('Beladung des Speichers'!B976="","",'Beladung des Speichers'!B976)</f>
        <v/>
      </c>
      <c r="C976" s="149" t="str">
        <f>IF(ISBLANK('Beladung des Speichers'!A976),"",SUMIFS('Beladung des Speichers'!$C$17:$C$300,'Beladung des Speichers'!$A$17:$A$300,A976)-SUMIFS('Entladung des Speichers'!$C$17:$C$300,'Entladung des Speichers'!$A$17:$A$300,A976)+SUMIFS(Füllstände!$B$17:$B$299,Füllstände!$A$17:$A$299,A976)-SUMIFS(Füllstände!$C$17:$C$299,Füllstände!$A$17:$A$299,A976))</f>
        <v/>
      </c>
      <c r="D976" s="150" t="str">
        <f>IF(ISBLANK('Beladung des Speichers'!A976),"",C976*'Beladung des Speichers'!C976/SUMIFS('Beladung des Speichers'!$C$17:$C$300,'Beladung des Speichers'!$A$17:$A$300,A976))</f>
        <v/>
      </c>
      <c r="E976" s="151" t="str">
        <f>IF(ISBLANK('Beladung des Speichers'!A976),"",1/SUMIFS('Beladung des Speichers'!$C$17:$C$300,'Beladung des Speichers'!$A$17:$A$300,A976)*C976*SUMIF($A$17:$A$300,A976,'Beladung des Speichers'!$E$17:$E$300))</f>
        <v/>
      </c>
      <c r="F976" s="152" t="str">
        <f>IF(ISBLANK('Beladung des Speichers'!A976),"",IF(C976=0,"0,00",D976/C976*E976))</f>
        <v/>
      </c>
      <c r="G976" s="153" t="str">
        <f>IF(ISBLANK('Beladung des Speichers'!A976),"",SUMIFS('Beladung des Speichers'!$C$17:$C$300,'Beladung des Speichers'!$A$17:$A$300,A976))</f>
        <v/>
      </c>
      <c r="H976" s="112" t="str">
        <f>IF(ISBLANK('Beladung des Speichers'!A976),"",'Beladung des Speichers'!C976)</f>
        <v/>
      </c>
      <c r="I976" s="154" t="str">
        <f>IF(ISBLANK('Beladung des Speichers'!A976),"",SUMIFS('Beladung des Speichers'!$E$17:$E$1001,'Beladung des Speichers'!$A$17:$A$1001,'Ergebnis (detailliert)'!A976))</f>
        <v/>
      </c>
      <c r="J976" s="113" t="str">
        <f>IF(ISBLANK('Beladung des Speichers'!A976),"",'Beladung des Speichers'!E976)</f>
        <v/>
      </c>
      <c r="K976" s="154" t="str">
        <f>IF(ISBLANK('Beladung des Speichers'!A976),"",SUMIFS('Entladung des Speichers'!$C$17:$C$1001,'Entladung des Speichers'!$A$17:$A$1001,'Ergebnis (detailliert)'!A976))</f>
        <v/>
      </c>
      <c r="L976" s="155" t="str">
        <f t="shared" si="58"/>
        <v/>
      </c>
      <c r="M976" s="155" t="str">
        <f>IF(ISBLANK('Entladung des Speichers'!A976),"",'Entladung des Speichers'!C976)</f>
        <v/>
      </c>
      <c r="N976" s="154" t="str">
        <f>IF(ISBLANK('Beladung des Speichers'!A976),"",SUMIFS('Entladung des Speichers'!$E$17:$E$1001,'Entladung des Speichers'!$A$17:$A$1001,'Ergebnis (detailliert)'!$A$17:$A$300))</f>
        <v/>
      </c>
      <c r="O976" s="113" t="str">
        <f t="shared" si="59"/>
        <v/>
      </c>
      <c r="P976" s="17" t="str">
        <f>IFERROR(IF(A976="","",N976*'Ergebnis (detailliert)'!J976/'Ergebnis (detailliert)'!I976),0)</f>
        <v/>
      </c>
      <c r="Q976" s="95" t="str">
        <f t="shared" si="60"/>
        <v/>
      </c>
      <c r="R976" s="96" t="str">
        <f t="shared" si="61"/>
        <v/>
      </c>
      <c r="S976" s="97" t="str">
        <f>IF(A976="","",IF(LOOKUP(A976,Stammdaten!$A$17:$A$1001,Stammdaten!$G$17:$G$1001)="Nein",0,IF(ISBLANK('Beladung des Speichers'!A976),"",ROUND(MIN(J976,Q976)*-1,2))))</f>
        <v/>
      </c>
    </row>
    <row r="977" spans="1:19" x14ac:dyDescent="0.2">
      <c r="A977" s="98" t="str">
        <f>IF('Beladung des Speichers'!A977="","",'Beladung des Speichers'!A977)</f>
        <v/>
      </c>
      <c r="B977" s="98" t="str">
        <f>IF('Beladung des Speichers'!B977="","",'Beladung des Speichers'!B977)</f>
        <v/>
      </c>
      <c r="C977" s="149" t="str">
        <f>IF(ISBLANK('Beladung des Speichers'!A977),"",SUMIFS('Beladung des Speichers'!$C$17:$C$300,'Beladung des Speichers'!$A$17:$A$300,A977)-SUMIFS('Entladung des Speichers'!$C$17:$C$300,'Entladung des Speichers'!$A$17:$A$300,A977)+SUMIFS(Füllstände!$B$17:$B$299,Füllstände!$A$17:$A$299,A977)-SUMIFS(Füllstände!$C$17:$C$299,Füllstände!$A$17:$A$299,A977))</f>
        <v/>
      </c>
      <c r="D977" s="150" t="str">
        <f>IF(ISBLANK('Beladung des Speichers'!A977),"",C977*'Beladung des Speichers'!C977/SUMIFS('Beladung des Speichers'!$C$17:$C$300,'Beladung des Speichers'!$A$17:$A$300,A977))</f>
        <v/>
      </c>
      <c r="E977" s="151" t="str">
        <f>IF(ISBLANK('Beladung des Speichers'!A977),"",1/SUMIFS('Beladung des Speichers'!$C$17:$C$300,'Beladung des Speichers'!$A$17:$A$300,A977)*C977*SUMIF($A$17:$A$300,A977,'Beladung des Speichers'!$E$17:$E$300))</f>
        <v/>
      </c>
      <c r="F977" s="152" t="str">
        <f>IF(ISBLANK('Beladung des Speichers'!A977),"",IF(C977=0,"0,00",D977/C977*E977))</f>
        <v/>
      </c>
      <c r="G977" s="153" t="str">
        <f>IF(ISBLANK('Beladung des Speichers'!A977),"",SUMIFS('Beladung des Speichers'!$C$17:$C$300,'Beladung des Speichers'!$A$17:$A$300,A977))</f>
        <v/>
      </c>
      <c r="H977" s="112" t="str">
        <f>IF(ISBLANK('Beladung des Speichers'!A977),"",'Beladung des Speichers'!C977)</f>
        <v/>
      </c>
      <c r="I977" s="154" t="str">
        <f>IF(ISBLANK('Beladung des Speichers'!A977),"",SUMIFS('Beladung des Speichers'!$E$17:$E$1001,'Beladung des Speichers'!$A$17:$A$1001,'Ergebnis (detailliert)'!A977))</f>
        <v/>
      </c>
      <c r="J977" s="113" t="str">
        <f>IF(ISBLANK('Beladung des Speichers'!A977),"",'Beladung des Speichers'!E977)</f>
        <v/>
      </c>
      <c r="K977" s="154" t="str">
        <f>IF(ISBLANK('Beladung des Speichers'!A977),"",SUMIFS('Entladung des Speichers'!$C$17:$C$1001,'Entladung des Speichers'!$A$17:$A$1001,'Ergebnis (detailliert)'!A977))</f>
        <v/>
      </c>
      <c r="L977" s="155" t="str">
        <f t="shared" si="58"/>
        <v/>
      </c>
      <c r="M977" s="155" t="str">
        <f>IF(ISBLANK('Entladung des Speichers'!A977),"",'Entladung des Speichers'!C977)</f>
        <v/>
      </c>
      <c r="N977" s="154" t="str">
        <f>IF(ISBLANK('Beladung des Speichers'!A977),"",SUMIFS('Entladung des Speichers'!$E$17:$E$1001,'Entladung des Speichers'!$A$17:$A$1001,'Ergebnis (detailliert)'!$A$17:$A$300))</f>
        <v/>
      </c>
      <c r="O977" s="113" t="str">
        <f t="shared" si="59"/>
        <v/>
      </c>
      <c r="P977" s="17" t="str">
        <f>IFERROR(IF(A977="","",N977*'Ergebnis (detailliert)'!J977/'Ergebnis (detailliert)'!I977),0)</f>
        <v/>
      </c>
      <c r="Q977" s="95" t="str">
        <f t="shared" si="60"/>
        <v/>
      </c>
      <c r="R977" s="96" t="str">
        <f t="shared" si="61"/>
        <v/>
      </c>
      <c r="S977" s="97" t="str">
        <f>IF(A977="","",IF(LOOKUP(A977,Stammdaten!$A$17:$A$1001,Stammdaten!$G$17:$G$1001)="Nein",0,IF(ISBLANK('Beladung des Speichers'!A977),"",ROUND(MIN(J977,Q977)*-1,2))))</f>
        <v/>
      </c>
    </row>
    <row r="978" spans="1:19" x14ac:dyDescent="0.2">
      <c r="A978" s="98" t="str">
        <f>IF('Beladung des Speichers'!A978="","",'Beladung des Speichers'!A978)</f>
        <v/>
      </c>
      <c r="B978" s="98" t="str">
        <f>IF('Beladung des Speichers'!B978="","",'Beladung des Speichers'!B978)</f>
        <v/>
      </c>
      <c r="C978" s="149" t="str">
        <f>IF(ISBLANK('Beladung des Speichers'!A978),"",SUMIFS('Beladung des Speichers'!$C$17:$C$300,'Beladung des Speichers'!$A$17:$A$300,A978)-SUMIFS('Entladung des Speichers'!$C$17:$C$300,'Entladung des Speichers'!$A$17:$A$300,A978)+SUMIFS(Füllstände!$B$17:$B$299,Füllstände!$A$17:$A$299,A978)-SUMIFS(Füllstände!$C$17:$C$299,Füllstände!$A$17:$A$299,A978))</f>
        <v/>
      </c>
      <c r="D978" s="150" t="str">
        <f>IF(ISBLANK('Beladung des Speichers'!A978),"",C978*'Beladung des Speichers'!C978/SUMIFS('Beladung des Speichers'!$C$17:$C$300,'Beladung des Speichers'!$A$17:$A$300,A978))</f>
        <v/>
      </c>
      <c r="E978" s="151" t="str">
        <f>IF(ISBLANK('Beladung des Speichers'!A978),"",1/SUMIFS('Beladung des Speichers'!$C$17:$C$300,'Beladung des Speichers'!$A$17:$A$300,A978)*C978*SUMIF($A$17:$A$300,A978,'Beladung des Speichers'!$E$17:$E$300))</f>
        <v/>
      </c>
      <c r="F978" s="152" t="str">
        <f>IF(ISBLANK('Beladung des Speichers'!A978),"",IF(C978=0,"0,00",D978/C978*E978))</f>
        <v/>
      </c>
      <c r="G978" s="153" t="str">
        <f>IF(ISBLANK('Beladung des Speichers'!A978),"",SUMIFS('Beladung des Speichers'!$C$17:$C$300,'Beladung des Speichers'!$A$17:$A$300,A978))</f>
        <v/>
      </c>
      <c r="H978" s="112" t="str">
        <f>IF(ISBLANK('Beladung des Speichers'!A978),"",'Beladung des Speichers'!C978)</f>
        <v/>
      </c>
      <c r="I978" s="154" t="str">
        <f>IF(ISBLANK('Beladung des Speichers'!A978),"",SUMIFS('Beladung des Speichers'!$E$17:$E$1001,'Beladung des Speichers'!$A$17:$A$1001,'Ergebnis (detailliert)'!A978))</f>
        <v/>
      </c>
      <c r="J978" s="113" t="str">
        <f>IF(ISBLANK('Beladung des Speichers'!A978),"",'Beladung des Speichers'!E978)</f>
        <v/>
      </c>
      <c r="K978" s="154" t="str">
        <f>IF(ISBLANK('Beladung des Speichers'!A978),"",SUMIFS('Entladung des Speichers'!$C$17:$C$1001,'Entladung des Speichers'!$A$17:$A$1001,'Ergebnis (detailliert)'!A978))</f>
        <v/>
      </c>
      <c r="L978" s="155" t="str">
        <f t="shared" ref="L978:L1001" si="62">IF(A978="","",K978+C978)</f>
        <v/>
      </c>
      <c r="M978" s="155" t="str">
        <f>IF(ISBLANK('Entladung des Speichers'!A978),"",'Entladung des Speichers'!C978)</f>
        <v/>
      </c>
      <c r="N978" s="154" t="str">
        <f>IF(ISBLANK('Beladung des Speichers'!A978),"",SUMIFS('Entladung des Speichers'!$E$17:$E$1001,'Entladung des Speichers'!$A$17:$A$1001,'Ergebnis (detailliert)'!$A$17:$A$300))</f>
        <v/>
      </c>
      <c r="O978" s="113" t="str">
        <f t="shared" ref="O978:O1001" si="63">IF(A978="","",N978+E978)</f>
        <v/>
      </c>
      <c r="P978" s="17" t="str">
        <f>IFERROR(IF(A978="","",N978*'Ergebnis (detailliert)'!J978/'Ergebnis (detailliert)'!I978),0)</f>
        <v/>
      </c>
      <c r="Q978" s="95" t="str">
        <f t="shared" ref="Q978:Q1001" si="64">IFERROR(IF(A978="","",P978+E978*H978/G978),0)</f>
        <v/>
      </c>
      <c r="R978" s="96" t="str">
        <f t="shared" ref="R978:R1001" si="65">H978</f>
        <v/>
      </c>
      <c r="S978" s="97" t="str">
        <f>IF(A978="","",IF(LOOKUP(A978,Stammdaten!$A$17:$A$1001,Stammdaten!$G$17:$G$1001)="Nein",0,IF(ISBLANK('Beladung des Speichers'!A978),"",ROUND(MIN(J978,Q978)*-1,2))))</f>
        <v/>
      </c>
    </row>
    <row r="979" spans="1:19" x14ac:dyDescent="0.2">
      <c r="A979" s="98" t="str">
        <f>IF('Beladung des Speichers'!A979="","",'Beladung des Speichers'!A979)</f>
        <v/>
      </c>
      <c r="B979" s="98" t="str">
        <f>IF('Beladung des Speichers'!B979="","",'Beladung des Speichers'!B979)</f>
        <v/>
      </c>
      <c r="C979" s="149" t="str">
        <f>IF(ISBLANK('Beladung des Speichers'!A979),"",SUMIFS('Beladung des Speichers'!$C$17:$C$300,'Beladung des Speichers'!$A$17:$A$300,A979)-SUMIFS('Entladung des Speichers'!$C$17:$C$300,'Entladung des Speichers'!$A$17:$A$300,A979)+SUMIFS(Füllstände!$B$17:$B$299,Füllstände!$A$17:$A$299,A979)-SUMIFS(Füllstände!$C$17:$C$299,Füllstände!$A$17:$A$299,A979))</f>
        <v/>
      </c>
      <c r="D979" s="150" t="str">
        <f>IF(ISBLANK('Beladung des Speichers'!A979),"",C979*'Beladung des Speichers'!C979/SUMIFS('Beladung des Speichers'!$C$17:$C$300,'Beladung des Speichers'!$A$17:$A$300,A979))</f>
        <v/>
      </c>
      <c r="E979" s="151" t="str">
        <f>IF(ISBLANK('Beladung des Speichers'!A979),"",1/SUMIFS('Beladung des Speichers'!$C$17:$C$300,'Beladung des Speichers'!$A$17:$A$300,A979)*C979*SUMIF($A$17:$A$300,A979,'Beladung des Speichers'!$E$17:$E$300))</f>
        <v/>
      </c>
      <c r="F979" s="152" t="str">
        <f>IF(ISBLANK('Beladung des Speichers'!A979),"",IF(C979=0,"0,00",D979/C979*E979))</f>
        <v/>
      </c>
      <c r="G979" s="153" t="str">
        <f>IF(ISBLANK('Beladung des Speichers'!A979),"",SUMIFS('Beladung des Speichers'!$C$17:$C$300,'Beladung des Speichers'!$A$17:$A$300,A979))</f>
        <v/>
      </c>
      <c r="H979" s="112" t="str">
        <f>IF(ISBLANK('Beladung des Speichers'!A979),"",'Beladung des Speichers'!C979)</f>
        <v/>
      </c>
      <c r="I979" s="154" t="str">
        <f>IF(ISBLANK('Beladung des Speichers'!A979),"",SUMIFS('Beladung des Speichers'!$E$17:$E$1001,'Beladung des Speichers'!$A$17:$A$1001,'Ergebnis (detailliert)'!A979))</f>
        <v/>
      </c>
      <c r="J979" s="113" t="str">
        <f>IF(ISBLANK('Beladung des Speichers'!A979),"",'Beladung des Speichers'!E979)</f>
        <v/>
      </c>
      <c r="K979" s="154" t="str">
        <f>IF(ISBLANK('Beladung des Speichers'!A979),"",SUMIFS('Entladung des Speichers'!$C$17:$C$1001,'Entladung des Speichers'!$A$17:$A$1001,'Ergebnis (detailliert)'!A979))</f>
        <v/>
      </c>
      <c r="L979" s="155" t="str">
        <f t="shared" si="62"/>
        <v/>
      </c>
      <c r="M979" s="155" t="str">
        <f>IF(ISBLANK('Entladung des Speichers'!A979),"",'Entladung des Speichers'!C979)</f>
        <v/>
      </c>
      <c r="N979" s="154" t="str">
        <f>IF(ISBLANK('Beladung des Speichers'!A979),"",SUMIFS('Entladung des Speichers'!$E$17:$E$1001,'Entladung des Speichers'!$A$17:$A$1001,'Ergebnis (detailliert)'!$A$17:$A$300))</f>
        <v/>
      </c>
      <c r="O979" s="113" t="str">
        <f t="shared" si="63"/>
        <v/>
      </c>
      <c r="P979" s="17" t="str">
        <f>IFERROR(IF(A979="","",N979*'Ergebnis (detailliert)'!J979/'Ergebnis (detailliert)'!I979),0)</f>
        <v/>
      </c>
      <c r="Q979" s="95" t="str">
        <f t="shared" si="64"/>
        <v/>
      </c>
      <c r="R979" s="96" t="str">
        <f t="shared" si="65"/>
        <v/>
      </c>
      <c r="S979" s="97" t="str">
        <f>IF(A979="","",IF(LOOKUP(A979,Stammdaten!$A$17:$A$1001,Stammdaten!$G$17:$G$1001)="Nein",0,IF(ISBLANK('Beladung des Speichers'!A979),"",ROUND(MIN(J979,Q979)*-1,2))))</f>
        <v/>
      </c>
    </row>
    <row r="980" spans="1:19" x14ac:dyDescent="0.2">
      <c r="A980" s="98" t="str">
        <f>IF('Beladung des Speichers'!A980="","",'Beladung des Speichers'!A980)</f>
        <v/>
      </c>
      <c r="B980" s="98" t="str">
        <f>IF('Beladung des Speichers'!B980="","",'Beladung des Speichers'!B980)</f>
        <v/>
      </c>
      <c r="C980" s="149" t="str">
        <f>IF(ISBLANK('Beladung des Speichers'!A980),"",SUMIFS('Beladung des Speichers'!$C$17:$C$300,'Beladung des Speichers'!$A$17:$A$300,A980)-SUMIFS('Entladung des Speichers'!$C$17:$C$300,'Entladung des Speichers'!$A$17:$A$300,A980)+SUMIFS(Füllstände!$B$17:$B$299,Füllstände!$A$17:$A$299,A980)-SUMIFS(Füllstände!$C$17:$C$299,Füllstände!$A$17:$A$299,A980))</f>
        <v/>
      </c>
      <c r="D980" s="150" t="str">
        <f>IF(ISBLANK('Beladung des Speichers'!A980),"",C980*'Beladung des Speichers'!C980/SUMIFS('Beladung des Speichers'!$C$17:$C$300,'Beladung des Speichers'!$A$17:$A$300,A980))</f>
        <v/>
      </c>
      <c r="E980" s="151" t="str">
        <f>IF(ISBLANK('Beladung des Speichers'!A980),"",1/SUMIFS('Beladung des Speichers'!$C$17:$C$300,'Beladung des Speichers'!$A$17:$A$300,A980)*C980*SUMIF($A$17:$A$300,A980,'Beladung des Speichers'!$E$17:$E$300))</f>
        <v/>
      </c>
      <c r="F980" s="152" t="str">
        <f>IF(ISBLANK('Beladung des Speichers'!A980),"",IF(C980=0,"0,00",D980/C980*E980))</f>
        <v/>
      </c>
      <c r="G980" s="153" t="str">
        <f>IF(ISBLANK('Beladung des Speichers'!A980),"",SUMIFS('Beladung des Speichers'!$C$17:$C$300,'Beladung des Speichers'!$A$17:$A$300,A980))</f>
        <v/>
      </c>
      <c r="H980" s="112" t="str">
        <f>IF(ISBLANK('Beladung des Speichers'!A980),"",'Beladung des Speichers'!C980)</f>
        <v/>
      </c>
      <c r="I980" s="154" t="str">
        <f>IF(ISBLANK('Beladung des Speichers'!A980),"",SUMIFS('Beladung des Speichers'!$E$17:$E$1001,'Beladung des Speichers'!$A$17:$A$1001,'Ergebnis (detailliert)'!A980))</f>
        <v/>
      </c>
      <c r="J980" s="113" t="str">
        <f>IF(ISBLANK('Beladung des Speichers'!A980),"",'Beladung des Speichers'!E980)</f>
        <v/>
      </c>
      <c r="K980" s="154" t="str">
        <f>IF(ISBLANK('Beladung des Speichers'!A980),"",SUMIFS('Entladung des Speichers'!$C$17:$C$1001,'Entladung des Speichers'!$A$17:$A$1001,'Ergebnis (detailliert)'!A980))</f>
        <v/>
      </c>
      <c r="L980" s="155" t="str">
        <f t="shared" si="62"/>
        <v/>
      </c>
      <c r="M980" s="155" t="str">
        <f>IF(ISBLANK('Entladung des Speichers'!A980),"",'Entladung des Speichers'!C980)</f>
        <v/>
      </c>
      <c r="N980" s="154" t="str">
        <f>IF(ISBLANK('Beladung des Speichers'!A980),"",SUMIFS('Entladung des Speichers'!$E$17:$E$1001,'Entladung des Speichers'!$A$17:$A$1001,'Ergebnis (detailliert)'!$A$17:$A$300))</f>
        <v/>
      </c>
      <c r="O980" s="113" t="str">
        <f t="shared" si="63"/>
        <v/>
      </c>
      <c r="P980" s="17" t="str">
        <f>IFERROR(IF(A980="","",N980*'Ergebnis (detailliert)'!J980/'Ergebnis (detailliert)'!I980),0)</f>
        <v/>
      </c>
      <c r="Q980" s="95" t="str">
        <f t="shared" si="64"/>
        <v/>
      </c>
      <c r="R980" s="96" t="str">
        <f t="shared" si="65"/>
        <v/>
      </c>
      <c r="S980" s="97" t="str">
        <f>IF(A980="","",IF(LOOKUP(A980,Stammdaten!$A$17:$A$1001,Stammdaten!$G$17:$G$1001)="Nein",0,IF(ISBLANK('Beladung des Speichers'!A980),"",ROUND(MIN(J980,Q980)*-1,2))))</f>
        <v/>
      </c>
    </row>
    <row r="981" spans="1:19" x14ac:dyDescent="0.2">
      <c r="A981" s="98" t="str">
        <f>IF('Beladung des Speichers'!A981="","",'Beladung des Speichers'!A981)</f>
        <v/>
      </c>
      <c r="B981" s="98" t="str">
        <f>IF('Beladung des Speichers'!B981="","",'Beladung des Speichers'!B981)</f>
        <v/>
      </c>
      <c r="C981" s="149" t="str">
        <f>IF(ISBLANK('Beladung des Speichers'!A981),"",SUMIFS('Beladung des Speichers'!$C$17:$C$300,'Beladung des Speichers'!$A$17:$A$300,A981)-SUMIFS('Entladung des Speichers'!$C$17:$C$300,'Entladung des Speichers'!$A$17:$A$300,A981)+SUMIFS(Füllstände!$B$17:$B$299,Füllstände!$A$17:$A$299,A981)-SUMIFS(Füllstände!$C$17:$C$299,Füllstände!$A$17:$A$299,A981))</f>
        <v/>
      </c>
      <c r="D981" s="150" t="str">
        <f>IF(ISBLANK('Beladung des Speichers'!A981),"",C981*'Beladung des Speichers'!C981/SUMIFS('Beladung des Speichers'!$C$17:$C$300,'Beladung des Speichers'!$A$17:$A$300,A981))</f>
        <v/>
      </c>
      <c r="E981" s="151" t="str">
        <f>IF(ISBLANK('Beladung des Speichers'!A981),"",1/SUMIFS('Beladung des Speichers'!$C$17:$C$300,'Beladung des Speichers'!$A$17:$A$300,A981)*C981*SUMIF($A$17:$A$300,A981,'Beladung des Speichers'!$E$17:$E$300))</f>
        <v/>
      </c>
      <c r="F981" s="152" t="str">
        <f>IF(ISBLANK('Beladung des Speichers'!A981),"",IF(C981=0,"0,00",D981/C981*E981))</f>
        <v/>
      </c>
      <c r="G981" s="153" t="str">
        <f>IF(ISBLANK('Beladung des Speichers'!A981),"",SUMIFS('Beladung des Speichers'!$C$17:$C$300,'Beladung des Speichers'!$A$17:$A$300,A981))</f>
        <v/>
      </c>
      <c r="H981" s="112" t="str">
        <f>IF(ISBLANK('Beladung des Speichers'!A981),"",'Beladung des Speichers'!C981)</f>
        <v/>
      </c>
      <c r="I981" s="154" t="str">
        <f>IF(ISBLANK('Beladung des Speichers'!A981),"",SUMIFS('Beladung des Speichers'!$E$17:$E$1001,'Beladung des Speichers'!$A$17:$A$1001,'Ergebnis (detailliert)'!A981))</f>
        <v/>
      </c>
      <c r="J981" s="113" t="str">
        <f>IF(ISBLANK('Beladung des Speichers'!A981),"",'Beladung des Speichers'!E981)</f>
        <v/>
      </c>
      <c r="K981" s="154" t="str">
        <f>IF(ISBLANK('Beladung des Speichers'!A981),"",SUMIFS('Entladung des Speichers'!$C$17:$C$1001,'Entladung des Speichers'!$A$17:$A$1001,'Ergebnis (detailliert)'!A981))</f>
        <v/>
      </c>
      <c r="L981" s="155" t="str">
        <f t="shared" si="62"/>
        <v/>
      </c>
      <c r="M981" s="155" t="str">
        <f>IF(ISBLANK('Entladung des Speichers'!A981),"",'Entladung des Speichers'!C981)</f>
        <v/>
      </c>
      <c r="N981" s="154" t="str">
        <f>IF(ISBLANK('Beladung des Speichers'!A981),"",SUMIFS('Entladung des Speichers'!$E$17:$E$1001,'Entladung des Speichers'!$A$17:$A$1001,'Ergebnis (detailliert)'!$A$17:$A$300))</f>
        <v/>
      </c>
      <c r="O981" s="113" t="str">
        <f t="shared" si="63"/>
        <v/>
      </c>
      <c r="P981" s="17" t="str">
        <f>IFERROR(IF(A981="","",N981*'Ergebnis (detailliert)'!J981/'Ergebnis (detailliert)'!I981),0)</f>
        <v/>
      </c>
      <c r="Q981" s="95" t="str">
        <f t="shared" si="64"/>
        <v/>
      </c>
      <c r="R981" s="96" t="str">
        <f t="shared" si="65"/>
        <v/>
      </c>
      <c r="S981" s="97" t="str">
        <f>IF(A981="","",IF(LOOKUP(A981,Stammdaten!$A$17:$A$1001,Stammdaten!$G$17:$G$1001)="Nein",0,IF(ISBLANK('Beladung des Speichers'!A981),"",ROUND(MIN(J981,Q981)*-1,2))))</f>
        <v/>
      </c>
    </row>
    <row r="982" spans="1:19" x14ac:dyDescent="0.2">
      <c r="A982" s="98" t="str">
        <f>IF('Beladung des Speichers'!A982="","",'Beladung des Speichers'!A982)</f>
        <v/>
      </c>
      <c r="B982" s="98" t="str">
        <f>IF('Beladung des Speichers'!B982="","",'Beladung des Speichers'!B982)</f>
        <v/>
      </c>
      <c r="C982" s="149" t="str">
        <f>IF(ISBLANK('Beladung des Speichers'!A982),"",SUMIFS('Beladung des Speichers'!$C$17:$C$300,'Beladung des Speichers'!$A$17:$A$300,A982)-SUMIFS('Entladung des Speichers'!$C$17:$C$300,'Entladung des Speichers'!$A$17:$A$300,A982)+SUMIFS(Füllstände!$B$17:$B$299,Füllstände!$A$17:$A$299,A982)-SUMIFS(Füllstände!$C$17:$C$299,Füllstände!$A$17:$A$299,A982))</f>
        <v/>
      </c>
      <c r="D982" s="150" t="str">
        <f>IF(ISBLANK('Beladung des Speichers'!A982),"",C982*'Beladung des Speichers'!C982/SUMIFS('Beladung des Speichers'!$C$17:$C$300,'Beladung des Speichers'!$A$17:$A$300,A982))</f>
        <v/>
      </c>
      <c r="E982" s="151" t="str">
        <f>IF(ISBLANK('Beladung des Speichers'!A982),"",1/SUMIFS('Beladung des Speichers'!$C$17:$C$300,'Beladung des Speichers'!$A$17:$A$300,A982)*C982*SUMIF($A$17:$A$300,A982,'Beladung des Speichers'!$E$17:$E$300))</f>
        <v/>
      </c>
      <c r="F982" s="152" t="str">
        <f>IF(ISBLANK('Beladung des Speichers'!A982),"",IF(C982=0,"0,00",D982/C982*E982))</f>
        <v/>
      </c>
      <c r="G982" s="153" t="str">
        <f>IF(ISBLANK('Beladung des Speichers'!A982),"",SUMIFS('Beladung des Speichers'!$C$17:$C$300,'Beladung des Speichers'!$A$17:$A$300,A982))</f>
        <v/>
      </c>
      <c r="H982" s="112" t="str">
        <f>IF(ISBLANK('Beladung des Speichers'!A982),"",'Beladung des Speichers'!C982)</f>
        <v/>
      </c>
      <c r="I982" s="154" t="str">
        <f>IF(ISBLANK('Beladung des Speichers'!A982),"",SUMIFS('Beladung des Speichers'!$E$17:$E$1001,'Beladung des Speichers'!$A$17:$A$1001,'Ergebnis (detailliert)'!A982))</f>
        <v/>
      </c>
      <c r="J982" s="113" t="str">
        <f>IF(ISBLANK('Beladung des Speichers'!A982),"",'Beladung des Speichers'!E982)</f>
        <v/>
      </c>
      <c r="K982" s="154" t="str">
        <f>IF(ISBLANK('Beladung des Speichers'!A982),"",SUMIFS('Entladung des Speichers'!$C$17:$C$1001,'Entladung des Speichers'!$A$17:$A$1001,'Ergebnis (detailliert)'!A982))</f>
        <v/>
      </c>
      <c r="L982" s="155" t="str">
        <f t="shared" si="62"/>
        <v/>
      </c>
      <c r="M982" s="155" t="str">
        <f>IF(ISBLANK('Entladung des Speichers'!A982),"",'Entladung des Speichers'!C982)</f>
        <v/>
      </c>
      <c r="N982" s="154" t="str">
        <f>IF(ISBLANK('Beladung des Speichers'!A982),"",SUMIFS('Entladung des Speichers'!$E$17:$E$1001,'Entladung des Speichers'!$A$17:$A$1001,'Ergebnis (detailliert)'!$A$17:$A$300))</f>
        <v/>
      </c>
      <c r="O982" s="113" t="str">
        <f t="shared" si="63"/>
        <v/>
      </c>
      <c r="P982" s="17" t="str">
        <f>IFERROR(IF(A982="","",N982*'Ergebnis (detailliert)'!J982/'Ergebnis (detailliert)'!I982),0)</f>
        <v/>
      </c>
      <c r="Q982" s="95" t="str">
        <f t="shared" si="64"/>
        <v/>
      </c>
      <c r="R982" s="96" t="str">
        <f t="shared" si="65"/>
        <v/>
      </c>
      <c r="S982" s="97" t="str">
        <f>IF(A982="","",IF(LOOKUP(A982,Stammdaten!$A$17:$A$1001,Stammdaten!$G$17:$G$1001)="Nein",0,IF(ISBLANK('Beladung des Speichers'!A982),"",ROUND(MIN(J982,Q982)*-1,2))))</f>
        <v/>
      </c>
    </row>
    <row r="983" spans="1:19" x14ac:dyDescent="0.2">
      <c r="A983" s="98" t="str">
        <f>IF('Beladung des Speichers'!A983="","",'Beladung des Speichers'!A983)</f>
        <v/>
      </c>
      <c r="B983" s="98" t="str">
        <f>IF('Beladung des Speichers'!B983="","",'Beladung des Speichers'!B983)</f>
        <v/>
      </c>
      <c r="C983" s="149" t="str">
        <f>IF(ISBLANK('Beladung des Speichers'!A983),"",SUMIFS('Beladung des Speichers'!$C$17:$C$300,'Beladung des Speichers'!$A$17:$A$300,A983)-SUMIFS('Entladung des Speichers'!$C$17:$C$300,'Entladung des Speichers'!$A$17:$A$300,A983)+SUMIFS(Füllstände!$B$17:$B$299,Füllstände!$A$17:$A$299,A983)-SUMIFS(Füllstände!$C$17:$C$299,Füllstände!$A$17:$A$299,A983))</f>
        <v/>
      </c>
      <c r="D983" s="150" t="str">
        <f>IF(ISBLANK('Beladung des Speichers'!A983),"",C983*'Beladung des Speichers'!C983/SUMIFS('Beladung des Speichers'!$C$17:$C$300,'Beladung des Speichers'!$A$17:$A$300,A983))</f>
        <v/>
      </c>
      <c r="E983" s="151" t="str">
        <f>IF(ISBLANK('Beladung des Speichers'!A983),"",1/SUMIFS('Beladung des Speichers'!$C$17:$C$300,'Beladung des Speichers'!$A$17:$A$300,A983)*C983*SUMIF($A$17:$A$300,A983,'Beladung des Speichers'!$E$17:$E$300))</f>
        <v/>
      </c>
      <c r="F983" s="152" t="str">
        <f>IF(ISBLANK('Beladung des Speichers'!A983),"",IF(C983=0,"0,00",D983/C983*E983))</f>
        <v/>
      </c>
      <c r="G983" s="153" t="str">
        <f>IF(ISBLANK('Beladung des Speichers'!A983),"",SUMIFS('Beladung des Speichers'!$C$17:$C$300,'Beladung des Speichers'!$A$17:$A$300,A983))</f>
        <v/>
      </c>
      <c r="H983" s="112" t="str">
        <f>IF(ISBLANK('Beladung des Speichers'!A983),"",'Beladung des Speichers'!C983)</f>
        <v/>
      </c>
      <c r="I983" s="154" t="str">
        <f>IF(ISBLANK('Beladung des Speichers'!A983),"",SUMIFS('Beladung des Speichers'!$E$17:$E$1001,'Beladung des Speichers'!$A$17:$A$1001,'Ergebnis (detailliert)'!A983))</f>
        <v/>
      </c>
      <c r="J983" s="113" t="str">
        <f>IF(ISBLANK('Beladung des Speichers'!A983),"",'Beladung des Speichers'!E983)</f>
        <v/>
      </c>
      <c r="K983" s="154" t="str">
        <f>IF(ISBLANK('Beladung des Speichers'!A983),"",SUMIFS('Entladung des Speichers'!$C$17:$C$1001,'Entladung des Speichers'!$A$17:$A$1001,'Ergebnis (detailliert)'!A983))</f>
        <v/>
      </c>
      <c r="L983" s="155" t="str">
        <f t="shared" si="62"/>
        <v/>
      </c>
      <c r="M983" s="155" t="str">
        <f>IF(ISBLANK('Entladung des Speichers'!A983),"",'Entladung des Speichers'!C983)</f>
        <v/>
      </c>
      <c r="N983" s="154" t="str">
        <f>IF(ISBLANK('Beladung des Speichers'!A983),"",SUMIFS('Entladung des Speichers'!$E$17:$E$1001,'Entladung des Speichers'!$A$17:$A$1001,'Ergebnis (detailliert)'!$A$17:$A$300))</f>
        <v/>
      </c>
      <c r="O983" s="113" t="str">
        <f t="shared" si="63"/>
        <v/>
      </c>
      <c r="P983" s="17" t="str">
        <f>IFERROR(IF(A983="","",N983*'Ergebnis (detailliert)'!J983/'Ergebnis (detailliert)'!I983),0)</f>
        <v/>
      </c>
      <c r="Q983" s="95" t="str">
        <f t="shared" si="64"/>
        <v/>
      </c>
      <c r="R983" s="96" t="str">
        <f t="shared" si="65"/>
        <v/>
      </c>
      <c r="S983" s="97" t="str">
        <f>IF(A983="","",IF(LOOKUP(A983,Stammdaten!$A$17:$A$1001,Stammdaten!$G$17:$G$1001)="Nein",0,IF(ISBLANK('Beladung des Speichers'!A983),"",ROUND(MIN(J983,Q983)*-1,2))))</f>
        <v/>
      </c>
    </row>
    <row r="984" spans="1:19" x14ac:dyDescent="0.2">
      <c r="A984" s="98" t="str">
        <f>IF('Beladung des Speichers'!A984="","",'Beladung des Speichers'!A984)</f>
        <v/>
      </c>
      <c r="B984" s="98" t="str">
        <f>IF('Beladung des Speichers'!B984="","",'Beladung des Speichers'!B984)</f>
        <v/>
      </c>
      <c r="C984" s="149" t="str">
        <f>IF(ISBLANK('Beladung des Speichers'!A984),"",SUMIFS('Beladung des Speichers'!$C$17:$C$300,'Beladung des Speichers'!$A$17:$A$300,A984)-SUMIFS('Entladung des Speichers'!$C$17:$C$300,'Entladung des Speichers'!$A$17:$A$300,A984)+SUMIFS(Füllstände!$B$17:$B$299,Füllstände!$A$17:$A$299,A984)-SUMIFS(Füllstände!$C$17:$C$299,Füllstände!$A$17:$A$299,A984))</f>
        <v/>
      </c>
      <c r="D984" s="150" t="str">
        <f>IF(ISBLANK('Beladung des Speichers'!A984),"",C984*'Beladung des Speichers'!C984/SUMIFS('Beladung des Speichers'!$C$17:$C$300,'Beladung des Speichers'!$A$17:$A$300,A984))</f>
        <v/>
      </c>
      <c r="E984" s="151" t="str">
        <f>IF(ISBLANK('Beladung des Speichers'!A984),"",1/SUMIFS('Beladung des Speichers'!$C$17:$C$300,'Beladung des Speichers'!$A$17:$A$300,A984)*C984*SUMIF($A$17:$A$300,A984,'Beladung des Speichers'!$E$17:$E$300))</f>
        <v/>
      </c>
      <c r="F984" s="152" t="str">
        <f>IF(ISBLANK('Beladung des Speichers'!A984),"",IF(C984=0,"0,00",D984/C984*E984))</f>
        <v/>
      </c>
      <c r="G984" s="153" t="str">
        <f>IF(ISBLANK('Beladung des Speichers'!A984),"",SUMIFS('Beladung des Speichers'!$C$17:$C$300,'Beladung des Speichers'!$A$17:$A$300,A984))</f>
        <v/>
      </c>
      <c r="H984" s="112" t="str">
        <f>IF(ISBLANK('Beladung des Speichers'!A984),"",'Beladung des Speichers'!C984)</f>
        <v/>
      </c>
      <c r="I984" s="154" t="str">
        <f>IF(ISBLANK('Beladung des Speichers'!A984),"",SUMIFS('Beladung des Speichers'!$E$17:$E$1001,'Beladung des Speichers'!$A$17:$A$1001,'Ergebnis (detailliert)'!A984))</f>
        <v/>
      </c>
      <c r="J984" s="113" t="str">
        <f>IF(ISBLANK('Beladung des Speichers'!A984),"",'Beladung des Speichers'!E984)</f>
        <v/>
      </c>
      <c r="K984" s="154" t="str">
        <f>IF(ISBLANK('Beladung des Speichers'!A984),"",SUMIFS('Entladung des Speichers'!$C$17:$C$1001,'Entladung des Speichers'!$A$17:$A$1001,'Ergebnis (detailliert)'!A984))</f>
        <v/>
      </c>
      <c r="L984" s="155" t="str">
        <f t="shared" si="62"/>
        <v/>
      </c>
      <c r="M984" s="155" t="str">
        <f>IF(ISBLANK('Entladung des Speichers'!A984),"",'Entladung des Speichers'!C984)</f>
        <v/>
      </c>
      <c r="N984" s="154" t="str">
        <f>IF(ISBLANK('Beladung des Speichers'!A984),"",SUMIFS('Entladung des Speichers'!$E$17:$E$1001,'Entladung des Speichers'!$A$17:$A$1001,'Ergebnis (detailliert)'!$A$17:$A$300))</f>
        <v/>
      </c>
      <c r="O984" s="113" t="str">
        <f t="shared" si="63"/>
        <v/>
      </c>
      <c r="P984" s="17" t="str">
        <f>IFERROR(IF(A984="","",N984*'Ergebnis (detailliert)'!J984/'Ergebnis (detailliert)'!I984),0)</f>
        <v/>
      </c>
      <c r="Q984" s="95" t="str">
        <f t="shared" si="64"/>
        <v/>
      </c>
      <c r="R984" s="96" t="str">
        <f t="shared" si="65"/>
        <v/>
      </c>
      <c r="S984" s="97" t="str">
        <f>IF(A984="","",IF(LOOKUP(A984,Stammdaten!$A$17:$A$1001,Stammdaten!$G$17:$G$1001)="Nein",0,IF(ISBLANK('Beladung des Speichers'!A984),"",ROUND(MIN(J984,Q984)*-1,2))))</f>
        <v/>
      </c>
    </row>
    <row r="985" spans="1:19" x14ac:dyDescent="0.2">
      <c r="A985" s="98" t="str">
        <f>IF('Beladung des Speichers'!A985="","",'Beladung des Speichers'!A985)</f>
        <v/>
      </c>
      <c r="B985" s="98" t="str">
        <f>IF('Beladung des Speichers'!B985="","",'Beladung des Speichers'!B985)</f>
        <v/>
      </c>
      <c r="C985" s="149" t="str">
        <f>IF(ISBLANK('Beladung des Speichers'!A985),"",SUMIFS('Beladung des Speichers'!$C$17:$C$300,'Beladung des Speichers'!$A$17:$A$300,A985)-SUMIFS('Entladung des Speichers'!$C$17:$C$300,'Entladung des Speichers'!$A$17:$A$300,A985)+SUMIFS(Füllstände!$B$17:$B$299,Füllstände!$A$17:$A$299,A985)-SUMIFS(Füllstände!$C$17:$C$299,Füllstände!$A$17:$A$299,A985))</f>
        <v/>
      </c>
      <c r="D985" s="150" t="str">
        <f>IF(ISBLANK('Beladung des Speichers'!A985),"",C985*'Beladung des Speichers'!C985/SUMIFS('Beladung des Speichers'!$C$17:$C$300,'Beladung des Speichers'!$A$17:$A$300,A985))</f>
        <v/>
      </c>
      <c r="E985" s="151" t="str">
        <f>IF(ISBLANK('Beladung des Speichers'!A985),"",1/SUMIFS('Beladung des Speichers'!$C$17:$C$300,'Beladung des Speichers'!$A$17:$A$300,A985)*C985*SUMIF($A$17:$A$300,A985,'Beladung des Speichers'!$E$17:$E$300))</f>
        <v/>
      </c>
      <c r="F985" s="152" t="str">
        <f>IF(ISBLANK('Beladung des Speichers'!A985),"",IF(C985=0,"0,00",D985/C985*E985))</f>
        <v/>
      </c>
      <c r="G985" s="153" t="str">
        <f>IF(ISBLANK('Beladung des Speichers'!A985),"",SUMIFS('Beladung des Speichers'!$C$17:$C$300,'Beladung des Speichers'!$A$17:$A$300,A985))</f>
        <v/>
      </c>
      <c r="H985" s="112" t="str">
        <f>IF(ISBLANK('Beladung des Speichers'!A985),"",'Beladung des Speichers'!C985)</f>
        <v/>
      </c>
      <c r="I985" s="154" t="str">
        <f>IF(ISBLANK('Beladung des Speichers'!A985),"",SUMIFS('Beladung des Speichers'!$E$17:$E$1001,'Beladung des Speichers'!$A$17:$A$1001,'Ergebnis (detailliert)'!A985))</f>
        <v/>
      </c>
      <c r="J985" s="113" t="str">
        <f>IF(ISBLANK('Beladung des Speichers'!A985),"",'Beladung des Speichers'!E985)</f>
        <v/>
      </c>
      <c r="K985" s="154" t="str">
        <f>IF(ISBLANK('Beladung des Speichers'!A985),"",SUMIFS('Entladung des Speichers'!$C$17:$C$1001,'Entladung des Speichers'!$A$17:$A$1001,'Ergebnis (detailliert)'!A985))</f>
        <v/>
      </c>
      <c r="L985" s="155" t="str">
        <f t="shared" si="62"/>
        <v/>
      </c>
      <c r="M985" s="155" t="str">
        <f>IF(ISBLANK('Entladung des Speichers'!A985),"",'Entladung des Speichers'!C985)</f>
        <v/>
      </c>
      <c r="N985" s="154" t="str">
        <f>IF(ISBLANK('Beladung des Speichers'!A985),"",SUMIFS('Entladung des Speichers'!$E$17:$E$1001,'Entladung des Speichers'!$A$17:$A$1001,'Ergebnis (detailliert)'!$A$17:$A$300))</f>
        <v/>
      </c>
      <c r="O985" s="113" t="str">
        <f t="shared" si="63"/>
        <v/>
      </c>
      <c r="P985" s="17" t="str">
        <f>IFERROR(IF(A985="","",N985*'Ergebnis (detailliert)'!J985/'Ergebnis (detailliert)'!I985),0)</f>
        <v/>
      </c>
      <c r="Q985" s="95" t="str">
        <f t="shared" si="64"/>
        <v/>
      </c>
      <c r="R985" s="96" t="str">
        <f t="shared" si="65"/>
        <v/>
      </c>
      <c r="S985" s="97" t="str">
        <f>IF(A985="","",IF(LOOKUP(A985,Stammdaten!$A$17:$A$1001,Stammdaten!$G$17:$G$1001)="Nein",0,IF(ISBLANK('Beladung des Speichers'!A985),"",ROUND(MIN(J985,Q985)*-1,2))))</f>
        <v/>
      </c>
    </row>
    <row r="986" spans="1:19" x14ac:dyDescent="0.2">
      <c r="A986" s="98" t="str">
        <f>IF('Beladung des Speichers'!A986="","",'Beladung des Speichers'!A986)</f>
        <v/>
      </c>
      <c r="B986" s="98" t="str">
        <f>IF('Beladung des Speichers'!B986="","",'Beladung des Speichers'!B986)</f>
        <v/>
      </c>
      <c r="C986" s="149" t="str">
        <f>IF(ISBLANK('Beladung des Speichers'!A986),"",SUMIFS('Beladung des Speichers'!$C$17:$C$300,'Beladung des Speichers'!$A$17:$A$300,A986)-SUMIFS('Entladung des Speichers'!$C$17:$C$300,'Entladung des Speichers'!$A$17:$A$300,A986)+SUMIFS(Füllstände!$B$17:$B$299,Füllstände!$A$17:$A$299,A986)-SUMIFS(Füllstände!$C$17:$C$299,Füllstände!$A$17:$A$299,A986))</f>
        <v/>
      </c>
      <c r="D986" s="150" t="str">
        <f>IF(ISBLANK('Beladung des Speichers'!A986),"",C986*'Beladung des Speichers'!C986/SUMIFS('Beladung des Speichers'!$C$17:$C$300,'Beladung des Speichers'!$A$17:$A$300,A986))</f>
        <v/>
      </c>
      <c r="E986" s="151" t="str">
        <f>IF(ISBLANK('Beladung des Speichers'!A986),"",1/SUMIFS('Beladung des Speichers'!$C$17:$C$300,'Beladung des Speichers'!$A$17:$A$300,A986)*C986*SUMIF($A$17:$A$300,A986,'Beladung des Speichers'!$E$17:$E$300))</f>
        <v/>
      </c>
      <c r="F986" s="152" t="str">
        <f>IF(ISBLANK('Beladung des Speichers'!A986),"",IF(C986=0,"0,00",D986/C986*E986))</f>
        <v/>
      </c>
      <c r="G986" s="153" t="str">
        <f>IF(ISBLANK('Beladung des Speichers'!A986),"",SUMIFS('Beladung des Speichers'!$C$17:$C$300,'Beladung des Speichers'!$A$17:$A$300,A986))</f>
        <v/>
      </c>
      <c r="H986" s="112" t="str">
        <f>IF(ISBLANK('Beladung des Speichers'!A986),"",'Beladung des Speichers'!C986)</f>
        <v/>
      </c>
      <c r="I986" s="154" t="str">
        <f>IF(ISBLANK('Beladung des Speichers'!A986),"",SUMIFS('Beladung des Speichers'!$E$17:$E$1001,'Beladung des Speichers'!$A$17:$A$1001,'Ergebnis (detailliert)'!A986))</f>
        <v/>
      </c>
      <c r="J986" s="113" t="str">
        <f>IF(ISBLANK('Beladung des Speichers'!A986),"",'Beladung des Speichers'!E986)</f>
        <v/>
      </c>
      <c r="K986" s="154" t="str">
        <f>IF(ISBLANK('Beladung des Speichers'!A986),"",SUMIFS('Entladung des Speichers'!$C$17:$C$1001,'Entladung des Speichers'!$A$17:$A$1001,'Ergebnis (detailliert)'!A986))</f>
        <v/>
      </c>
      <c r="L986" s="155" t="str">
        <f t="shared" si="62"/>
        <v/>
      </c>
      <c r="M986" s="155" t="str">
        <f>IF(ISBLANK('Entladung des Speichers'!A986),"",'Entladung des Speichers'!C986)</f>
        <v/>
      </c>
      <c r="N986" s="154" t="str">
        <f>IF(ISBLANK('Beladung des Speichers'!A986),"",SUMIFS('Entladung des Speichers'!$E$17:$E$1001,'Entladung des Speichers'!$A$17:$A$1001,'Ergebnis (detailliert)'!$A$17:$A$300))</f>
        <v/>
      </c>
      <c r="O986" s="113" t="str">
        <f t="shared" si="63"/>
        <v/>
      </c>
      <c r="P986" s="17" t="str">
        <f>IFERROR(IF(A986="","",N986*'Ergebnis (detailliert)'!J986/'Ergebnis (detailliert)'!I986),0)</f>
        <v/>
      </c>
      <c r="Q986" s="95" t="str">
        <f t="shared" si="64"/>
        <v/>
      </c>
      <c r="R986" s="96" t="str">
        <f t="shared" si="65"/>
        <v/>
      </c>
      <c r="S986" s="97" t="str">
        <f>IF(A986="","",IF(LOOKUP(A986,Stammdaten!$A$17:$A$1001,Stammdaten!$G$17:$G$1001)="Nein",0,IF(ISBLANK('Beladung des Speichers'!A986),"",ROUND(MIN(J986,Q986)*-1,2))))</f>
        <v/>
      </c>
    </row>
    <row r="987" spans="1:19" x14ac:dyDescent="0.2">
      <c r="A987" s="98" t="str">
        <f>IF('Beladung des Speichers'!A987="","",'Beladung des Speichers'!A987)</f>
        <v/>
      </c>
      <c r="B987" s="98" t="str">
        <f>IF('Beladung des Speichers'!B987="","",'Beladung des Speichers'!B987)</f>
        <v/>
      </c>
      <c r="C987" s="149" t="str">
        <f>IF(ISBLANK('Beladung des Speichers'!A987),"",SUMIFS('Beladung des Speichers'!$C$17:$C$300,'Beladung des Speichers'!$A$17:$A$300,A987)-SUMIFS('Entladung des Speichers'!$C$17:$C$300,'Entladung des Speichers'!$A$17:$A$300,A987)+SUMIFS(Füllstände!$B$17:$B$299,Füllstände!$A$17:$A$299,A987)-SUMIFS(Füllstände!$C$17:$C$299,Füllstände!$A$17:$A$299,A987))</f>
        <v/>
      </c>
      <c r="D987" s="150" t="str">
        <f>IF(ISBLANK('Beladung des Speichers'!A987),"",C987*'Beladung des Speichers'!C987/SUMIFS('Beladung des Speichers'!$C$17:$C$300,'Beladung des Speichers'!$A$17:$A$300,A987))</f>
        <v/>
      </c>
      <c r="E987" s="151" t="str">
        <f>IF(ISBLANK('Beladung des Speichers'!A987),"",1/SUMIFS('Beladung des Speichers'!$C$17:$C$300,'Beladung des Speichers'!$A$17:$A$300,A987)*C987*SUMIF($A$17:$A$300,A987,'Beladung des Speichers'!$E$17:$E$300))</f>
        <v/>
      </c>
      <c r="F987" s="152" t="str">
        <f>IF(ISBLANK('Beladung des Speichers'!A987),"",IF(C987=0,"0,00",D987/C987*E987))</f>
        <v/>
      </c>
      <c r="G987" s="153" t="str">
        <f>IF(ISBLANK('Beladung des Speichers'!A987),"",SUMIFS('Beladung des Speichers'!$C$17:$C$300,'Beladung des Speichers'!$A$17:$A$300,A987))</f>
        <v/>
      </c>
      <c r="H987" s="112" t="str">
        <f>IF(ISBLANK('Beladung des Speichers'!A987),"",'Beladung des Speichers'!C987)</f>
        <v/>
      </c>
      <c r="I987" s="154" t="str">
        <f>IF(ISBLANK('Beladung des Speichers'!A987),"",SUMIFS('Beladung des Speichers'!$E$17:$E$1001,'Beladung des Speichers'!$A$17:$A$1001,'Ergebnis (detailliert)'!A987))</f>
        <v/>
      </c>
      <c r="J987" s="113" t="str">
        <f>IF(ISBLANK('Beladung des Speichers'!A987),"",'Beladung des Speichers'!E987)</f>
        <v/>
      </c>
      <c r="K987" s="154" t="str">
        <f>IF(ISBLANK('Beladung des Speichers'!A987),"",SUMIFS('Entladung des Speichers'!$C$17:$C$1001,'Entladung des Speichers'!$A$17:$A$1001,'Ergebnis (detailliert)'!A987))</f>
        <v/>
      </c>
      <c r="L987" s="155" t="str">
        <f t="shared" si="62"/>
        <v/>
      </c>
      <c r="M987" s="155" t="str">
        <f>IF(ISBLANK('Entladung des Speichers'!A987),"",'Entladung des Speichers'!C987)</f>
        <v/>
      </c>
      <c r="N987" s="154" t="str">
        <f>IF(ISBLANK('Beladung des Speichers'!A987),"",SUMIFS('Entladung des Speichers'!$E$17:$E$1001,'Entladung des Speichers'!$A$17:$A$1001,'Ergebnis (detailliert)'!$A$17:$A$300))</f>
        <v/>
      </c>
      <c r="O987" s="113" t="str">
        <f t="shared" si="63"/>
        <v/>
      </c>
      <c r="P987" s="17" t="str">
        <f>IFERROR(IF(A987="","",N987*'Ergebnis (detailliert)'!J987/'Ergebnis (detailliert)'!I987),0)</f>
        <v/>
      </c>
      <c r="Q987" s="95" t="str">
        <f t="shared" si="64"/>
        <v/>
      </c>
      <c r="R987" s="96" t="str">
        <f t="shared" si="65"/>
        <v/>
      </c>
      <c r="S987" s="97" t="str">
        <f>IF(A987="","",IF(LOOKUP(A987,Stammdaten!$A$17:$A$1001,Stammdaten!$G$17:$G$1001)="Nein",0,IF(ISBLANK('Beladung des Speichers'!A987),"",ROUND(MIN(J987,Q987)*-1,2))))</f>
        <v/>
      </c>
    </row>
    <row r="988" spans="1:19" x14ac:dyDescent="0.2">
      <c r="A988" s="98" t="str">
        <f>IF('Beladung des Speichers'!A988="","",'Beladung des Speichers'!A988)</f>
        <v/>
      </c>
      <c r="B988" s="98" t="str">
        <f>IF('Beladung des Speichers'!B988="","",'Beladung des Speichers'!B988)</f>
        <v/>
      </c>
      <c r="C988" s="149" t="str">
        <f>IF(ISBLANK('Beladung des Speichers'!A988),"",SUMIFS('Beladung des Speichers'!$C$17:$C$300,'Beladung des Speichers'!$A$17:$A$300,A988)-SUMIFS('Entladung des Speichers'!$C$17:$C$300,'Entladung des Speichers'!$A$17:$A$300,A988)+SUMIFS(Füllstände!$B$17:$B$299,Füllstände!$A$17:$A$299,A988)-SUMIFS(Füllstände!$C$17:$C$299,Füllstände!$A$17:$A$299,A988))</f>
        <v/>
      </c>
      <c r="D988" s="150" t="str">
        <f>IF(ISBLANK('Beladung des Speichers'!A988),"",C988*'Beladung des Speichers'!C988/SUMIFS('Beladung des Speichers'!$C$17:$C$300,'Beladung des Speichers'!$A$17:$A$300,A988))</f>
        <v/>
      </c>
      <c r="E988" s="151" t="str">
        <f>IF(ISBLANK('Beladung des Speichers'!A988),"",1/SUMIFS('Beladung des Speichers'!$C$17:$C$300,'Beladung des Speichers'!$A$17:$A$300,A988)*C988*SUMIF($A$17:$A$300,A988,'Beladung des Speichers'!$E$17:$E$300))</f>
        <v/>
      </c>
      <c r="F988" s="152" t="str">
        <f>IF(ISBLANK('Beladung des Speichers'!A988),"",IF(C988=0,"0,00",D988/C988*E988))</f>
        <v/>
      </c>
      <c r="G988" s="153" t="str">
        <f>IF(ISBLANK('Beladung des Speichers'!A988),"",SUMIFS('Beladung des Speichers'!$C$17:$C$300,'Beladung des Speichers'!$A$17:$A$300,A988))</f>
        <v/>
      </c>
      <c r="H988" s="112" t="str">
        <f>IF(ISBLANK('Beladung des Speichers'!A988),"",'Beladung des Speichers'!C988)</f>
        <v/>
      </c>
      <c r="I988" s="154" t="str">
        <f>IF(ISBLANK('Beladung des Speichers'!A988),"",SUMIFS('Beladung des Speichers'!$E$17:$E$1001,'Beladung des Speichers'!$A$17:$A$1001,'Ergebnis (detailliert)'!A988))</f>
        <v/>
      </c>
      <c r="J988" s="113" t="str">
        <f>IF(ISBLANK('Beladung des Speichers'!A988),"",'Beladung des Speichers'!E988)</f>
        <v/>
      </c>
      <c r="K988" s="154" t="str">
        <f>IF(ISBLANK('Beladung des Speichers'!A988),"",SUMIFS('Entladung des Speichers'!$C$17:$C$1001,'Entladung des Speichers'!$A$17:$A$1001,'Ergebnis (detailliert)'!A988))</f>
        <v/>
      </c>
      <c r="L988" s="155" t="str">
        <f t="shared" si="62"/>
        <v/>
      </c>
      <c r="M988" s="155" t="str">
        <f>IF(ISBLANK('Entladung des Speichers'!A988),"",'Entladung des Speichers'!C988)</f>
        <v/>
      </c>
      <c r="N988" s="154" t="str">
        <f>IF(ISBLANK('Beladung des Speichers'!A988),"",SUMIFS('Entladung des Speichers'!$E$17:$E$1001,'Entladung des Speichers'!$A$17:$A$1001,'Ergebnis (detailliert)'!$A$17:$A$300))</f>
        <v/>
      </c>
      <c r="O988" s="113" t="str">
        <f t="shared" si="63"/>
        <v/>
      </c>
      <c r="P988" s="17" t="str">
        <f>IFERROR(IF(A988="","",N988*'Ergebnis (detailliert)'!J988/'Ergebnis (detailliert)'!I988),0)</f>
        <v/>
      </c>
      <c r="Q988" s="95" t="str">
        <f t="shared" si="64"/>
        <v/>
      </c>
      <c r="R988" s="96" t="str">
        <f t="shared" si="65"/>
        <v/>
      </c>
      <c r="S988" s="97" t="str">
        <f>IF(A988="","",IF(LOOKUP(A988,Stammdaten!$A$17:$A$1001,Stammdaten!$G$17:$G$1001)="Nein",0,IF(ISBLANK('Beladung des Speichers'!A988),"",ROUND(MIN(J988,Q988)*-1,2))))</f>
        <v/>
      </c>
    </row>
    <row r="989" spans="1:19" x14ac:dyDescent="0.2">
      <c r="A989" s="98" t="str">
        <f>IF('Beladung des Speichers'!A989="","",'Beladung des Speichers'!A989)</f>
        <v/>
      </c>
      <c r="B989" s="98" t="str">
        <f>IF('Beladung des Speichers'!B989="","",'Beladung des Speichers'!B989)</f>
        <v/>
      </c>
      <c r="C989" s="149" t="str">
        <f>IF(ISBLANK('Beladung des Speichers'!A989),"",SUMIFS('Beladung des Speichers'!$C$17:$C$300,'Beladung des Speichers'!$A$17:$A$300,A989)-SUMIFS('Entladung des Speichers'!$C$17:$C$300,'Entladung des Speichers'!$A$17:$A$300,A989)+SUMIFS(Füllstände!$B$17:$B$299,Füllstände!$A$17:$A$299,A989)-SUMIFS(Füllstände!$C$17:$C$299,Füllstände!$A$17:$A$299,A989))</f>
        <v/>
      </c>
      <c r="D989" s="150" t="str">
        <f>IF(ISBLANK('Beladung des Speichers'!A989),"",C989*'Beladung des Speichers'!C989/SUMIFS('Beladung des Speichers'!$C$17:$C$300,'Beladung des Speichers'!$A$17:$A$300,A989))</f>
        <v/>
      </c>
      <c r="E989" s="151" t="str">
        <f>IF(ISBLANK('Beladung des Speichers'!A989),"",1/SUMIFS('Beladung des Speichers'!$C$17:$C$300,'Beladung des Speichers'!$A$17:$A$300,A989)*C989*SUMIF($A$17:$A$300,A989,'Beladung des Speichers'!$E$17:$E$300))</f>
        <v/>
      </c>
      <c r="F989" s="152" t="str">
        <f>IF(ISBLANK('Beladung des Speichers'!A989),"",IF(C989=0,"0,00",D989/C989*E989))</f>
        <v/>
      </c>
      <c r="G989" s="153" t="str">
        <f>IF(ISBLANK('Beladung des Speichers'!A989),"",SUMIFS('Beladung des Speichers'!$C$17:$C$300,'Beladung des Speichers'!$A$17:$A$300,A989))</f>
        <v/>
      </c>
      <c r="H989" s="112" t="str">
        <f>IF(ISBLANK('Beladung des Speichers'!A989),"",'Beladung des Speichers'!C989)</f>
        <v/>
      </c>
      <c r="I989" s="154" t="str">
        <f>IF(ISBLANK('Beladung des Speichers'!A989),"",SUMIFS('Beladung des Speichers'!$E$17:$E$1001,'Beladung des Speichers'!$A$17:$A$1001,'Ergebnis (detailliert)'!A989))</f>
        <v/>
      </c>
      <c r="J989" s="113" t="str">
        <f>IF(ISBLANK('Beladung des Speichers'!A989),"",'Beladung des Speichers'!E989)</f>
        <v/>
      </c>
      <c r="K989" s="154" t="str">
        <f>IF(ISBLANK('Beladung des Speichers'!A989),"",SUMIFS('Entladung des Speichers'!$C$17:$C$1001,'Entladung des Speichers'!$A$17:$A$1001,'Ergebnis (detailliert)'!A989))</f>
        <v/>
      </c>
      <c r="L989" s="155" t="str">
        <f t="shared" si="62"/>
        <v/>
      </c>
      <c r="M989" s="155" t="str">
        <f>IF(ISBLANK('Entladung des Speichers'!A989),"",'Entladung des Speichers'!C989)</f>
        <v/>
      </c>
      <c r="N989" s="154" t="str">
        <f>IF(ISBLANK('Beladung des Speichers'!A989),"",SUMIFS('Entladung des Speichers'!$E$17:$E$1001,'Entladung des Speichers'!$A$17:$A$1001,'Ergebnis (detailliert)'!$A$17:$A$300))</f>
        <v/>
      </c>
      <c r="O989" s="113" t="str">
        <f t="shared" si="63"/>
        <v/>
      </c>
      <c r="P989" s="17" t="str">
        <f>IFERROR(IF(A989="","",N989*'Ergebnis (detailliert)'!J989/'Ergebnis (detailliert)'!I989),0)</f>
        <v/>
      </c>
      <c r="Q989" s="95" t="str">
        <f t="shared" si="64"/>
        <v/>
      </c>
      <c r="R989" s="96" t="str">
        <f t="shared" si="65"/>
        <v/>
      </c>
      <c r="S989" s="97" t="str">
        <f>IF(A989="","",IF(LOOKUP(A989,Stammdaten!$A$17:$A$1001,Stammdaten!$G$17:$G$1001)="Nein",0,IF(ISBLANK('Beladung des Speichers'!A989),"",ROUND(MIN(J989,Q989)*-1,2))))</f>
        <v/>
      </c>
    </row>
    <row r="990" spans="1:19" x14ac:dyDescent="0.2">
      <c r="A990" s="98" t="str">
        <f>IF('Beladung des Speichers'!A990="","",'Beladung des Speichers'!A990)</f>
        <v/>
      </c>
      <c r="B990" s="98" t="str">
        <f>IF('Beladung des Speichers'!B990="","",'Beladung des Speichers'!B990)</f>
        <v/>
      </c>
      <c r="C990" s="149" t="str">
        <f>IF(ISBLANK('Beladung des Speichers'!A990),"",SUMIFS('Beladung des Speichers'!$C$17:$C$300,'Beladung des Speichers'!$A$17:$A$300,A990)-SUMIFS('Entladung des Speichers'!$C$17:$C$300,'Entladung des Speichers'!$A$17:$A$300,A990)+SUMIFS(Füllstände!$B$17:$B$299,Füllstände!$A$17:$A$299,A990)-SUMIFS(Füllstände!$C$17:$C$299,Füllstände!$A$17:$A$299,A990))</f>
        <v/>
      </c>
      <c r="D990" s="150" t="str">
        <f>IF(ISBLANK('Beladung des Speichers'!A990),"",C990*'Beladung des Speichers'!C990/SUMIFS('Beladung des Speichers'!$C$17:$C$300,'Beladung des Speichers'!$A$17:$A$300,A990))</f>
        <v/>
      </c>
      <c r="E990" s="151" t="str">
        <f>IF(ISBLANK('Beladung des Speichers'!A990),"",1/SUMIFS('Beladung des Speichers'!$C$17:$C$300,'Beladung des Speichers'!$A$17:$A$300,A990)*C990*SUMIF($A$17:$A$300,A990,'Beladung des Speichers'!$E$17:$E$300))</f>
        <v/>
      </c>
      <c r="F990" s="152" t="str">
        <f>IF(ISBLANK('Beladung des Speichers'!A990),"",IF(C990=0,"0,00",D990/C990*E990))</f>
        <v/>
      </c>
      <c r="G990" s="153" t="str">
        <f>IF(ISBLANK('Beladung des Speichers'!A990),"",SUMIFS('Beladung des Speichers'!$C$17:$C$300,'Beladung des Speichers'!$A$17:$A$300,A990))</f>
        <v/>
      </c>
      <c r="H990" s="112" t="str">
        <f>IF(ISBLANK('Beladung des Speichers'!A990),"",'Beladung des Speichers'!C990)</f>
        <v/>
      </c>
      <c r="I990" s="154" t="str">
        <f>IF(ISBLANK('Beladung des Speichers'!A990),"",SUMIFS('Beladung des Speichers'!$E$17:$E$1001,'Beladung des Speichers'!$A$17:$A$1001,'Ergebnis (detailliert)'!A990))</f>
        <v/>
      </c>
      <c r="J990" s="113" t="str">
        <f>IF(ISBLANK('Beladung des Speichers'!A990),"",'Beladung des Speichers'!E990)</f>
        <v/>
      </c>
      <c r="K990" s="154" t="str">
        <f>IF(ISBLANK('Beladung des Speichers'!A990),"",SUMIFS('Entladung des Speichers'!$C$17:$C$1001,'Entladung des Speichers'!$A$17:$A$1001,'Ergebnis (detailliert)'!A990))</f>
        <v/>
      </c>
      <c r="L990" s="155" t="str">
        <f t="shared" si="62"/>
        <v/>
      </c>
      <c r="M990" s="155" t="str">
        <f>IF(ISBLANK('Entladung des Speichers'!A990),"",'Entladung des Speichers'!C990)</f>
        <v/>
      </c>
      <c r="N990" s="154" t="str">
        <f>IF(ISBLANK('Beladung des Speichers'!A990),"",SUMIFS('Entladung des Speichers'!$E$17:$E$1001,'Entladung des Speichers'!$A$17:$A$1001,'Ergebnis (detailliert)'!$A$17:$A$300))</f>
        <v/>
      </c>
      <c r="O990" s="113" t="str">
        <f t="shared" si="63"/>
        <v/>
      </c>
      <c r="P990" s="17" t="str">
        <f>IFERROR(IF(A990="","",N990*'Ergebnis (detailliert)'!J990/'Ergebnis (detailliert)'!I990),0)</f>
        <v/>
      </c>
      <c r="Q990" s="95" t="str">
        <f t="shared" si="64"/>
        <v/>
      </c>
      <c r="R990" s="96" t="str">
        <f t="shared" si="65"/>
        <v/>
      </c>
      <c r="S990" s="97" t="str">
        <f>IF(A990="","",IF(LOOKUP(A990,Stammdaten!$A$17:$A$1001,Stammdaten!$G$17:$G$1001)="Nein",0,IF(ISBLANK('Beladung des Speichers'!A990),"",ROUND(MIN(J990,Q990)*-1,2))))</f>
        <v/>
      </c>
    </row>
    <row r="991" spans="1:19" x14ac:dyDescent="0.2">
      <c r="A991" s="98" t="str">
        <f>IF('Beladung des Speichers'!A991="","",'Beladung des Speichers'!A991)</f>
        <v/>
      </c>
      <c r="B991" s="98" t="str">
        <f>IF('Beladung des Speichers'!B991="","",'Beladung des Speichers'!B991)</f>
        <v/>
      </c>
      <c r="C991" s="149" t="str">
        <f>IF(ISBLANK('Beladung des Speichers'!A991),"",SUMIFS('Beladung des Speichers'!$C$17:$C$300,'Beladung des Speichers'!$A$17:$A$300,A991)-SUMIFS('Entladung des Speichers'!$C$17:$C$300,'Entladung des Speichers'!$A$17:$A$300,A991)+SUMIFS(Füllstände!$B$17:$B$299,Füllstände!$A$17:$A$299,A991)-SUMIFS(Füllstände!$C$17:$C$299,Füllstände!$A$17:$A$299,A991))</f>
        <v/>
      </c>
      <c r="D991" s="150" t="str">
        <f>IF(ISBLANK('Beladung des Speichers'!A991),"",C991*'Beladung des Speichers'!C991/SUMIFS('Beladung des Speichers'!$C$17:$C$300,'Beladung des Speichers'!$A$17:$A$300,A991))</f>
        <v/>
      </c>
      <c r="E991" s="151" t="str">
        <f>IF(ISBLANK('Beladung des Speichers'!A991),"",1/SUMIFS('Beladung des Speichers'!$C$17:$C$300,'Beladung des Speichers'!$A$17:$A$300,A991)*C991*SUMIF($A$17:$A$300,A991,'Beladung des Speichers'!$E$17:$E$300))</f>
        <v/>
      </c>
      <c r="F991" s="152" t="str">
        <f>IF(ISBLANK('Beladung des Speichers'!A991),"",IF(C991=0,"0,00",D991/C991*E991))</f>
        <v/>
      </c>
      <c r="G991" s="153" t="str">
        <f>IF(ISBLANK('Beladung des Speichers'!A991),"",SUMIFS('Beladung des Speichers'!$C$17:$C$300,'Beladung des Speichers'!$A$17:$A$300,A991))</f>
        <v/>
      </c>
      <c r="H991" s="112" t="str">
        <f>IF(ISBLANK('Beladung des Speichers'!A991),"",'Beladung des Speichers'!C991)</f>
        <v/>
      </c>
      <c r="I991" s="154" t="str">
        <f>IF(ISBLANK('Beladung des Speichers'!A991),"",SUMIFS('Beladung des Speichers'!$E$17:$E$1001,'Beladung des Speichers'!$A$17:$A$1001,'Ergebnis (detailliert)'!A991))</f>
        <v/>
      </c>
      <c r="J991" s="113" t="str">
        <f>IF(ISBLANK('Beladung des Speichers'!A991),"",'Beladung des Speichers'!E991)</f>
        <v/>
      </c>
      <c r="K991" s="154" t="str">
        <f>IF(ISBLANK('Beladung des Speichers'!A991),"",SUMIFS('Entladung des Speichers'!$C$17:$C$1001,'Entladung des Speichers'!$A$17:$A$1001,'Ergebnis (detailliert)'!A991))</f>
        <v/>
      </c>
      <c r="L991" s="155" t="str">
        <f t="shared" si="62"/>
        <v/>
      </c>
      <c r="M991" s="155" t="str">
        <f>IF(ISBLANK('Entladung des Speichers'!A991),"",'Entladung des Speichers'!C991)</f>
        <v/>
      </c>
      <c r="N991" s="154" t="str">
        <f>IF(ISBLANK('Beladung des Speichers'!A991),"",SUMIFS('Entladung des Speichers'!$E$17:$E$1001,'Entladung des Speichers'!$A$17:$A$1001,'Ergebnis (detailliert)'!$A$17:$A$300))</f>
        <v/>
      </c>
      <c r="O991" s="113" t="str">
        <f t="shared" si="63"/>
        <v/>
      </c>
      <c r="P991" s="17" t="str">
        <f>IFERROR(IF(A991="","",N991*'Ergebnis (detailliert)'!J991/'Ergebnis (detailliert)'!I991),0)</f>
        <v/>
      </c>
      <c r="Q991" s="95" t="str">
        <f t="shared" si="64"/>
        <v/>
      </c>
      <c r="R991" s="96" t="str">
        <f t="shared" si="65"/>
        <v/>
      </c>
      <c r="S991" s="97" t="str">
        <f>IF(A991="","",IF(LOOKUP(A991,Stammdaten!$A$17:$A$1001,Stammdaten!$G$17:$G$1001)="Nein",0,IF(ISBLANK('Beladung des Speichers'!A991),"",ROUND(MIN(J991,Q991)*-1,2))))</f>
        <v/>
      </c>
    </row>
    <row r="992" spans="1:19" x14ac:dyDescent="0.2">
      <c r="A992" s="98" t="str">
        <f>IF('Beladung des Speichers'!A992="","",'Beladung des Speichers'!A992)</f>
        <v/>
      </c>
      <c r="B992" s="98" t="str">
        <f>IF('Beladung des Speichers'!B992="","",'Beladung des Speichers'!B992)</f>
        <v/>
      </c>
      <c r="C992" s="149" t="str">
        <f>IF(ISBLANK('Beladung des Speichers'!A992),"",SUMIFS('Beladung des Speichers'!$C$17:$C$300,'Beladung des Speichers'!$A$17:$A$300,A992)-SUMIFS('Entladung des Speichers'!$C$17:$C$300,'Entladung des Speichers'!$A$17:$A$300,A992)+SUMIFS(Füllstände!$B$17:$B$299,Füllstände!$A$17:$A$299,A992)-SUMIFS(Füllstände!$C$17:$C$299,Füllstände!$A$17:$A$299,A992))</f>
        <v/>
      </c>
      <c r="D992" s="150" t="str">
        <f>IF(ISBLANK('Beladung des Speichers'!A992),"",C992*'Beladung des Speichers'!C992/SUMIFS('Beladung des Speichers'!$C$17:$C$300,'Beladung des Speichers'!$A$17:$A$300,A992))</f>
        <v/>
      </c>
      <c r="E992" s="151" t="str">
        <f>IF(ISBLANK('Beladung des Speichers'!A992),"",1/SUMIFS('Beladung des Speichers'!$C$17:$C$300,'Beladung des Speichers'!$A$17:$A$300,A992)*C992*SUMIF($A$17:$A$300,A992,'Beladung des Speichers'!$E$17:$E$300))</f>
        <v/>
      </c>
      <c r="F992" s="152" t="str">
        <f>IF(ISBLANK('Beladung des Speichers'!A992),"",IF(C992=0,"0,00",D992/C992*E992))</f>
        <v/>
      </c>
      <c r="G992" s="153" t="str">
        <f>IF(ISBLANK('Beladung des Speichers'!A992),"",SUMIFS('Beladung des Speichers'!$C$17:$C$300,'Beladung des Speichers'!$A$17:$A$300,A992))</f>
        <v/>
      </c>
      <c r="H992" s="112" t="str">
        <f>IF(ISBLANK('Beladung des Speichers'!A992),"",'Beladung des Speichers'!C992)</f>
        <v/>
      </c>
      <c r="I992" s="154" t="str">
        <f>IF(ISBLANK('Beladung des Speichers'!A992),"",SUMIFS('Beladung des Speichers'!$E$17:$E$1001,'Beladung des Speichers'!$A$17:$A$1001,'Ergebnis (detailliert)'!A992))</f>
        <v/>
      </c>
      <c r="J992" s="113" t="str">
        <f>IF(ISBLANK('Beladung des Speichers'!A992),"",'Beladung des Speichers'!E992)</f>
        <v/>
      </c>
      <c r="K992" s="154" t="str">
        <f>IF(ISBLANK('Beladung des Speichers'!A992),"",SUMIFS('Entladung des Speichers'!$C$17:$C$1001,'Entladung des Speichers'!$A$17:$A$1001,'Ergebnis (detailliert)'!A992))</f>
        <v/>
      </c>
      <c r="L992" s="155" t="str">
        <f t="shared" si="62"/>
        <v/>
      </c>
      <c r="M992" s="155" t="str">
        <f>IF(ISBLANK('Entladung des Speichers'!A992),"",'Entladung des Speichers'!C992)</f>
        <v/>
      </c>
      <c r="N992" s="154" t="str">
        <f>IF(ISBLANK('Beladung des Speichers'!A992),"",SUMIFS('Entladung des Speichers'!$E$17:$E$1001,'Entladung des Speichers'!$A$17:$A$1001,'Ergebnis (detailliert)'!$A$17:$A$300))</f>
        <v/>
      </c>
      <c r="O992" s="113" t="str">
        <f t="shared" si="63"/>
        <v/>
      </c>
      <c r="P992" s="17" t="str">
        <f>IFERROR(IF(A992="","",N992*'Ergebnis (detailliert)'!J992/'Ergebnis (detailliert)'!I992),0)</f>
        <v/>
      </c>
      <c r="Q992" s="95" t="str">
        <f t="shared" si="64"/>
        <v/>
      </c>
      <c r="R992" s="96" t="str">
        <f t="shared" si="65"/>
        <v/>
      </c>
      <c r="S992" s="97" t="str">
        <f>IF(A992="","",IF(LOOKUP(A992,Stammdaten!$A$17:$A$1001,Stammdaten!$G$17:$G$1001)="Nein",0,IF(ISBLANK('Beladung des Speichers'!A992),"",ROUND(MIN(J992,Q992)*-1,2))))</f>
        <v/>
      </c>
    </row>
    <row r="993" spans="1:19" x14ac:dyDescent="0.2">
      <c r="A993" s="98" t="str">
        <f>IF('Beladung des Speichers'!A993="","",'Beladung des Speichers'!A993)</f>
        <v/>
      </c>
      <c r="B993" s="98" t="str">
        <f>IF('Beladung des Speichers'!B993="","",'Beladung des Speichers'!B993)</f>
        <v/>
      </c>
      <c r="C993" s="149" t="str">
        <f>IF(ISBLANK('Beladung des Speichers'!A993),"",SUMIFS('Beladung des Speichers'!$C$17:$C$300,'Beladung des Speichers'!$A$17:$A$300,A993)-SUMIFS('Entladung des Speichers'!$C$17:$C$300,'Entladung des Speichers'!$A$17:$A$300,A993)+SUMIFS(Füllstände!$B$17:$B$299,Füllstände!$A$17:$A$299,A993)-SUMIFS(Füllstände!$C$17:$C$299,Füllstände!$A$17:$A$299,A993))</f>
        <v/>
      </c>
      <c r="D993" s="150" t="str">
        <f>IF(ISBLANK('Beladung des Speichers'!A993),"",C993*'Beladung des Speichers'!C993/SUMIFS('Beladung des Speichers'!$C$17:$C$300,'Beladung des Speichers'!$A$17:$A$300,A993))</f>
        <v/>
      </c>
      <c r="E993" s="151" t="str">
        <f>IF(ISBLANK('Beladung des Speichers'!A993),"",1/SUMIFS('Beladung des Speichers'!$C$17:$C$300,'Beladung des Speichers'!$A$17:$A$300,A993)*C993*SUMIF($A$17:$A$300,A993,'Beladung des Speichers'!$E$17:$E$300))</f>
        <v/>
      </c>
      <c r="F993" s="152" t="str">
        <f>IF(ISBLANK('Beladung des Speichers'!A993),"",IF(C993=0,"0,00",D993/C993*E993))</f>
        <v/>
      </c>
      <c r="G993" s="153" t="str">
        <f>IF(ISBLANK('Beladung des Speichers'!A993),"",SUMIFS('Beladung des Speichers'!$C$17:$C$300,'Beladung des Speichers'!$A$17:$A$300,A993))</f>
        <v/>
      </c>
      <c r="H993" s="112" t="str">
        <f>IF(ISBLANK('Beladung des Speichers'!A993),"",'Beladung des Speichers'!C993)</f>
        <v/>
      </c>
      <c r="I993" s="154" t="str">
        <f>IF(ISBLANK('Beladung des Speichers'!A993),"",SUMIFS('Beladung des Speichers'!$E$17:$E$1001,'Beladung des Speichers'!$A$17:$A$1001,'Ergebnis (detailliert)'!A993))</f>
        <v/>
      </c>
      <c r="J993" s="113" t="str">
        <f>IF(ISBLANK('Beladung des Speichers'!A993),"",'Beladung des Speichers'!E993)</f>
        <v/>
      </c>
      <c r="K993" s="154" t="str">
        <f>IF(ISBLANK('Beladung des Speichers'!A993),"",SUMIFS('Entladung des Speichers'!$C$17:$C$1001,'Entladung des Speichers'!$A$17:$A$1001,'Ergebnis (detailliert)'!A993))</f>
        <v/>
      </c>
      <c r="L993" s="155" t="str">
        <f t="shared" si="62"/>
        <v/>
      </c>
      <c r="M993" s="155" t="str">
        <f>IF(ISBLANK('Entladung des Speichers'!A993),"",'Entladung des Speichers'!C993)</f>
        <v/>
      </c>
      <c r="N993" s="154" t="str">
        <f>IF(ISBLANK('Beladung des Speichers'!A993),"",SUMIFS('Entladung des Speichers'!$E$17:$E$1001,'Entladung des Speichers'!$A$17:$A$1001,'Ergebnis (detailliert)'!$A$17:$A$300))</f>
        <v/>
      </c>
      <c r="O993" s="113" t="str">
        <f t="shared" si="63"/>
        <v/>
      </c>
      <c r="P993" s="17" t="str">
        <f>IFERROR(IF(A993="","",N993*'Ergebnis (detailliert)'!J993/'Ergebnis (detailliert)'!I993),0)</f>
        <v/>
      </c>
      <c r="Q993" s="95" t="str">
        <f t="shared" si="64"/>
        <v/>
      </c>
      <c r="R993" s="96" t="str">
        <f t="shared" si="65"/>
        <v/>
      </c>
      <c r="S993" s="97" t="str">
        <f>IF(A993="","",IF(LOOKUP(A993,Stammdaten!$A$17:$A$1001,Stammdaten!$G$17:$G$1001)="Nein",0,IF(ISBLANK('Beladung des Speichers'!A993),"",ROUND(MIN(J993,Q993)*-1,2))))</f>
        <v/>
      </c>
    </row>
    <row r="994" spans="1:19" x14ac:dyDescent="0.2">
      <c r="A994" s="98" t="str">
        <f>IF('Beladung des Speichers'!A994="","",'Beladung des Speichers'!A994)</f>
        <v/>
      </c>
      <c r="B994" s="98" t="str">
        <f>IF('Beladung des Speichers'!B994="","",'Beladung des Speichers'!B994)</f>
        <v/>
      </c>
      <c r="C994" s="149" t="str">
        <f>IF(ISBLANK('Beladung des Speichers'!A994),"",SUMIFS('Beladung des Speichers'!$C$17:$C$300,'Beladung des Speichers'!$A$17:$A$300,A994)-SUMIFS('Entladung des Speichers'!$C$17:$C$300,'Entladung des Speichers'!$A$17:$A$300,A994)+SUMIFS(Füllstände!$B$17:$B$299,Füllstände!$A$17:$A$299,A994)-SUMIFS(Füllstände!$C$17:$C$299,Füllstände!$A$17:$A$299,A994))</f>
        <v/>
      </c>
      <c r="D994" s="150" t="str">
        <f>IF(ISBLANK('Beladung des Speichers'!A994),"",C994*'Beladung des Speichers'!C994/SUMIFS('Beladung des Speichers'!$C$17:$C$300,'Beladung des Speichers'!$A$17:$A$300,A994))</f>
        <v/>
      </c>
      <c r="E994" s="151" t="str">
        <f>IF(ISBLANK('Beladung des Speichers'!A994),"",1/SUMIFS('Beladung des Speichers'!$C$17:$C$300,'Beladung des Speichers'!$A$17:$A$300,A994)*C994*SUMIF($A$17:$A$300,A994,'Beladung des Speichers'!$E$17:$E$300))</f>
        <v/>
      </c>
      <c r="F994" s="152" t="str">
        <f>IF(ISBLANK('Beladung des Speichers'!A994),"",IF(C994=0,"0,00",D994/C994*E994))</f>
        <v/>
      </c>
      <c r="G994" s="153" t="str">
        <f>IF(ISBLANK('Beladung des Speichers'!A994),"",SUMIFS('Beladung des Speichers'!$C$17:$C$300,'Beladung des Speichers'!$A$17:$A$300,A994))</f>
        <v/>
      </c>
      <c r="H994" s="112" t="str">
        <f>IF(ISBLANK('Beladung des Speichers'!A994),"",'Beladung des Speichers'!C994)</f>
        <v/>
      </c>
      <c r="I994" s="154" t="str">
        <f>IF(ISBLANK('Beladung des Speichers'!A994),"",SUMIFS('Beladung des Speichers'!$E$17:$E$1001,'Beladung des Speichers'!$A$17:$A$1001,'Ergebnis (detailliert)'!A994))</f>
        <v/>
      </c>
      <c r="J994" s="113" t="str">
        <f>IF(ISBLANK('Beladung des Speichers'!A994),"",'Beladung des Speichers'!E994)</f>
        <v/>
      </c>
      <c r="K994" s="154" t="str">
        <f>IF(ISBLANK('Beladung des Speichers'!A994),"",SUMIFS('Entladung des Speichers'!$C$17:$C$1001,'Entladung des Speichers'!$A$17:$A$1001,'Ergebnis (detailliert)'!A994))</f>
        <v/>
      </c>
      <c r="L994" s="155" t="str">
        <f t="shared" si="62"/>
        <v/>
      </c>
      <c r="M994" s="155" t="str">
        <f>IF(ISBLANK('Entladung des Speichers'!A994),"",'Entladung des Speichers'!C994)</f>
        <v/>
      </c>
      <c r="N994" s="154" t="str">
        <f>IF(ISBLANK('Beladung des Speichers'!A994),"",SUMIFS('Entladung des Speichers'!$E$17:$E$1001,'Entladung des Speichers'!$A$17:$A$1001,'Ergebnis (detailliert)'!$A$17:$A$300))</f>
        <v/>
      </c>
      <c r="O994" s="113" t="str">
        <f t="shared" si="63"/>
        <v/>
      </c>
      <c r="P994" s="17" t="str">
        <f>IFERROR(IF(A994="","",N994*'Ergebnis (detailliert)'!J994/'Ergebnis (detailliert)'!I994),0)</f>
        <v/>
      </c>
      <c r="Q994" s="95" t="str">
        <f t="shared" si="64"/>
        <v/>
      </c>
      <c r="R994" s="96" t="str">
        <f t="shared" si="65"/>
        <v/>
      </c>
      <c r="S994" s="97" t="str">
        <f>IF(A994="","",IF(LOOKUP(A994,Stammdaten!$A$17:$A$1001,Stammdaten!$G$17:$G$1001)="Nein",0,IF(ISBLANK('Beladung des Speichers'!A994),"",ROUND(MIN(J994,Q994)*-1,2))))</f>
        <v/>
      </c>
    </row>
    <row r="995" spans="1:19" x14ac:dyDescent="0.2">
      <c r="A995" s="98" t="str">
        <f>IF('Beladung des Speichers'!A995="","",'Beladung des Speichers'!A995)</f>
        <v/>
      </c>
      <c r="B995" s="98" t="str">
        <f>IF('Beladung des Speichers'!B995="","",'Beladung des Speichers'!B995)</f>
        <v/>
      </c>
      <c r="C995" s="149" t="str">
        <f>IF(ISBLANK('Beladung des Speichers'!A995),"",SUMIFS('Beladung des Speichers'!$C$17:$C$300,'Beladung des Speichers'!$A$17:$A$300,A995)-SUMIFS('Entladung des Speichers'!$C$17:$C$300,'Entladung des Speichers'!$A$17:$A$300,A995)+SUMIFS(Füllstände!$B$17:$B$299,Füllstände!$A$17:$A$299,A995)-SUMIFS(Füllstände!$C$17:$C$299,Füllstände!$A$17:$A$299,A995))</f>
        <v/>
      </c>
      <c r="D995" s="150" t="str">
        <f>IF(ISBLANK('Beladung des Speichers'!A995),"",C995*'Beladung des Speichers'!C995/SUMIFS('Beladung des Speichers'!$C$17:$C$300,'Beladung des Speichers'!$A$17:$A$300,A995))</f>
        <v/>
      </c>
      <c r="E995" s="151" t="str">
        <f>IF(ISBLANK('Beladung des Speichers'!A995),"",1/SUMIFS('Beladung des Speichers'!$C$17:$C$300,'Beladung des Speichers'!$A$17:$A$300,A995)*C995*SUMIF($A$17:$A$300,A995,'Beladung des Speichers'!$E$17:$E$300))</f>
        <v/>
      </c>
      <c r="F995" s="152" t="str">
        <f>IF(ISBLANK('Beladung des Speichers'!A995),"",IF(C995=0,"0,00",D995/C995*E995))</f>
        <v/>
      </c>
      <c r="G995" s="153" t="str">
        <f>IF(ISBLANK('Beladung des Speichers'!A995),"",SUMIFS('Beladung des Speichers'!$C$17:$C$300,'Beladung des Speichers'!$A$17:$A$300,A995))</f>
        <v/>
      </c>
      <c r="H995" s="112" t="str">
        <f>IF(ISBLANK('Beladung des Speichers'!A995),"",'Beladung des Speichers'!C995)</f>
        <v/>
      </c>
      <c r="I995" s="154" t="str">
        <f>IF(ISBLANK('Beladung des Speichers'!A995),"",SUMIFS('Beladung des Speichers'!$E$17:$E$1001,'Beladung des Speichers'!$A$17:$A$1001,'Ergebnis (detailliert)'!A995))</f>
        <v/>
      </c>
      <c r="J995" s="113" t="str">
        <f>IF(ISBLANK('Beladung des Speichers'!A995),"",'Beladung des Speichers'!E995)</f>
        <v/>
      </c>
      <c r="K995" s="154" t="str">
        <f>IF(ISBLANK('Beladung des Speichers'!A995),"",SUMIFS('Entladung des Speichers'!$C$17:$C$1001,'Entladung des Speichers'!$A$17:$A$1001,'Ergebnis (detailliert)'!A995))</f>
        <v/>
      </c>
      <c r="L995" s="155" t="str">
        <f t="shared" si="62"/>
        <v/>
      </c>
      <c r="M995" s="155" t="str">
        <f>IF(ISBLANK('Entladung des Speichers'!A995),"",'Entladung des Speichers'!C995)</f>
        <v/>
      </c>
      <c r="N995" s="154" t="str">
        <f>IF(ISBLANK('Beladung des Speichers'!A995),"",SUMIFS('Entladung des Speichers'!$E$17:$E$1001,'Entladung des Speichers'!$A$17:$A$1001,'Ergebnis (detailliert)'!$A$17:$A$300))</f>
        <v/>
      </c>
      <c r="O995" s="113" t="str">
        <f t="shared" si="63"/>
        <v/>
      </c>
      <c r="P995" s="17" t="str">
        <f>IFERROR(IF(A995="","",N995*'Ergebnis (detailliert)'!J995/'Ergebnis (detailliert)'!I995),0)</f>
        <v/>
      </c>
      <c r="Q995" s="95" t="str">
        <f t="shared" si="64"/>
        <v/>
      </c>
      <c r="R995" s="96" t="str">
        <f t="shared" si="65"/>
        <v/>
      </c>
      <c r="S995" s="97" t="str">
        <f>IF(A995="","",IF(LOOKUP(A995,Stammdaten!$A$17:$A$1001,Stammdaten!$G$17:$G$1001)="Nein",0,IF(ISBLANK('Beladung des Speichers'!A995),"",ROUND(MIN(J995,Q995)*-1,2))))</f>
        <v/>
      </c>
    </row>
    <row r="996" spans="1:19" x14ac:dyDescent="0.2">
      <c r="A996" s="98" t="str">
        <f>IF('Beladung des Speichers'!A996="","",'Beladung des Speichers'!A996)</f>
        <v/>
      </c>
      <c r="B996" s="98" t="str">
        <f>IF('Beladung des Speichers'!B996="","",'Beladung des Speichers'!B996)</f>
        <v/>
      </c>
      <c r="C996" s="149" t="str">
        <f>IF(ISBLANK('Beladung des Speichers'!A996),"",SUMIFS('Beladung des Speichers'!$C$17:$C$300,'Beladung des Speichers'!$A$17:$A$300,A996)-SUMIFS('Entladung des Speichers'!$C$17:$C$300,'Entladung des Speichers'!$A$17:$A$300,A996)+SUMIFS(Füllstände!$B$17:$B$299,Füllstände!$A$17:$A$299,A996)-SUMIFS(Füllstände!$C$17:$C$299,Füllstände!$A$17:$A$299,A996))</f>
        <v/>
      </c>
      <c r="D996" s="150" t="str">
        <f>IF(ISBLANK('Beladung des Speichers'!A996),"",C996*'Beladung des Speichers'!C996/SUMIFS('Beladung des Speichers'!$C$17:$C$300,'Beladung des Speichers'!$A$17:$A$300,A996))</f>
        <v/>
      </c>
      <c r="E996" s="151" t="str">
        <f>IF(ISBLANK('Beladung des Speichers'!A996),"",1/SUMIFS('Beladung des Speichers'!$C$17:$C$300,'Beladung des Speichers'!$A$17:$A$300,A996)*C996*SUMIF($A$17:$A$300,A996,'Beladung des Speichers'!$E$17:$E$300))</f>
        <v/>
      </c>
      <c r="F996" s="152" t="str">
        <f>IF(ISBLANK('Beladung des Speichers'!A996),"",IF(C996=0,"0,00",D996/C996*E996))</f>
        <v/>
      </c>
      <c r="G996" s="153" t="str">
        <f>IF(ISBLANK('Beladung des Speichers'!A996),"",SUMIFS('Beladung des Speichers'!$C$17:$C$300,'Beladung des Speichers'!$A$17:$A$300,A996))</f>
        <v/>
      </c>
      <c r="H996" s="112" t="str">
        <f>IF(ISBLANK('Beladung des Speichers'!A996),"",'Beladung des Speichers'!C996)</f>
        <v/>
      </c>
      <c r="I996" s="154" t="str">
        <f>IF(ISBLANK('Beladung des Speichers'!A996),"",SUMIFS('Beladung des Speichers'!$E$17:$E$1001,'Beladung des Speichers'!$A$17:$A$1001,'Ergebnis (detailliert)'!A996))</f>
        <v/>
      </c>
      <c r="J996" s="113" t="str">
        <f>IF(ISBLANK('Beladung des Speichers'!A996),"",'Beladung des Speichers'!E996)</f>
        <v/>
      </c>
      <c r="K996" s="154" t="str">
        <f>IF(ISBLANK('Beladung des Speichers'!A996),"",SUMIFS('Entladung des Speichers'!$C$17:$C$1001,'Entladung des Speichers'!$A$17:$A$1001,'Ergebnis (detailliert)'!A996))</f>
        <v/>
      </c>
      <c r="L996" s="155" t="str">
        <f t="shared" si="62"/>
        <v/>
      </c>
      <c r="M996" s="155" t="str">
        <f>IF(ISBLANK('Entladung des Speichers'!A996),"",'Entladung des Speichers'!C996)</f>
        <v/>
      </c>
      <c r="N996" s="154" t="str">
        <f>IF(ISBLANK('Beladung des Speichers'!A996),"",SUMIFS('Entladung des Speichers'!$E$17:$E$1001,'Entladung des Speichers'!$A$17:$A$1001,'Ergebnis (detailliert)'!$A$17:$A$300))</f>
        <v/>
      </c>
      <c r="O996" s="113" t="str">
        <f t="shared" si="63"/>
        <v/>
      </c>
      <c r="P996" s="17" t="str">
        <f>IFERROR(IF(A996="","",N996*'Ergebnis (detailliert)'!J996/'Ergebnis (detailliert)'!I996),0)</f>
        <v/>
      </c>
      <c r="Q996" s="95" t="str">
        <f t="shared" si="64"/>
        <v/>
      </c>
      <c r="R996" s="96" t="str">
        <f t="shared" si="65"/>
        <v/>
      </c>
      <c r="S996" s="97" t="str">
        <f>IF(A996="","",IF(LOOKUP(A996,Stammdaten!$A$17:$A$1001,Stammdaten!$G$17:$G$1001)="Nein",0,IF(ISBLANK('Beladung des Speichers'!A996),"",ROUND(MIN(J996,Q996)*-1,2))))</f>
        <v/>
      </c>
    </row>
    <row r="997" spans="1:19" x14ac:dyDescent="0.2">
      <c r="A997" s="98" t="str">
        <f>IF('Beladung des Speichers'!A997="","",'Beladung des Speichers'!A997)</f>
        <v/>
      </c>
      <c r="B997" s="98" t="str">
        <f>IF('Beladung des Speichers'!B997="","",'Beladung des Speichers'!B997)</f>
        <v/>
      </c>
      <c r="C997" s="149" t="str">
        <f>IF(ISBLANK('Beladung des Speichers'!A997),"",SUMIFS('Beladung des Speichers'!$C$17:$C$300,'Beladung des Speichers'!$A$17:$A$300,A997)-SUMIFS('Entladung des Speichers'!$C$17:$C$300,'Entladung des Speichers'!$A$17:$A$300,A997)+SUMIFS(Füllstände!$B$17:$B$299,Füllstände!$A$17:$A$299,A997)-SUMIFS(Füllstände!$C$17:$C$299,Füllstände!$A$17:$A$299,A997))</f>
        <v/>
      </c>
      <c r="D997" s="150" t="str">
        <f>IF(ISBLANK('Beladung des Speichers'!A997),"",C997*'Beladung des Speichers'!C997/SUMIFS('Beladung des Speichers'!$C$17:$C$300,'Beladung des Speichers'!$A$17:$A$300,A997))</f>
        <v/>
      </c>
      <c r="E997" s="151" t="str">
        <f>IF(ISBLANK('Beladung des Speichers'!A997),"",1/SUMIFS('Beladung des Speichers'!$C$17:$C$300,'Beladung des Speichers'!$A$17:$A$300,A997)*C997*SUMIF($A$17:$A$300,A997,'Beladung des Speichers'!$E$17:$E$300))</f>
        <v/>
      </c>
      <c r="F997" s="152" t="str">
        <f>IF(ISBLANK('Beladung des Speichers'!A997),"",IF(C997=0,"0,00",D997/C997*E997))</f>
        <v/>
      </c>
      <c r="G997" s="153" t="str">
        <f>IF(ISBLANK('Beladung des Speichers'!A997),"",SUMIFS('Beladung des Speichers'!$C$17:$C$300,'Beladung des Speichers'!$A$17:$A$300,A997))</f>
        <v/>
      </c>
      <c r="H997" s="112" t="str">
        <f>IF(ISBLANK('Beladung des Speichers'!A997),"",'Beladung des Speichers'!C997)</f>
        <v/>
      </c>
      <c r="I997" s="154" t="str">
        <f>IF(ISBLANK('Beladung des Speichers'!A997),"",SUMIFS('Beladung des Speichers'!$E$17:$E$1001,'Beladung des Speichers'!$A$17:$A$1001,'Ergebnis (detailliert)'!A997))</f>
        <v/>
      </c>
      <c r="J997" s="113" t="str">
        <f>IF(ISBLANK('Beladung des Speichers'!A997),"",'Beladung des Speichers'!E997)</f>
        <v/>
      </c>
      <c r="K997" s="154" t="str">
        <f>IF(ISBLANK('Beladung des Speichers'!A997),"",SUMIFS('Entladung des Speichers'!$C$17:$C$1001,'Entladung des Speichers'!$A$17:$A$1001,'Ergebnis (detailliert)'!A997))</f>
        <v/>
      </c>
      <c r="L997" s="155" t="str">
        <f t="shared" si="62"/>
        <v/>
      </c>
      <c r="M997" s="155" t="str">
        <f>IF(ISBLANK('Entladung des Speichers'!A997),"",'Entladung des Speichers'!C997)</f>
        <v/>
      </c>
      <c r="N997" s="154" t="str">
        <f>IF(ISBLANK('Beladung des Speichers'!A997),"",SUMIFS('Entladung des Speichers'!$E$17:$E$1001,'Entladung des Speichers'!$A$17:$A$1001,'Ergebnis (detailliert)'!$A$17:$A$300))</f>
        <v/>
      </c>
      <c r="O997" s="113" t="str">
        <f t="shared" si="63"/>
        <v/>
      </c>
      <c r="P997" s="17" t="str">
        <f>IFERROR(IF(A997="","",N997*'Ergebnis (detailliert)'!J997/'Ergebnis (detailliert)'!I997),0)</f>
        <v/>
      </c>
      <c r="Q997" s="95" t="str">
        <f t="shared" si="64"/>
        <v/>
      </c>
      <c r="R997" s="96" t="str">
        <f t="shared" si="65"/>
        <v/>
      </c>
      <c r="S997" s="97" t="str">
        <f>IF(A997="","",IF(LOOKUP(A997,Stammdaten!$A$17:$A$1001,Stammdaten!$G$17:$G$1001)="Nein",0,IF(ISBLANK('Beladung des Speichers'!A997),"",ROUND(MIN(J997,Q997)*-1,2))))</f>
        <v/>
      </c>
    </row>
    <row r="998" spans="1:19" x14ac:dyDescent="0.2">
      <c r="A998" s="98" t="str">
        <f>IF('Beladung des Speichers'!A998="","",'Beladung des Speichers'!A998)</f>
        <v/>
      </c>
      <c r="B998" s="98" t="str">
        <f>IF('Beladung des Speichers'!B998="","",'Beladung des Speichers'!B998)</f>
        <v/>
      </c>
      <c r="C998" s="149" t="str">
        <f>IF(ISBLANK('Beladung des Speichers'!A998),"",SUMIFS('Beladung des Speichers'!$C$17:$C$300,'Beladung des Speichers'!$A$17:$A$300,A998)-SUMIFS('Entladung des Speichers'!$C$17:$C$300,'Entladung des Speichers'!$A$17:$A$300,A998)+SUMIFS(Füllstände!$B$17:$B$299,Füllstände!$A$17:$A$299,A998)-SUMIFS(Füllstände!$C$17:$C$299,Füllstände!$A$17:$A$299,A998))</f>
        <v/>
      </c>
      <c r="D998" s="150" t="str">
        <f>IF(ISBLANK('Beladung des Speichers'!A998),"",C998*'Beladung des Speichers'!C998/SUMIFS('Beladung des Speichers'!$C$17:$C$300,'Beladung des Speichers'!$A$17:$A$300,A998))</f>
        <v/>
      </c>
      <c r="E998" s="151" t="str">
        <f>IF(ISBLANK('Beladung des Speichers'!A998),"",1/SUMIFS('Beladung des Speichers'!$C$17:$C$300,'Beladung des Speichers'!$A$17:$A$300,A998)*C998*SUMIF($A$17:$A$300,A998,'Beladung des Speichers'!$E$17:$E$300))</f>
        <v/>
      </c>
      <c r="F998" s="152" t="str">
        <f>IF(ISBLANK('Beladung des Speichers'!A998),"",IF(C998=0,"0,00",D998/C998*E998))</f>
        <v/>
      </c>
      <c r="G998" s="153" t="str">
        <f>IF(ISBLANK('Beladung des Speichers'!A998),"",SUMIFS('Beladung des Speichers'!$C$17:$C$300,'Beladung des Speichers'!$A$17:$A$300,A998))</f>
        <v/>
      </c>
      <c r="H998" s="112" t="str">
        <f>IF(ISBLANK('Beladung des Speichers'!A998),"",'Beladung des Speichers'!C998)</f>
        <v/>
      </c>
      <c r="I998" s="154" t="str">
        <f>IF(ISBLANK('Beladung des Speichers'!A998),"",SUMIFS('Beladung des Speichers'!$E$17:$E$1001,'Beladung des Speichers'!$A$17:$A$1001,'Ergebnis (detailliert)'!A998))</f>
        <v/>
      </c>
      <c r="J998" s="113" t="str">
        <f>IF(ISBLANK('Beladung des Speichers'!A998),"",'Beladung des Speichers'!E998)</f>
        <v/>
      </c>
      <c r="K998" s="154" t="str">
        <f>IF(ISBLANK('Beladung des Speichers'!A998),"",SUMIFS('Entladung des Speichers'!$C$17:$C$1001,'Entladung des Speichers'!$A$17:$A$1001,'Ergebnis (detailliert)'!A998))</f>
        <v/>
      </c>
      <c r="L998" s="155" t="str">
        <f t="shared" si="62"/>
        <v/>
      </c>
      <c r="M998" s="155" t="str">
        <f>IF(ISBLANK('Entladung des Speichers'!A998),"",'Entladung des Speichers'!C998)</f>
        <v/>
      </c>
      <c r="N998" s="154" t="str">
        <f>IF(ISBLANK('Beladung des Speichers'!A998),"",SUMIFS('Entladung des Speichers'!$E$17:$E$1001,'Entladung des Speichers'!$A$17:$A$1001,'Ergebnis (detailliert)'!$A$17:$A$300))</f>
        <v/>
      </c>
      <c r="O998" s="113" t="str">
        <f t="shared" si="63"/>
        <v/>
      </c>
      <c r="P998" s="17" t="str">
        <f>IFERROR(IF(A998="","",N998*'Ergebnis (detailliert)'!J998/'Ergebnis (detailliert)'!I998),0)</f>
        <v/>
      </c>
      <c r="Q998" s="95" t="str">
        <f t="shared" si="64"/>
        <v/>
      </c>
      <c r="R998" s="96" t="str">
        <f t="shared" si="65"/>
        <v/>
      </c>
      <c r="S998" s="97" t="str">
        <f>IF(A998="","",IF(LOOKUP(A998,Stammdaten!$A$17:$A$1001,Stammdaten!$G$17:$G$1001)="Nein",0,IF(ISBLANK('Beladung des Speichers'!A998),"",ROUND(MIN(J998,Q998)*-1,2))))</f>
        <v/>
      </c>
    </row>
    <row r="999" spans="1:19" x14ac:dyDescent="0.2">
      <c r="A999" s="98" t="str">
        <f>IF('Beladung des Speichers'!A999="","",'Beladung des Speichers'!A999)</f>
        <v/>
      </c>
      <c r="B999" s="98" t="str">
        <f>IF('Beladung des Speichers'!B999="","",'Beladung des Speichers'!B999)</f>
        <v/>
      </c>
      <c r="C999" s="149" t="str">
        <f>IF(ISBLANK('Beladung des Speichers'!A999),"",SUMIFS('Beladung des Speichers'!$C$17:$C$300,'Beladung des Speichers'!$A$17:$A$300,A999)-SUMIFS('Entladung des Speichers'!$C$17:$C$300,'Entladung des Speichers'!$A$17:$A$300,A999)+SUMIFS(Füllstände!$B$17:$B$299,Füllstände!$A$17:$A$299,A999)-SUMIFS(Füllstände!$C$17:$C$299,Füllstände!$A$17:$A$299,A999))</f>
        <v/>
      </c>
      <c r="D999" s="150" t="str">
        <f>IF(ISBLANK('Beladung des Speichers'!A999),"",C999*'Beladung des Speichers'!C999/SUMIFS('Beladung des Speichers'!$C$17:$C$300,'Beladung des Speichers'!$A$17:$A$300,A999))</f>
        <v/>
      </c>
      <c r="E999" s="151" t="str">
        <f>IF(ISBLANK('Beladung des Speichers'!A999),"",1/SUMIFS('Beladung des Speichers'!$C$17:$C$300,'Beladung des Speichers'!$A$17:$A$300,A999)*C999*SUMIF($A$17:$A$300,A999,'Beladung des Speichers'!$E$17:$E$300))</f>
        <v/>
      </c>
      <c r="F999" s="152" t="str">
        <f>IF(ISBLANK('Beladung des Speichers'!A999),"",IF(C999=0,"0,00",D999/C999*E999))</f>
        <v/>
      </c>
      <c r="G999" s="153" t="str">
        <f>IF(ISBLANK('Beladung des Speichers'!A999),"",SUMIFS('Beladung des Speichers'!$C$17:$C$300,'Beladung des Speichers'!$A$17:$A$300,A999))</f>
        <v/>
      </c>
      <c r="H999" s="112" t="str">
        <f>IF(ISBLANK('Beladung des Speichers'!A999),"",'Beladung des Speichers'!C999)</f>
        <v/>
      </c>
      <c r="I999" s="154" t="str">
        <f>IF(ISBLANK('Beladung des Speichers'!A999),"",SUMIFS('Beladung des Speichers'!$E$17:$E$1001,'Beladung des Speichers'!$A$17:$A$1001,'Ergebnis (detailliert)'!A999))</f>
        <v/>
      </c>
      <c r="J999" s="113" t="str">
        <f>IF(ISBLANK('Beladung des Speichers'!A999),"",'Beladung des Speichers'!E999)</f>
        <v/>
      </c>
      <c r="K999" s="154" t="str">
        <f>IF(ISBLANK('Beladung des Speichers'!A999),"",SUMIFS('Entladung des Speichers'!$C$17:$C$1001,'Entladung des Speichers'!$A$17:$A$1001,'Ergebnis (detailliert)'!A999))</f>
        <v/>
      </c>
      <c r="L999" s="155" t="str">
        <f t="shared" si="62"/>
        <v/>
      </c>
      <c r="M999" s="155" t="str">
        <f>IF(ISBLANK('Entladung des Speichers'!A999),"",'Entladung des Speichers'!C999)</f>
        <v/>
      </c>
      <c r="N999" s="154" t="str">
        <f>IF(ISBLANK('Beladung des Speichers'!A999),"",SUMIFS('Entladung des Speichers'!$E$17:$E$1001,'Entladung des Speichers'!$A$17:$A$1001,'Ergebnis (detailliert)'!$A$17:$A$300))</f>
        <v/>
      </c>
      <c r="O999" s="113" t="str">
        <f t="shared" si="63"/>
        <v/>
      </c>
      <c r="P999" s="17" t="str">
        <f>IFERROR(IF(A999="","",N999*'Ergebnis (detailliert)'!J999/'Ergebnis (detailliert)'!I999),0)</f>
        <v/>
      </c>
      <c r="Q999" s="95" t="str">
        <f t="shared" si="64"/>
        <v/>
      </c>
      <c r="R999" s="96" t="str">
        <f t="shared" si="65"/>
        <v/>
      </c>
      <c r="S999" s="97" t="str">
        <f>IF(A999="","",IF(LOOKUP(A999,Stammdaten!$A$17:$A$1001,Stammdaten!$G$17:$G$1001)="Nein",0,IF(ISBLANK('Beladung des Speichers'!A999),"",ROUND(MIN(J999,Q999)*-1,2))))</f>
        <v/>
      </c>
    </row>
    <row r="1000" spans="1:19" x14ac:dyDescent="0.2">
      <c r="A1000" s="98" t="str">
        <f>IF('Beladung des Speichers'!A1000="","",'Beladung des Speichers'!A1000)</f>
        <v/>
      </c>
      <c r="B1000" s="98" t="str">
        <f>IF('Beladung des Speichers'!B1000="","",'Beladung des Speichers'!B1000)</f>
        <v/>
      </c>
      <c r="C1000" s="149" t="str">
        <f>IF(ISBLANK('Beladung des Speichers'!A1000),"",SUMIFS('Beladung des Speichers'!$C$17:$C$300,'Beladung des Speichers'!$A$17:$A$300,A1000)-SUMIFS('Entladung des Speichers'!$C$17:$C$300,'Entladung des Speichers'!$A$17:$A$300,A1000)+SUMIFS(Füllstände!$B$17:$B$299,Füllstände!$A$17:$A$299,A1000)-SUMIFS(Füllstände!$C$17:$C$299,Füllstände!$A$17:$A$299,A1000))</f>
        <v/>
      </c>
      <c r="D1000" s="150" t="str">
        <f>IF(ISBLANK('Beladung des Speichers'!A1000),"",C1000*'Beladung des Speichers'!C1000/SUMIFS('Beladung des Speichers'!$C$17:$C$300,'Beladung des Speichers'!$A$17:$A$300,A1000))</f>
        <v/>
      </c>
      <c r="E1000" s="151" t="str">
        <f>IF(ISBLANK('Beladung des Speichers'!A1000),"",1/SUMIFS('Beladung des Speichers'!$C$17:$C$300,'Beladung des Speichers'!$A$17:$A$300,A1000)*C1000*SUMIF($A$17:$A$300,A1000,'Beladung des Speichers'!$E$17:$E$300))</f>
        <v/>
      </c>
      <c r="F1000" s="152" t="str">
        <f>IF(ISBLANK('Beladung des Speichers'!A1000),"",IF(C1000=0,"0,00",D1000/C1000*E1000))</f>
        <v/>
      </c>
      <c r="G1000" s="153" t="str">
        <f>IF(ISBLANK('Beladung des Speichers'!A1000),"",SUMIFS('Beladung des Speichers'!$C$17:$C$300,'Beladung des Speichers'!$A$17:$A$300,A1000))</f>
        <v/>
      </c>
      <c r="H1000" s="112" t="str">
        <f>IF(ISBLANK('Beladung des Speichers'!A1000),"",'Beladung des Speichers'!C1000)</f>
        <v/>
      </c>
      <c r="I1000" s="154" t="str">
        <f>IF(ISBLANK('Beladung des Speichers'!A1000),"",SUMIFS('Beladung des Speichers'!$E$17:$E$1001,'Beladung des Speichers'!$A$17:$A$1001,'Ergebnis (detailliert)'!A1000))</f>
        <v/>
      </c>
      <c r="J1000" s="113" t="str">
        <f>IF(ISBLANK('Beladung des Speichers'!A1000),"",'Beladung des Speichers'!E1000)</f>
        <v/>
      </c>
      <c r="K1000" s="154" t="str">
        <f>IF(ISBLANK('Beladung des Speichers'!A1000),"",SUMIFS('Entladung des Speichers'!$C$17:$C$1001,'Entladung des Speichers'!$A$17:$A$1001,'Ergebnis (detailliert)'!A1000))</f>
        <v/>
      </c>
      <c r="L1000" s="155" t="str">
        <f t="shared" si="62"/>
        <v/>
      </c>
      <c r="M1000" s="155" t="str">
        <f>IF(ISBLANK('Entladung des Speichers'!A1000),"",'Entladung des Speichers'!C1000)</f>
        <v/>
      </c>
      <c r="N1000" s="154" t="str">
        <f>IF(ISBLANK('Beladung des Speichers'!A1000),"",SUMIFS('Entladung des Speichers'!$E$17:$E$1001,'Entladung des Speichers'!$A$17:$A$1001,'Ergebnis (detailliert)'!$A$17:$A$300))</f>
        <v/>
      </c>
      <c r="O1000" s="113" t="str">
        <f t="shared" si="63"/>
        <v/>
      </c>
      <c r="P1000" s="17" t="str">
        <f>IFERROR(IF(A1000="","",N1000*'Ergebnis (detailliert)'!J1000/'Ergebnis (detailliert)'!I1000),0)</f>
        <v/>
      </c>
      <c r="Q1000" s="95" t="str">
        <f t="shared" si="64"/>
        <v/>
      </c>
      <c r="R1000" s="96" t="str">
        <f t="shared" si="65"/>
        <v/>
      </c>
      <c r="S1000" s="97" t="str">
        <f>IF(A1000="","",IF(LOOKUP(A1000,Stammdaten!$A$17:$A$1001,Stammdaten!$G$17:$G$1001)="Nein",0,IF(ISBLANK('Beladung des Speichers'!A1000),"",ROUND(MIN(J1000,Q1000)*-1,2))))</f>
        <v/>
      </c>
    </row>
    <row r="1001" spans="1:19" ht="15" thickBot="1" x14ac:dyDescent="0.25">
      <c r="A1001" s="104" t="str">
        <f>IF('Beladung des Speichers'!A1001="","",'Beladung des Speichers'!A1001)</f>
        <v/>
      </c>
      <c r="B1001" s="98" t="str">
        <f>IF('Beladung des Speichers'!B1001="","",'Beladung des Speichers'!B1001)</f>
        <v/>
      </c>
      <c r="C1001" s="149" t="str">
        <f>IF(ISBLANK('Beladung des Speichers'!A1001),"",SUMIFS('Beladung des Speichers'!$C$17:$C$300,'Beladung des Speichers'!$A$17:$A$300,A1001)-SUMIFS('Entladung des Speichers'!$C$17:$C$300,'Entladung des Speichers'!$A$17:$A$300,A1001)+SUMIFS(Füllstände!$B$17:$B$299,Füllstände!$A$17:$A$299,A1001)-SUMIFS(Füllstände!$C$17:$C$299,Füllstände!$A$17:$A$299,A1001))</f>
        <v/>
      </c>
      <c r="D1001" s="150" t="str">
        <f>IF(ISBLANK('Beladung des Speichers'!A1001),"",C1001*'Beladung des Speichers'!C1001/SUMIFS('Beladung des Speichers'!$C$17:$C$300,'Beladung des Speichers'!$A$17:$A$300,A1001))</f>
        <v/>
      </c>
      <c r="E1001" s="151" t="str">
        <f>IF(ISBLANK('Beladung des Speichers'!A1001),"",1/SUMIFS('Beladung des Speichers'!$C$17:$C$300,'Beladung des Speichers'!$A$17:$A$300,A1001)*C1001*SUMIF($A$17:$A$300,A1001,'Beladung des Speichers'!$E$17:$E$300))</f>
        <v/>
      </c>
      <c r="F1001" s="152" t="str">
        <f>IF(ISBLANK('Beladung des Speichers'!A1001),"",IF(C1001=0,"0,00",D1001/C1001*E1001))</f>
        <v/>
      </c>
      <c r="G1001" s="153" t="str">
        <f>IF(ISBLANK('Beladung des Speichers'!A1001),"",SUMIFS('Beladung des Speichers'!$C$17:$C$300,'Beladung des Speichers'!$A$17:$A$300,A1001))</f>
        <v/>
      </c>
      <c r="H1001" s="112" t="str">
        <f>IF(ISBLANK('Beladung des Speichers'!A1001),"",'Beladung des Speichers'!C1001)</f>
        <v/>
      </c>
      <c r="I1001" s="154" t="str">
        <f>IF(ISBLANK('Beladung des Speichers'!A1001),"",SUMIFS('Beladung des Speichers'!$E$17:$E$1001,'Beladung des Speichers'!$A$17:$A$1001,'Ergebnis (detailliert)'!A1001))</f>
        <v/>
      </c>
      <c r="J1001" s="113" t="str">
        <f>IF(ISBLANK('Beladung des Speichers'!A1001),"",'Beladung des Speichers'!E1001)</f>
        <v/>
      </c>
      <c r="K1001" s="154" t="str">
        <f>IF(ISBLANK('Beladung des Speichers'!A1001),"",SUMIFS('Entladung des Speichers'!$C$17:$C$1001,'Entladung des Speichers'!$A$17:$A$1001,'Ergebnis (detailliert)'!A1001))</f>
        <v/>
      </c>
      <c r="L1001" s="155" t="str">
        <f t="shared" si="62"/>
        <v/>
      </c>
      <c r="M1001" s="155" t="str">
        <f>IF(ISBLANK('Entladung des Speichers'!A1001),"",'Entladung des Speichers'!C1001)</f>
        <v/>
      </c>
      <c r="N1001" s="154" t="str">
        <f>IF(ISBLANK('Beladung des Speichers'!A1001),"",SUMIFS('Entladung des Speichers'!$E$17:$E$1001,'Entladung des Speichers'!$A$17:$A$1001,'Ergebnis (detailliert)'!$A$17:$A$300))</f>
        <v/>
      </c>
      <c r="O1001" s="113" t="str">
        <f t="shared" si="63"/>
        <v/>
      </c>
      <c r="P1001" s="17" t="str">
        <f>IFERROR(IF(A1001="","",N1001*'Ergebnis (detailliert)'!J1001/'Ergebnis (detailliert)'!I1001),0)</f>
        <v/>
      </c>
      <c r="Q1001" s="95" t="str">
        <f t="shared" si="64"/>
        <v/>
      </c>
      <c r="R1001" s="96" t="str">
        <f t="shared" si="65"/>
        <v/>
      </c>
      <c r="S1001" s="97" t="str">
        <f>IF(A1001="","",IF(LOOKUP(A1001,Stammdaten!$A$17:$A$1001,Stammdaten!$G$17:$G$1001)="Nein",0,IF(ISBLANK('Beladung des Speichers'!A1001),"",ROUND(MIN(J1001,Q1001)*-1,2))))</f>
        <v/>
      </c>
    </row>
  </sheetData>
  <sheetProtection algorithmName="SHA-512" hashValue="YiKcaskITcHCfGpL7ecksa6/9tUjl1GvOxkscZYyOkUhRGQK2NpbriqspyW7zb0oWqdpiQbqkzeNahDYdreSfQ==" saltValue="nFZPwp5MuOibzkmI4a7C0A==" spinCount="100000" sheet="1" selectLockedCells="1"/>
  <mergeCells count="6">
    <mergeCell ref="C14:F14"/>
    <mergeCell ref="R14:S14"/>
    <mergeCell ref="K14:M14"/>
    <mergeCell ref="N14:Q14"/>
    <mergeCell ref="G14:H14"/>
    <mergeCell ref="I14:J14"/>
  </mergeCells>
  <pageMargins left="0.7" right="0.7" top="0.78740157499999996" bottom="0.78740157499999996" header="0.3" footer="0.3"/>
  <pageSetup paperSize="9" orientation="portrait" r:id="rId1"/>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dimension ref="A1:L286"/>
  <sheetViews>
    <sheetView workbookViewId="0">
      <selection activeCell="H11" sqref="H11"/>
    </sheetView>
  </sheetViews>
  <sheetFormatPr baseColWidth="10" defaultRowHeight="14.25" x14ac:dyDescent="0.2"/>
  <cols>
    <col min="1" max="1" width="34.75" customWidth="1"/>
    <col min="2" max="2" width="6.125" customWidth="1"/>
    <col min="3" max="3" width="27.375" customWidth="1"/>
    <col min="4" max="4" width="11" customWidth="1"/>
    <col min="5" max="5" width="17.75" customWidth="1"/>
    <col min="7" max="7" width="11.5"/>
    <col min="8" max="8" width="22.75" customWidth="1"/>
    <col min="10" max="10" width="40.375" customWidth="1"/>
    <col min="11" max="11" width="37.25" bestFit="1" customWidth="1"/>
  </cols>
  <sheetData>
    <row r="1" spans="1:12" ht="28.5" x14ac:dyDescent="0.2">
      <c r="A1" t="s">
        <v>69</v>
      </c>
      <c r="B1" t="s">
        <v>12</v>
      </c>
      <c r="C1" t="s">
        <v>20</v>
      </c>
      <c r="E1" t="s">
        <v>70</v>
      </c>
      <c r="F1">
        <v>2021</v>
      </c>
      <c r="G1">
        <v>0.432</v>
      </c>
      <c r="H1" t="s">
        <v>69</v>
      </c>
      <c r="J1" s="3" t="s">
        <v>71</v>
      </c>
      <c r="K1" s="1" t="str">
        <f>"Beladung aus dem Netz der "&amp;Stammdaten!F3</f>
        <v xml:space="preserve">Beladung aus dem Netz der </v>
      </c>
      <c r="L1" s="1"/>
    </row>
    <row r="2" spans="1:12" x14ac:dyDescent="0.2">
      <c r="A2" t="s">
        <v>66</v>
      </c>
      <c r="B2" t="s">
        <v>13</v>
      </c>
      <c r="C2" t="s">
        <v>21</v>
      </c>
      <c r="F2">
        <v>2022</v>
      </c>
      <c r="G2">
        <v>0.437</v>
      </c>
      <c r="H2" t="s">
        <v>66</v>
      </c>
      <c r="J2" s="2">
        <v>1.1000000000000001</v>
      </c>
      <c r="K2" s="1" t="s">
        <v>80</v>
      </c>
    </row>
    <row r="3" spans="1:12" x14ac:dyDescent="0.2">
      <c r="A3" s="157" t="s">
        <v>91</v>
      </c>
      <c r="C3" t="s">
        <v>22</v>
      </c>
      <c r="E3" t="s">
        <v>24</v>
      </c>
      <c r="F3">
        <v>2023</v>
      </c>
      <c r="G3" s="120">
        <v>0.41699999999999998</v>
      </c>
      <c r="H3" s="157" t="s">
        <v>91</v>
      </c>
      <c r="K3" s="1" t="s">
        <v>76</v>
      </c>
    </row>
    <row r="4" spans="1:12" x14ac:dyDescent="0.2">
      <c r="C4" t="s">
        <v>23</v>
      </c>
      <c r="E4" t="s">
        <v>25</v>
      </c>
      <c r="K4" s="1" t="str">
        <f>IF(Q4="","",IF(Q4=Stammdaten!#REF!,Q4,IF(Q4=Stammdaten!#REF!,Q4,"Beladung aus dem Netz der "&amp;Q4)))</f>
        <v/>
      </c>
    </row>
    <row r="5" spans="1:12" x14ac:dyDescent="0.2">
      <c r="E5" t="s">
        <v>26</v>
      </c>
      <c r="K5" s="1" t="str">
        <f>IF(Q5="","",IF(Q5=Stammdaten!#REF!,Q5,IF(Q5=Stammdaten!#REF!,Q5,"Beladung aus dem Netz der "&amp;Q5)))</f>
        <v/>
      </c>
    </row>
    <row r="6" spans="1:12" x14ac:dyDescent="0.2">
      <c r="E6" t="s">
        <v>27</v>
      </c>
      <c r="K6" s="1" t="str">
        <f>IF(Q6="","",IF(Q6=Stammdaten!#REF!,Q6,IF(Q6=Stammdaten!#REF!,Q6,"Beladung aus dem Netz der "&amp;Q6)))</f>
        <v/>
      </c>
    </row>
    <row r="7" spans="1:12" x14ac:dyDescent="0.2">
      <c r="E7" t="s">
        <v>28</v>
      </c>
      <c r="K7" s="1" t="str">
        <f>IF(Q7="","",IF(Q7=Stammdaten!#REF!,Q7,IF(Q7=Stammdaten!#REF!,Q7,"Beladung aus dem Netz der "&amp;Q7)))</f>
        <v/>
      </c>
    </row>
    <row r="8" spans="1:12" x14ac:dyDescent="0.2">
      <c r="E8" t="s">
        <v>29</v>
      </c>
      <c r="K8" s="1" t="str">
        <f>IF(Q8="","",IF(Q8=Stammdaten!#REF!,Q8,IF(Q8=Stammdaten!#REF!,Q8,"Beladung aus dem Netz der "&amp;Q8)))</f>
        <v/>
      </c>
    </row>
    <row r="9" spans="1:12" x14ac:dyDescent="0.2">
      <c r="E9" t="s">
        <v>30</v>
      </c>
      <c r="K9" s="1" t="str">
        <f>IF(Q9="","",IF(Q9=Stammdaten!#REF!,Q9,IF(Q9=Stammdaten!#REF!,Q9,"Beladung aus dem Netz der "&amp;Q9)))</f>
        <v/>
      </c>
    </row>
    <row r="10" spans="1:12" x14ac:dyDescent="0.2">
      <c r="E10" t="s">
        <v>31</v>
      </c>
      <c r="K10" s="1" t="str">
        <f>IF(Q10="","",IF(Q10=Stammdaten!#REF!,Q10,IF(Q10=Stammdaten!#REF!,Q10,"Beladung aus dem Netz der "&amp;Q10)))</f>
        <v/>
      </c>
    </row>
    <row r="11" spans="1:12" x14ac:dyDescent="0.2">
      <c r="E11" t="s">
        <v>32</v>
      </c>
      <c r="K11" s="1" t="str">
        <f>IF(Q11="","",IF(Q11=Stammdaten!#REF!,Q11,IF(Q11=Stammdaten!#REF!,Q11,"Beladung aus dem Netz der "&amp;Q11)))</f>
        <v/>
      </c>
    </row>
    <row r="12" spans="1:12" x14ac:dyDescent="0.2">
      <c r="E12" t="s">
        <v>33</v>
      </c>
      <c r="K12" s="1" t="str">
        <f>IF(Q12="","",IF(Q12=Stammdaten!#REF!,Q12,IF(Q12=Stammdaten!#REF!,Q12,"Beladung aus dem Netz der "&amp;Q12)))</f>
        <v/>
      </c>
    </row>
    <row r="13" spans="1:12" x14ac:dyDescent="0.2">
      <c r="E13" t="s">
        <v>34</v>
      </c>
      <c r="K13" s="1" t="str">
        <f>IF(Q13="","",IF(Q13=Stammdaten!#REF!,Q13,IF(Q13=Stammdaten!#REF!,Q13,"Beladung aus dem Netz der "&amp;Q13)))</f>
        <v/>
      </c>
    </row>
    <row r="14" spans="1:12" x14ac:dyDescent="0.2">
      <c r="E14" t="s">
        <v>35</v>
      </c>
      <c r="K14" s="1" t="str">
        <f>IF(Q14="","",IF(Q14=Stammdaten!#REF!,Q14,IF(Q14=Stammdaten!#REF!,Q14,"Beladung aus dem Netz der "&amp;Q14)))</f>
        <v/>
      </c>
    </row>
    <row r="15" spans="1:12" x14ac:dyDescent="0.2">
      <c r="K15" s="1" t="str">
        <f>IF(Q15="","",IF(Q15=Stammdaten!#REF!,Q15,IF(Q15=Stammdaten!#REF!,Q15,"Beladung aus dem Netz der "&amp;Q15)))</f>
        <v/>
      </c>
    </row>
    <row r="16" spans="1:12" x14ac:dyDescent="0.2">
      <c r="K16" s="1" t="str">
        <f>IF(Q16="","",IF(Q16=Stammdaten!#REF!,Q16,IF(Q16=Stammdaten!#REF!,Q16,"Beladung aus dem Netz der "&amp;Q16)))</f>
        <v/>
      </c>
    </row>
    <row r="17" spans="11:11" x14ac:dyDescent="0.2">
      <c r="K17" s="1" t="str">
        <f>IF(Q17="","",IF(Q17=Stammdaten!#REF!,Q17,IF(Q17=Stammdaten!#REF!,Q17,"Beladung aus dem Netz der "&amp;Q17)))</f>
        <v/>
      </c>
    </row>
    <row r="18" spans="11:11" x14ac:dyDescent="0.2">
      <c r="K18" s="1" t="str">
        <f>IF(Q18="","",IF(Q18=Stammdaten!#REF!,Q18,IF(Q18=Stammdaten!#REF!,Q18,"Beladung aus dem Netz der "&amp;Q18)))</f>
        <v/>
      </c>
    </row>
    <row r="19" spans="11:11" x14ac:dyDescent="0.2">
      <c r="K19" s="1" t="str">
        <f>IF(Q19="","",IF(Q19=Stammdaten!#REF!,Q19,IF(Q19=Stammdaten!#REF!,Q19,"Beladung aus dem Netz der "&amp;Q19)))</f>
        <v/>
      </c>
    </row>
    <row r="20" spans="11:11" x14ac:dyDescent="0.2">
      <c r="K20" s="1" t="str">
        <f>IF(Q20="","",IF(Q20=Stammdaten!#REF!,Q20,IF(Q20=Stammdaten!#REF!,Q20,"Beladung aus dem Netz der "&amp;Q20)))</f>
        <v/>
      </c>
    </row>
    <row r="21" spans="11:11" x14ac:dyDescent="0.2">
      <c r="K21" s="1" t="str">
        <f>IF(Q21="","",IF(Q21=Stammdaten!#REF!,Q21,IF(Q21=Stammdaten!#REF!,Q21,"Beladung aus dem Netz der "&amp;Q21)))</f>
        <v/>
      </c>
    </row>
    <row r="22" spans="11:11" x14ac:dyDescent="0.2">
      <c r="K22" s="1" t="str">
        <f>IF(Q22="","",IF(Q22=Stammdaten!#REF!,Q22,IF(Q22=Stammdaten!#REF!,Q22,"Beladung aus dem Netz der "&amp;Q22)))</f>
        <v/>
      </c>
    </row>
    <row r="23" spans="11:11" x14ac:dyDescent="0.2">
      <c r="K23" s="1" t="str">
        <f>IF(Q23="","",IF(Q23=Stammdaten!#REF!,Q23,IF(Q23=Stammdaten!#REF!,Q23,"Beladung aus dem Netz der "&amp;Q23)))</f>
        <v/>
      </c>
    </row>
    <row r="24" spans="11:11" x14ac:dyDescent="0.2">
      <c r="K24" s="1" t="str">
        <f>IF(Q24="","",IF(Q24=Stammdaten!#REF!,Q24,IF(Q24=Stammdaten!#REF!,Q24,"Beladung aus dem Netz der "&amp;Q24)))</f>
        <v/>
      </c>
    </row>
    <row r="25" spans="11:11" x14ac:dyDescent="0.2">
      <c r="K25" s="1" t="str">
        <f>IF(Q25="","",IF(Q25=Stammdaten!#REF!,Q25,IF(Q25=Stammdaten!#REF!,Q25,"Beladung aus dem Netz der "&amp;Q25)))</f>
        <v/>
      </c>
    </row>
    <row r="26" spans="11:11" x14ac:dyDescent="0.2">
      <c r="K26" s="1" t="str">
        <f>IF(Q26="","",IF(Q26=Stammdaten!#REF!,Q26,IF(Q26=Stammdaten!#REF!,Q26,"Beladung aus dem Netz der "&amp;Q26)))</f>
        <v/>
      </c>
    </row>
    <row r="27" spans="11:11" x14ac:dyDescent="0.2">
      <c r="K27" s="1" t="str">
        <f>IF(Q27="","",IF(Q27=Stammdaten!#REF!,Q27,IF(Q27=Stammdaten!#REF!,Q27,"Beladung aus dem Netz der "&amp;Q27)))</f>
        <v/>
      </c>
    </row>
    <row r="28" spans="11:11" x14ac:dyDescent="0.2">
      <c r="K28" s="1" t="str">
        <f>IF(Q28="","",IF(Q28=Stammdaten!#REF!,Q28,IF(Q28=Stammdaten!#REF!,Q28,"Beladung aus dem Netz der "&amp;Q28)))</f>
        <v/>
      </c>
    </row>
    <row r="29" spans="11:11" x14ac:dyDescent="0.2">
      <c r="K29" s="1" t="str">
        <f>IF(Q29="","",IF(Q29=Stammdaten!#REF!,Q29,IF(Q29=Stammdaten!#REF!,Q29,"Beladung aus dem Netz der "&amp;Q29)))</f>
        <v/>
      </c>
    </row>
    <row r="30" spans="11:11" x14ac:dyDescent="0.2">
      <c r="K30" s="1" t="str">
        <f>IF(Q30="","",IF(Q30=Stammdaten!#REF!,Q30,IF(Q30=Stammdaten!#REF!,Q30,"Beladung aus dem Netz der "&amp;Q30)))</f>
        <v/>
      </c>
    </row>
    <row r="31" spans="11:11" x14ac:dyDescent="0.2">
      <c r="K31" s="1" t="str">
        <f>IF(Q31="","",IF(Q31=Stammdaten!#REF!,Q31,IF(Q31=Stammdaten!#REF!,Q31,"Beladung aus dem Netz der "&amp;Q31)))</f>
        <v/>
      </c>
    </row>
    <row r="32" spans="11:11" x14ac:dyDescent="0.2">
      <c r="K32" s="1" t="str">
        <f>IF(Q32="","",IF(Q32=Stammdaten!#REF!,Q32,IF(Q32=Stammdaten!#REF!,Q32,"Beladung aus dem Netz der "&amp;Q32)))</f>
        <v/>
      </c>
    </row>
    <row r="33" spans="11:11" x14ac:dyDescent="0.2">
      <c r="K33" s="1" t="str">
        <f>IF(Q33="","",IF(Q33=Stammdaten!#REF!,Q33,IF(Q33=Stammdaten!#REF!,Q33,"Beladung aus dem Netz der "&amp;Q33)))</f>
        <v/>
      </c>
    </row>
    <row r="34" spans="11:11" x14ac:dyDescent="0.2">
      <c r="K34" s="1" t="str">
        <f>IF(Q34="","",IF(Q34=Stammdaten!#REF!,Q34,IF(Q34=Stammdaten!#REF!,Q34,"Beladung aus dem Netz der "&amp;Q34)))</f>
        <v/>
      </c>
    </row>
    <row r="35" spans="11:11" x14ac:dyDescent="0.2">
      <c r="K35" s="1" t="str">
        <f>IF(Q35="","",IF(Q35=Stammdaten!#REF!,Q35,IF(Q35=Stammdaten!#REF!,Q35,"Beladung aus dem Netz der "&amp;Q35)))</f>
        <v/>
      </c>
    </row>
    <row r="36" spans="11:11" x14ac:dyDescent="0.2">
      <c r="K36" s="1" t="str">
        <f>IF(Q36="","",IF(Q36=Stammdaten!#REF!,Q36,IF(Q36=Stammdaten!#REF!,Q36,"Beladung aus dem Netz der "&amp;Q36)))</f>
        <v/>
      </c>
    </row>
    <row r="37" spans="11:11" x14ac:dyDescent="0.2">
      <c r="K37" s="1" t="str">
        <f>IF(Q37="","",IF(Q37=Stammdaten!#REF!,Q37,IF(Q37=Stammdaten!#REF!,Q37,"Beladung aus dem Netz der "&amp;Q37)))</f>
        <v/>
      </c>
    </row>
    <row r="38" spans="11:11" x14ac:dyDescent="0.2">
      <c r="K38" s="1" t="str">
        <f>IF(Q38="","",IF(Q38=Stammdaten!#REF!,Q38,IF(Q38=Stammdaten!#REF!,Q38,"Beladung aus dem Netz der "&amp;Q38)))</f>
        <v/>
      </c>
    </row>
    <row r="39" spans="11:11" x14ac:dyDescent="0.2">
      <c r="K39" s="1" t="str">
        <f>IF(Q39="","",IF(Q39=Stammdaten!#REF!,Q39,IF(Q39=Stammdaten!#REF!,Q39,"Beladung aus dem Netz der "&amp;Q39)))</f>
        <v/>
      </c>
    </row>
    <row r="40" spans="11:11" x14ac:dyDescent="0.2">
      <c r="K40" s="1" t="str">
        <f>IF(Q40="","",IF(Q40=Stammdaten!#REF!,Q40,IF(Q40=Stammdaten!#REF!,Q40,"Beladung aus dem Netz der "&amp;Q40)))</f>
        <v/>
      </c>
    </row>
    <row r="41" spans="11:11" x14ac:dyDescent="0.2">
      <c r="K41" s="1" t="str">
        <f>IF(Q41="","",IF(Q41=Stammdaten!#REF!,Q41,IF(Q41=Stammdaten!#REF!,Q41,"Beladung aus dem Netz der "&amp;Q41)))</f>
        <v/>
      </c>
    </row>
    <row r="42" spans="11:11" x14ac:dyDescent="0.2">
      <c r="K42" s="1" t="str">
        <f>IF(Q42="","",IF(Q42=Stammdaten!#REF!,Q42,IF(Q42=Stammdaten!#REF!,Q42,"Beladung aus dem Netz der "&amp;Q42)))</f>
        <v/>
      </c>
    </row>
    <row r="43" spans="11:11" x14ac:dyDescent="0.2">
      <c r="K43" s="1" t="str">
        <f>IF(Q43="","",IF(Q43=Stammdaten!#REF!,Q43,IF(Q43=Stammdaten!#REF!,Q43,"Beladung aus dem Netz der "&amp;Q43)))</f>
        <v/>
      </c>
    </row>
    <row r="44" spans="11:11" x14ac:dyDescent="0.2">
      <c r="K44" s="1" t="str">
        <f>IF(Q44="","",IF(Q44=Stammdaten!#REF!,Q44,IF(Q44=Stammdaten!#REF!,Q44,"Beladung aus dem Netz der "&amp;Q44)))</f>
        <v/>
      </c>
    </row>
    <row r="45" spans="11:11" x14ac:dyDescent="0.2">
      <c r="K45" s="1" t="str">
        <f>IF(Q45="","",IF(Q45=Stammdaten!#REF!,Q45,IF(Q45=Stammdaten!#REF!,Q45,"Beladung aus dem Netz der "&amp;Q45)))</f>
        <v/>
      </c>
    </row>
    <row r="46" spans="11:11" x14ac:dyDescent="0.2">
      <c r="K46" s="1" t="str">
        <f>IF(Q46="","",IF(Q46=Stammdaten!#REF!,Q46,IF(Q46=Stammdaten!#REF!,Q46,"Beladung aus dem Netz der "&amp;Q46)))</f>
        <v/>
      </c>
    </row>
    <row r="47" spans="11:11" x14ac:dyDescent="0.2">
      <c r="K47" s="1" t="str">
        <f>IF(Q47="","",IF(Q47=Stammdaten!#REF!,Q47,IF(Q47=Stammdaten!#REF!,Q47,"Beladung aus dem Netz der "&amp;Q47)))</f>
        <v/>
      </c>
    </row>
    <row r="48" spans="11:11" x14ac:dyDescent="0.2">
      <c r="K48" s="1" t="str">
        <f>IF(Q48="","",IF(Q48=Stammdaten!#REF!,Q48,IF(Q48=Stammdaten!#REF!,Q48,"Beladung aus dem Netz der "&amp;Q48)))</f>
        <v/>
      </c>
    </row>
    <row r="49" spans="11:11" x14ac:dyDescent="0.2">
      <c r="K49" s="1" t="str">
        <f>IF(Q49="","",IF(Q49=Stammdaten!#REF!,Q49,IF(Q49=Stammdaten!#REF!,Q49,"Beladung aus dem Netz der "&amp;Q49)))</f>
        <v/>
      </c>
    </row>
    <row r="50" spans="11:11" x14ac:dyDescent="0.2">
      <c r="K50" s="1" t="str">
        <f>IF(Q50="","",IF(Q50=Stammdaten!#REF!,Q50,IF(Q50=Stammdaten!#REF!,Q50,"Beladung aus dem Netz der "&amp;Q50)))</f>
        <v/>
      </c>
    </row>
    <row r="51" spans="11:11" x14ac:dyDescent="0.2">
      <c r="K51" s="1" t="str">
        <f>IF(Q51="","",IF(Q51=Stammdaten!#REF!,Q51,IF(Q51=Stammdaten!#REF!,Q51,"Beladung aus dem Netz der "&amp;Q51)))</f>
        <v/>
      </c>
    </row>
    <row r="52" spans="11:11" x14ac:dyDescent="0.2">
      <c r="K52" s="1" t="str">
        <f>IF(Q52="","",IF(Q52=Stammdaten!#REF!,Q52,IF(Q52=Stammdaten!#REF!,Q52,"Beladung aus dem Netz der "&amp;Q52)))</f>
        <v/>
      </c>
    </row>
    <row r="53" spans="11:11" x14ac:dyDescent="0.2">
      <c r="K53" s="1" t="str">
        <f>IF(Q53="","",IF(Q53=Stammdaten!#REF!,Q53,IF(Q53=Stammdaten!#REF!,Q53,"Beladung aus dem Netz der "&amp;Q53)))</f>
        <v/>
      </c>
    </row>
    <row r="54" spans="11:11" x14ac:dyDescent="0.2">
      <c r="K54" s="1" t="str">
        <f>IF(Q54="","",IF(Q54=Stammdaten!#REF!,Q54,IF(Q54=Stammdaten!#REF!,Q54,"Beladung aus dem Netz der "&amp;Q54)))</f>
        <v/>
      </c>
    </row>
    <row r="55" spans="11:11" x14ac:dyDescent="0.2">
      <c r="K55" s="1" t="str">
        <f>IF(Q55="","",IF(Q55=Stammdaten!#REF!,Q55,IF(Q55=Stammdaten!#REF!,Q55,"Beladung aus dem Netz der "&amp;Q55)))</f>
        <v/>
      </c>
    </row>
    <row r="56" spans="11:11" x14ac:dyDescent="0.2">
      <c r="K56" s="1" t="str">
        <f>IF(Q56="","",IF(Q56=Stammdaten!#REF!,Q56,IF(Q56=Stammdaten!#REF!,Q56,"Beladung aus dem Netz der "&amp;Q56)))</f>
        <v/>
      </c>
    </row>
    <row r="57" spans="11:11" x14ac:dyDescent="0.2">
      <c r="K57" s="1" t="str">
        <f>IF(Q57="","",IF(Q57=Stammdaten!#REF!,Q57,IF(Q57=Stammdaten!#REF!,Q57,"Beladung aus dem Netz der "&amp;Q57)))</f>
        <v/>
      </c>
    </row>
    <row r="58" spans="11:11" x14ac:dyDescent="0.2">
      <c r="K58" s="1" t="str">
        <f>IF(Q58="","",IF(Q58=Stammdaten!#REF!,Q58,IF(Q58=Stammdaten!#REF!,Q58,"Beladung aus dem Netz der "&amp;Q58)))</f>
        <v/>
      </c>
    </row>
    <row r="59" spans="11:11" x14ac:dyDescent="0.2">
      <c r="K59" s="1" t="str">
        <f>IF(Q59="","",IF(Q59=Stammdaten!#REF!,Q59,IF(Q59=Stammdaten!#REF!,Q59,"Beladung aus dem Netz der "&amp;Q59)))</f>
        <v/>
      </c>
    </row>
    <row r="60" spans="11:11" x14ac:dyDescent="0.2">
      <c r="K60" s="1" t="str">
        <f>IF(Q60="","",IF(Q60=Stammdaten!#REF!,Q60,IF(Q60=Stammdaten!#REF!,Q60,"Beladung aus dem Netz der "&amp;Q60)))</f>
        <v/>
      </c>
    </row>
    <row r="61" spans="11:11" x14ac:dyDescent="0.2">
      <c r="K61" s="1" t="str">
        <f>IF(Q61="","",IF(Q61=Stammdaten!#REF!,Q61,IF(Q61=Stammdaten!#REF!,Q61,"Beladung aus dem Netz der "&amp;Q61)))</f>
        <v/>
      </c>
    </row>
    <row r="62" spans="11:11" x14ac:dyDescent="0.2">
      <c r="K62" s="1" t="str">
        <f>IF(Q62="","",IF(Q62=Stammdaten!#REF!,Q62,IF(Q62=Stammdaten!#REF!,Q62,"Beladung aus dem Netz der "&amp;Q62)))</f>
        <v/>
      </c>
    </row>
    <row r="63" spans="11:11" x14ac:dyDescent="0.2">
      <c r="K63" s="1" t="str">
        <f>IF(Q63="","",IF(Q63=Stammdaten!#REF!,Q63,IF(Q63=Stammdaten!#REF!,Q63,"Beladung aus dem Netz der "&amp;Q63)))</f>
        <v/>
      </c>
    </row>
    <row r="64" spans="11:11" x14ac:dyDescent="0.2">
      <c r="K64" s="1" t="str">
        <f>IF(Q64="","",IF(Q64=Stammdaten!#REF!,Q64,IF(Q64=Stammdaten!#REF!,Q64,"Beladung aus dem Netz der "&amp;Q64)))</f>
        <v/>
      </c>
    </row>
    <row r="65" spans="11:11" x14ac:dyDescent="0.2">
      <c r="K65" s="1" t="str">
        <f>IF(Q65="","",IF(Q65=Stammdaten!#REF!,Q65,IF(Q65=Stammdaten!#REF!,Q65,"Beladung aus dem Netz der "&amp;Q65)))</f>
        <v/>
      </c>
    </row>
    <row r="66" spans="11:11" x14ac:dyDescent="0.2">
      <c r="K66" s="1" t="str">
        <f>IF(Q66="","",IF(Q66=Stammdaten!#REF!,Q66,IF(Q66=Stammdaten!#REF!,Q66,"Beladung aus dem Netz der "&amp;Q66)))</f>
        <v/>
      </c>
    </row>
    <row r="67" spans="11:11" x14ac:dyDescent="0.2">
      <c r="K67" s="1" t="str">
        <f>IF(Q67="","",IF(Q67=Stammdaten!#REF!,Q67,IF(Q67=Stammdaten!#REF!,Q67,"Beladung aus dem Netz der "&amp;Q67)))</f>
        <v/>
      </c>
    </row>
    <row r="68" spans="11:11" x14ac:dyDescent="0.2">
      <c r="K68" s="1" t="str">
        <f>IF(Q68="","",IF(Q68=Stammdaten!#REF!,Q68,IF(Q68=Stammdaten!#REF!,Q68,"Beladung aus dem Netz der "&amp;Q68)))</f>
        <v/>
      </c>
    </row>
    <row r="69" spans="11:11" x14ac:dyDescent="0.2">
      <c r="K69" s="1" t="str">
        <f>IF(Q69="","",IF(Q69=Stammdaten!#REF!,Q69,IF(Q69=Stammdaten!#REF!,Q69,"Beladung aus dem Netz der "&amp;Q69)))</f>
        <v/>
      </c>
    </row>
    <row r="70" spans="11:11" x14ac:dyDescent="0.2">
      <c r="K70" s="1" t="str">
        <f>IF(Q70="","",IF(Q70=Stammdaten!#REF!,Q70,IF(Q70=Stammdaten!#REF!,Q70,"Beladung aus dem Netz der "&amp;Q70)))</f>
        <v/>
      </c>
    </row>
    <row r="71" spans="11:11" x14ac:dyDescent="0.2">
      <c r="K71" s="1" t="str">
        <f>IF(Q71="","",IF(Q71=Stammdaten!#REF!,Q71,IF(Q71=Stammdaten!#REF!,Q71,"Beladung aus dem Netz der "&amp;Q71)))</f>
        <v/>
      </c>
    </row>
    <row r="72" spans="11:11" x14ac:dyDescent="0.2">
      <c r="K72" s="1" t="str">
        <f>IF(Q72="","",IF(Q72=Stammdaten!#REF!,Q72,IF(Q72=Stammdaten!#REF!,Q72,"Beladung aus dem Netz der "&amp;Q72)))</f>
        <v/>
      </c>
    </row>
    <row r="73" spans="11:11" x14ac:dyDescent="0.2">
      <c r="K73" s="1" t="str">
        <f>IF(Q73="","",IF(Q73=Stammdaten!#REF!,Q73,IF(Q73=Stammdaten!#REF!,Q73,"Beladung aus dem Netz der "&amp;Q73)))</f>
        <v/>
      </c>
    </row>
    <row r="74" spans="11:11" x14ac:dyDescent="0.2">
      <c r="K74" s="1" t="str">
        <f>IF(Q74="","",IF(Q74=Stammdaten!#REF!,Q74,IF(Q74=Stammdaten!#REF!,Q74,"Beladung aus dem Netz der "&amp;Q74)))</f>
        <v/>
      </c>
    </row>
    <row r="75" spans="11:11" x14ac:dyDescent="0.2">
      <c r="K75" s="1" t="str">
        <f>IF(Q75="","",IF(Q75=Stammdaten!#REF!,Q75,IF(Q75=Stammdaten!#REF!,Q75,"Beladung aus dem Netz der "&amp;Q75)))</f>
        <v/>
      </c>
    </row>
    <row r="76" spans="11:11" x14ac:dyDescent="0.2">
      <c r="K76" s="1" t="str">
        <f>IF(Q76="","",IF(Q76=Stammdaten!#REF!,Q76,IF(Q76=Stammdaten!#REF!,Q76,"Beladung aus dem Netz der "&amp;Q76)))</f>
        <v/>
      </c>
    </row>
    <row r="77" spans="11:11" x14ac:dyDescent="0.2">
      <c r="K77" s="1" t="str">
        <f>IF(Q77="","",IF(Q77=Stammdaten!#REF!,Q77,IF(Q77=Stammdaten!#REF!,Q77,"Beladung aus dem Netz der "&amp;Q77)))</f>
        <v/>
      </c>
    </row>
    <row r="78" spans="11:11" x14ac:dyDescent="0.2">
      <c r="K78" s="1" t="str">
        <f>IF(Q78="","",IF(Q78=Stammdaten!#REF!,Q78,IF(Q78=Stammdaten!#REF!,Q78,"Beladung aus dem Netz der "&amp;Q78)))</f>
        <v/>
      </c>
    </row>
    <row r="79" spans="11:11" x14ac:dyDescent="0.2">
      <c r="K79" s="1" t="str">
        <f>IF(Q79="","",IF(Q79=Stammdaten!#REF!,Q79,IF(Q79=Stammdaten!#REF!,Q79,"Beladung aus dem Netz der "&amp;Q79)))</f>
        <v/>
      </c>
    </row>
    <row r="80" spans="11:11" x14ac:dyDescent="0.2">
      <c r="K80" s="1" t="str">
        <f>IF(Q80="","",IF(Q80=Stammdaten!#REF!,Q80,IF(Q80=Stammdaten!#REF!,Q80,"Beladung aus dem Netz der "&amp;Q80)))</f>
        <v/>
      </c>
    </row>
    <row r="81" spans="11:11" x14ac:dyDescent="0.2">
      <c r="K81" s="1" t="str">
        <f>IF(Q81="","",IF(Q81=Stammdaten!#REF!,Q81,IF(Q81=Stammdaten!#REF!,Q81,"Beladung aus dem Netz der "&amp;Q81)))</f>
        <v/>
      </c>
    </row>
    <row r="82" spans="11:11" x14ac:dyDescent="0.2">
      <c r="K82" s="1" t="str">
        <f>IF(Q82="","",IF(Q82=Stammdaten!#REF!,Q82,IF(Q82=Stammdaten!#REF!,Q82,"Beladung aus dem Netz der "&amp;Q82)))</f>
        <v/>
      </c>
    </row>
    <row r="83" spans="11:11" x14ac:dyDescent="0.2">
      <c r="K83" s="1" t="str">
        <f>IF(Q83="","",IF(Q83=Stammdaten!#REF!,Q83,IF(Q83=Stammdaten!#REF!,Q83,"Beladung aus dem Netz der "&amp;Q83)))</f>
        <v/>
      </c>
    </row>
    <row r="84" spans="11:11" x14ac:dyDescent="0.2">
      <c r="K84" s="1" t="str">
        <f>IF(Q84="","",IF(Q84=Stammdaten!#REF!,Q84,IF(Q84=Stammdaten!#REF!,Q84,"Beladung aus dem Netz der "&amp;Q84)))</f>
        <v/>
      </c>
    </row>
    <row r="85" spans="11:11" x14ac:dyDescent="0.2">
      <c r="K85" s="1" t="str">
        <f>IF(Q85="","",IF(Q85=Stammdaten!#REF!,Q85,IF(Q85=Stammdaten!#REF!,Q85,"Beladung aus dem Netz der "&amp;Q85)))</f>
        <v/>
      </c>
    </row>
    <row r="86" spans="11:11" x14ac:dyDescent="0.2">
      <c r="K86" s="1" t="str">
        <f>IF(Q86="","",IF(Q86=Stammdaten!#REF!,Q86,IF(Q86=Stammdaten!#REF!,Q86,"Beladung aus dem Netz der "&amp;Q86)))</f>
        <v/>
      </c>
    </row>
    <row r="87" spans="11:11" x14ac:dyDescent="0.2">
      <c r="K87" s="1" t="str">
        <f>IF(Q87="","",IF(Q87=Stammdaten!#REF!,Q87,IF(Q87=Stammdaten!#REF!,Q87,"Beladung aus dem Netz der "&amp;Q87)))</f>
        <v/>
      </c>
    </row>
    <row r="88" spans="11:11" x14ac:dyDescent="0.2">
      <c r="K88" s="1" t="str">
        <f>IF(Q88="","",IF(Q88=Stammdaten!#REF!,Q88,IF(Q88=Stammdaten!#REF!,Q88,"Beladung aus dem Netz der "&amp;Q88)))</f>
        <v/>
      </c>
    </row>
    <row r="89" spans="11:11" x14ac:dyDescent="0.2">
      <c r="K89" s="1" t="str">
        <f>IF(Q89="","",IF(Q89=Stammdaten!#REF!,Q89,IF(Q89=Stammdaten!#REF!,Q89,"Beladung aus dem Netz der "&amp;Q89)))</f>
        <v/>
      </c>
    </row>
    <row r="90" spans="11:11" x14ac:dyDescent="0.2">
      <c r="K90" s="1" t="str">
        <f>IF(Q90="","",IF(Q90=Stammdaten!#REF!,Q90,IF(Q90=Stammdaten!#REF!,Q90,"Beladung aus dem Netz der "&amp;Q90)))</f>
        <v/>
      </c>
    </row>
    <row r="91" spans="11:11" x14ac:dyDescent="0.2">
      <c r="K91" s="1" t="str">
        <f>IF(Q91="","",IF(Q91=Stammdaten!#REF!,Q91,IF(Q91=Stammdaten!#REF!,Q91,"Beladung aus dem Netz der "&amp;Q91)))</f>
        <v/>
      </c>
    </row>
    <row r="92" spans="11:11" x14ac:dyDescent="0.2">
      <c r="K92" s="1" t="str">
        <f>IF(Q92="","",IF(Q92=Stammdaten!#REF!,Q92,IF(Q92=Stammdaten!#REF!,Q92,"Beladung aus dem Netz der "&amp;Q92)))</f>
        <v/>
      </c>
    </row>
    <row r="93" spans="11:11" x14ac:dyDescent="0.2">
      <c r="K93" s="1" t="str">
        <f>IF(Q93="","",IF(Q93=Stammdaten!#REF!,Q93,IF(Q93=Stammdaten!#REF!,Q93,"Beladung aus dem Netz der "&amp;Q93)))</f>
        <v/>
      </c>
    </row>
    <row r="94" spans="11:11" x14ac:dyDescent="0.2">
      <c r="K94" s="1" t="str">
        <f>IF(Q94="","",IF(Q94=Stammdaten!#REF!,Q94,IF(Q94=Stammdaten!#REF!,Q94,"Beladung aus dem Netz der "&amp;Q94)))</f>
        <v/>
      </c>
    </row>
    <row r="95" spans="11:11" x14ac:dyDescent="0.2">
      <c r="K95" s="1" t="str">
        <f>IF(Q95="","",IF(Q95=Stammdaten!#REF!,Q95,IF(Q95=Stammdaten!#REF!,Q95,"Beladung aus dem Netz der "&amp;Q95)))</f>
        <v/>
      </c>
    </row>
    <row r="96" spans="11:11" x14ac:dyDescent="0.2">
      <c r="K96" s="1" t="str">
        <f>IF(Q96="","",IF(Q96=Stammdaten!#REF!,Q96,IF(Q96=Stammdaten!#REF!,Q96,"Beladung aus dem Netz der "&amp;Q96)))</f>
        <v/>
      </c>
    </row>
    <row r="97" spans="11:11" x14ac:dyDescent="0.2">
      <c r="K97" s="1" t="str">
        <f>IF(Q97="","",IF(Q97=Stammdaten!#REF!,Q97,IF(Q97=Stammdaten!#REF!,Q97,"Beladung aus dem Netz der "&amp;Q97)))</f>
        <v/>
      </c>
    </row>
    <row r="98" spans="11:11" x14ac:dyDescent="0.2">
      <c r="K98" s="1" t="str">
        <f>IF(Q98="","",IF(Q98=Stammdaten!#REF!,Q98,IF(Q98=Stammdaten!#REF!,Q98,"Beladung aus dem Netz der "&amp;Q98)))</f>
        <v/>
      </c>
    </row>
    <row r="99" spans="11:11" x14ac:dyDescent="0.2">
      <c r="K99" s="1" t="str">
        <f>IF(Q99="","",IF(Q99=Stammdaten!#REF!,Q99,IF(Q99=Stammdaten!#REF!,Q99,"Beladung aus dem Netz der "&amp;Q99)))</f>
        <v/>
      </c>
    </row>
    <row r="100" spans="11:11" x14ac:dyDescent="0.2">
      <c r="K100" s="1" t="str">
        <f>IF(Q100="","",IF(Q100=Stammdaten!#REF!,Q100,IF(Q100=Stammdaten!#REF!,Q100,"Beladung aus dem Netz der "&amp;Q100)))</f>
        <v/>
      </c>
    </row>
    <row r="101" spans="11:11" x14ac:dyDescent="0.2">
      <c r="K101" s="1" t="str">
        <f>IF(Q101="","",IF(Q101=Stammdaten!#REF!,Q101,IF(Q101=Stammdaten!#REF!,Q101,"Beladung aus dem Netz der "&amp;Q101)))</f>
        <v/>
      </c>
    </row>
    <row r="102" spans="11:11" x14ac:dyDescent="0.2">
      <c r="K102" s="1" t="str">
        <f>IF(Q102="","",IF(Q102=Stammdaten!#REF!,Q102,IF(Q102=Stammdaten!#REF!,Q102,"Beladung aus dem Netz der "&amp;Q102)))</f>
        <v/>
      </c>
    </row>
    <row r="103" spans="11:11" x14ac:dyDescent="0.2">
      <c r="K103" s="1" t="str">
        <f>IF(Q103="","",IF(Q103=Stammdaten!#REF!,Q103,IF(Q103=Stammdaten!#REF!,Q103,"Beladung aus dem Netz der "&amp;Q103)))</f>
        <v/>
      </c>
    </row>
    <row r="104" spans="11:11" x14ac:dyDescent="0.2">
      <c r="K104" s="1" t="str">
        <f>IF(Q104="","",IF(Q104=Stammdaten!#REF!,Q104,IF(Q104=Stammdaten!#REF!,Q104,"Beladung aus dem Netz der "&amp;Q104)))</f>
        <v/>
      </c>
    </row>
    <row r="105" spans="11:11" x14ac:dyDescent="0.2">
      <c r="K105" s="1" t="str">
        <f>IF(Q105="","",IF(Q105=Stammdaten!#REF!,Q105,IF(Q105=Stammdaten!#REF!,Q105,"Beladung aus dem Netz der "&amp;Q105)))</f>
        <v/>
      </c>
    </row>
    <row r="106" spans="11:11" x14ac:dyDescent="0.2">
      <c r="K106" s="1" t="str">
        <f>IF(Q106="","",IF(Q106=Stammdaten!#REF!,Q106,IF(Q106=Stammdaten!#REF!,Q106,"Beladung aus dem Netz der "&amp;Q106)))</f>
        <v/>
      </c>
    </row>
    <row r="107" spans="11:11" x14ac:dyDescent="0.2">
      <c r="K107" s="1" t="str">
        <f>IF(Q107="","",IF(Q107=Stammdaten!#REF!,Q107,IF(Q107=Stammdaten!#REF!,Q107,"Beladung aus dem Netz der "&amp;Q107)))</f>
        <v/>
      </c>
    </row>
    <row r="108" spans="11:11" x14ac:dyDescent="0.2">
      <c r="K108" s="1" t="str">
        <f>IF(Q108="","",IF(Q108=Stammdaten!#REF!,Q108,IF(Q108=Stammdaten!#REF!,Q108,"Beladung aus dem Netz der "&amp;Q108)))</f>
        <v/>
      </c>
    </row>
    <row r="109" spans="11:11" x14ac:dyDescent="0.2">
      <c r="K109" s="1" t="str">
        <f>IF(Q109="","",IF(Q109=Stammdaten!#REF!,Q109,IF(Q109=Stammdaten!#REF!,Q109,"Beladung aus dem Netz der "&amp;Q109)))</f>
        <v/>
      </c>
    </row>
    <row r="110" spans="11:11" x14ac:dyDescent="0.2">
      <c r="K110" s="1" t="str">
        <f>IF(Q110="","",IF(Q110=Stammdaten!#REF!,Q110,IF(Q110=Stammdaten!#REF!,Q110,"Beladung aus dem Netz der "&amp;Q110)))</f>
        <v/>
      </c>
    </row>
    <row r="111" spans="11:11" x14ac:dyDescent="0.2">
      <c r="K111" s="1" t="str">
        <f>IF(Q111="","",IF(Q111=Stammdaten!#REF!,Q111,IF(Q111=Stammdaten!#REF!,Q111,"Beladung aus dem Netz der "&amp;Q111)))</f>
        <v/>
      </c>
    </row>
    <row r="112" spans="11:11" x14ac:dyDescent="0.2">
      <c r="K112" s="1" t="str">
        <f>IF(Q112="","",IF(Q112=Stammdaten!#REF!,Q112,IF(Q112=Stammdaten!#REF!,Q112,"Beladung aus dem Netz der "&amp;Q112)))</f>
        <v/>
      </c>
    </row>
    <row r="113" spans="11:11" x14ac:dyDescent="0.2">
      <c r="K113" s="1" t="str">
        <f>IF(Q113="","",IF(Q113=Stammdaten!#REF!,Q113,IF(Q113=Stammdaten!#REF!,Q113,"Beladung aus dem Netz der "&amp;Q113)))</f>
        <v/>
      </c>
    </row>
    <row r="114" spans="11:11" x14ac:dyDescent="0.2">
      <c r="K114" s="1" t="str">
        <f>IF(Q114="","",IF(Q114=Stammdaten!#REF!,Q114,IF(Q114=Stammdaten!#REF!,Q114,"Beladung aus dem Netz der "&amp;Q114)))</f>
        <v/>
      </c>
    </row>
    <row r="115" spans="11:11" x14ac:dyDescent="0.2">
      <c r="K115" s="1" t="str">
        <f>IF(Q115="","",IF(Q115=Stammdaten!#REF!,Q115,IF(Q115=Stammdaten!#REF!,Q115,"Beladung aus dem Netz der "&amp;Q115)))</f>
        <v/>
      </c>
    </row>
    <row r="116" spans="11:11" x14ac:dyDescent="0.2">
      <c r="K116" s="1" t="str">
        <f>IF(Q116="","",IF(Q116=Stammdaten!#REF!,Q116,IF(Q116=Stammdaten!#REF!,Q116,"Beladung aus dem Netz der "&amp;Q116)))</f>
        <v/>
      </c>
    </row>
    <row r="117" spans="11:11" x14ac:dyDescent="0.2">
      <c r="K117" s="1" t="str">
        <f>IF(Q117="","",IF(Q117=Stammdaten!#REF!,Q117,IF(Q117=Stammdaten!#REF!,Q117,"Beladung aus dem Netz der "&amp;Q117)))</f>
        <v/>
      </c>
    </row>
    <row r="118" spans="11:11" x14ac:dyDescent="0.2">
      <c r="K118" s="1" t="str">
        <f>IF(Q118="","",IF(Q118=Stammdaten!#REF!,Q118,IF(Q118=Stammdaten!#REF!,Q118,"Beladung aus dem Netz der "&amp;Q118)))</f>
        <v/>
      </c>
    </row>
    <row r="119" spans="11:11" x14ac:dyDescent="0.2">
      <c r="K119" s="1" t="str">
        <f>IF(Q119="","",IF(Q119=Stammdaten!#REF!,Q119,IF(Q119=Stammdaten!#REF!,Q119,"Beladung aus dem Netz der "&amp;Q119)))</f>
        <v/>
      </c>
    </row>
    <row r="120" spans="11:11" x14ac:dyDescent="0.2">
      <c r="K120" s="1" t="str">
        <f>IF(Q120="","",IF(Q120=Stammdaten!#REF!,Q120,IF(Q120=Stammdaten!#REF!,Q120,"Beladung aus dem Netz der "&amp;Q120)))</f>
        <v/>
      </c>
    </row>
    <row r="121" spans="11:11" x14ac:dyDescent="0.2">
      <c r="K121" s="1" t="str">
        <f>IF(Q121="","",IF(Q121=Stammdaten!#REF!,Q121,IF(Q121=Stammdaten!#REF!,Q121,"Beladung aus dem Netz der "&amp;Q121)))</f>
        <v/>
      </c>
    </row>
    <row r="122" spans="11:11" x14ac:dyDescent="0.2">
      <c r="K122" s="1" t="str">
        <f>IF(Q122="","",IF(Q122=Stammdaten!#REF!,Q122,IF(Q122=Stammdaten!#REF!,Q122,"Beladung aus dem Netz der "&amp;Q122)))</f>
        <v/>
      </c>
    </row>
    <row r="123" spans="11:11" x14ac:dyDescent="0.2">
      <c r="K123" s="1" t="str">
        <f>IF(Q123="","",IF(Q123=Stammdaten!#REF!,Q123,IF(Q123=Stammdaten!#REF!,Q123,"Beladung aus dem Netz der "&amp;Q123)))</f>
        <v/>
      </c>
    </row>
    <row r="124" spans="11:11" x14ac:dyDescent="0.2">
      <c r="K124" s="1" t="str">
        <f>IF(Q124="","",IF(Q124=Stammdaten!#REF!,Q124,IF(Q124=Stammdaten!#REF!,Q124,"Beladung aus dem Netz der "&amp;Q124)))</f>
        <v/>
      </c>
    </row>
    <row r="125" spans="11:11" x14ac:dyDescent="0.2">
      <c r="K125" s="1" t="str">
        <f>IF(Q125="","",IF(Q125=Stammdaten!#REF!,Q125,IF(Q125=Stammdaten!#REF!,Q125,"Beladung aus dem Netz der "&amp;Q125)))</f>
        <v/>
      </c>
    </row>
    <row r="126" spans="11:11" x14ac:dyDescent="0.2">
      <c r="K126" s="1" t="str">
        <f>IF(Q126="","",IF(Q126=Stammdaten!#REF!,Q126,IF(Q126=Stammdaten!#REF!,Q126,"Beladung aus dem Netz der "&amp;Q126)))</f>
        <v/>
      </c>
    </row>
    <row r="127" spans="11:11" x14ac:dyDescent="0.2">
      <c r="K127" s="1" t="str">
        <f>IF(Q127="","",IF(Q127=Stammdaten!#REF!,Q127,IF(Q127=Stammdaten!#REF!,Q127,"Beladung aus dem Netz der "&amp;Q127)))</f>
        <v/>
      </c>
    </row>
    <row r="128" spans="11:11" x14ac:dyDescent="0.2">
      <c r="K128" s="1" t="str">
        <f>IF(Q128="","",IF(Q128=Stammdaten!#REF!,Q128,IF(Q128=Stammdaten!#REF!,Q128,"Beladung aus dem Netz der "&amp;Q128)))</f>
        <v/>
      </c>
    </row>
    <row r="129" spans="11:11" x14ac:dyDescent="0.2">
      <c r="K129" s="1" t="str">
        <f>IF(Q129="","",IF(Q129=Stammdaten!#REF!,Q129,IF(Q129=Stammdaten!#REF!,Q129,"Beladung aus dem Netz der "&amp;Q129)))</f>
        <v/>
      </c>
    </row>
    <row r="130" spans="11:11" x14ac:dyDescent="0.2">
      <c r="K130" s="1" t="str">
        <f>IF(Q130="","",IF(Q130=Stammdaten!#REF!,Q130,IF(Q130=Stammdaten!#REF!,Q130,"Beladung aus dem Netz der "&amp;Q130)))</f>
        <v/>
      </c>
    </row>
    <row r="131" spans="11:11" x14ac:dyDescent="0.2">
      <c r="K131" s="1" t="str">
        <f>IF(Q131="","",IF(Q131=Stammdaten!#REF!,Q131,IF(Q131=Stammdaten!#REF!,Q131,"Beladung aus dem Netz der "&amp;Q131)))</f>
        <v/>
      </c>
    </row>
    <row r="132" spans="11:11" x14ac:dyDescent="0.2">
      <c r="K132" s="1" t="str">
        <f>IF(Q132="","",IF(Q132=Stammdaten!#REF!,Q132,IF(Q132=Stammdaten!#REF!,Q132,"Beladung aus dem Netz der "&amp;Q132)))</f>
        <v/>
      </c>
    </row>
    <row r="133" spans="11:11" x14ac:dyDescent="0.2">
      <c r="K133" s="1" t="str">
        <f>IF(Q133="","",IF(Q133=Stammdaten!#REF!,Q133,IF(Q133=Stammdaten!#REF!,Q133,"Beladung aus dem Netz der "&amp;Q133)))</f>
        <v/>
      </c>
    </row>
    <row r="134" spans="11:11" x14ac:dyDescent="0.2">
      <c r="K134" s="1" t="str">
        <f>IF(Q134="","",IF(Q134=Stammdaten!#REF!,Q134,IF(Q134=Stammdaten!#REF!,Q134,"Beladung aus dem Netz der "&amp;Q134)))</f>
        <v/>
      </c>
    </row>
    <row r="135" spans="11:11" x14ac:dyDescent="0.2">
      <c r="K135" s="1" t="str">
        <f>IF(Q135="","",IF(Q135=Stammdaten!#REF!,Q135,IF(Q135=Stammdaten!#REF!,Q135,"Beladung aus dem Netz der "&amp;Q135)))</f>
        <v/>
      </c>
    </row>
    <row r="136" spans="11:11" x14ac:dyDescent="0.2">
      <c r="K136" s="1" t="str">
        <f>IF(Q136="","",IF(Q136=Stammdaten!#REF!,Q136,IF(Q136=Stammdaten!#REF!,Q136,"Beladung aus dem Netz der "&amp;Q136)))</f>
        <v/>
      </c>
    </row>
    <row r="137" spans="11:11" x14ac:dyDescent="0.2">
      <c r="K137" s="1" t="str">
        <f>IF(Q137="","",IF(Q137=Stammdaten!#REF!,Q137,IF(Q137=Stammdaten!#REF!,Q137,"Beladung aus dem Netz der "&amp;Q137)))</f>
        <v/>
      </c>
    </row>
    <row r="138" spans="11:11" x14ac:dyDescent="0.2">
      <c r="K138" s="1" t="str">
        <f>IF(Q138="","",IF(Q138=Stammdaten!#REF!,Q138,IF(Q138=Stammdaten!#REF!,Q138,"Beladung aus dem Netz der "&amp;Q138)))</f>
        <v/>
      </c>
    </row>
    <row r="139" spans="11:11" x14ac:dyDescent="0.2">
      <c r="K139" s="1" t="str">
        <f>IF(Q139="","",IF(Q139=Stammdaten!#REF!,Q139,IF(Q139=Stammdaten!#REF!,Q139,"Beladung aus dem Netz der "&amp;Q139)))</f>
        <v/>
      </c>
    </row>
    <row r="140" spans="11:11" x14ac:dyDescent="0.2">
      <c r="K140" s="1" t="str">
        <f>IF(Q140="","",IF(Q140=Stammdaten!#REF!,Q140,IF(Q140=Stammdaten!#REF!,Q140,"Beladung aus dem Netz der "&amp;Q140)))</f>
        <v/>
      </c>
    </row>
    <row r="141" spans="11:11" x14ac:dyDescent="0.2">
      <c r="K141" s="1" t="str">
        <f>IF(Q141="","",IF(Q141=Stammdaten!#REF!,Q141,IF(Q141=Stammdaten!#REF!,Q141,"Beladung aus dem Netz der "&amp;Q141)))</f>
        <v/>
      </c>
    </row>
    <row r="142" spans="11:11" x14ac:dyDescent="0.2">
      <c r="K142" s="1" t="str">
        <f>IF(Q142="","",IF(Q142=Stammdaten!#REF!,Q142,IF(Q142=Stammdaten!#REF!,Q142,"Beladung aus dem Netz der "&amp;Q142)))</f>
        <v/>
      </c>
    </row>
    <row r="143" spans="11:11" x14ac:dyDescent="0.2">
      <c r="K143" s="1" t="str">
        <f>IF(Q143="","",IF(Q143=Stammdaten!#REF!,Q143,IF(Q143=Stammdaten!#REF!,Q143,"Beladung aus dem Netz der "&amp;Q143)))</f>
        <v/>
      </c>
    </row>
    <row r="144" spans="11:11" x14ac:dyDescent="0.2">
      <c r="K144" s="1" t="str">
        <f>IF(Q144="","",IF(Q144=Stammdaten!#REF!,Q144,IF(Q144=Stammdaten!#REF!,Q144,"Beladung aus dem Netz der "&amp;Q144)))</f>
        <v/>
      </c>
    </row>
    <row r="145" spans="11:11" x14ac:dyDescent="0.2">
      <c r="K145" s="1" t="str">
        <f>IF(Q145="","",IF(Q145=Stammdaten!#REF!,Q145,IF(Q145=Stammdaten!#REF!,Q145,"Beladung aus dem Netz der "&amp;Q145)))</f>
        <v/>
      </c>
    </row>
    <row r="146" spans="11:11" x14ac:dyDescent="0.2">
      <c r="K146" s="1" t="str">
        <f>IF(Q146="","",IF(Q146=Stammdaten!#REF!,Q146,IF(Q146=Stammdaten!#REF!,Q146,"Beladung aus dem Netz der "&amp;Q146)))</f>
        <v/>
      </c>
    </row>
    <row r="147" spans="11:11" x14ac:dyDescent="0.2">
      <c r="K147" s="1" t="str">
        <f>IF(Q147="","",IF(Q147=Stammdaten!#REF!,Q147,IF(Q147=Stammdaten!#REF!,Q147,"Beladung aus dem Netz der "&amp;Q147)))</f>
        <v/>
      </c>
    </row>
    <row r="148" spans="11:11" x14ac:dyDescent="0.2">
      <c r="K148" s="1" t="str">
        <f>IF(Q148="","",IF(Q148=Stammdaten!#REF!,Q148,IF(Q148=Stammdaten!#REF!,Q148,"Beladung aus dem Netz der "&amp;Q148)))</f>
        <v/>
      </c>
    </row>
    <row r="149" spans="11:11" x14ac:dyDescent="0.2">
      <c r="K149" s="1" t="str">
        <f>IF(Q149="","",IF(Q149=Stammdaten!#REF!,Q149,IF(Q149=Stammdaten!#REF!,Q149,"Beladung aus dem Netz der "&amp;Q149)))</f>
        <v/>
      </c>
    </row>
    <row r="150" spans="11:11" x14ac:dyDescent="0.2">
      <c r="K150" s="1" t="str">
        <f>IF(Q150="","",IF(Q150=Stammdaten!#REF!,Q150,IF(Q150=Stammdaten!#REF!,Q150,"Beladung aus dem Netz der "&amp;Q150)))</f>
        <v/>
      </c>
    </row>
    <row r="151" spans="11:11" x14ac:dyDescent="0.2">
      <c r="K151" s="1" t="str">
        <f>IF(Q151="","",IF(Q151=Stammdaten!#REF!,Q151,IF(Q151=Stammdaten!#REF!,Q151,"Beladung aus dem Netz der "&amp;Q151)))</f>
        <v/>
      </c>
    </row>
    <row r="152" spans="11:11" x14ac:dyDescent="0.2">
      <c r="K152" s="1" t="str">
        <f>IF(Q152="","",IF(Q152=Stammdaten!#REF!,Q152,IF(Q152=Stammdaten!#REF!,Q152,"Beladung aus dem Netz der "&amp;Q152)))</f>
        <v/>
      </c>
    </row>
    <row r="153" spans="11:11" x14ac:dyDescent="0.2">
      <c r="K153" s="1" t="str">
        <f>IF(Q153="","",IF(Q153=Stammdaten!#REF!,Q153,IF(Q153=Stammdaten!#REF!,Q153,"Beladung aus dem Netz der "&amp;Q153)))</f>
        <v/>
      </c>
    </row>
    <row r="154" spans="11:11" x14ac:dyDescent="0.2">
      <c r="K154" s="1" t="str">
        <f>IF(Q154="","",IF(Q154=Stammdaten!#REF!,Q154,IF(Q154=Stammdaten!#REF!,Q154,"Beladung aus dem Netz der "&amp;Q154)))</f>
        <v/>
      </c>
    </row>
    <row r="155" spans="11:11" x14ac:dyDescent="0.2">
      <c r="K155" s="1" t="str">
        <f>IF(Q155="","",IF(Q155=Stammdaten!#REF!,Q155,IF(Q155=Stammdaten!#REF!,Q155,"Beladung aus dem Netz der "&amp;Q155)))</f>
        <v/>
      </c>
    </row>
    <row r="156" spans="11:11" x14ac:dyDescent="0.2">
      <c r="K156" s="1" t="str">
        <f>IF(Q156="","",IF(Q156=Stammdaten!#REF!,Q156,IF(Q156=Stammdaten!#REF!,Q156,"Beladung aus dem Netz der "&amp;Q156)))</f>
        <v/>
      </c>
    </row>
    <row r="157" spans="11:11" x14ac:dyDescent="0.2">
      <c r="K157" s="1" t="str">
        <f>IF(Q157="","",IF(Q157=Stammdaten!#REF!,Q157,IF(Q157=Stammdaten!#REF!,Q157,"Beladung aus dem Netz der "&amp;Q157)))</f>
        <v/>
      </c>
    </row>
    <row r="158" spans="11:11" x14ac:dyDescent="0.2">
      <c r="K158" s="1" t="str">
        <f>IF(Q158="","",IF(Q158=Stammdaten!#REF!,Q158,IF(Q158=Stammdaten!#REF!,Q158,"Beladung aus dem Netz der "&amp;Q158)))</f>
        <v/>
      </c>
    </row>
    <row r="159" spans="11:11" x14ac:dyDescent="0.2">
      <c r="K159" s="1" t="str">
        <f>IF(Q159="","",IF(Q159=Stammdaten!#REF!,Q159,IF(Q159=Stammdaten!#REF!,Q159,"Beladung aus dem Netz der "&amp;Q159)))</f>
        <v/>
      </c>
    </row>
    <row r="160" spans="11:11" x14ac:dyDescent="0.2">
      <c r="K160" s="1" t="str">
        <f>IF(Q160="","",IF(Q160=Stammdaten!#REF!,Q160,IF(Q160=Stammdaten!#REF!,Q160,"Beladung aus dem Netz der "&amp;Q160)))</f>
        <v/>
      </c>
    </row>
    <row r="161" spans="11:11" x14ac:dyDescent="0.2">
      <c r="K161" s="1" t="str">
        <f>IF(Q161="","",IF(Q161=Stammdaten!#REF!,Q161,IF(Q161=Stammdaten!#REF!,Q161,"Beladung aus dem Netz der "&amp;Q161)))</f>
        <v/>
      </c>
    </row>
    <row r="162" spans="11:11" x14ac:dyDescent="0.2">
      <c r="K162" s="1" t="str">
        <f>IF(Q162="","",IF(Q162=Stammdaten!#REF!,Q162,IF(Q162=Stammdaten!#REF!,Q162,"Beladung aus dem Netz der "&amp;Q162)))</f>
        <v/>
      </c>
    </row>
    <row r="163" spans="11:11" x14ac:dyDescent="0.2">
      <c r="K163" s="1" t="str">
        <f>IF(Q163="","",IF(Q163=Stammdaten!#REF!,Q163,IF(Q163=Stammdaten!#REF!,Q163,"Beladung aus dem Netz der "&amp;Q163)))</f>
        <v/>
      </c>
    </row>
    <row r="164" spans="11:11" x14ac:dyDescent="0.2">
      <c r="K164" s="1" t="str">
        <f>IF(Q164="","",IF(Q164=Stammdaten!#REF!,Q164,IF(Q164=Stammdaten!#REF!,Q164,"Beladung aus dem Netz der "&amp;Q164)))</f>
        <v/>
      </c>
    </row>
    <row r="165" spans="11:11" x14ac:dyDescent="0.2">
      <c r="K165" s="1" t="str">
        <f>IF(Q165="","",IF(Q165=Stammdaten!#REF!,Q165,IF(Q165=Stammdaten!#REF!,Q165,"Beladung aus dem Netz der "&amp;Q165)))</f>
        <v/>
      </c>
    </row>
    <row r="166" spans="11:11" x14ac:dyDescent="0.2">
      <c r="K166" s="1" t="str">
        <f>IF(Q166="","",IF(Q166=Stammdaten!#REF!,Q166,IF(Q166=Stammdaten!#REF!,Q166,"Beladung aus dem Netz der "&amp;Q166)))</f>
        <v/>
      </c>
    </row>
    <row r="167" spans="11:11" x14ac:dyDescent="0.2">
      <c r="K167" s="1" t="str">
        <f>IF(Q167="","",IF(Q167=Stammdaten!#REF!,Q167,IF(Q167=Stammdaten!#REF!,Q167,"Beladung aus dem Netz der "&amp;Q167)))</f>
        <v/>
      </c>
    </row>
    <row r="168" spans="11:11" x14ac:dyDescent="0.2">
      <c r="K168" s="1" t="str">
        <f>IF(Q168="","",IF(Q168=Stammdaten!#REF!,Q168,IF(Q168=Stammdaten!#REF!,Q168,"Beladung aus dem Netz der "&amp;Q168)))</f>
        <v/>
      </c>
    </row>
    <row r="169" spans="11:11" x14ac:dyDescent="0.2">
      <c r="K169" s="1" t="str">
        <f>IF(Q169="","",IF(Q169=Stammdaten!#REF!,Q169,IF(Q169=Stammdaten!#REF!,Q169,"Beladung aus dem Netz der "&amp;Q169)))</f>
        <v/>
      </c>
    </row>
    <row r="170" spans="11:11" x14ac:dyDescent="0.2">
      <c r="K170" s="1" t="str">
        <f>IF(Q170="","",IF(Q170=Stammdaten!#REF!,Q170,IF(Q170=Stammdaten!#REF!,Q170,"Beladung aus dem Netz der "&amp;Q170)))</f>
        <v/>
      </c>
    </row>
    <row r="171" spans="11:11" x14ac:dyDescent="0.2">
      <c r="K171" s="1" t="str">
        <f>IF(Q171="","",IF(Q171=Stammdaten!#REF!,Q171,IF(Q171=Stammdaten!#REF!,Q171,"Beladung aus dem Netz der "&amp;Q171)))</f>
        <v/>
      </c>
    </row>
    <row r="172" spans="11:11" x14ac:dyDescent="0.2">
      <c r="K172" s="1" t="str">
        <f>IF(Q172="","",IF(Q172=Stammdaten!#REF!,Q172,IF(Q172=Stammdaten!#REF!,Q172,"Beladung aus dem Netz der "&amp;Q172)))</f>
        <v/>
      </c>
    </row>
    <row r="173" spans="11:11" x14ac:dyDescent="0.2">
      <c r="K173" s="1" t="str">
        <f>IF(Q173="","",IF(Q173=Stammdaten!#REF!,Q173,IF(Q173=Stammdaten!#REF!,Q173,"Beladung aus dem Netz der "&amp;Q173)))</f>
        <v/>
      </c>
    </row>
    <row r="174" spans="11:11" x14ac:dyDescent="0.2">
      <c r="K174" s="1" t="str">
        <f>IF(Q174="","",IF(Q174=Stammdaten!#REF!,Q174,IF(Q174=Stammdaten!#REF!,Q174,"Beladung aus dem Netz der "&amp;Q174)))</f>
        <v/>
      </c>
    </row>
    <row r="175" spans="11:11" x14ac:dyDescent="0.2">
      <c r="K175" s="1" t="str">
        <f>IF(Q175="","",IF(Q175=Stammdaten!#REF!,Q175,IF(Q175=Stammdaten!#REF!,Q175,"Beladung aus dem Netz der "&amp;Q175)))</f>
        <v/>
      </c>
    </row>
    <row r="176" spans="11:11" x14ac:dyDescent="0.2">
      <c r="K176" s="1" t="str">
        <f>IF(Q176="","",IF(Q176=Stammdaten!#REF!,Q176,IF(Q176=Stammdaten!#REF!,Q176,"Beladung aus dem Netz der "&amp;Q176)))</f>
        <v/>
      </c>
    </row>
    <row r="177" spans="11:11" x14ac:dyDescent="0.2">
      <c r="K177" s="1" t="str">
        <f>IF(Q177="","",IF(Q177=Stammdaten!#REF!,Q177,IF(Q177=Stammdaten!#REF!,Q177,"Beladung aus dem Netz der "&amp;Q177)))</f>
        <v/>
      </c>
    </row>
    <row r="178" spans="11:11" x14ac:dyDescent="0.2">
      <c r="K178" s="1" t="str">
        <f>IF(Q178="","",IF(Q178=Stammdaten!#REF!,Q178,IF(Q178=Stammdaten!#REF!,Q178,"Beladung aus dem Netz der "&amp;Q178)))</f>
        <v/>
      </c>
    </row>
    <row r="179" spans="11:11" x14ac:dyDescent="0.2">
      <c r="K179" s="1" t="str">
        <f>IF(Q179="","",IF(Q179=Stammdaten!#REF!,Q179,IF(Q179=Stammdaten!#REF!,Q179,"Beladung aus dem Netz der "&amp;Q179)))</f>
        <v/>
      </c>
    </row>
    <row r="180" spans="11:11" x14ac:dyDescent="0.2">
      <c r="K180" s="1" t="str">
        <f>IF(Q180="","",IF(Q180=Stammdaten!#REF!,Q180,IF(Q180=Stammdaten!#REF!,Q180,"Beladung aus dem Netz der "&amp;Q180)))</f>
        <v/>
      </c>
    </row>
    <row r="181" spans="11:11" x14ac:dyDescent="0.2">
      <c r="K181" s="1" t="str">
        <f>IF(Q181="","",IF(Q181=Stammdaten!#REF!,Q181,IF(Q181=Stammdaten!#REF!,Q181,"Beladung aus dem Netz der "&amp;Q181)))</f>
        <v/>
      </c>
    </row>
    <row r="182" spans="11:11" x14ac:dyDescent="0.2">
      <c r="K182" s="1" t="str">
        <f>IF(Q182="","",IF(Q182=Stammdaten!#REF!,Q182,IF(Q182=Stammdaten!#REF!,Q182,"Beladung aus dem Netz der "&amp;Q182)))</f>
        <v/>
      </c>
    </row>
    <row r="183" spans="11:11" x14ac:dyDescent="0.2">
      <c r="K183" s="1" t="str">
        <f>IF(Q183="","",IF(Q183=Stammdaten!#REF!,Q183,IF(Q183=Stammdaten!#REF!,Q183,"Beladung aus dem Netz der "&amp;Q183)))</f>
        <v/>
      </c>
    </row>
    <row r="184" spans="11:11" x14ac:dyDescent="0.2">
      <c r="K184" s="1" t="str">
        <f>IF(Q184="","",IF(Q184=Stammdaten!#REF!,Q184,IF(Q184=Stammdaten!#REF!,Q184,"Beladung aus dem Netz der "&amp;Q184)))</f>
        <v/>
      </c>
    </row>
    <row r="185" spans="11:11" x14ac:dyDescent="0.2">
      <c r="K185" s="1" t="str">
        <f>IF(Q185="","",IF(Q185=Stammdaten!#REF!,Q185,IF(Q185=Stammdaten!#REF!,Q185,"Beladung aus dem Netz der "&amp;Q185)))</f>
        <v/>
      </c>
    </row>
    <row r="186" spans="11:11" x14ac:dyDescent="0.2">
      <c r="K186" s="1" t="str">
        <f>IF(Q186="","",IF(Q186=Stammdaten!#REF!,Q186,IF(Q186=Stammdaten!#REF!,Q186,"Beladung aus dem Netz der "&amp;Q186)))</f>
        <v/>
      </c>
    </row>
    <row r="187" spans="11:11" x14ac:dyDescent="0.2">
      <c r="K187" s="1" t="str">
        <f>IF(Q187="","",IF(Q187=Stammdaten!#REF!,Q187,IF(Q187=Stammdaten!#REF!,Q187,"Beladung aus dem Netz der "&amp;Q187)))</f>
        <v/>
      </c>
    </row>
    <row r="188" spans="11:11" x14ac:dyDescent="0.2">
      <c r="K188" s="1" t="str">
        <f>IF(Q188="","",IF(Q188=Stammdaten!#REF!,Q188,IF(Q188=Stammdaten!#REF!,Q188,"Beladung aus dem Netz der "&amp;Q188)))</f>
        <v/>
      </c>
    </row>
    <row r="189" spans="11:11" x14ac:dyDescent="0.2">
      <c r="K189" s="1" t="str">
        <f>IF(Q189="","",IF(Q189=Stammdaten!#REF!,Q189,IF(Q189=Stammdaten!#REF!,Q189,"Beladung aus dem Netz der "&amp;Q189)))</f>
        <v/>
      </c>
    </row>
    <row r="190" spans="11:11" x14ac:dyDescent="0.2">
      <c r="K190" s="1" t="str">
        <f>IF(Q190="","",IF(Q190=Stammdaten!#REF!,Q190,IF(Q190=Stammdaten!#REF!,Q190,"Beladung aus dem Netz der "&amp;Q190)))</f>
        <v/>
      </c>
    </row>
    <row r="191" spans="11:11" x14ac:dyDescent="0.2">
      <c r="K191" s="1" t="str">
        <f>IF(Q191="","",IF(Q191=Stammdaten!#REF!,Q191,IF(Q191=Stammdaten!#REF!,Q191,"Beladung aus dem Netz der "&amp;Q191)))</f>
        <v/>
      </c>
    </row>
    <row r="192" spans="11:11" x14ac:dyDescent="0.2">
      <c r="K192" s="1" t="str">
        <f>IF(Q192="","",IF(Q192=Stammdaten!#REF!,Q192,IF(Q192=Stammdaten!#REF!,Q192,"Beladung aus dem Netz der "&amp;Q192)))</f>
        <v/>
      </c>
    </row>
    <row r="193" spans="11:11" x14ac:dyDescent="0.2">
      <c r="K193" s="1" t="str">
        <f>IF(Q193="","",IF(Q193=Stammdaten!#REF!,Q193,IF(Q193=Stammdaten!#REF!,Q193,"Beladung aus dem Netz der "&amp;Q193)))</f>
        <v/>
      </c>
    </row>
    <row r="194" spans="11:11" x14ac:dyDescent="0.2">
      <c r="K194" s="1" t="str">
        <f>IF(Q194="","",IF(Q194=Stammdaten!#REF!,Q194,IF(Q194=Stammdaten!#REF!,Q194,"Beladung aus dem Netz der "&amp;Q194)))</f>
        <v/>
      </c>
    </row>
    <row r="195" spans="11:11" x14ac:dyDescent="0.2">
      <c r="K195" s="1" t="str">
        <f>IF(Q195="","",IF(Q195=Stammdaten!#REF!,Q195,IF(Q195=Stammdaten!#REF!,Q195,"Beladung aus dem Netz der "&amp;Q195)))</f>
        <v/>
      </c>
    </row>
    <row r="196" spans="11:11" x14ac:dyDescent="0.2">
      <c r="K196" s="1" t="str">
        <f>IF(Q196="","",IF(Q196=Stammdaten!#REF!,Q196,IF(Q196=Stammdaten!#REF!,Q196,"Beladung aus dem Netz der "&amp;Q196)))</f>
        <v/>
      </c>
    </row>
    <row r="197" spans="11:11" x14ac:dyDescent="0.2">
      <c r="K197" s="1" t="str">
        <f>IF(Q197="","",IF(Q197=Stammdaten!#REF!,Q197,IF(Q197=Stammdaten!#REF!,Q197,"Beladung aus dem Netz der "&amp;Q197)))</f>
        <v/>
      </c>
    </row>
    <row r="198" spans="11:11" x14ac:dyDescent="0.2">
      <c r="K198" s="1" t="str">
        <f>IF(Q198="","",IF(Q198=Stammdaten!#REF!,Q198,IF(Q198=Stammdaten!#REF!,Q198,"Beladung aus dem Netz der "&amp;Q198)))</f>
        <v/>
      </c>
    </row>
    <row r="199" spans="11:11" x14ac:dyDescent="0.2">
      <c r="K199" s="1" t="str">
        <f>IF(Q199="","",IF(Q199=Stammdaten!#REF!,Q199,IF(Q199=Stammdaten!#REF!,Q199,"Beladung aus dem Netz der "&amp;Q199)))</f>
        <v/>
      </c>
    </row>
    <row r="200" spans="11:11" x14ac:dyDescent="0.2">
      <c r="K200" s="1" t="str">
        <f>IF(Q200="","",IF(Q200=Stammdaten!#REF!,Q200,IF(Q200=Stammdaten!#REF!,Q200,"Beladung aus dem Netz der "&amp;Q200)))</f>
        <v/>
      </c>
    </row>
    <row r="201" spans="11:11" x14ac:dyDescent="0.2">
      <c r="K201" s="1" t="str">
        <f>IF(Q201="","",IF(Q201=Stammdaten!#REF!,Q201,IF(Q201=Stammdaten!#REF!,Q201,"Beladung aus dem Netz der "&amp;Q201)))</f>
        <v/>
      </c>
    </row>
    <row r="202" spans="11:11" x14ac:dyDescent="0.2">
      <c r="K202" s="1" t="str">
        <f>IF(Q202="","",IF(Q202=Stammdaten!#REF!,Q202,IF(Q202=Stammdaten!#REF!,Q202,"Beladung aus dem Netz der "&amp;Q202)))</f>
        <v/>
      </c>
    </row>
    <row r="203" spans="11:11" x14ac:dyDescent="0.2">
      <c r="K203" s="1" t="str">
        <f>IF(Q203="","",IF(Q203=Stammdaten!#REF!,Q203,IF(Q203=Stammdaten!#REF!,Q203,"Beladung aus dem Netz der "&amp;Q203)))</f>
        <v/>
      </c>
    </row>
    <row r="204" spans="11:11" x14ac:dyDescent="0.2">
      <c r="K204" s="1" t="str">
        <f>IF(Q204="","",IF(Q204=Stammdaten!#REF!,Q204,IF(Q204=Stammdaten!#REF!,Q204,"Beladung aus dem Netz der "&amp;Q204)))</f>
        <v/>
      </c>
    </row>
    <row r="205" spans="11:11" x14ac:dyDescent="0.2">
      <c r="K205" s="1" t="str">
        <f>IF(Q205="","",IF(Q205=Stammdaten!#REF!,Q205,IF(Q205=Stammdaten!#REF!,Q205,"Beladung aus dem Netz der "&amp;Q205)))</f>
        <v/>
      </c>
    </row>
    <row r="206" spans="11:11" x14ac:dyDescent="0.2">
      <c r="K206" s="1" t="str">
        <f>IF(Q206="","",IF(Q206=Stammdaten!#REF!,Q206,IF(Q206=Stammdaten!#REF!,Q206,"Beladung aus dem Netz der "&amp;Q206)))</f>
        <v/>
      </c>
    </row>
    <row r="207" spans="11:11" x14ac:dyDescent="0.2">
      <c r="K207" s="1" t="str">
        <f>IF(Q207="","",IF(Q207=Stammdaten!#REF!,Q207,IF(Q207=Stammdaten!#REF!,Q207,"Beladung aus dem Netz der "&amp;Q207)))</f>
        <v/>
      </c>
    </row>
    <row r="208" spans="11:11" x14ac:dyDescent="0.2">
      <c r="K208" s="1" t="str">
        <f>IF(Q208="","",IF(Q208=Stammdaten!#REF!,Q208,IF(Q208=Stammdaten!#REF!,Q208,"Beladung aus dem Netz der "&amp;Q208)))</f>
        <v/>
      </c>
    </row>
    <row r="209" spans="11:11" x14ac:dyDescent="0.2">
      <c r="K209" s="1" t="str">
        <f>IF(Q209="","",IF(Q209=Stammdaten!#REF!,Q209,IF(Q209=Stammdaten!#REF!,Q209,"Beladung aus dem Netz der "&amp;Q209)))</f>
        <v/>
      </c>
    </row>
    <row r="210" spans="11:11" x14ac:dyDescent="0.2">
      <c r="K210" s="1" t="str">
        <f>IF(Q210="","",IF(Q210=Stammdaten!#REF!,Q210,IF(Q210=Stammdaten!#REF!,Q210,"Beladung aus dem Netz der "&amp;Q210)))</f>
        <v/>
      </c>
    </row>
    <row r="211" spans="11:11" x14ac:dyDescent="0.2">
      <c r="K211" s="1" t="str">
        <f>IF(Q211="","",IF(Q211=Stammdaten!#REF!,Q211,IF(Q211=Stammdaten!#REF!,Q211,"Beladung aus dem Netz der "&amp;Q211)))</f>
        <v/>
      </c>
    </row>
    <row r="212" spans="11:11" x14ac:dyDescent="0.2">
      <c r="K212" s="1" t="str">
        <f>IF(Q212="","",IF(Q212=Stammdaten!#REF!,Q212,IF(Q212=Stammdaten!#REF!,Q212,"Beladung aus dem Netz der "&amp;Q212)))</f>
        <v/>
      </c>
    </row>
    <row r="213" spans="11:11" x14ac:dyDescent="0.2">
      <c r="K213" s="1" t="str">
        <f>IF(Q213="","",IF(Q213=Stammdaten!#REF!,Q213,IF(Q213=Stammdaten!#REF!,Q213,"Beladung aus dem Netz der "&amp;Q213)))</f>
        <v/>
      </c>
    </row>
    <row r="214" spans="11:11" x14ac:dyDescent="0.2">
      <c r="K214" s="1" t="str">
        <f>IF(Q214="","",IF(Q214=Stammdaten!#REF!,Q214,IF(Q214=Stammdaten!#REF!,Q214,"Beladung aus dem Netz der "&amp;Q214)))</f>
        <v/>
      </c>
    </row>
    <row r="215" spans="11:11" x14ac:dyDescent="0.2">
      <c r="K215" s="1" t="str">
        <f>IF(Q215="","",IF(Q215=Stammdaten!#REF!,Q215,IF(Q215=Stammdaten!#REF!,Q215,"Beladung aus dem Netz der "&amp;Q215)))</f>
        <v/>
      </c>
    </row>
    <row r="216" spans="11:11" x14ac:dyDescent="0.2">
      <c r="K216" s="1" t="str">
        <f>IF(Q216="","",IF(Q216=Stammdaten!#REF!,Q216,IF(Q216=Stammdaten!#REF!,Q216,"Beladung aus dem Netz der "&amp;Q216)))</f>
        <v/>
      </c>
    </row>
    <row r="217" spans="11:11" x14ac:dyDescent="0.2">
      <c r="K217" s="1" t="str">
        <f>IF(Q217="","",IF(Q217=Stammdaten!#REF!,Q217,IF(Q217=Stammdaten!#REF!,Q217,"Beladung aus dem Netz der "&amp;Q217)))</f>
        <v/>
      </c>
    </row>
    <row r="218" spans="11:11" x14ac:dyDescent="0.2">
      <c r="K218" s="1" t="str">
        <f>IF(Q218="","",IF(Q218=Stammdaten!#REF!,Q218,IF(Q218=Stammdaten!#REF!,Q218,"Beladung aus dem Netz der "&amp;Q218)))</f>
        <v/>
      </c>
    </row>
    <row r="219" spans="11:11" x14ac:dyDescent="0.2">
      <c r="K219" s="1" t="str">
        <f>IF(Q219="","",IF(Q219=Stammdaten!#REF!,Q219,IF(Q219=Stammdaten!#REF!,Q219,"Beladung aus dem Netz der "&amp;Q219)))</f>
        <v/>
      </c>
    </row>
    <row r="220" spans="11:11" x14ac:dyDescent="0.2">
      <c r="K220" s="1" t="str">
        <f>IF(Q220="","",IF(Q220=Stammdaten!#REF!,Q220,IF(Q220=Stammdaten!#REF!,Q220,"Beladung aus dem Netz der "&amp;Q220)))</f>
        <v/>
      </c>
    </row>
    <row r="221" spans="11:11" x14ac:dyDescent="0.2">
      <c r="K221" s="1" t="str">
        <f>IF(Q221="","",IF(Q221=Stammdaten!#REF!,Q221,IF(Q221=Stammdaten!#REF!,Q221,"Beladung aus dem Netz der "&amp;Q221)))</f>
        <v/>
      </c>
    </row>
    <row r="222" spans="11:11" x14ac:dyDescent="0.2">
      <c r="K222" s="1" t="str">
        <f>IF(Q222="","",IF(Q222=Stammdaten!#REF!,Q222,IF(Q222=Stammdaten!#REF!,Q222,"Beladung aus dem Netz der "&amp;Q222)))</f>
        <v/>
      </c>
    </row>
    <row r="223" spans="11:11" x14ac:dyDescent="0.2">
      <c r="K223" s="1" t="str">
        <f>IF(Q223="","",IF(Q223=Stammdaten!#REF!,Q223,IF(Q223=Stammdaten!#REF!,Q223,"Beladung aus dem Netz der "&amp;Q223)))</f>
        <v/>
      </c>
    </row>
    <row r="224" spans="11:11" x14ac:dyDescent="0.2">
      <c r="K224" s="1" t="str">
        <f>IF(Q224="","",IF(Q224=Stammdaten!#REF!,Q224,IF(Q224=Stammdaten!#REF!,Q224,"Beladung aus dem Netz der "&amp;Q224)))</f>
        <v/>
      </c>
    </row>
    <row r="225" spans="11:11" x14ac:dyDescent="0.2">
      <c r="K225" s="1" t="str">
        <f>IF(Q225="","",IF(Q225=Stammdaten!#REF!,Q225,IF(Q225=Stammdaten!#REF!,Q225,"Beladung aus dem Netz der "&amp;Q225)))</f>
        <v/>
      </c>
    </row>
    <row r="226" spans="11:11" x14ac:dyDescent="0.2">
      <c r="K226" s="1" t="str">
        <f>IF(Q226="","",IF(Q226=Stammdaten!#REF!,Q226,IF(Q226=Stammdaten!#REF!,Q226,"Beladung aus dem Netz der "&amp;Q226)))</f>
        <v/>
      </c>
    </row>
    <row r="227" spans="11:11" x14ac:dyDescent="0.2">
      <c r="K227" s="1" t="str">
        <f>IF(Q227="","",IF(Q227=Stammdaten!#REF!,Q227,IF(Q227=Stammdaten!#REF!,Q227,"Beladung aus dem Netz der "&amp;Q227)))</f>
        <v/>
      </c>
    </row>
    <row r="228" spans="11:11" x14ac:dyDescent="0.2">
      <c r="K228" s="1" t="str">
        <f>IF(Q228="","",IF(Q228=Stammdaten!#REF!,Q228,IF(Q228=Stammdaten!#REF!,Q228,"Beladung aus dem Netz der "&amp;Q228)))</f>
        <v/>
      </c>
    </row>
    <row r="229" spans="11:11" x14ac:dyDescent="0.2">
      <c r="K229" s="1" t="str">
        <f>IF(Q229="","",IF(Q229=Stammdaten!#REF!,Q229,IF(Q229=Stammdaten!#REF!,Q229,"Beladung aus dem Netz der "&amp;Q229)))</f>
        <v/>
      </c>
    </row>
    <row r="230" spans="11:11" x14ac:dyDescent="0.2">
      <c r="K230" s="1" t="str">
        <f>IF(Q230="","",IF(Q230=Stammdaten!#REF!,Q230,IF(Q230=Stammdaten!#REF!,Q230,"Beladung aus dem Netz der "&amp;Q230)))</f>
        <v/>
      </c>
    </row>
    <row r="231" spans="11:11" x14ac:dyDescent="0.2">
      <c r="K231" s="1" t="str">
        <f>IF(Q231="","",IF(Q231=Stammdaten!#REF!,Q231,IF(Q231=Stammdaten!#REF!,Q231,"Beladung aus dem Netz der "&amp;Q231)))</f>
        <v/>
      </c>
    </row>
    <row r="232" spans="11:11" x14ac:dyDescent="0.2">
      <c r="K232" s="1" t="str">
        <f>IF(Q232="","",IF(Q232=Stammdaten!#REF!,Q232,IF(Q232=Stammdaten!#REF!,Q232,"Beladung aus dem Netz der "&amp;Q232)))</f>
        <v/>
      </c>
    </row>
    <row r="233" spans="11:11" x14ac:dyDescent="0.2">
      <c r="K233" s="1" t="str">
        <f>IF(Q233="","",IF(Q233=Stammdaten!#REF!,Q233,IF(Q233=Stammdaten!#REF!,Q233,"Beladung aus dem Netz der "&amp;Q233)))</f>
        <v/>
      </c>
    </row>
    <row r="234" spans="11:11" x14ac:dyDescent="0.2">
      <c r="K234" s="1" t="str">
        <f>IF(Q234="","",IF(Q234=Stammdaten!#REF!,Q234,IF(Q234=Stammdaten!#REF!,Q234,"Beladung aus dem Netz der "&amp;Q234)))</f>
        <v/>
      </c>
    </row>
    <row r="235" spans="11:11" x14ac:dyDescent="0.2">
      <c r="K235" s="1" t="str">
        <f>IF(Q235="","",IF(Q235=Stammdaten!#REF!,Q235,IF(Q235=Stammdaten!#REF!,Q235,"Beladung aus dem Netz der "&amp;Q235)))</f>
        <v/>
      </c>
    </row>
    <row r="236" spans="11:11" x14ac:dyDescent="0.2">
      <c r="K236" s="1" t="str">
        <f>IF(Q236="","",IF(Q236=Stammdaten!#REF!,Q236,IF(Q236=Stammdaten!#REF!,Q236,"Beladung aus dem Netz der "&amp;Q236)))</f>
        <v/>
      </c>
    </row>
    <row r="237" spans="11:11" x14ac:dyDescent="0.2">
      <c r="K237" s="1" t="str">
        <f>IF(Q237="","",IF(Q237=Stammdaten!#REF!,Q237,IF(Q237=Stammdaten!#REF!,Q237,"Beladung aus dem Netz der "&amp;Q237)))</f>
        <v/>
      </c>
    </row>
    <row r="238" spans="11:11" x14ac:dyDescent="0.2">
      <c r="K238" s="1" t="str">
        <f>IF(Q238="","",IF(Q238=Stammdaten!#REF!,Q238,IF(Q238=Stammdaten!#REF!,Q238,"Beladung aus dem Netz der "&amp;Q238)))</f>
        <v/>
      </c>
    </row>
    <row r="239" spans="11:11" x14ac:dyDescent="0.2">
      <c r="K239" s="1" t="str">
        <f>IF(Q239="","",IF(Q239=Stammdaten!#REF!,Q239,IF(Q239=Stammdaten!#REF!,Q239,"Beladung aus dem Netz der "&amp;Q239)))</f>
        <v/>
      </c>
    </row>
    <row r="240" spans="11:11" x14ac:dyDescent="0.2">
      <c r="K240" s="1" t="str">
        <f>IF(Q240="","",IF(Q240=Stammdaten!#REF!,Q240,IF(Q240=Stammdaten!#REF!,Q240,"Beladung aus dem Netz der "&amp;Q240)))</f>
        <v/>
      </c>
    </row>
    <row r="241" spans="11:11" x14ac:dyDescent="0.2">
      <c r="K241" s="1" t="str">
        <f>IF(Q241="","",IF(Q241=Stammdaten!#REF!,Q241,IF(Q241=Stammdaten!#REF!,Q241,"Beladung aus dem Netz der "&amp;Q241)))</f>
        <v/>
      </c>
    </row>
    <row r="242" spans="11:11" x14ac:dyDescent="0.2">
      <c r="K242" s="1" t="str">
        <f>IF(Q242="","",IF(Q242=Stammdaten!#REF!,Q242,IF(Q242=Stammdaten!#REF!,Q242,"Beladung aus dem Netz der "&amp;Q242)))</f>
        <v/>
      </c>
    </row>
    <row r="243" spans="11:11" x14ac:dyDescent="0.2">
      <c r="K243" s="1" t="str">
        <f>IF(Q243="","",IF(Q243=Stammdaten!#REF!,Q243,IF(Q243=Stammdaten!#REF!,Q243,"Beladung aus dem Netz der "&amp;Q243)))</f>
        <v/>
      </c>
    </row>
    <row r="244" spans="11:11" x14ac:dyDescent="0.2">
      <c r="K244" s="1" t="str">
        <f>IF(Q244="","",IF(Q244=Stammdaten!#REF!,Q244,IF(Q244=Stammdaten!#REF!,Q244,"Beladung aus dem Netz der "&amp;Q244)))</f>
        <v/>
      </c>
    </row>
    <row r="245" spans="11:11" x14ac:dyDescent="0.2">
      <c r="K245" s="1" t="str">
        <f>IF(Q245="","",IF(Q245=Stammdaten!#REF!,Q245,IF(Q245=Stammdaten!#REF!,Q245,"Beladung aus dem Netz der "&amp;Q245)))</f>
        <v/>
      </c>
    </row>
    <row r="246" spans="11:11" x14ac:dyDescent="0.2">
      <c r="K246" s="1" t="str">
        <f>IF(Q246="","",IF(Q246=Stammdaten!#REF!,Q246,IF(Q246=Stammdaten!#REF!,Q246,"Beladung aus dem Netz der "&amp;Q246)))</f>
        <v/>
      </c>
    </row>
    <row r="247" spans="11:11" x14ac:dyDescent="0.2">
      <c r="K247" s="1" t="str">
        <f>IF(Q247="","",IF(Q247=Stammdaten!#REF!,Q247,IF(Q247=Stammdaten!#REF!,Q247,"Beladung aus dem Netz der "&amp;Q247)))</f>
        <v/>
      </c>
    </row>
    <row r="248" spans="11:11" x14ac:dyDescent="0.2">
      <c r="K248" s="1" t="str">
        <f>IF(Q248="","",IF(Q248=Stammdaten!#REF!,Q248,IF(Q248=Stammdaten!#REF!,Q248,"Beladung aus dem Netz der "&amp;Q248)))</f>
        <v/>
      </c>
    </row>
    <row r="249" spans="11:11" x14ac:dyDescent="0.2">
      <c r="K249" s="1" t="str">
        <f>IF(Q249="","",IF(Q249=Stammdaten!#REF!,Q249,IF(Q249=Stammdaten!#REF!,Q249,"Beladung aus dem Netz der "&amp;Q249)))</f>
        <v/>
      </c>
    </row>
    <row r="250" spans="11:11" x14ac:dyDescent="0.2">
      <c r="K250" s="1" t="str">
        <f>IF(Q250="","",IF(Q250=Stammdaten!#REF!,Q250,IF(Q250=Stammdaten!#REF!,Q250,"Beladung aus dem Netz der "&amp;Q250)))</f>
        <v/>
      </c>
    </row>
    <row r="251" spans="11:11" x14ac:dyDescent="0.2">
      <c r="K251" s="1" t="str">
        <f>IF(Q251="","",IF(Q251=Stammdaten!#REF!,Q251,IF(Q251=Stammdaten!#REF!,Q251,"Beladung aus dem Netz der "&amp;Q251)))</f>
        <v/>
      </c>
    </row>
    <row r="252" spans="11:11" x14ac:dyDescent="0.2">
      <c r="K252" s="1" t="str">
        <f>IF(Q252="","",IF(Q252=Stammdaten!#REF!,Q252,IF(Q252=Stammdaten!#REF!,Q252,"Beladung aus dem Netz der "&amp;Q252)))</f>
        <v/>
      </c>
    </row>
    <row r="253" spans="11:11" x14ac:dyDescent="0.2">
      <c r="K253" s="1" t="str">
        <f>IF(Q253="","",IF(Q253=Stammdaten!#REF!,Q253,IF(Q253=Stammdaten!#REF!,Q253,"Beladung aus dem Netz der "&amp;Q253)))</f>
        <v/>
      </c>
    </row>
    <row r="254" spans="11:11" x14ac:dyDescent="0.2">
      <c r="K254" s="1" t="str">
        <f>IF(Q254="","",IF(Q254=Stammdaten!#REF!,Q254,IF(Q254=Stammdaten!#REF!,Q254,"Beladung aus dem Netz der "&amp;Q254)))</f>
        <v/>
      </c>
    </row>
    <row r="255" spans="11:11" x14ac:dyDescent="0.2">
      <c r="K255" s="1" t="str">
        <f>IF(Q255="","",IF(Q255=Stammdaten!#REF!,Q255,IF(Q255=Stammdaten!#REF!,Q255,"Beladung aus dem Netz der "&amp;Q255)))</f>
        <v/>
      </c>
    </row>
    <row r="256" spans="11:11" x14ac:dyDescent="0.2">
      <c r="K256" s="1" t="str">
        <f>IF(Q256="","",IF(Q256=Stammdaten!#REF!,Q256,IF(Q256=Stammdaten!#REF!,Q256,"Beladung aus dem Netz der "&amp;Q256)))</f>
        <v/>
      </c>
    </row>
    <row r="257" spans="11:11" x14ac:dyDescent="0.2">
      <c r="K257" s="1" t="str">
        <f>IF(Q257="","",IF(Q257=Stammdaten!#REF!,Q257,IF(Q257=Stammdaten!#REF!,Q257,"Beladung aus dem Netz der "&amp;Q257)))</f>
        <v/>
      </c>
    </row>
    <row r="258" spans="11:11" x14ac:dyDescent="0.2">
      <c r="K258" s="1" t="str">
        <f>IF(Q258="","",IF(Q258=Stammdaten!#REF!,Q258,IF(Q258=Stammdaten!#REF!,Q258,"Beladung aus dem Netz der "&amp;Q258)))</f>
        <v/>
      </c>
    </row>
    <row r="259" spans="11:11" x14ac:dyDescent="0.2">
      <c r="K259" s="1" t="str">
        <f>IF(Q259="","",IF(Q259=Stammdaten!#REF!,Q259,IF(Q259=Stammdaten!#REF!,Q259,"Beladung aus dem Netz der "&amp;Q259)))</f>
        <v/>
      </c>
    </row>
    <row r="260" spans="11:11" x14ac:dyDescent="0.2">
      <c r="K260" s="1" t="str">
        <f>IF(Q260="","",IF(Q260=Stammdaten!#REF!,Q260,IF(Q260=Stammdaten!#REF!,Q260,"Beladung aus dem Netz der "&amp;Q260)))</f>
        <v/>
      </c>
    </row>
    <row r="261" spans="11:11" x14ac:dyDescent="0.2">
      <c r="K261" s="1" t="str">
        <f>IF(Q261="","",IF(Q261=Stammdaten!#REF!,Q261,IF(Q261=Stammdaten!#REF!,Q261,"Beladung aus dem Netz der "&amp;Q261)))</f>
        <v/>
      </c>
    </row>
    <row r="262" spans="11:11" x14ac:dyDescent="0.2">
      <c r="K262" s="1" t="str">
        <f>IF(Q262="","",IF(Q262=Stammdaten!#REF!,Q262,IF(Q262=Stammdaten!#REF!,Q262,"Beladung aus dem Netz der "&amp;Q262)))</f>
        <v/>
      </c>
    </row>
    <row r="263" spans="11:11" x14ac:dyDescent="0.2">
      <c r="K263" s="1" t="str">
        <f>IF(Q263="","",IF(Q263=Stammdaten!#REF!,Q263,IF(Q263=Stammdaten!#REF!,Q263,"Beladung aus dem Netz der "&amp;Q263)))</f>
        <v/>
      </c>
    </row>
    <row r="264" spans="11:11" x14ac:dyDescent="0.2">
      <c r="K264" s="1" t="str">
        <f>IF(Q264="","",IF(Q264=Stammdaten!#REF!,Q264,IF(Q264=Stammdaten!#REF!,Q264,"Beladung aus dem Netz der "&amp;Q264)))</f>
        <v/>
      </c>
    </row>
    <row r="265" spans="11:11" x14ac:dyDescent="0.2">
      <c r="K265" s="1" t="str">
        <f>IF(Q265="","",IF(Q265=Stammdaten!#REF!,Q265,IF(Q265=Stammdaten!#REF!,Q265,"Beladung aus dem Netz der "&amp;Q265)))</f>
        <v/>
      </c>
    </row>
    <row r="266" spans="11:11" x14ac:dyDescent="0.2">
      <c r="K266" s="1" t="str">
        <f>IF(Q266="","",IF(Q266=Stammdaten!#REF!,Q266,IF(Q266=Stammdaten!#REF!,Q266,"Beladung aus dem Netz der "&amp;Q266)))</f>
        <v/>
      </c>
    </row>
    <row r="267" spans="11:11" x14ac:dyDescent="0.2">
      <c r="K267" s="1" t="str">
        <f>IF(Q267="","",IF(Q267=Stammdaten!#REF!,Q267,IF(Q267=Stammdaten!#REF!,Q267,"Beladung aus dem Netz der "&amp;Q267)))</f>
        <v/>
      </c>
    </row>
    <row r="268" spans="11:11" x14ac:dyDescent="0.2">
      <c r="K268" s="1" t="str">
        <f>IF(Q268="","",IF(Q268=Stammdaten!#REF!,Q268,IF(Q268=Stammdaten!#REF!,Q268,"Beladung aus dem Netz der "&amp;Q268)))</f>
        <v/>
      </c>
    </row>
    <row r="269" spans="11:11" x14ac:dyDescent="0.2">
      <c r="K269" s="1" t="str">
        <f>IF(Q269="","",IF(Q269=Stammdaten!#REF!,Q269,IF(Q269=Stammdaten!#REF!,Q269,"Beladung aus dem Netz der "&amp;Q269)))</f>
        <v/>
      </c>
    </row>
    <row r="270" spans="11:11" x14ac:dyDescent="0.2">
      <c r="K270" s="1" t="str">
        <f>IF(Q270="","",IF(Q270=Stammdaten!#REF!,Q270,IF(Q270=Stammdaten!#REF!,Q270,"Beladung aus dem Netz der "&amp;Q270)))</f>
        <v/>
      </c>
    </row>
    <row r="271" spans="11:11" x14ac:dyDescent="0.2">
      <c r="K271" s="1" t="str">
        <f>IF(Q271="","",IF(Q271=Stammdaten!#REF!,Q271,IF(Q271=Stammdaten!#REF!,Q271,"Beladung aus dem Netz der "&amp;Q271)))</f>
        <v/>
      </c>
    </row>
    <row r="272" spans="11:11" x14ac:dyDescent="0.2">
      <c r="K272" s="1" t="str">
        <f>IF(Q272="","",IF(Q272=Stammdaten!#REF!,Q272,IF(Q272=Stammdaten!#REF!,Q272,"Beladung aus dem Netz der "&amp;Q272)))</f>
        <v/>
      </c>
    </row>
    <row r="273" spans="11:11" x14ac:dyDescent="0.2">
      <c r="K273" s="1" t="str">
        <f>IF(Q273="","",IF(Q273=Stammdaten!#REF!,Q273,IF(Q273=Stammdaten!#REF!,Q273,"Beladung aus dem Netz der "&amp;Q273)))</f>
        <v/>
      </c>
    </row>
    <row r="274" spans="11:11" x14ac:dyDescent="0.2">
      <c r="K274" s="1" t="str">
        <f>IF(Q274="","",IF(Q274=Stammdaten!#REF!,Q274,IF(Q274=Stammdaten!#REF!,Q274,"Beladung aus dem Netz der "&amp;Q274)))</f>
        <v/>
      </c>
    </row>
    <row r="275" spans="11:11" x14ac:dyDescent="0.2">
      <c r="K275" s="1" t="str">
        <f>IF(Q275="","",IF(Q275=Stammdaten!#REF!,Q275,IF(Q275=Stammdaten!#REF!,Q275,"Beladung aus dem Netz der "&amp;Q275)))</f>
        <v/>
      </c>
    </row>
    <row r="276" spans="11:11" x14ac:dyDescent="0.2">
      <c r="K276" s="1" t="str">
        <f>IF(Q276="","",IF(Q276=Stammdaten!#REF!,Q276,IF(Q276=Stammdaten!#REF!,Q276,"Beladung aus dem Netz der "&amp;Q276)))</f>
        <v/>
      </c>
    </row>
    <row r="277" spans="11:11" x14ac:dyDescent="0.2">
      <c r="K277" s="1" t="str">
        <f>IF(Q277="","",IF(Q277=Stammdaten!#REF!,Q277,IF(Q277=Stammdaten!#REF!,Q277,"Beladung aus dem Netz der "&amp;Q277)))</f>
        <v/>
      </c>
    </row>
    <row r="278" spans="11:11" x14ac:dyDescent="0.2">
      <c r="K278" s="1" t="str">
        <f>IF(Q278="","",IF(Q278=Stammdaten!#REF!,Q278,IF(Q278=Stammdaten!#REF!,Q278,"Beladung aus dem Netz der "&amp;Q278)))</f>
        <v/>
      </c>
    </row>
    <row r="279" spans="11:11" x14ac:dyDescent="0.2">
      <c r="K279" s="1" t="str">
        <f>IF(Q279="","",IF(Q279=Stammdaten!#REF!,Q279,IF(Q279=Stammdaten!#REF!,Q279,"Beladung aus dem Netz der "&amp;Q279)))</f>
        <v/>
      </c>
    </row>
    <row r="280" spans="11:11" x14ac:dyDescent="0.2">
      <c r="K280" s="1" t="str">
        <f>IF(Q280="","",IF(Q280=Stammdaten!#REF!,Q280,IF(Q280=Stammdaten!#REF!,Q280,"Beladung aus dem Netz der "&amp;Q280)))</f>
        <v/>
      </c>
    </row>
    <row r="281" spans="11:11" x14ac:dyDescent="0.2">
      <c r="K281" s="1" t="str">
        <f>IF(Q281="","",IF(Q281=Stammdaten!#REF!,Q281,IF(Q281=Stammdaten!#REF!,Q281,"Beladung aus dem Netz der "&amp;Q281)))</f>
        <v/>
      </c>
    </row>
    <row r="282" spans="11:11" x14ac:dyDescent="0.2">
      <c r="K282" s="1" t="str">
        <f>IF(Q282="","",IF(Q282=Stammdaten!#REF!,Q282,IF(Q282=Stammdaten!#REF!,Q282,"Beladung aus dem Netz der "&amp;Q282)))</f>
        <v/>
      </c>
    </row>
    <row r="283" spans="11:11" x14ac:dyDescent="0.2">
      <c r="K283" s="1" t="str">
        <f>IF(Q283="","",IF(Q283=Stammdaten!#REF!,Q283,IF(Q283=Stammdaten!#REF!,Q283,"Beladung aus dem Netz der "&amp;Q283)))</f>
        <v/>
      </c>
    </row>
    <row r="284" spans="11:11" x14ac:dyDescent="0.2">
      <c r="K284" s="1" t="str">
        <f>IF(Q284="","",IF(Q284=Stammdaten!#REF!,Q284,IF(Q284=Stammdaten!#REF!,Q284,"Beladung aus dem Netz der "&amp;Q284)))</f>
        <v/>
      </c>
    </row>
    <row r="285" spans="11:11" x14ac:dyDescent="0.2">
      <c r="K285" s="1" t="str">
        <f>IF(Q285="","",IF(Q285=Stammdaten!#REF!,Q285,IF(Q285=Stammdaten!#REF!,Q285,"Beladung aus dem Netz der "&amp;Q285)))</f>
        <v/>
      </c>
    </row>
    <row r="286" spans="11:11" x14ac:dyDescent="0.2">
      <c r="K286" s="1" t="str">
        <f>IF(Q286="","",IF(Q286=Stammdaten!#REF!,Q286,IF(Q286=Stammdaten!#REF!,Q286,"Beladung aus dem Netz der "&amp;Q286)))</f>
        <v/>
      </c>
    </row>
  </sheetData>
  <sortState xmlns:xlrd2="http://schemas.microsoft.com/office/spreadsheetml/2017/richdata2" ref="K1:K602">
    <sortCondition ref="K1:K602"/>
  </sortState>
  <dataConsolidate/>
  <pageMargins left="0.7" right="0.7" top="0.78740157499999996" bottom="0.78740157499999996" header="0.3" footer="0.3"/>
  <pageSetup paperSize="9" orientation="portrait" r:id="rId1"/>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Schlagw_x00f6_rter xmlns="C455DE96-4C71-4F48-8269-5B1C88B7FD5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ACAE3F2EDDCEAC4DB70C9BF02CEF98D8" ma:contentTypeVersion="1" ma:contentTypeDescription="Ein neues Dokument erstellen." ma:contentTypeScope="" ma:versionID="4f5a5bf4f177394df1d879708e2eb99a">
  <xsd:schema xmlns:xsd="http://www.w3.org/2001/XMLSchema" xmlns:xs="http://www.w3.org/2001/XMLSchema" xmlns:p="http://schemas.microsoft.com/office/2006/metadata/properties" xmlns:ns2="C455DE96-4C71-4F48-8269-5B1C88B7FD5A" xmlns:ns3="http://schemas.microsoft.com/sharepoint/v4" targetNamespace="http://schemas.microsoft.com/office/2006/metadata/properties" ma:root="true" ma:fieldsID="352d29b4fb1f0863ab2d38653eacb9da" ns2:_="" ns3:_="">
    <xsd:import namespace="C455DE96-4C71-4F48-8269-5B1C88B7FD5A"/>
    <xsd:import namespace="http://schemas.microsoft.com/sharepoint/v4"/>
    <xsd:element name="properties">
      <xsd:complexType>
        <xsd:sequence>
          <xsd:element name="documentManagement">
            <xsd:complexType>
              <xsd:all>
                <xsd:element ref="ns2:Schlagw_x00f6_rter"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55DE96-4C71-4F48-8269-5B1C88B7FD5A" elementFormDefault="qualified">
    <xsd:import namespace="http://schemas.microsoft.com/office/2006/documentManagement/types"/>
    <xsd:import namespace="http://schemas.microsoft.com/office/infopath/2007/PartnerControls"/>
    <xsd:element name="Schlagw_x00f6_rter" ma:index="8" nillable="true" ma:displayName="Schlagwörter" ma:internalName="Schlagw_x00f6_rter"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9"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601F22D-B379-4C63-B54D-A9532E650BD2}">
  <ds:schemaRefs>
    <ds:schemaRef ds:uri="http://schemas.microsoft.com/sharepoint/v3/contenttype/forms"/>
  </ds:schemaRefs>
</ds:datastoreItem>
</file>

<file path=customXml/itemProps2.xml><?xml version="1.0" encoding="utf-8"?>
<ds:datastoreItem xmlns:ds="http://schemas.openxmlformats.org/officeDocument/2006/customXml" ds:itemID="{F2D12AC5-FCBB-4036-AC49-F1AC63AAE321}">
  <ds:schemaRefs>
    <ds:schemaRef ds:uri="http://schemas.microsoft.com/sharepoint/v4"/>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455DE96-4C71-4F48-8269-5B1C88B7FD5A"/>
    <ds:schemaRef ds:uri="http://www.w3.org/XML/1998/namespace"/>
    <ds:schemaRef ds:uri="http://purl.org/dc/dcmitype/"/>
  </ds:schemaRefs>
</ds:datastoreItem>
</file>

<file path=customXml/itemProps3.xml><?xml version="1.0" encoding="utf-8"?>
<ds:datastoreItem xmlns:ds="http://schemas.openxmlformats.org/officeDocument/2006/customXml" ds:itemID="{2738A04B-E3BB-4C44-9555-518478093C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55DE96-4C71-4F48-8269-5B1C88B7FD5A"/>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2</vt:i4>
      </vt:variant>
    </vt:vector>
  </HeadingPairs>
  <TitlesOfParts>
    <vt:vector size="10" baseType="lpstr">
      <vt:lpstr>Anleitung</vt:lpstr>
      <vt:lpstr>Stammdaten</vt:lpstr>
      <vt:lpstr>Beladung des Speichers</vt:lpstr>
      <vt:lpstr>Entladung des Speichers</vt:lpstr>
      <vt:lpstr>Füllstände</vt:lpstr>
      <vt:lpstr>Ergebnis (aggregiert)</vt:lpstr>
      <vt:lpstr>Ergebnis (detailliert)</vt:lpstr>
      <vt:lpstr>Hilfstabelle</vt:lpstr>
      <vt:lpstr>Monate</vt:lpstr>
      <vt:lpstr>Hilfstabelle!Zielbereich</vt:lpstr>
    </vt:vector>
  </TitlesOfParts>
  <Company>Amprion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Wencker, Steffen</dc:creator>
  <cp:lastModifiedBy>Reher, Sabrina</cp:lastModifiedBy>
  <dcterms:created xsi:type="dcterms:W3CDTF">2012-10-25T06:47:21Z</dcterms:created>
  <dcterms:modified xsi:type="dcterms:W3CDTF">2024-02-22T12:39:01Z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0x010100ACAE3F2EDDCEAC4DB70C9BF02CEF98D8</vt:lpwstr>
  </property>
</Properties>
</file>